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P:\DGADCV\DEVPN\04-SEMA\5-Risque inondation\e- Observatoire\observatoire risque\base de données indicateurs\crèches\"/>
    </mc:Choice>
  </mc:AlternateContent>
  <xr:revisionPtr revIDLastSave="0" documentId="13_ncr:1_{0C9878EA-94C1-4DD0-9BB7-593AA39994AB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creches" sheetId="1" r:id="rId1"/>
    <sheet name="communes_bilan" sheetId="6" r:id="rId2"/>
    <sheet name="resume" sheetId="7" r:id="rId3"/>
  </sheets>
  <externalReferences>
    <externalReference r:id="rId4"/>
  </externalReferences>
  <definedNames>
    <definedName name="_xlnm._FilterDatabase" localSheetId="1" hidden="1">communes_bilan!$A$1:$O$354</definedName>
    <definedName name="_xlnm._FilterDatabase" localSheetId="0" hidden="1">creches!$A$1:$V$183</definedName>
    <definedName name="_xlnm.Database">creches!$B$1:$T$166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4" i="7" l="1"/>
  <c r="Q182" i="1"/>
  <c r="P182" i="1"/>
  <c r="L182" i="1"/>
  <c r="K182" i="1"/>
  <c r="J182" i="1"/>
  <c r="I182" i="1"/>
  <c r="H182" i="1"/>
  <c r="G182" i="1"/>
  <c r="L349" i="6"/>
  <c r="K349" i="6"/>
  <c r="L278" i="6"/>
  <c r="K278" i="6"/>
  <c r="L240" i="6"/>
  <c r="K240" i="6"/>
  <c r="L197" i="6"/>
  <c r="K197" i="6"/>
  <c r="L186" i="6"/>
  <c r="K186" i="6"/>
  <c r="L165" i="6"/>
  <c r="K165" i="6"/>
  <c r="L15" i="6"/>
  <c r="K15" i="6"/>
  <c r="R181" i="1"/>
  <c r="R180" i="1"/>
  <c r="N278" i="6" s="1"/>
  <c r="R179" i="1"/>
  <c r="R178" i="1"/>
  <c r="R177" i="1"/>
  <c r="R176" i="1"/>
  <c r="R175" i="1"/>
  <c r="R174" i="1"/>
  <c r="R173" i="1"/>
  <c r="L8" i="6"/>
  <c r="K8" i="6"/>
  <c r="R172" i="1"/>
  <c r="L4" i="6"/>
  <c r="K4" i="6"/>
  <c r="R171" i="1"/>
  <c r="R170" i="1"/>
  <c r="R169" i="1"/>
  <c r="R168" i="1"/>
  <c r="R167" i="1"/>
  <c r="R166" i="1"/>
  <c r="R165" i="1"/>
  <c r="R164" i="1"/>
  <c r="R163" i="1"/>
  <c r="R162" i="1"/>
  <c r="R161" i="1"/>
  <c r="R160" i="1"/>
  <c r="R159" i="1"/>
  <c r="R158" i="1"/>
  <c r="R157" i="1"/>
  <c r="R156" i="1"/>
  <c r="R155" i="1"/>
  <c r="R154" i="1"/>
  <c r="R153" i="1"/>
  <c r="R152" i="1"/>
  <c r="R151" i="1"/>
  <c r="R150" i="1"/>
  <c r="R149" i="1"/>
  <c r="R148" i="1"/>
  <c r="R147" i="1"/>
  <c r="R146" i="1"/>
  <c r="R145" i="1"/>
  <c r="R144" i="1"/>
  <c r="R143" i="1"/>
  <c r="R142" i="1"/>
  <c r="R141" i="1"/>
  <c r="R140" i="1"/>
  <c r="R139" i="1"/>
  <c r="R138" i="1"/>
  <c r="R137" i="1"/>
  <c r="R136" i="1"/>
  <c r="R135" i="1"/>
  <c r="R134" i="1"/>
  <c r="R133" i="1"/>
  <c r="R132" i="1"/>
  <c r="R131" i="1"/>
  <c r="R130" i="1"/>
  <c r="R129" i="1"/>
  <c r="R128" i="1"/>
  <c r="R127" i="1"/>
  <c r="R126" i="1"/>
  <c r="R125" i="1"/>
  <c r="R124" i="1"/>
  <c r="R123" i="1"/>
  <c r="R122" i="1"/>
  <c r="R121" i="1"/>
  <c r="R120" i="1"/>
  <c r="R119" i="1"/>
  <c r="R118" i="1"/>
  <c r="R117" i="1"/>
  <c r="R116" i="1"/>
  <c r="R115" i="1"/>
  <c r="R114" i="1"/>
  <c r="R113" i="1"/>
  <c r="R112" i="1"/>
  <c r="R111" i="1"/>
  <c r="R110" i="1"/>
  <c r="J68" i="7" s="1"/>
  <c r="R109" i="1"/>
  <c r="R108" i="1"/>
  <c r="R107" i="1"/>
  <c r="C13" i="7" s="1"/>
  <c r="R106" i="1"/>
  <c r="R105" i="1"/>
  <c r="R104" i="1"/>
  <c r="R103" i="1"/>
  <c r="J70" i="7" s="1"/>
  <c r="M70" i="7" s="1"/>
  <c r="R102" i="1"/>
  <c r="R101" i="1"/>
  <c r="R100" i="1"/>
  <c r="R99" i="1"/>
  <c r="R98" i="1"/>
  <c r="R97" i="1"/>
  <c r="R96" i="1"/>
  <c r="R95" i="1"/>
  <c r="R94" i="1"/>
  <c r="R93" i="1"/>
  <c r="R92" i="1"/>
  <c r="R91" i="1"/>
  <c r="R90" i="1"/>
  <c r="R89" i="1"/>
  <c r="R88" i="1"/>
  <c r="R87" i="1"/>
  <c r="R86" i="1"/>
  <c r="R85" i="1"/>
  <c r="R84" i="1"/>
  <c r="R83" i="1"/>
  <c r="R82" i="1"/>
  <c r="R81" i="1"/>
  <c r="R80" i="1"/>
  <c r="R79" i="1"/>
  <c r="R78" i="1"/>
  <c r="R77" i="1"/>
  <c r="R76" i="1"/>
  <c r="R75" i="1"/>
  <c r="R74" i="1"/>
  <c r="R73" i="1"/>
  <c r="R72" i="1"/>
  <c r="R71" i="1"/>
  <c r="R70" i="1"/>
  <c r="R69" i="1"/>
  <c r="R68" i="1"/>
  <c r="R67" i="1"/>
  <c r="R66" i="1"/>
  <c r="R65" i="1"/>
  <c r="R64" i="1"/>
  <c r="R63" i="1"/>
  <c r="R62" i="1"/>
  <c r="R61" i="1"/>
  <c r="R60" i="1"/>
  <c r="R59" i="1"/>
  <c r="R58" i="1"/>
  <c r="G64" i="7" s="1"/>
  <c r="R57" i="1"/>
  <c r="R56" i="1"/>
  <c r="R55" i="1"/>
  <c r="R54" i="1"/>
  <c r="R53" i="1"/>
  <c r="R52" i="1"/>
  <c r="R51" i="1"/>
  <c r="R50" i="1"/>
  <c r="R49" i="1"/>
  <c r="R48" i="1"/>
  <c r="R47" i="1"/>
  <c r="R46" i="1"/>
  <c r="R45" i="1"/>
  <c r="R44" i="1"/>
  <c r="R43" i="1"/>
  <c r="R42" i="1"/>
  <c r="R41" i="1"/>
  <c r="R40" i="1"/>
  <c r="R39" i="1"/>
  <c r="R38" i="1"/>
  <c r="R37" i="1"/>
  <c r="R36" i="1"/>
  <c r="R35" i="1"/>
  <c r="R34" i="1"/>
  <c r="R33" i="1"/>
  <c r="R32" i="1"/>
  <c r="R31" i="1"/>
  <c r="R30" i="1"/>
  <c r="R29" i="1"/>
  <c r="R28" i="1"/>
  <c r="R27" i="1"/>
  <c r="R26" i="1"/>
  <c r="R25" i="1"/>
  <c r="R24" i="1"/>
  <c r="R23" i="1"/>
  <c r="R22" i="1"/>
  <c r="R21" i="1"/>
  <c r="R20" i="1"/>
  <c r="R19" i="1"/>
  <c r="R18" i="1"/>
  <c r="R17" i="1"/>
  <c r="R16" i="1"/>
  <c r="R15" i="1"/>
  <c r="R14" i="1"/>
  <c r="R13" i="1"/>
  <c r="R12" i="1"/>
  <c r="R11" i="1"/>
  <c r="R10" i="1"/>
  <c r="R9" i="1"/>
  <c r="R8" i="1"/>
  <c r="R7" i="1"/>
  <c r="R6" i="1"/>
  <c r="R5" i="1"/>
  <c r="R4" i="1"/>
  <c r="R3" i="1"/>
  <c r="R2" i="1"/>
  <c r="N29" i="6"/>
  <c r="K29" i="6"/>
  <c r="F18" i="7"/>
  <c r="B18" i="7"/>
  <c r="H18" i="7" s="1"/>
  <c r="F24" i="7"/>
  <c r="M67" i="7"/>
  <c r="F20" i="7"/>
  <c r="F23" i="7"/>
  <c r="F26" i="7"/>
  <c r="B96" i="7" l="1"/>
  <c r="E96" i="7"/>
  <c r="D96" i="7"/>
  <c r="C96" i="7"/>
  <c r="A96" i="7"/>
  <c r="I69" i="7"/>
  <c r="H69" i="7"/>
  <c r="G69" i="7"/>
  <c r="E11" i="7"/>
  <c r="C11" i="7"/>
  <c r="E10" i="7"/>
  <c r="I68" i="7"/>
  <c r="C10" i="7"/>
  <c r="I65" i="7"/>
  <c r="E7" i="7"/>
  <c r="E5" i="7"/>
  <c r="H63" i="7"/>
  <c r="C7" i="7"/>
  <c r="C5" i="7"/>
  <c r="C9" i="7"/>
  <c r="C8" i="7"/>
  <c r="E8" i="7"/>
  <c r="B66" i="7" s="1"/>
  <c r="C6" i="7"/>
  <c r="E6" i="7"/>
  <c r="R182" i="1"/>
  <c r="N186" i="6"/>
  <c r="J71" i="7"/>
  <c r="M71" i="7" s="1"/>
  <c r="J63" i="7"/>
  <c r="G63" i="7"/>
  <c r="J66" i="7"/>
  <c r="M66" i="7" s="1"/>
  <c r="J69" i="7"/>
  <c r="J65" i="7"/>
  <c r="H68" i="7"/>
  <c r="H65" i="7"/>
  <c r="L183" i="1"/>
  <c r="F25" i="7"/>
  <c r="E12" i="7"/>
  <c r="C12" i="7"/>
  <c r="F22" i="7"/>
  <c r="F21" i="7"/>
  <c r="F19" i="7"/>
  <c r="H19" i="7"/>
  <c r="H21" i="7"/>
  <c r="F8" i="7"/>
  <c r="H96" i="7" l="1"/>
  <c r="M69" i="7"/>
  <c r="M65" i="7"/>
  <c r="M68" i="7"/>
  <c r="I64" i="7"/>
  <c r="H64" i="7"/>
  <c r="H26" i="7"/>
  <c r="H25" i="7"/>
  <c r="H23" i="7"/>
  <c r="H22" i="7"/>
  <c r="H20" i="7"/>
  <c r="J72" i="7"/>
  <c r="M64" i="7" l="1"/>
  <c r="G72" i="7"/>
  <c r="N152" i="6" l="1"/>
  <c r="L152" i="6"/>
  <c r="K152" i="6"/>
  <c r="M152" i="6" l="1"/>
  <c r="L7" i="6" l="1"/>
  <c r="K7" i="6"/>
  <c r="M33" i="6" l="1"/>
  <c r="M298" i="6"/>
  <c r="H24" i="7"/>
  <c r="L348" i="6" l="1"/>
  <c r="L350" i="6"/>
  <c r="L347" i="6"/>
  <c r="L346" i="6"/>
  <c r="L344" i="6"/>
  <c r="L342" i="6"/>
  <c r="K342" i="6"/>
  <c r="L339" i="6"/>
  <c r="K339" i="6"/>
  <c r="L334" i="6"/>
  <c r="L332" i="6"/>
  <c r="L331" i="6"/>
  <c r="L327" i="6"/>
  <c r="L324" i="6"/>
  <c r="L322" i="6"/>
  <c r="K322" i="6"/>
  <c r="L319" i="6"/>
  <c r="L315" i="6"/>
  <c r="L309" i="6"/>
  <c r="L305" i="6"/>
  <c r="L298" i="6"/>
  <c r="L290" i="6"/>
  <c r="L289" i="6"/>
  <c r="L286" i="6"/>
  <c r="L279" i="6"/>
  <c r="L272" i="6"/>
  <c r="L270" i="6"/>
  <c r="L268" i="6"/>
  <c r="L263" i="6"/>
  <c r="L257" i="6"/>
  <c r="L253" i="6"/>
  <c r="L252" i="6"/>
  <c r="L299" i="6"/>
  <c r="L251" i="6"/>
  <c r="L249" i="6"/>
  <c r="L248" i="6"/>
  <c r="L247" i="6"/>
  <c r="L243" i="6"/>
  <c r="L238" i="6"/>
  <c r="L224" i="6"/>
  <c r="L223" i="6"/>
  <c r="K223" i="6"/>
  <c r="L222" i="6"/>
  <c r="L220" i="6"/>
  <c r="L219" i="6"/>
  <c r="L215" i="6"/>
  <c r="L213" i="6"/>
  <c r="L210" i="6"/>
  <c r="L208" i="6"/>
  <c r="L207" i="6"/>
  <c r="L206" i="6"/>
  <c r="L205" i="6"/>
  <c r="L202" i="6"/>
  <c r="L189" i="6"/>
  <c r="L187" i="6"/>
  <c r="L337" i="6"/>
  <c r="I63" i="7" l="1"/>
  <c r="M63" i="7" s="1"/>
  <c r="I72" i="7"/>
  <c r="L183" i="6"/>
  <c r="L180" i="6"/>
  <c r="L176" i="6"/>
  <c r="L163" i="6"/>
  <c r="L161" i="6"/>
  <c r="L160" i="6"/>
  <c r="L158" i="6"/>
  <c r="L153" i="6"/>
  <c r="K153" i="6"/>
  <c r="L144" i="6"/>
  <c r="L143" i="6"/>
  <c r="L138" i="6"/>
  <c r="L137" i="6"/>
  <c r="L136" i="6"/>
  <c r="L135" i="6"/>
  <c r="L132" i="6"/>
  <c r="L130" i="6"/>
  <c r="L128" i="6"/>
  <c r="L122" i="6"/>
  <c r="L125" i="6"/>
  <c r="K122" i="6"/>
  <c r="L120" i="6"/>
  <c r="L109" i="6"/>
  <c r="L105" i="6"/>
  <c r="L104" i="6"/>
  <c r="L102" i="6"/>
  <c r="L98" i="6"/>
  <c r="L91" i="6"/>
  <c r="L90" i="6"/>
  <c r="K90" i="6"/>
  <c r="L88" i="6"/>
  <c r="L84" i="6"/>
  <c r="L82" i="6"/>
  <c r="L81" i="6"/>
  <c r="L79" i="6"/>
  <c r="L75" i="6"/>
  <c r="N63" i="6"/>
  <c r="L63" i="6"/>
  <c r="K63" i="6"/>
  <c r="L60" i="6"/>
  <c r="L57" i="6"/>
  <c r="L12" i="6"/>
  <c r="K12" i="6"/>
  <c r="L61" i="6"/>
  <c r="K61" i="6"/>
  <c r="N48" i="6"/>
  <c r="L48" i="6"/>
  <c r="K48" i="6"/>
  <c r="L21" i="6"/>
  <c r="L20" i="6"/>
  <c r="L13" i="6"/>
  <c r="L11" i="6"/>
  <c r="L40" i="6"/>
  <c r="L37" i="6"/>
  <c r="L35" i="6"/>
  <c r="L34" i="6"/>
  <c r="K34" i="6"/>
  <c r="L33" i="6"/>
  <c r="K33" i="6"/>
  <c r="G8" i="7" l="1"/>
  <c r="D66" i="7"/>
  <c r="C66" i="7" s="1"/>
  <c r="K66" i="7" s="1"/>
  <c r="L30" i="6"/>
  <c r="K30" i="6"/>
  <c r="L29" i="6"/>
  <c r="N8" i="6"/>
  <c r="M5" i="6"/>
  <c r="L5" i="6"/>
  <c r="H72" i="7" l="1"/>
  <c r="M72" i="7" s="1"/>
  <c r="M4" i="6"/>
  <c r="M8" i="6"/>
  <c r="G70" i="7" l="1"/>
  <c r="E13" i="7" l="1"/>
  <c r="B71" i="7" s="1"/>
  <c r="B70" i="7"/>
  <c r="B69" i="7"/>
  <c r="D69" i="7"/>
  <c r="B68" i="7"/>
  <c r="D67" i="7"/>
  <c r="D65" i="7"/>
  <c r="B65" i="7"/>
  <c r="B64" i="7"/>
  <c r="D64" i="7"/>
  <c r="D63" i="7"/>
  <c r="F13" i="7"/>
  <c r="F12" i="7"/>
  <c r="F11" i="7"/>
  <c r="F10" i="7"/>
  <c r="F9" i="7"/>
  <c r="F7" i="7"/>
  <c r="F6" i="7"/>
  <c r="F5" i="7"/>
  <c r="K347" i="6"/>
  <c r="K350" i="6"/>
  <c r="K348" i="6"/>
  <c r="N349" i="6"/>
  <c r="K346" i="6"/>
  <c r="K344" i="6"/>
  <c r="K337" i="6"/>
  <c r="K334" i="6"/>
  <c r="K332" i="6"/>
  <c r="K331" i="6"/>
  <c r="K327" i="6"/>
  <c r="K324" i="6"/>
  <c r="N319" i="6"/>
  <c r="K319" i="6"/>
  <c r="K315" i="6"/>
  <c r="K309" i="6"/>
  <c r="K305" i="6"/>
  <c r="K298" i="6"/>
  <c r="K290" i="6"/>
  <c r="K289" i="6"/>
  <c r="K286" i="6"/>
  <c r="K279" i="6"/>
  <c r="K272" i="6"/>
  <c r="K270" i="6"/>
  <c r="K268" i="6"/>
  <c r="K263" i="6"/>
  <c r="K257" i="6"/>
  <c r="K253" i="6"/>
  <c r="K252" i="6"/>
  <c r="K251" i="6"/>
  <c r="K249" i="6"/>
  <c r="K248" i="6"/>
  <c r="K247" i="6"/>
  <c r="G13" i="7" l="1"/>
  <c r="G12" i="7"/>
  <c r="G9" i="7"/>
  <c r="B67" i="7"/>
  <c r="C67" i="7" s="1"/>
  <c r="K67" i="7" s="1"/>
  <c r="G10" i="7"/>
  <c r="G7" i="7"/>
  <c r="G6" i="7"/>
  <c r="C65" i="7"/>
  <c r="K65" i="7" s="1"/>
  <c r="G5" i="7"/>
  <c r="B63" i="7"/>
  <c r="C63" i="7" s="1"/>
  <c r="K63" i="7" s="1"/>
  <c r="C69" i="7"/>
  <c r="K69" i="7" s="1"/>
  <c r="C64" i="7"/>
  <c r="K64" i="7" s="1"/>
  <c r="D71" i="7"/>
  <c r="C71" i="7" s="1"/>
  <c r="K71" i="7" s="1"/>
  <c r="D68" i="7"/>
  <c r="C68" i="7" s="1"/>
  <c r="K68" i="7" s="1"/>
  <c r="D70" i="7"/>
  <c r="C70" i="7" s="1"/>
  <c r="K70" i="7" s="1"/>
  <c r="G11" i="7"/>
  <c r="K243" i="6"/>
  <c r="N238" i="6"/>
  <c r="K238" i="6"/>
  <c r="K299" i="6"/>
  <c r="K224" i="6"/>
  <c r="K220" i="6"/>
  <c r="K219" i="6"/>
  <c r="K215" i="6"/>
  <c r="K213" i="6"/>
  <c r="K210" i="6"/>
  <c r="K208" i="6"/>
  <c r="K207" i="6"/>
  <c r="K206" i="6"/>
  <c r="K205" i="6"/>
  <c r="K202" i="6"/>
  <c r="K189" i="6"/>
  <c r="K187" i="6"/>
  <c r="K183" i="6"/>
  <c r="K180" i="6"/>
  <c r="K176" i="6"/>
  <c r="K163" i="6"/>
  <c r="K160" i="6"/>
  <c r="K161" i="6"/>
  <c r="K158" i="6"/>
  <c r="K144" i="6"/>
  <c r="K143" i="6"/>
  <c r="K138" i="6"/>
  <c r="K137" i="6"/>
  <c r="K136" i="6"/>
  <c r="K132" i="6"/>
  <c r="K135" i="6" l="1"/>
  <c r="K130" i="6"/>
  <c r="K128" i="6"/>
  <c r="K125" i="6"/>
  <c r="K120" i="6"/>
  <c r="K109" i="6"/>
  <c r="K105" i="6"/>
  <c r="K104" i="6"/>
  <c r="K102" i="6"/>
  <c r="K98" i="6"/>
  <c r="K91" i="6"/>
  <c r="K88" i="6"/>
  <c r="K84" i="6"/>
  <c r="K82" i="6"/>
  <c r="K79" i="6"/>
  <c r="K81" i="6"/>
  <c r="M81" i="6" s="1"/>
  <c r="K75" i="6"/>
  <c r="K60" i="6" l="1"/>
  <c r="K57" i="6"/>
  <c r="K40" i="6"/>
  <c r="K37" i="6"/>
  <c r="K35" i="6"/>
  <c r="K21" i="6"/>
  <c r="K20" i="6"/>
  <c r="K13" i="6"/>
  <c r="K11" i="6"/>
  <c r="M11" i="6" s="1"/>
  <c r="O11" i="6" s="1"/>
  <c r="M7" i="6"/>
  <c r="K5" i="6"/>
  <c r="J352" i="6"/>
  <c r="I352" i="6"/>
  <c r="D27" i="7" s="1"/>
  <c r="H352" i="6"/>
  <c r="G352" i="6"/>
  <c r="F352" i="6"/>
  <c r="E352" i="6"/>
  <c r="D352" i="6"/>
  <c r="M351" i="6"/>
  <c r="M347" i="6"/>
  <c r="M345" i="6"/>
  <c r="M343" i="6"/>
  <c r="M341" i="6"/>
  <c r="M340" i="6"/>
  <c r="M338" i="6"/>
  <c r="M336" i="6"/>
  <c r="M335" i="6"/>
  <c r="M333" i="6"/>
  <c r="M330" i="6"/>
  <c r="M329" i="6"/>
  <c r="M328" i="6"/>
  <c r="M326" i="6"/>
  <c r="M325" i="6"/>
  <c r="M323" i="6"/>
  <c r="M322" i="6"/>
  <c r="M321" i="6"/>
  <c r="M320" i="6"/>
  <c r="M318" i="6"/>
  <c r="M317" i="6"/>
  <c r="M316" i="6"/>
  <c r="M314" i="6"/>
  <c r="M313" i="6"/>
  <c r="M312" i="6"/>
  <c r="M311" i="6"/>
  <c r="M310" i="6"/>
  <c r="M308" i="6"/>
  <c r="M307" i="6"/>
  <c r="M306" i="6"/>
  <c r="M304" i="6"/>
  <c r="M303" i="6"/>
  <c r="M302" i="6"/>
  <c r="M301" i="6"/>
  <c r="M300" i="6"/>
  <c r="O298" i="6"/>
  <c r="M297" i="6"/>
  <c r="M296" i="6"/>
  <c r="M295" i="6"/>
  <c r="M294" i="6"/>
  <c r="M293" i="6"/>
  <c r="M292" i="6"/>
  <c r="M291" i="6"/>
  <c r="M288" i="6"/>
  <c r="M287" i="6"/>
  <c r="M285" i="6"/>
  <c r="M284" i="6"/>
  <c r="M283" i="6"/>
  <c r="M282" i="6"/>
  <c r="M281" i="6"/>
  <c r="M280" i="6"/>
  <c r="M277" i="6"/>
  <c r="M276" i="6"/>
  <c r="M275" i="6"/>
  <c r="M274" i="6"/>
  <c r="M273" i="6"/>
  <c r="M271" i="6"/>
  <c r="M269" i="6"/>
  <c r="M267" i="6"/>
  <c r="M266" i="6"/>
  <c r="M265" i="6"/>
  <c r="M264" i="6"/>
  <c r="M262" i="6"/>
  <c r="M261" i="6"/>
  <c r="M260" i="6"/>
  <c r="M259" i="6"/>
  <c r="M258" i="6"/>
  <c r="M256" i="6"/>
  <c r="M255" i="6"/>
  <c r="M254" i="6"/>
  <c r="N252" i="6"/>
  <c r="M250" i="6"/>
  <c r="M248" i="6"/>
  <c r="N248" i="6" s="1"/>
  <c r="O248" i="6" s="1"/>
  <c r="M247" i="6"/>
  <c r="O247" i="6" s="1"/>
  <c r="M246" i="6"/>
  <c r="M245" i="6"/>
  <c r="M244" i="6"/>
  <c r="M242" i="6"/>
  <c r="M241" i="6"/>
  <c r="M240" i="6"/>
  <c r="O240" i="6" s="1"/>
  <c r="M239" i="6"/>
  <c r="M237" i="6"/>
  <c r="M236" i="6"/>
  <c r="M235" i="6"/>
  <c r="M234" i="6"/>
  <c r="M233" i="6"/>
  <c r="M232" i="6"/>
  <c r="M231" i="6"/>
  <c r="M230" i="6"/>
  <c r="M229" i="6"/>
  <c r="M228" i="6"/>
  <c r="M227" i="6"/>
  <c r="M226" i="6"/>
  <c r="M225" i="6"/>
  <c r="M223" i="6"/>
  <c r="M221" i="6"/>
  <c r="N220" i="6"/>
  <c r="M218" i="6"/>
  <c r="M217" i="6"/>
  <c r="M216" i="6"/>
  <c r="M214" i="6"/>
  <c r="M212" i="6"/>
  <c r="M211" i="6"/>
  <c r="M209" i="6"/>
  <c r="M204" i="6"/>
  <c r="M203" i="6"/>
  <c r="M201" i="6"/>
  <c r="M200" i="6"/>
  <c r="M199" i="6"/>
  <c r="M198" i="6"/>
  <c r="N197" i="6"/>
  <c r="M196" i="6"/>
  <c r="M195" i="6"/>
  <c r="M194" i="6"/>
  <c r="M193" i="6"/>
  <c r="M192" i="6"/>
  <c r="M191" i="6"/>
  <c r="M190" i="6"/>
  <c r="M188" i="6"/>
  <c r="M185" i="6"/>
  <c r="M184" i="6"/>
  <c r="Q182" i="6"/>
  <c r="M182" i="6"/>
  <c r="M181" i="6"/>
  <c r="M179" i="6"/>
  <c r="M178" i="6"/>
  <c r="M177" i="6"/>
  <c r="M176" i="6"/>
  <c r="O176" i="6" s="1"/>
  <c r="M175" i="6"/>
  <c r="M174" i="6"/>
  <c r="M173" i="6"/>
  <c r="M172" i="6"/>
  <c r="M171" i="6"/>
  <c r="M170" i="6"/>
  <c r="M169" i="6"/>
  <c r="M168" i="6"/>
  <c r="M167" i="6"/>
  <c r="M166" i="6"/>
  <c r="M164" i="6"/>
  <c r="M162" i="6"/>
  <c r="M159" i="6"/>
  <c r="M157" i="6"/>
  <c r="M156" i="6"/>
  <c r="M155" i="6"/>
  <c r="M154" i="6"/>
  <c r="M151" i="6"/>
  <c r="M150" i="6"/>
  <c r="M149" i="6"/>
  <c r="M148" i="6"/>
  <c r="M147" i="6"/>
  <c r="M146" i="6"/>
  <c r="M145" i="6"/>
  <c r="M142" i="6"/>
  <c r="M141" i="6"/>
  <c r="M140" i="6"/>
  <c r="M139" i="6"/>
  <c r="M134" i="6"/>
  <c r="M133" i="6"/>
  <c r="M131" i="6"/>
  <c r="M129" i="6"/>
  <c r="M127" i="6"/>
  <c r="M126" i="6"/>
  <c r="M124" i="6"/>
  <c r="M123" i="6"/>
  <c r="M121" i="6"/>
  <c r="M119" i="6"/>
  <c r="M118" i="6"/>
  <c r="M117" i="6"/>
  <c r="M116" i="6"/>
  <c r="M115" i="6"/>
  <c r="M114" i="6"/>
  <c r="M113" i="6"/>
  <c r="M112" i="6"/>
  <c r="M111" i="6"/>
  <c r="M110" i="6"/>
  <c r="M108" i="6"/>
  <c r="M107" i="6"/>
  <c r="M106" i="6"/>
  <c r="M103" i="6"/>
  <c r="M102" i="6"/>
  <c r="M101" i="6"/>
  <c r="M100" i="6"/>
  <c r="M99" i="6"/>
  <c r="M97" i="6"/>
  <c r="M96" i="6"/>
  <c r="M95" i="6"/>
  <c r="M94" i="6"/>
  <c r="M93" i="6"/>
  <c r="M92" i="6"/>
  <c r="M90" i="6"/>
  <c r="M89" i="6"/>
  <c r="M87" i="6"/>
  <c r="M86" i="6"/>
  <c r="M85" i="6"/>
  <c r="M83" i="6"/>
  <c r="M80" i="6"/>
  <c r="M79" i="6"/>
  <c r="N79" i="6" s="1"/>
  <c r="O79" i="6" s="1"/>
  <c r="M78" i="6"/>
  <c r="M77" i="6"/>
  <c r="M76" i="6"/>
  <c r="M74" i="6"/>
  <c r="M73" i="6"/>
  <c r="M72" i="6"/>
  <c r="M71" i="6"/>
  <c r="M70" i="6"/>
  <c r="M69" i="6"/>
  <c r="M68" i="6"/>
  <c r="M67" i="6"/>
  <c r="M66" i="6"/>
  <c r="M65" i="6"/>
  <c r="M64" i="6"/>
  <c r="M62" i="6"/>
  <c r="M59" i="6"/>
  <c r="M58" i="6"/>
  <c r="M56" i="6"/>
  <c r="M55" i="6"/>
  <c r="M54" i="6"/>
  <c r="M53" i="6"/>
  <c r="M52" i="6"/>
  <c r="M51" i="6"/>
  <c r="M50" i="6"/>
  <c r="M49" i="6"/>
  <c r="M47" i="6"/>
  <c r="M46" i="6"/>
  <c r="M45" i="6"/>
  <c r="M44" i="6"/>
  <c r="M43" i="6"/>
  <c r="M42" i="6"/>
  <c r="M41" i="6"/>
  <c r="M39" i="6"/>
  <c r="M38" i="6"/>
  <c r="M36" i="6"/>
  <c r="M32" i="6"/>
  <c r="M31" i="6"/>
  <c r="M30" i="6"/>
  <c r="M28" i="6"/>
  <c r="M27" i="6"/>
  <c r="M26" i="6"/>
  <c r="M25" i="6"/>
  <c r="M24" i="6"/>
  <c r="M23" i="6"/>
  <c r="M22" i="6"/>
  <c r="M19" i="6"/>
  <c r="M18" i="6"/>
  <c r="M17" i="6"/>
  <c r="M16" i="6"/>
  <c r="M15" i="6"/>
  <c r="M14" i="6"/>
  <c r="N12" i="6"/>
  <c r="M10" i="6"/>
  <c r="M9" i="6"/>
  <c r="M6" i="6"/>
  <c r="M3" i="6"/>
  <c r="M2" i="6"/>
  <c r="D14" i="7" l="1"/>
  <c r="J4" i="7" s="1"/>
  <c r="E353" i="6"/>
  <c r="P22" i="7"/>
  <c r="K22" i="7"/>
  <c r="J353" i="6"/>
  <c r="J354" i="6" s="1"/>
  <c r="E27" i="7"/>
  <c r="O22" i="7"/>
  <c r="B14" i="7"/>
  <c r="M22" i="7"/>
  <c r="C27" i="7"/>
  <c r="B27" i="7"/>
  <c r="L22" i="7"/>
  <c r="N22" i="7"/>
  <c r="M205" i="6"/>
  <c r="O205" i="6" s="1"/>
  <c r="M251" i="6"/>
  <c r="O251" i="6" s="1"/>
  <c r="M220" i="6"/>
  <c r="O220" i="6" s="1"/>
  <c r="M84" i="6"/>
  <c r="O84" i="6" s="1"/>
  <c r="M136" i="6"/>
  <c r="M206" i="6"/>
  <c r="O206" i="6" s="1"/>
  <c r="M208" i="6"/>
  <c r="N208" i="6" s="1"/>
  <c r="O208" i="6" s="1"/>
  <c r="M268" i="6"/>
  <c r="M224" i="6"/>
  <c r="O224" i="6" s="1"/>
  <c r="M243" i="6"/>
  <c r="M270" i="6"/>
  <c r="N270" i="6" s="1"/>
  <c r="O270" i="6" s="1"/>
  <c r="M279" i="6"/>
  <c r="O279" i="6" s="1"/>
  <c r="M289" i="6"/>
  <c r="O289" i="6" s="1"/>
  <c r="M20" i="6"/>
  <c r="O20" i="6" s="1"/>
  <c r="M37" i="6"/>
  <c r="O37" i="6" s="1"/>
  <c r="M40" i="6"/>
  <c r="O40" i="6" s="1"/>
  <c r="M130" i="6"/>
  <c r="N130" i="6" s="1"/>
  <c r="O130" i="6" s="1"/>
  <c r="M272" i="6"/>
  <c r="O272" i="6" s="1"/>
  <c r="M305" i="6"/>
  <c r="M315" i="6"/>
  <c r="O315" i="6" s="1"/>
  <c r="M324" i="6"/>
  <c r="O324" i="6" s="1"/>
  <c r="M349" i="6"/>
  <c r="O349" i="6" s="1"/>
  <c r="N7" i="6"/>
  <c r="O7" i="6" s="1"/>
  <c r="M153" i="6"/>
  <c r="M219" i="6"/>
  <c r="M332" i="6"/>
  <c r="O332" i="6" s="1"/>
  <c r="M61" i="6"/>
  <c r="N61" i="6" s="1"/>
  <c r="O61" i="6" s="1"/>
  <c r="M82" i="6"/>
  <c r="N82" i="6" s="1"/>
  <c r="O82" i="6" s="1"/>
  <c r="M91" i="6"/>
  <c r="O91" i="6" s="1"/>
  <c r="M120" i="6"/>
  <c r="O120" i="6" s="1"/>
  <c r="M180" i="6"/>
  <c r="O180" i="6" s="1"/>
  <c r="M60" i="6"/>
  <c r="N60" i="6" s="1"/>
  <c r="O60" i="6" s="1"/>
  <c r="M135" i="6"/>
  <c r="O135" i="6" s="1"/>
  <c r="M137" i="6"/>
  <c r="N137" i="6" s="1"/>
  <c r="O137" i="6" s="1"/>
  <c r="M158" i="6"/>
  <c r="O158" i="6" s="1"/>
  <c r="M163" i="6"/>
  <c r="O163" i="6" s="1"/>
  <c r="M215" i="6"/>
  <c r="N215" i="6" s="1"/>
  <c r="O215" i="6" s="1"/>
  <c r="M334" i="6"/>
  <c r="N334" i="6" s="1"/>
  <c r="O334" i="6" s="1"/>
  <c r="O5" i="6"/>
  <c r="M75" i="6"/>
  <c r="N75" i="6" s="1"/>
  <c r="O75" i="6" s="1"/>
  <c r="M105" i="6"/>
  <c r="O105" i="6" s="1"/>
  <c r="M125" i="6"/>
  <c r="O125" i="6" s="1"/>
  <c r="M299" i="6"/>
  <c r="O299" i="6" s="1"/>
  <c r="M109" i="6"/>
  <c r="O109" i="6" s="1"/>
  <c r="M12" i="6"/>
  <c r="O12" i="6" s="1"/>
  <c r="O33" i="6"/>
  <c r="M35" i="6"/>
  <c r="O35" i="6" s="1"/>
  <c r="M63" i="6"/>
  <c r="M98" i="6"/>
  <c r="O98" i="6" s="1"/>
  <c r="M132" i="6"/>
  <c r="O132" i="6" s="1"/>
  <c r="M138" i="6"/>
  <c r="O138" i="6" s="1"/>
  <c r="M144" i="6"/>
  <c r="O144" i="6" s="1"/>
  <c r="O152" i="6"/>
  <c r="M160" i="6"/>
  <c r="O160" i="6" s="1"/>
  <c r="M186" i="6"/>
  <c r="O186" i="6" s="1"/>
  <c r="M187" i="6"/>
  <c r="O187" i="6" s="1"/>
  <c r="M197" i="6"/>
  <c r="O197" i="6" s="1"/>
  <c r="M210" i="6"/>
  <c r="O210" i="6" s="1"/>
  <c r="M213" i="6"/>
  <c r="N213" i="6" s="1"/>
  <c r="O213" i="6" s="1"/>
  <c r="M339" i="6"/>
  <c r="O339" i="6" s="1"/>
  <c r="M342" i="6"/>
  <c r="O342" i="6" s="1"/>
  <c r="K352" i="6"/>
  <c r="N4" i="6"/>
  <c r="O4" i="6" s="1"/>
  <c r="O8" i="6"/>
  <c r="M13" i="6"/>
  <c r="O13" i="6" s="1"/>
  <c r="M57" i="6"/>
  <c r="O57" i="6" s="1"/>
  <c r="M104" i="6"/>
  <c r="O104" i="6" s="1"/>
  <c r="M21" i="6"/>
  <c r="N21" i="6" s="1"/>
  <c r="O21" i="6" s="1"/>
  <c r="M88" i="6"/>
  <c r="N88" i="6" s="1"/>
  <c r="O88" i="6" s="1"/>
  <c r="M143" i="6"/>
  <c r="O143" i="6" s="1"/>
  <c r="M252" i="6"/>
  <c r="O252" i="6" s="1"/>
  <c r="M257" i="6"/>
  <c r="O257" i="6" s="1"/>
  <c r="M331" i="6"/>
  <c r="O331" i="6" s="1"/>
  <c r="M344" i="6"/>
  <c r="O344" i="6" s="1"/>
  <c r="M350" i="6"/>
  <c r="O350" i="6" s="1"/>
  <c r="M29" i="6"/>
  <c r="O29" i="6" s="1"/>
  <c r="M34" i="6"/>
  <c r="O34" i="6" s="1"/>
  <c r="M48" i="6"/>
  <c r="M122" i="6"/>
  <c r="O122" i="6" s="1"/>
  <c r="M128" i="6"/>
  <c r="O128" i="6" s="1"/>
  <c r="M161" i="6"/>
  <c r="O161" i="6" s="1"/>
  <c r="M165" i="6"/>
  <c r="N165" i="6" s="1"/>
  <c r="O165" i="6" s="1"/>
  <c r="M222" i="6"/>
  <c r="M238" i="6"/>
  <c r="O238" i="6" s="1"/>
  <c r="M286" i="6"/>
  <c r="O286" i="6" s="1"/>
  <c r="M309" i="6"/>
  <c r="O309" i="6" s="1"/>
  <c r="M337" i="6"/>
  <c r="O337" i="6" s="1"/>
  <c r="M348" i="6"/>
  <c r="N348" i="6" s="1"/>
  <c r="O348" i="6" s="1"/>
  <c r="M183" i="6"/>
  <c r="O183" i="6" s="1"/>
  <c r="M189" i="6"/>
  <c r="O189" i="6" s="1"/>
  <c r="M202" i="6"/>
  <c r="O202" i="6" s="1"/>
  <c r="M207" i="6"/>
  <c r="O207" i="6" s="1"/>
  <c r="M249" i="6"/>
  <c r="N249" i="6" s="1"/>
  <c r="O249" i="6" s="1"/>
  <c r="M253" i="6"/>
  <c r="O253" i="6" s="1"/>
  <c r="M263" i="6"/>
  <c r="N263" i="6" s="1"/>
  <c r="O263" i="6" s="1"/>
  <c r="M278" i="6"/>
  <c r="O278" i="6" s="1"/>
  <c r="M290" i="6"/>
  <c r="O290" i="6" s="1"/>
  <c r="M319" i="6"/>
  <c r="O319" i="6" s="1"/>
  <c r="M327" i="6"/>
  <c r="O327" i="6" s="1"/>
  <c r="M346" i="6"/>
  <c r="O346" i="6" s="1"/>
  <c r="L352" i="6"/>
  <c r="F27" i="7" l="1"/>
  <c r="F28" i="7" s="1"/>
  <c r="O24" i="7"/>
  <c r="H27" i="7"/>
  <c r="E28" i="7" s="1"/>
  <c r="F14" i="7"/>
  <c r="M353" i="6"/>
  <c r="K4" i="7"/>
  <c r="N268" i="6"/>
  <c r="O268" i="6" s="1"/>
  <c r="N305" i="6"/>
  <c r="O305" i="6" s="1"/>
  <c r="N243" i="6"/>
  <c r="O243" i="6" s="1"/>
  <c r="N219" i="6"/>
  <c r="O219" i="6" s="1"/>
  <c r="N153" i="6"/>
  <c r="O153" i="6" s="1"/>
  <c r="N136" i="6"/>
  <c r="O136" i="6" s="1"/>
  <c r="O63" i="6"/>
  <c r="O48" i="6"/>
  <c r="M352" i="6"/>
  <c r="C14" i="7" s="1"/>
  <c r="D72" i="7" s="1"/>
  <c r="B28" i="7" l="1"/>
  <c r="D28" i="7"/>
  <c r="C28" i="7"/>
  <c r="N352" i="6"/>
  <c r="N354" i="6" s="1"/>
  <c r="H28" i="7" l="1"/>
  <c r="G28" i="7"/>
  <c r="E14" i="7"/>
  <c r="F96" i="7" s="1"/>
  <c r="K72" i="7" s="1"/>
  <c r="O352" i="6"/>
  <c r="B72" i="7" l="1"/>
  <c r="G14" i="7"/>
  <c r="C72" i="7" l="1"/>
  <c r="C76" i="7" s="1"/>
  <c r="B76" i="7"/>
</calcChain>
</file>

<file path=xl/sharedStrings.xml><?xml version="1.0" encoding="utf-8"?>
<sst xmlns="http://schemas.openxmlformats.org/spreadsheetml/2006/main" count="2540" uniqueCount="1566">
  <si>
    <t>id</t>
  </si>
  <si>
    <t>code_insee</t>
  </si>
  <si>
    <t>code_post</t>
  </si>
  <si>
    <t>nomcre</t>
  </si>
  <si>
    <t>adresse_1</t>
  </si>
  <si>
    <t>telephone</t>
  </si>
  <si>
    <t>mail</t>
  </si>
  <si>
    <t>acc_coll</t>
  </si>
  <si>
    <t>acc_fam</t>
  </si>
  <si>
    <t>cap_tot</t>
  </si>
  <si>
    <t>erp</t>
  </si>
  <si>
    <t>30311</t>
  </si>
  <si>
    <t>30610</t>
  </si>
  <si>
    <t>SAUVE</t>
  </si>
  <si>
    <t>microcreche-sauve@piemont-cevenol.fr</t>
  </si>
  <si>
    <t>Localisation correcte</t>
  </si>
  <si>
    <t>E31100069-000</t>
  </si>
  <si>
    <t>30133</t>
  </si>
  <si>
    <t>30240</t>
  </si>
  <si>
    <t>Les moussaillons</t>
  </si>
  <si>
    <t>place de la Gare</t>
  </si>
  <si>
    <t>04 66 53 98 05</t>
  </si>
  <si>
    <t>E13300244-000</t>
  </si>
  <si>
    <t>30307</t>
  </si>
  <si>
    <t>30110</t>
  </si>
  <si>
    <t>Danielle Casanova</t>
  </si>
  <si>
    <t>E30700030-000</t>
  </si>
  <si>
    <t>30290</t>
  </si>
  <si>
    <t>30130</t>
  </si>
  <si>
    <t>SAINT-PAULET-DE-CAISSON</t>
  </si>
  <si>
    <t>Castor et panda</t>
  </si>
  <si>
    <t>04 66 39 32 23</t>
  </si>
  <si>
    <t>E29000028-000</t>
  </si>
  <si>
    <t>30007</t>
  </si>
  <si>
    <t>30100</t>
  </si>
  <si>
    <t>ALES</t>
  </si>
  <si>
    <t>Les papillons bleus</t>
  </si>
  <si>
    <t>04 66 43 28 50</t>
  </si>
  <si>
    <t>papillons.bleus@alesagglo.fr</t>
  </si>
  <si>
    <t>E00700178-000</t>
  </si>
  <si>
    <t>30206</t>
  </si>
  <si>
    <t>30320</t>
  </si>
  <si>
    <t>POULX</t>
  </si>
  <si>
    <t>Les lutins</t>
  </si>
  <si>
    <t>1 rue de l'Avenir</t>
  </si>
  <si>
    <t>04 66 75 45 10</t>
  </si>
  <si>
    <t>creche@poulx.fr</t>
  </si>
  <si>
    <t>E20600019-000</t>
  </si>
  <si>
    <t>30326</t>
  </si>
  <si>
    <t>30126</t>
  </si>
  <si>
    <t>TAVEL</t>
  </si>
  <si>
    <t>04 66 50 01 88</t>
  </si>
  <si>
    <t>E32600010-000</t>
  </si>
  <si>
    <t>30243</t>
  </si>
  <si>
    <t>30380</t>
  </si>
  <si>
    <t>SAINT-CHRISTOL-LES-ALES</t>
  </si>
  <si>
    <t>Les quinsous</t>
  </si>
  <si>
    <t>lesquinsous@alesagglo.fr</t>
  </si>
  <si>
    <t>E24300102-000</t>
  </si>
  <si>
    <t>30138</t>
  </si>
  <si>
    <t>30980</t>
  </si>
  <si>
    <t>LANGLADE</t>
  </si>
  <si>
    <t>E13800006-000</t>
  </si>
  <si>
    <t>30348</t>
  </si>
  <si>
    <t>30360</t>
  </si>
  <si>
    <t>VEZENOBRES</t>
  </si>
  <si>
    <t>Les petites frimousses</t>
  </si>
  <si>
    <t>chemin des Verriers</t>
  </si>
  <si>
    <t>04 66 83 12 67</t>
  </si>
  <si>
    <t>E34800040-000</t>
  </si>
  <si>
    <t>30032</t>
  </si>
  <si>
    <t>30300</t>
  </si>
  <si>
    <t>BEAUCAIRE</t>
  </si>
  <si>
    <t>04 66 59 08 28</t>
  </si>
  <si>
    <t>sylvie.venault@beaucaire.fr</t>
  </si>
  <si>
    <t>E03200286-000</t>
  </si>
  <si>
    <t>30278</t>
  </si>
  <si>
    <t>SAINT-LAURENT-DES-ARBRES</t>
  </si>
  <si>
    <t>Les Mini Pousses</t>
  </si>
  <si>
    <t>rue Marcel Pagnol</t>
  </si>
  <si>
    <t>04 66 82 27 36</t>
  </si>
  <si>
    <t>E27800011-001</t>
  </si>
  <si>
    <t>30294</t>
  </si>
  <si>
    <t>30340</t>
  </si>
  <si>
    <t>SAINT-PRIVAT-DES-VIEUX</t>
  </si>
  <si>
    <t>serre de Blacous</t>
  </si>
  <si>
    <t>04 66 30 11 12</t>
  </si>
  <si>
    <t>E29400019-000</t>
  </si>
  <si>
    <t>30147</t>
  </si>
  <si>
    <t>30350</t>
  </si>
  <si>
    <t>LEZAN</t>
  </si>
  <si>
    <t>Les lucioles</t>
  </si>
  <si>
    <t>E14700036-000</t>
  </si>
  <si>
    <t>30082</t>
  </si>
  <si>
    <t>30870</t>
  </si>
  <si>
    <t>CLARENSAC</t>
  </si>
  <si>
    <t>Chapi-chapo</t>
  </si>
  <si>
    <t>04 66 81 42 39</t>
  </si>
  <si>
    <t>E08200030-000</t>
  </si>
  <si>
    <t>30189</t>
  </si>
  <si>
    <t>30000</t>
  </si>
  <si>
    <t>NIMES</t>
  </si>
  <si>
    <t>04 66 04 76 70</t>
  </si>
  <si>
    <t>crechespap@orange.fr</t>
  </si>
  <si>
    <t>E18901505-000</t>
  </si>
  <si>
    <t>30900</t>
  </si>
  <si>
    <t>232 rue Matisse</t>
  </si>
  <si>
    <t>04 66 36 83 60</t>
  </si>
  <si>
    <t>creche.cotton@ville-nimes.fr</t>
  </si>
  <si>
    <t>E18900104-000</t>
  </si>
  <si>
    <t>Les alisiers</t>
  </si>
  <si>
    <t>rue Neper</t>
  </si>
  <si>
    <t>creche.alisiers@ville-nimes.fr</t>
  </si>
  <si>
    <t>E18900402-000</t>
  </si>
  <si>
    <t>Califourchon</t>
  </si>
  <si>
    <t>04 66 86 01 99</t>
  </si>
  <si>
    <t>califourchon@alesagglo.fr</t>
  </si>
  <si>
    <t>E00700297-000</t>
  </si>
  <si>
    <t>30221</t>
  </si>
  <si>
    <t>30150</t>
  </si>
  <si>
    <t>ROQUEMAURE</t>
  </si>
  <si>
    <t>L'auceloun</t>
  </si>
  <si>
    <t>E22100024-000</t>
  </si>
  <si>
    <t>Emilie Attia</t>
  </si>
  <si>
    <t>440 rue Yves Sigal</t>
  </si>
  <si>
    <t>09 52 05 16 35</t>
  </si>
  <si>
    <t>nimes@lpcr.fr</t>
  </si>
  <si>
    <t>E18902977-000</t>
  </si>
  <si>
    <t>30075</t>
  </si>
  <si>
    <t>30820</t>
  </si>
  <si>
    <t>CAVEIRAC</t>
  </si>
  <si>
    <t>Guilibulle</t>
  </si>
  <si>
    <t>5 rue emile Pouytes</t>
  </si>
  <si>
    <t>04 66 63 40 74</t>
  </si>
  <si>
    <t>E07500029-000</t>
  </si>
  <si>
    <t>Rangueil</t>
  </si>
  <si>
    <t>43 rue Rangueil</t>
  </si>
  <si>
    <t>04 66 67 69 98</t>
  </si>
  <si>
    <t>E18900159-000</t>
  </si>
  <si>
    <t>30155</t>
  </si>
  <si>
    <t>30129</t>
  </si>
  <si>
    <t>MANDUEL</t>
  </si>
  <si>
    <t>Les calinous</t>
  </si>
  <si>
    <t>4 bis rue Pasteur</t>
  </si>
  <si>
    <t>04 66 20 53 73</t>
  </si>
  <si>
    <t>E15500041-000</t>
  </si>
  <si>
    <t>30012</t>
  </si>
  <si>
    <t>30390</t>
  </si>
  <si>
    <t>ARAMON</t>
  </si>
  <si>
    <t>La ribambelle</t>
  </si>
  <si>
    <t>04 66 57 46 93</t>
  </si>
  <si>
    <t>laribambelle@cc-pontdugard.fr</t>
  </si>
  <si>
    <t>E01200101-000</t>
  </si>
  <si>
    <t>30214</t>
  </si>
  <si>
    <t>30720</t>
  </si>
  <si>
    <t>RIBAUTE-LES-TAVERNES</t>
  </si>
  <si>
    <t>La granille</t>
  </si>
  <si>
    <t>impasse des Peupliers</t>
  </si>
  <si>
    <t>04 66 34 16 45</t>
  </si>
  <si>
    <t>E21400033-000</t>
  </si>
  <si>
    <t>30036</t>
  </si>
  <si>
    <t>30620</t>
  </si>
  <si>
    <t>BERNIS</t>
  </si>
  <si>
    <t>La ronde des enfants</t>
  </si>
  <si>
    <t>3 rue Croix du Vent</t>
  </si>
  <si>
    <t>04 66 71 07 03</t>
  </si>
  <si>
    <t>E03600036-000</t>
  </si>
  <si>
    <t>30321</t>
  </si>
  <si>
    <t>30250</t>
  </si>
  <si>
    <t>SOMMIERES</t>
  </si>
  <si>
    <t>L'enfantine</t>
  </si>
  <si>
    <t>150 chemin de Sarriette</t>
  </si>
  <si>
    <t>04 66 80 44 21</t>
  </si>
  <si>
    <t>E32100100-000</t>
  </si>
  <si>
    <t>101 rue Jacques Cartier</t>
  </si>
  <si>
    <t>04 66 23 29 06</t>
  </si>
  <si>
    <t>lileauxtresors@orange.fr</t>
  </si>
  <si>
    <t>E18901230-000</t>
  </si>
  <si>
    <t>30210</t>
  </si>
  <si>
    <t>30260</t>
  </si>
  <si>
    <t>QUISSAC</t>
  </si>
  <si>
    <t>04 66 77 33 89</t>
  </si>
  <si>
    <t>creche-quissac@piemont-cevenol.fr</t>
  </si>
  <si>
    <t>E21000093-000</t>
  </si>
  <si>
    <t>30039</t>
  </si>
  <si>
    <t>BEZOUCE</t>
  </si>
  <si>
    <t>Les pitchounets</t>
  </si>
  <si>
    <t>04 66 62 24 32</t>
  </si>
  <si>
    <t>crechepitchou@orange.fr</t>
  </si>
  <si>
    <t>E03900021-000</t>
  </si>
  <si>
    <t>30285</t>
  </si>
  <si>
    <t>SAINT-MAURICE-DE-CAZEVIEILLE</t>
  </si>
  <si>
    <t>La ribouldingue</t>
  </si>
  <si>
    <t>place du Champ de Foire</t>
  </si>
  <si>
    <t>04 66 83 23 70</t>
  </si>
  <si>
    <t>E28500010-000</t>
  </si>
  <si>
    <t>30202</t>
  </si>
  <si>
    <t>PONT-SAINT-ESPRIT</t>
  </si>
  <si>
    <t>chemin de Gaujac</t>
  </si>
  <si>
    <t>04 66 50 40 78</t>
  </si>
  <si>
    <t>E20200131-001</t>
  </si>
  <si>
    <t>30085</t>
  </si>
  <si>
    <t>COLLIAS</t>
  </si>
  <si>
    <t>04 66 59 14 53</t>
  </si>
  <si>
    <t>lespequelets@cc-pontdugard.fr</t>
  </si>
  <si>
    <t>E08500041-000</t>
  </si>
  <si>
    <t>04 66 70 67 60</t>
  </si>
  <si>
    <t>crechejeanmace@mfgs.fr</t>
  </si>
  <si>
    <t>E18903860-000</t>
  </si>
  <si>
    <t>30190</t>
  </si>
  <si>
    <t>30570</t>
  </si>
  <si>
    <t>E19000012-000</t>
  </si>
  <si>
    <t>Delon Soubeyran</t>
  </si>
  <si>
    <t>40 rue Enest renan</t>
  </si>
  <si>
    <t>creche.delon-soubeyran@ville-nimes.fr</t>
  </si>
  <si>
    <t>E18900468-000</t>
  </si>
  <si>
    <t>30228</t>
  </si>
  <si>
    <t>SAINTE-ANASTASIE</t>
  </si>
  <si>
    <t>1,2,3 Soleil</t>
  </si>
  <si>
    <t>04 66 63 95 33</t>
  </si>
  <si>
    <t>E22800013-000</t>
  </si>
  <si>
    <t>30217</t>
  </si>
  <si>
    <t>30650</t>
  </si>
  <si>
    <t>ROCHEFORT-DU-GARD</t>
  </si>
  <si>
    <t>04 90 26 69 50</t>
  </si>
  <si>
    <t>E21700053-000</t>
  </si>
  <si>
    <t>30186</t>
  </si>
  <si>
    <t>30114</t>
  </si>
  <si>
    <t>NAGES-ET-SOLORGUES</t>
  </si>
  <si>
    <t>Grain de sel</t>
  </si>
  <si>
    <t>04 66 51 32 67</t>
  </si>
  <si>
    <t>creche.nages@ccrvv.fr</t>
  </si>
  <si>
    <t>E18600009-000</t>
  </si>
  <si>
    <t>Les pequelets</t>
  </si>
  <si>
    <t>E13300020-000</t>
  </si>
  <si>
    <t>Titou l'escargot</t>
  </si>
  <si>
    <t>04 66 77 70 39</t>
  </si>
  <si>
    <t>30106</t>
  </si>
  <si>
    <t>30170</t>
  </si>
  <si>
    <t>DURFORT-ET-SAINT-MARTIN-DE-SOSSENAC</t>
  </si>
  <si>
    <t>La mistounaille</t>
  </si>
  <si>
    <t>chemin de L'Aounou</t>
  </si>
  <si>
    <t>04 66 77 58 34</t>
  </si>
  <si>
    <t>creche-durfort@piemont-cevenol.fr</t>
  </si>
  <si>
    <t>E10600012-000</t>
  </si>
  <si>
    <t>Les marmousets</t>
  </si>
  <si>
    <t>350 rue des Marmousets</t>
  </si>
  <si>
    <t>04 66 60 92 06</t>
  </si>
  <si>
    <t>lesmarmousets@sfr.fr</t>
  </si>
  <si>
    <t>E24300101-000</t>
  </si>
  <si>
    <t>04 66 27 80 22</t>
  </si>
  <si>
    <t>E18902680-000</t>
  </si>
  <si>
    <t>Les petits princes</t>
  </si>
  <si>
    <t>04 66 54 88 02</t>
  </si>
  <si>
    <t>petits.princes@alesagglo.fr</t>
  </si>
  <si>
    <t>E00700646-000</t>
  </si>
  <si>
    <t>30255</t>
  </si>
  <si>
    <t>SAINT-GENIES-DE-MALGOIRES</t>
  </si>
  <si>
    <t>Au royaume des lutins</t>
  </si>
  <si>
    <t>E25500016-000</t>
  </si>
  <si>
    <t>30249</t>
  </si>
  <si>
    <t>SAINT-DIONIZY</t>
  </si>
  <si>
    <t>04 66 81 44 49</t>
  </si>
  <si>
    <t>E24900025-000</t>
  </si>
  <si>
    <t>30193</t>
  </si>
  <si>
    <t>30730</t>
  </si>
  <si>
    <t>PARIGNARGUES</t>
  </si>
  <si>
    <t>Les bambins</t>
  </si>
  <si>
    <t>chemin de Canteperdrix</t>
  </si>
  <si>
    <t>E19300010-000</t>
  </si>
  <si>
    <t>30191</t>
  </si>
  <si>
    <t>30200</t>
  </si>
  <si>
    <t>ORSAN</t>
  </si>
  <si>
    <t>La parade des bambins</t>
  </si>
  <si>
    <t>04 66 82 97 27</t>
  </si>
  <si>
    <t>E19100027-000</t>
  </si>
  <si>
    <t>30351</t>
  </si>
  <si>
    <t>30400</t>
  </si>
  <si>
    <t>VILLENEUVE-LES-AVIGNON</t>
  </si>
  <si>
    <t>La marelle</t>
  </si>
  <si>
    <t>place de la Croix</t>
  </si>
  <si>
    <t>04 90 25 19 77</t>
  </si>
  <si>
    <t>marelle@sidscava.com</t>
  </si>
  <si>
    <t>E35100077-000</t>
  </si>
  <si>
    <t>04 66 04 93 00</t>
  </si>
  <si>
    <t>christine.lasserre@dalzon.com</t>
  </si>
  <si>
    <t>30346</t>
  </si>
  <si>
    <t>VERS-PONT-DU-GARD</t>
  </si>
  <si>
    <t>Les p'tits loups</t>
  </si>
  <si>
    <t>04 66 22 89 58</t>
  </si>
  <si>
    <t>E34600031-000</t>
  </si>
  <si>
    <t>Petits pas</t>
  </si>
  <si>
    <t>04 66 39 24 03</t>
  </si>
  <si>
    <t>E22500009-000</t>
  </si>
  <si>
    <t>30006</t>
  </si>
  <si>
    <t>30470</t>
  </si>
  <si>
    <t>AIMARGUES</t>
  </si>
  <si>
    <t>04 66 88 62 03</t>
  </si>
  <si>
    <t>crecheaimargues@aimargues.fr</t>
  </si>
  <si>
    <t>E00600066-000</t>
  </si>
  <si>
    <t>04 66 68 30 95</t>
  </si>
  <si>
    <t>creche.caremeau@chu-nimes.fr</t>
  </si>
  <si>
    <t>E18904435-000</t>
  </si>
  <si>
    <t>30020</t>
  </si>
  <si>
    <t>AUBORD</t>
  </si>
  <si>
    <t>04 66 71 19 18</t>
  </si>
  <si>
    <t>lespitchounets@yahoo.fr</t>
  </si>
  <si>
    <t>E02000017-000</t>
  </si>
  <si>
    <t>30034</t>
  </si>
  <si>
    <t>30127</t>
  </si>
  <si>
    <t>BELLEGARDE</t>
  </si>
  <si>
    <t>Li pitchounet</t>
  </si>
  <si>
    <t>rue du Docteur Grimaud</t>
  </si>
  <si>
    <t>04 66 22 96 79</t>
  </si>
  <si>
    <t>E03400040-000</t>
  </si>
  <si>
    <t>Les colibris</t>
  </si>
  <si>
    <t>04 66 64 62 74</t>
  </si>
  <si>
    <t>creche-les-colibris@orange.fr</t>
  </si>
  <si>
    <t>E18903488-000</t>
  </si>
  <si>
    <t>Les bout'chou</t>
  </si>
  <si>
    <t>1 bis rue de Bourgogne</t>
  </si>
  <si>
    <t>04 66 21 91 19</t>
  </si>
  <si>
    <t>creche.boutchou164@orange.fr</t>
  </si>
  <si>
    <t>E18900773-000</t>
  </si>
  <si>
    <t>30164</t>
  </si>
  <si>
    <t>30430</t>
  </si>
  <si>
    <t>MEJANNES-LE-CLAP</t>
  </si>
  <si>
    <t>Les culottes courtes</t>
  </si>
  <si>
    <t>04 66 24 59 75</t>
  </si>
  <si>
    <t>E16400026-000</t>
  </si>
  <si>
    <t>30011</t>
  </si>
  <si>
    <t>04 90 26 02 26</t>
  </si>
  <si>
    <t>E01100136-000</t>
  </si>
  <si>
    <t>30033</t>
  </si>
  <si>
    <t>30640</t>
  </si>
  <si>
    <t>BEAUVOISIN</t>
  </si>
  <si>
    <t>E03300003-000</t>
  </si>
  <si>
    <t>30028</t>
  </si>
  <si>
    <t>BAGNOLS-SUR-CEZE</t>
  </si>
  <si>
    <t>642, avenue du Commando Vigan Braquet</t>
  </si>
  <si>
    <t>04 66 89 41 94</t>
  </si>
  <si>
    <t>ma.bcvb@gardrhodanien.com</t>
  </si>
  <si>
    <t>E02800407-000</t>
  </si>
  <si>
    <t>30257</t>
  </si>
  <si>
    <t>SAINT-GERVASY</t>
  </si>
  <si>
    <t>Le refuge des lutins</t>
  </si>
  <si>
    <t>10 rue des Aires</t>
  </si>
  <si>
    <t>04 66 75 62 87</t>
  </si>
  <si>
    <t>E25700016-000</t>
  </si>
  <si>
    <t>30010</t>
  </si>
  <si>
    <t>30140</t>
  </si>
  <si>
    <t>ANDUZE</t>
  </si>
  <si>
    <t>Le jardin des capucines</t>
  </si>
  <si>
    <t>04 66 34 67 67</t>
  </si>
  <si>
    <t>le-jardin-des-capucines@fondationrollin.fr</t>
  </si>
  <si>
    <t>E01000171-000</t>
  </si>
  <si>
    <t>30125</t>
  </si>
  <si>
    <t>30128</t>
  </si>
  <si>
    <t>GARONS</t>
  </si>
  <si>
    <t>3 rue de Provence</t>
  </si>
  <si>
    <t>E12500030-000</t>
  </si>
  <si>
    <t>Les courlis</t>
  </si>
  <si>
    <t>04 66 84 40 04</t>
  </si>
  <si>
    <t>creche.courlis@orange.fr</t>
  </si>
  <si>
    <t>E18900234-000</t>
  </si>
  <si>
    <t>30003</t>
  </si>
  <si>
    <t>30220</t>
  </si>
  <si>
    <t>AIGUES-MORTES</t>
  </si>
  <si>
    <t>Gavroche</t>
  </si>
  <si>
    <t>04 66 53 71 34</t>
  </si>
  <si>
    <t>E00300225-000</t>
  </si>
  <si>
    <t>30333</t>
  </si>
  <si>
    <t>UCHAUD</t>
  </si>
  <si>
    <t>La Pichouline</t>
  </si>
  <si>
    <t>10 rue des Pins</t>
  </si>
  <si>
    <t>04 66 71 26 58</t>
  </si>
  <si>
    <t>creche.uchaud@ccrvv.fr</t>
  </si>
  <si>
    <t>E33300039-000</t>
  </si>
  <si>
    <t>Maison des touts petits</t>
  </si>
  <si>
    <t>04 90 25 73 31</t>
  </si>
  <si>
    <t>E01100135-000</t>
  </si>
  <si>
    <t>30460</t>
  </si>
  <si>
    <t>LASALLE</t>
  </si>
  <si>
    <t>place Robert Francisque</t>
  </si>
  <si>
    <t>04 66 85 27 94</t>
  </si>
  <si>
    <t>E14000022-000</t>
  </si>
  <si>
    <t>30089</t>
  </si>
  <si>
    <t>COMPS</t>
  </si>
  <si>
    <t>chemin du Bos de Soulan</t>
  </si>
  <si>
    <t>04 66 03 27 88</t>
  </si>
  <si>
    <t>pitchounets@cc-pontdugard.fr</t>
  </si>
  <si>
    <t>E08900002-000</t>
  </si>
  <si>
    <t>30339</t>
  </si>
  <si>
    <t>Les copinous</t>
  </si>
  <si>
    <t>04 67 82 64 60</t>
  </si>
  <si>
    <t>E33900078-000</t>
  </si>
  <si>
    <t>30169</t>
  </si>
  <si>
    <t>30540</t>
  </si>
  <si>
    <t>MILHAUD</t>
  </si>
  <si>
    <t>04 66 74 38 28</t>
  </si>
  <si>
    <t>E16900066-000</t>
  </si>
  <si>
    <t>30274</t>
  </si>
  <si>
    <t>SAINT-JULIEN-LES-ROSIERS</t>
  </si>
  <si>
    <t>E27400051-000</t>
  </si>
  <si>
    <t>30165</t>
  </si>
  <si>
    <t>MEJANNES-LES-ALES</t>
  </si>
  <si>
    <t>A Petits Pas</t>
  </si>
  <si>
    <t>401 rue des Ecoles</t>
  </si>
  <si>
    <t>04 66 86 34 06</t>
  </si>
  <si>
    <t>E16500037-000</t>
  </si>
  <si>
    <t>30123</t>
  </si>
  <si>
    <t>30660</t>
  </si>
  <si>
    <t>GALLARGUES-LE-MONTUEUX</t>
  </si>
  <si>
    <t>A petits pas</t>
  </si>
  <si>
    <t>rue Jean Grand</t>
  </si>
  <si>
    <t>creche.gallargues@ccrvv.fr</t>
  </si>
  <si>
    <t>E12300030-000</t>
  </si>
  <si>
    <t>30352</t>
  </si>
  <si>
    <t>VILLEVIEILLE</t>
  </si>
  <si>
    <t>Les bebisous</t>
  </si>
  <si>
    <t>04 66 77 71 17</t>
  </si>
  <si>
    <t>E35200029-000</t>
  </si>
  <si>
    <t>L'ile aux enfants</t>
  </si>
  <si>
    <t>04 66 61 90 31</t>
  </si>
  <si>
    <t>l.ile.aux.enfants@orange.fr</t>
  </si>
  <si>
    <t>E01000078-000</t>
  </si>
  <si>
    <t>30336</t>
  </si>
  <si>
    <t>VALLABREGUES</t>
  </si>
  <si>
    <t>route d'aramon BP 24</t>
  </si>
  <si>
    <t>04 66 59 45 09</t>
  </si>
  <si>
    <t>lespichounets@enfancelr.fr</t>
  </si>
  <si>
    <t>E33600027-000</t>
  </si>
  <si>
    <t>9 rue de l'Aigoual</t>
  </si>
  <si>
    <t>04 66 30 37 42</t>
  </si>
  <si>
    <t>asso.sesames@orange.fr</t>
  </si>
  <si>
    <t>E00701036-000</t>
  </si>
  <si>
    <t>30211</t>
  </si>
  <si>
    <t>REDESSAN</t>
  </si>
  <si>
    <t>Le ballon rouge</t>
  </si>
  <si>
    <t>52  ter avenue de Provence</t>
  </si>
  <si>
    <t>04 66 20 39 21</t>
  </si>
  <si>
    <t>E21100014-000</t>
  </si>
  <si>
    <t>30107</t>
  </si>
  <si>
    <t>ESTEZARGUES</t>
  </si>
  <si>
    <t>Galopins-galopines</t>
  </si>
  <si>
    <t>04 66 57 11 27</t>
  </si>
  <si>
    <t>E10700005-000</t>
  </si>
  <si>
    <t>30317</t>
  </si>
  <si>
    <t>SERNHAC</t>
  </si>
  <si>
    <t>place du portail</t>
  </si>
  <si>
    <t>04 66 81 52 13</t>
  </si>
  <si>
    <t>crechemunicipalesernhac7@orange.fr</t>
  </si>
  <si>
    <t>E31700009-000</t>
  </si>
  <si>
    <t>04 66 89 56 74</t>
  </si>
  <si>
    <t>ma.bcet@gardrhodanien.com</t>
  </si>
  <si>
    <t>E02800192-000</t>
  </si>
  <si>
    <t>04 66 26 60 91</t>
  </si>
  <si>
    <t>saje@cdaf30.org</t>
  </si>
  <si>
    <t>E18901264-000</t>
  </si>
  <si>
    <t>30141</t>
  </si>
  <si>
    <t>04 66 79 36 22</t>
  </si>
  <si>
    <t>E14100055-000</t>
  </si>
  <si>
    <t>30284</t>
  </si>
  <si>
    <t>30520</t>
  </si>
  <si>
    <t>SAINT-MARTIN-DE-VALGALGUES</t>
  </si>
  <si>
    <t>chemin de Touzailles</t>
  </si>
  <si>
    <t>04 66 56 94 34</t>
  </si>
  <si>
    <t>roucan@alesagglo.fr</t>
  </si>
  <si>
    <t>30111</t>
  </si>
  <si>
    <t>30700</t>
  </si>
  <si>
    <t>FOISSAC</t>
  </si>
  <si>
    <t>La Nisado</t>
  </si>
  <si>
    <t>04 66 57 28 17</t>
  </si>
  <si>
    <t>E11100014-000</t>
  </si>
  <si>
    <t>30341</t>
  </si>
  <si>
    <t>30600</t>
  </si>
  <si>
    <t>VAUVERT</t>
  </si>
  <si>
    <t>avenue de la Condamine</t>
  </si>
  <si>
    <t>04 66 88 70 36</t>
  </si>
  <si>
    <t>creche@vauvert.com</t>
  </si>
  <si>
    <t>E34100175-000</t>
  </si>
  <si>
    <t>30120</t>
  </si>
  <si>
    <t>04 67 81 29 04</t>
  </si>
  <si>
    <t>petite.enfance@cc-paysviganais.fr</t>
  </si>
  <si>
    <t>E35000117-000</t>
  </si>
  <si>
    <t>04 66 55 68 40</t>
  </si>
  <si>
    <t>lutins@alesagglo.fr</t>
  </si>
  <si>
    <t>E00700300-000</t>
  </si>
  <si>
    <t>30263</t>
  </si>
  <si>
    <t>SAINT-HIPPOLYTE-DU-FORT</t>
  </si>
  <si>
    <t>04 66 53 81 24</t>
  </si>
  <si>
    <t>creche-sthippo@piemont-cevenol.fr</t>
  </si>
  <si>
    <t>E26300076-000</t>
  </si>
  <si>
    <t>Les amelliers</t>
  </si>
  <si>
    <t>2 rue Malherbe</t>
  </si>
  <si>
    <t>04 66 27 59 84</t>
  </si>
  <si>
    <t>E18900459-000</t>
  </si>
  <si>
    <t>30139</t>
  </si>
  <si>
    <t>30750</t>
  </si>
  <si>
    <t>LANUEJOLS</t>
  </si>
  <si>
    <t>E13900004-000</t>
  </si>
  <si>
    <t>30269</t>
  </si>
  <si>
    <t>30270</t>
  </si>
  <si>
    <t>SAINT-JEAN-DU-GARD</t>
  </si>
  <si>
    <t>Les canaillous</t>
  </si>
  <si>
    <t>04 66 85 14 96</t>
  </si>
  <si>
    <t>canaillous@alesagglo.fr</t>
  </si>
  <si>
    <t>E26900021-000</t>
  </si>
  <si>
    <t>68 rue de la Biche</t>
  </si>
  <si>
    <t>04 66 28 80 31</t>
  </si>
  <si>
    <t>E18903570-000</t>
  </si>
  <si>
    <t>30059</t>
  </si>
  <si>
    <t>30740</t>
  </si>
  <si>
    <t>Les petits lutins</t>
  </si>
  <si>
    <t>04 66 88 52 64</t>
  </si>
  <si>
    <t>crechelespetitslutins@gmail.com</t>
  </si>
  <si>
    <t>E05900026-000</t>
  </si>
  <si>
    <t>30295</t>
  </si>
  <si>
    <t>SAINT-QUENTIN-LA-POTERIE</t>
  </si>
  <si>
    <t>Les  Petits Potiers</t>
  </si>
  <si>
    <t>rue du Stade</t>
  </si>
  <si>
    <t>creche.potiers@ccpaysduzes.fr</t>
  </si>
  <si>
    <t>E29500089-000</t>
  </si>
  <si>
    <t>30060</t>
  </si>
  <si>
    <t>30132</t>
  </si>
  <si>
    <t>CAISSARGUES</t>
  </si>
  <si>
    <t>Pomme d'api</t>
  </si>
  <si>
    <t>passage du Parc</t>
  </si>
  <si>
    <t>04 66 38 28 88</t>
  </si>
  <si>
    <t>E06000045-000</t>
  </si>
  <si>
    <t>04 90 15 97 14</t>
  </si>
  <si>
    <t>ribambelle@sidscava.com</t>
  </si>
  <si>
    <t>E35100051-000</t>
  </si>
  <si>
    <t>Les petites canailles</t>
  </si>
  <si>
    <t>31 rue des Tilleuls</t>
  </si>
  <si>
    <t>04 66 23 36 77</t>
  </si>
  <si>
    <t>creche-petites-canailles@wanadoo.fr</t>
  </si>
  <si>
    <t>E18902552-000</t>
  </si>
  <si>
    <t>CRUVIERS-LASCOURS</t>
  </si>
  <si>
    <t>Les petits aventuriers</t>
  </si>
  <si>
    <t>04 66 54 43 42</t>
  </si>
  <si>
    <t>E10000014-000</t>
  </si>
  <si>
    <t>30047</t>
  </si>
  <si>
    <t>30230</t>
  </si>
  <si>
    <t>BOUILLARGUES</t>
  </si>
  <si>
    <t>Les oisillons</t>
  </si>
  <si>
    <t>04 66 01 39 50</t>
  </si>
  <si>
    <t>crecheoisillons.bouillargues@orange.fr</t>
  </si>
  <si>
    <t>E04700079-000</t>
  </si>
  <si>
    <t>30212</t>
  </si>
  <si>
    <t>REMOULINS</t>
  </si>
  <si>
    <t>Le petit poucet</t>
  </si>
  <si>
    <t>76 bis avenue Geoffroy Perret</t>
  </si>
  <si>
    <t>04 66 37 25 11</t>
  </si>
  <si>
    <t>lepetitpoucet@cc-pontdugard.fr</t>
  </si>
  <si>
    <t>E21200075-000</t>
  </si>
  <si>
    <t>30146</t>
  </si>
  <si>
    <t>LEDIGNAN</t>
  </si>
  <si>
    <t>Lous pequelets</t>
  </si>
  <si>
    <t>rue des violettes</t>
  </si>
  <si>
    <t>04 66 83 45 25</t>
  </si>
  <si>
    <t>creche-ledignan@piemont-cevenol.fr</t>
  </si>
  <si>
    <t>E14600007-000</t>
  </si>
  <si>
    <t>30135</t>
  </si>
  <si>
    <t>JONQUIERES-SAINT-VINCENT</t>
  </si>
  <si>
    <t>Les petits joncs</t>
  </si>
  <si>
    <t>04 66 74 08 96</t>
  </si>
  <si>
    <t>E13500021-000</t>
  </si>
  <si>
    <t>30104</t>
  </si>
  <si>
    <t>DOMESSARGUES</t>
  </si>
  <si>
    <t>09 50 14 08 67</t>
  </si>
  <si>
    <t>microcrechedomessargues@gmail.com</t>
  </si>
  <si>
    <t>E10400014-000</t>
  </si>
  <si>
    <t>30004</t>
  </si>
  <si>
    <t>30670</t>
  </si>
  <si>
    <t>AIGUES-VIVES</t>
  </si>
  <si>
    <t>Les cigalous</t>
  </si>
  <si>
    <t>04 66 35 34 50</t>
  </si>
  <si>
    <t>creche.av@ccrvv.fr</t>
  </si>
  <si>
    <t>E00400015-000</t>
  </si>
  <si>
    <t>30083</t>
  </si>
  <si>
    <t>30920</t>
  </si>
  <si>
    <t>CODOGNAN</t>
  </si>
  <si>
    <t>Les petits lapins</t>
  </si>
  <si>
    <t>04 66 35 00 31</t>
  </si>
  <si>
    <t>creche.codognan@ccrvv.fr</t>
  </si>
  <si>
    <t>E08300004-000</t>
  </si>
  <si>
    <t>30258</t>
  </si>
  <si>
    <t>30800</t>
  </si>
  <si>
    <t>SAINT-GILLES</t>
  </si>
  <si>
    <t>04 66 87 33 85</t>
  </si>
  <si>
    <t>crechelescanaillous@ville-saint-gilles.fr</t>
  </si>
  <si>
    <t>E25800121-000</t>
  </si>
  <si>
    <t>04 66 02 12 40</t>
  </si>
  <si>
    <t>creche.begonias@ville-nimes.fr</t>
  </si>
  <si>
    <t>E18900361-000</t>
  </si>
  <si>
    <t>30356</t>
  </si>
  <si>
    <t>RODILHAN</t>
  </si>
  <si>
    <t>Les poussins</t>
  </si>
  <si>
    <t>31 rue Marcel Pagnol</t>
  </si>
  <si>
    <t>E35600016-000</t>
  </si>
  <si>
    <t>30062</t>
  </si>
  <si>
    <t>30420</t>
  </si>
  <si>
    <t>CALVISSON</t>
  </si>
  <si>
    <t>Gribouille</t>
  </si>
  <si>
    <t>04 66 63 00 98</t>
  </si>
  <si>
    <t>E06200069-000</t>
  </si>
  <si>
    <t>30334</t>
  </si>
  <si>
    <t>UZES</t>
  </si>
  <si>
    <t>chemin de l'Escalette</t>
  </si>
  <si>
    <t>04 66 22 57 69</t>
  </si>
  <si>
    <t>creche.pitchounets@ccpaysduzes.fr</t>
  </si>
  <si>
    <t>E33400323-000</t>
  </si>
  <si>
    <t>30156</t>
  </si>
  <si>
    <t>MARGUERITTES</t>
  </si>
  <si>
    <t>04 66 75 42 30</t>
  </si>
  <si>
    <t>cpe.marg@orange.fr</t>
  </si>
  <si>
    <t>E15600095-000</t>
  </si>
  <si>
    <t>30056</t>
  </si>
  <si>
    <t>30580</t>
  </si>
  <si>
    <t>04 66 01 84 45</t>
  </si>
  <si>
    <t>microcreche.roses@ccpaysduzes.fr</t>
  </si>
  <si>
    <t>E05600009-000</t>
  </si>
  <si>
    <t>30510</t>
  </si>
  <si>
    <t>GENERAC</t>
  </si>
  <si>
    <t>E12800052-000</t>
  </si>
  <si>
    <t>30167</t>
  </si>
  <si>
    <t>30410</t>
  </si>
  <si>
    <t>MEYRANNES</t>
  </si>
  <si>
    <t>Les Drollets</t>
  </si>
  <si>
    <t>04 66 24 28 33</t>
  </si>
  <si>
    <t>E16700019-000</t>
  </si>
  <si>
    <t>30209</t>
  </si>
  <si>
    <t>30131</t>
  </si>
  <si>
    <t>PUJAUT</t>
  </si>
  <si>
    <t>route d'Avignon</t>
  </si>
  <si>
    <t>04 90 15 20 12</t>
  </si>
  <si>
    <t>E20900063-000</t>
  </si>
  <si>
    <t>30276</t>
  </si>
  <si>
    <t>Le Petit Monde</t>
  </si>
  <si>
    <t>04 66 35 14 09</t>
  </si>
  <si>
    <t>E27600065-000</t>
  </si>
  <si>
    <t>30329</t>
  </si>
  <si>
    <t>THOIRAS</t>
  </si>
  <si>
    <t>04 66 52 61 68</t>
  </si>
  <si>
    <t>pequelets@alesagglo.fr</t>
  </si>
  <si>
    <t>E32900026-000</t>
  </si>
  <si>
    <t>30259</t>
  </si>
  <si>
    <t>30560</t>
  </si>
  <si>
    <t>SAINT-HILAIRE-DE-BRETHMAS</t>
  </si>
  <si>
    <t>04 66 24 48 01</t>
  </si>
  <si>
    <t>clefdeschamps@alesagglo.fr</t>
  </si>
  <si>
    <t>E25900122-000</t>
  </si>
  <si>
    <t>30092</t>
  </si>
  <si>
    <t>30330</t>
  </si>
  <si>
    <t>CONNAUX</t>
  </si>
  <si>
    <t>04 66 39 52 33</t>
  </si>
  <si>
    <t>E09200045-000</t>
  </si>
  <si>
    <t>Multi-accueil du grand bois</t>
  </si>
  <si>
    <t>04 66 38 89 40</t>
  </si>
  <si>
    <t>crechedugrandbois@vivadom.net</t>
  </si>
  <si>
    <t>E18903778-000</t>
  </si>
  <si>
    <t>30183</t>
  </si>
  <si>
    <t>MOULEZAN</t>
  </si>
  <si>
    <t>04 66 93 64 22</t>
  </si>
  <si>
    <t>30019</t>
  </si>
  <si>
    <t>AUBAIS</t>
  </si>
  <si>
    <t>Aubaiby's</t>
  </si>
  <si>
    <t>04 66 80 79 23</t>
  </si>
  <si>
    <t>creche.aubais@ccrvv.fr</t>
  </si>
  <si>
    <t>E01900014-000</t>
  </si>
  <si>
    <t>30344</t>
  </si>
  <si>
    <t>30310</t>
  </si>
  <si>
    <t>VERGEZE</t>
  </si>
  <si>
    <t>04 66 35 41 92</t>
  </si>
  <si>
    <t>creche.vergeze@ccrvv.fr</t>
  </si>
  <si>
    <t>E34400034-000</t>
  </si>
  <si>
    <t>04 90 90 63 29</t>
  </si>
  <si>
    <t>cigales@sidscava.com</t>
  </si>
  <si>
    <t>30630</t>
  </si>
  <si>
    <t>GOUDARGUES</t>
  </si>
  <si>
    <t>04 66 82 30 34</t>
  </si>
  <si>
    <t>E13100028-000</t>
  </si>
  <si>
    <t>L'autre maison</t>
  </si>
  <si>
    <t>52 rue Salomon Reinach</t>
  </si>
  <si>
    <t>04 66 29 48 30</t>
  </si>
  <si>
    <t>association.clm@wanadoo.fr</t>
  </si>
  <si>
    <t>30162</t>
  </si>
  <si>
    <t>MASSILLARGUES-ATTUECH</t>
  </si>
  <si>
    <t>Jardin d'enfants "La Petite Ecole"</t>
  </si>
  <si>
    <t>E16200006-003</t>
  </si>
  <si>
    <t>30227</t>
  </si>
  <si>
    <t>30500</t>
  </si>
  <si>
    <t>SAINT-AMBROIX</t>
  </si>
  <si>
    <t>Arc en ciel</t>
  </si>
  <si>
    <t>12 rue de Fabiargues</t>
  </si>
  <si>
    <t>04 66 24 22 11</t>
  </si>
  <si>
    <t>E22700082-000</t>
  </si>
  <si>
    <t>30223</t>
  </si>
  <si>
    <t>ROUSSON</t>
  </si>
  <si>
    <t>E22300005-000</t>
  </si>
  <si>
    <t>04 37 46 45 46</t>
  </si>
  <si>
    <t>E00600101-000</t>
  </si>
  <si>
    <t>30080</t>
  </si>
  <si>
    <t>30530</t>
  </si>
  <si>
    <t>CHAMBORIGAUD</t>
  </si>
  <si>
    <t>04 66 43 87 18</t>
  </si>
  <si>
    <t>E08000011-000</t>
  </si>
  <si>
    <t>La casa des mini pouces</t>
  </si>
  <si>
    <t>E12300061-000</t>
  </si>
  <si>
    <t>04 66 52 54 11</t>
  </si>
  <si>
    <t>info@cardamomes.fr</t>
  </si>
  <si>
    <t>E16500002-000</t>
  </si>
  <si>
    <t>30179</t>
  </si>
  <si>
    <t>30490</t>
  </si>
  <si>
    <t>MONTFRIN</t>
  </si>
  <si>
    <t>04 66 22 00 35</t>
  </si>
  <si>
    <t>E17900060-000</t>
  </si>
  <si>
    <t>30253</t>
  </si>
  <si>
    <t>30960</t>
  </si>
  <si>
    <t>SAINT-FLORENT-SUR-AUZONNET</t>
  </si>
  <si>
    <t>Les premiers pas</t>
  </si>
  <si>
    <t>Lieu-dit l'Eglise - Place du 19 mars 1962</t>
  </si>
  <si>
    <t>E25300021-000</t>
  </si>
  <si>
    <t>30254</t>
  </si>
  <si>
    <t>SAINT-GENIES-DE-COMOLAS</t>
  </si>
  <si>
    <t>E25400032-000</t>
  </si>
  <si>
    <t>30302</t>
  </si>
  <si>
    <t>SAINT-VICTOR-LA-COSTE</t>
  </si>
  <si>
    <t>Les lutins du Claux</t>
  </si>
  <si>
    <t>E30200037-000</t>
  </si>
  <si>
    <t>30349</t>
  </si>
  <si>
    <t>VIC-LE-FESQ</t>
  </si>
  <si>
    <t>Les petits Vic'Kings</t>
  </si>
  <si>
    <t>microcreche-vic@piemont-cevenol.fr</t>
  </si>
  <si>
    <t>E34900009-000</t>
  </si>
  <si>
    <t>ZI</t>
  </si>
  <si>
    <t>TF</t>
  </si>
  <si>
    <t>F</t>
  </si>
  <si>
    <t>M</t>
  </si>
  <si>
    <t>R</t>
  </si>
  <si>
    <t>Ind</t>
  </si>
  <si>
    <t>Vistre</t>
  </si>
  <si>
    <t>INSEE</t>
  </si>
  <si>
    <t>COMMUNES</t>
  </si>
  <si>
    <t>Nb_creches</t>
  </si>
  <si>
    <t>NB_creches_ZI</t>
  </si>
  <si>
    <t>I</t>
  </si>
  <si>
    <t>accueil collectif</t>
  </si>
  <si>
    <t>accueil famillial</t>
  </si>
  <si>
    <t>capacité totale</t>
  </si>
  <si>
    <t>capacité en ZI</t>
  </si>
  <si>
    <t>% Cap en ZI/ cap totale</t>
  </si>
  <si>
    <t>AIGALIERS</t>
  </si>
  <si>
    <t>AIGREMONT</t>
  </si>
  <si>
    <t>Vidourle</t>
  </si>
  <si>
    <t>AIGUES MORTES</t>
  </si>
  <si>
    <t>AIGUES VIVES</t>
  </si>
  <si>
    <t xml:space="preserve">AIGUEZE                  </t>
  </si>
  <si>
    <t xml:space="preserve">AIMARGUES                </t>
  </si>
  <si>
    <t xml:space="preserve">ALES                     </t>
  </si>
  <si>
    <t xml:space="preserve">ALLEGRE LES FUMADES                 </t>
  </si>
  <si>
    <t>Cèze</t>
  </si>
  <si>
    <t xml:space="preserve">ALZON                    </t>
  </si>
  <si>
    <t xml:space="preserve">Hérault </t>
  </si>
  <si>
    <t xml:space="preserve">ANDUZE                   </t>
  </si>
  <si>
    <t xml:space="preserve">ANGLES (LES)           </t>
  </si>
  <si>
    <t xml:space="preserve">ARAMON                   </t>
  </si>
  <si>
    <t xml:space="preserve">ARGILLIERS               </t>
  </si>
  <si>
    <t>ARPAILLARGUES ET AUREILLAC</t>
  </si>
  <si>
    <t xml:space="preserve">ARPHY                    </t>
  </si>
  <si>
    <t xml:space="preserve">ARRE                     </t>
  </si>
  <si>
    <t xml:space="preserve">ARRIGAS                  </t>
  </si>
  <si>
    <t xml:space="preserve">ASPERES                  </t>
  </si>
  <si>
    <t xml:space="preserve">AUBAIS                   </t>
  </si>
  <si>
    <t xml:space="preserve">AUBORD                   </t>
  </si>
  <si>
    <t xml:space="preserve">AUBUSSARGUES             </t>
  </si>
  <si>
    <t xml:space="preserve">AUJAC                    </t>
  </si>
  <si>
    <t xml:space="preserve">AUJARGUES                </t>
  </si>
  <si>
    <t xml:space="preserve">AULAS                    </t>
  </si>
  <si>
    <t xml:space="preserve">AUMESSAS                 </t>
  </si>
  <si>
    <t xml:space="preserve">AVEZE                    </t>
  </si>
  <si>
    <t xml:space="preserve">BAGARD                   </t>
  </si>
  <si>
    <t xml:space="preserve">BAGNOLS SUR CEZE         </t>
  </si>
  <si>
    <t xml:space="preserve">BARJAC                   </t>
  </si>
  <si>
    <t xml:space="preserve">BARON                    </t>
  </si>
  <si>
    <t xml:space="preserve">BASTIDE D'ENGRAS (LA)    </t>
  </si>
  <si>
    <t xml:space="preserve">BEAUCAIRE                </t>
  </si>
  <si>
    <t xml:space="preserve">BEAUVOISIN               </t>
  </si>
  <si>
    <t xml:space="preserve">BELLEGARDE               </t>
  </si>
  <si>
    <t xml:space="preserve">BELVEZET                 </t>
  </si>
  <si>
    <t xml:space="preserve">BERNIS                   </t>
  </si>
  <si>
    <t xml:space="preserve">BESSEGES          </t>
  </si>
  <si>
    <t xml:space="preserve">BEZ ET ESPARON           </t>
  </si>
  <si>
    <t xml:space="preserve">BEZOUCE                  </t>
  </si>
  <si>
    <t xml:space="preserve">BLANDAS                  </t>
  </si>
  <si>
    <t xml:space="preserve">BLAUZAC                  </t>
  </si>
  <si>
    <t xml:space="preserve">BOISSET ET GAUJAC        </t>
  </si>
  <si>
    <t xml:space="preserve">BOISSIERES               </t>
  </si>
  <si>
    <t xml:space="preserve">BONNEVAUX                </t>
  </si>
  <si>
    <t xml:space="preserve">BORDEZAC                 </t>
  </si>
  <si>
    <t xml:space="preserve">BOUCOIRAN ET NOZIERES    </t>
  </si>
  <si>
    <t xml:space="preserve">BOUILLARGUES             </t>
  </si>
  <si>
    <t xml:space="preserve">BOUQUET                  </t>
  </si>
  <si>
    <t xml:space="preserve">BOURDIC                  </t>
  </si>
  <si>
    <t xml:space="preserve">BRAGASSARGUES            </t>
  </si>
  <si>
    <t xml:space="preserve">BRANOUX LES TAILLADES    </t>
  </si>
  <si>
    <t xml:space="preserve">BRIGNON                  </t>
  </si>
  <si>
    <t xml:space="preserve">BROUZET LES ALES         </t>
  </si>
  <si>
    <t xml:space="preserve">BROUZET LES QUISSAC      </t>
  </si>
  <si>
    <t xml:space="preserve">BRUGUIERE (LA)            </t>
  </si>
  <si>
    <t xml:space="preserve">CABRIERES                </t>
  </si>
  <si>
    <t xml:space="preserve">CADIERE ET CAMBO (LA)      </t>
  </si>
  <si>
    <t xml:space="preserve">CAILAR (LE)               </t>
  </si>
  <si>
    <t xml:space="preserve">CAISSARGUES              </t>
  </si>
  <si>
    <t xml:space="preserve">CALMETTE (LA)             </t>
  </si>
  <si>
    <t xml:space="preserve">CALVISSON                </t>
  </si>
  <si>
    <t xml:space="preserve">CAMPESTRE ET LUC         </t>
  </si>
  <si>
    <t xml:space="preserve">CANAULES ET ARGENTIERES  </t>
  </si>
  <si>
    <t xml:space="preserve">CANNES ET CLAIRAN        </t>
  </si>
  <si>
    <t xml:space="preserve">CAPELLE ET MASMOLENE (LA)  </t>
  </si>
  <si>
    <t xml:space="preserve">CARDET                   </t>
  </si>
  <si>
    <t xml:space="preserve">CARNAS                   </t>
  </si>
  <si>
    <t xml:space="preserve">CARSAN                   </t>
  </si>
  <si>
    <t xml:space="preserve">CASSAGNOLES              </t>
  </si>
  <si>
    <t xml:space="preserve">CASTELNAU VALENCE        </t>
  </si>
  <si>
    <t xml:space="preserve">CASTILLON DU GARD        </t>
  </si>
  <si>
    <t xml:space="preserve">CAUSSE BEGON             </t>
  </si>
  <si>
    <t xml:space="preserve">CAVEIRAC               </t>
  </si>
  <si>
    <t xml:space="preserve">CAVILLARGUES             </t>
  </si>
  <si>
    <t xml:space="preserve">CENDRAS                  </t>
  </si>
  <si>
    <t xml:space="preserve">CHAMBON                  </t>
  </si>
  <si>
    <t xml:space="preserve">CHAMBORIGAUD             </t>
  </si>
  <si>
    <t xml:space="preserve">CHUSCLAN                 </t>
  </si>
  <si>
    <t xml:space="preserve">CLARENSAC                </t>
  </si>
  <si>
    <t xml:space="preserve">CODOGNAN                 </t>
  </si>
  <si>
    <t xml:space="preserve">CODOLET                  </t>
  </si>
  <si>
    <t xml:space="preserve">COLLIAS                  </t>
  </si>
  <si>
    <t xml:space="preserve">COLLORGUES               </t>
  </si>
  <si>
    <t xml:space="preserve">COLOGNAC                 </t>
  </si>
  <si>
    <t xml:space="preserve">COMBAS                   </t>
  </si>
  <si>
    <t xml:space="preserve">COMPS                    </t>
  </si>
  <si>
    <t xml:space="preserve">CONCOULES                </t>
  </si>
  <si>
    <t xml:space="preserve">CONGENIES                </t>
  </si>
  <si>
    <t xml:space="preserve">CONNAUX                  </t>
  </si>
  <si>
    <t xml:space="preserve">CONQUEYRAC               </t>
  </si>
  <si>
    <t xml:space="preserve">CORCONNE                 </t>
  </si>
  <si>
    <t xml:space="preserve">CORNILLON                </t>
  </si>
  <si>
    <t xml:space="preserve">COURRY                   </t>
  </si>
  <si>
    <t xml:space="preserve">CRESPIAN                 </t>
  </si>
  <si>
    <t xml:space="preserve">CROS                     </t>
  </si>
  <si>
    <t xml:space="preserve">CRUVIERS LASCOURS        </t>
  </si>
  <si>
    <t xml:space="preserve">DEAUX                    </t>
  </si>
  <si>
    <t xml:space="preserve">DIONS                    </t>
  </si>
  <si>
    <t xml:space="preserve">DOMAZAN                  </t>
  </si>
  <si>
    <t xml:space="preserve">DOMESSARGUES             </t>
  </si>
  <si>
    <t xml:space="preserve">DOURBIES                 </t>
  </si>
  <si>
    <t xml:space="preserve">DURFORT ET ST MARTIN DE  </t>
  </si>
  <si>
    <t xml:space="preserve">ESTEZARGUES              </t>
  </si>
  <si>
    <t xml:space="preserve">ESTRECHURE (L')             </t>
  </si>
  <si>
    <t xml:space="preserve">EUZET                    </t>
  </si>
  <si>
    <t xml:space="preserve">FLAUX                    </t>
  </si>
  <si>
    <t xml:space="preserve">FOISSAC                  </t>
  </si>
  <si>
    <t xml:space="preserve">FONS OUTRE GARDON        </t>
  </si>
  <si>
    <t xml:space="preserve">FONS SUR LUSSAN          </t>
  </si>
  <si>
    <t xml:space="preserve">FONTANES                 </t>
  </si>
  <si>
    <t xml:space="preserve">FONTARECHES              </t>
  </si>
  <si>
    <t xml:space="preserve">FOURNES                  </t>
  </si>
  <si>
    <t xml:space="preserve">FOURQUES                 </t>
  </si>
  <si>
    <t xml:space="preserve">FRESSAC                  </t>
  </si>
  <si>
    <t xml:space="preserve">GAGNIERES                </t>
  </si>
  <si>
    <t xml:space="preserve">GAILHAN                  </t>
  </si>
  <si>
    <t xml:space="preserve">GAJAN                    </t>
  </si>
  <si>
    <t xml:space="preserve">GALLARGUES LE MONTUEUX   </t>
  </si>
  <si>
    <t xml:space="preserve">GARN (LE)                  </t>
  </si>
  <si>
    <t xml:space="preserve">GARONS                   </t>
  </si>
  <si>
    <t xml:space="preserve">GARRIGUES SAINTE EULALIE </t>
  </si>
  <si>
    <t xml:space="preserve">GAUJAC                   </t>
  </si>
  <si>
    <t xml:space="preserve">GENERAC                  </t>
  </si>
  <si>
    <t xml:space="preserve">GENERARGUES              </t>
  </si>
  <si>
    <t xml:space="preserve">GENOLHAC                 </t>
  </si>
  <si>
    <t xml:space="preserve">GOUDARGUES               </t>
  </si>
  <si>
    <t xml:space="preserve">GRAND COMBE (LA)           </t>
  </si>
  <si>
    <t xml:space="preserve">GRAU DU ROI (LE)           </t>
  </si>
  <si>
    <t xml:space="preserve">ISSIRAC                  </t>
  </si>
  <si>
    <t xml:space="preserve">JONQUIERES SAINT VINCENT </t>
  </si>
  <si>
    <t xml:space="preserve">JUNAS                    </t>
  </si>
  <si>
    <t xml:space="preserve">LAMELOUZE                </t>
  </si>
  <si>
    <t xml:space="preserve">LANGLADE                 </t>
  </si>
  <si>
    <t xml:space="preserve">LANUEJOLS                </t>
  </si>
  <si>
    <t xml:space="preserve">LASALLE                  </t>
  </si>
  <si>
    <t xml:space="preserve">LAUDUN                   </t>
  </si>
  <si>
    <t xml:space="preserve">LAVAL PRADEL             </t>
  </si>
  <si>
    <t xml:space="preserve">LAVAL SAINT ROMAN        </t>
  </si>
  <si>
    <t>Ardèche</t>
  </si>
  <si>
    <t xml:space="preserve">LECQUES                  </t>
  </si>
  <si>
    <t xml:space="preserve">LEDENON                  </t>
  </si>
  <si>
    <t xml:space="preserve">LEDIGNAN                 </t>
  </si>
  <si>
    <t xml:space="preserve">LEZAN                    </t>
  </si>
  <si>
    <t xml:space="preserve">LIOUC                    </t>
  </si>
  <si>
    <t xml:space="preserve">LIRAC                    </t>
  </si>
  <si>
    <t xml:space="preserve">LOGRIAN FLORIAN          </t>
  </si>
  <si>
    <t xml:space="preserve">LUSSAN                   </t>
  </si>
  <si>
    <t xml:space="preserve">MAGES (LES)                </t>
  </si>
  <si>
    <t xml:space="preserve">MALONS ET ELZE           </t>
  </si>
  <si>
    <t xml:space="preserve">MANDAGOUT                </t>
  </si>
  <si>
    <t xml:space="preserve">MANDUEL                  </t>
  </si>
  <si>
    <t xml:space="preserve">MARGUERITTES             </t>
  </si>
  <si>
    <t xml:space="preserve">MARTIGNARGUES            </t>
  </si>
  <si>
    <t xml:space="preserve">MARTINET (LE)              </t>
  </si>
  <si>
    <t xml:space="preserve">MARUEJOLS LES GARDON     </t>
  </si>
  <si>
    <t xml:space="preserve">MASSANES                 </t>
  </si>
  <si>
    <t xml:space="preserve">MASSILLARGUES ATTUECH    </t>
  </si>
  <si>
    <t xml:space="preserve">MAURESSARGUES            </t>
  </si>
  <si>
    <t xml:space="preserve">MEJANNES LE CLAP         </t>
  </si>
  <si>
    <t xml:space="preserve">MEJANNES LES ALES        </t>
  </si>
  <si>
    <t xml:space="preserve">MEYNES                   </t>
  </si>
  <si>
    <t xml:space="preserve">MEYRANNES                </t>
  </si>
  <si>
    <t xml:space="preserve">MIALET                   </t>
  </si>
  <si>
    <t xml:space="preserve">MILHAUD                  </t>
  </si>
  <si>
    <t xml:space="preserve">MOLIERES CAVAILLAC       </t>
  </si>
  <si>
    <t xml:space="preserve">MOLIERES SUR CEZE        </t>
  </si>
  <si>
    <t xml:space="preserve">MONOBLET                 </t>
  </si>
  <si>
    <t xml:space="preserve">MONS                     </t>
  </si>
  <si>
    <t xml:space="preserve">MONTAGNAC                </t>
  </si>
  <si>
    <t xml:space="preserve">MONTAREN ET SAINT MEDIER </t>
  </si>
  <si>
    <t xml:space="preserve">MONTCLUS                 </t>
  </si>
  <si>
    <t xml:space="preserve">MONTDARDIER              </t>
  </si>
  <si>
    <t xml:space="preserve">MONTEILS                 </t>
  </si>
  <si>
    <t xml:space="preserve">MONTFAUCON               </t>
  </si>
  <si>
    <t xml:space="preserve">MONTFRIN                 </t>
  </si>
  <si>
    <t xml:space="preserve">MONTIGNARGUES            </t>
  </si>
  <si>
    <t xml:space="preserve">MONTMIRAT                </t>
  </si>
  <si>
    <t xml:space="preserve">MONTPEZAT                </t>
  </si>
  <si>
    <t xml:space="preserve">MOULEZAN                 </t>
  </si>
  <si>
    <t xml:space="preserve">MOUSSAC                  </t>
  </si>
  <si>
    <t xml:space="preserve">MUS                      </t>
  </si>
  <si>
    <t xml:space="preserve">NAGES ET SOLORGUES       </t>
  </si>
  <si>
    <t xml:space="preserve">NAVACELLES               </t>
  </si>
  <si>
    <t xml:space="preserve">NERS                     </t>
  </si>
  <si>
    <t xml:space="preserve">NIMES                    </t>
  </si>
  <si>
    <t xml:space="preserve">ORSAN                    </t>
  </si>
  <si>
    <t xml:space="preserve">ORTHOUX SERIGNAC QUILHAN </t>
  </si>
  <si>
    <t xml:space="preserve">PARIGNARGUES             </t>
  </si>
  <si>
    <t xml:space="preserve">PEYREMALE                </t>
  </si>
  <si>
    <t xml:space="preserve">PEYROLLES                </t>
  </si>
  <si>
    <t xml:space="preserve">PIN (LE)                   </t>
  </si>
  <si>
    <t xml:space="preserve">PLANS (LES)                </t>
  </si>
  <si>
    <t xml:space="preserve">PLANTIERS (LES)          </t>
  </si>
  <si>
    <t xml:space="preserve">POMMIERS                 </t>
  </si>
  <si>
    <t xml:space="preserve">POMPIGNAN                </t>
  </si>
  <si>
    <t xml:space="preserve">PONT SAINT ESPRIT        </t>
  </si>
  <si>
    <t xml:space="preserve">PONTEILS ET BRESIS       </t>
  </si>
  <si>
    <t xml:space="preserve">PORTES                   </t>
  </si>
  <si>
    <t xml:space="preserve">POTELIERES               </t>
  </si>
  <si>
    <t xml:space="preserve">POUGNADORESSE            </t>
  </si>
  <si>
    <t xml:space="preserve">POULX                    </t>
  </si>
  <si>
    <t xml:space="preserve">POUZILHAC                </t>
  </si>
  <si>
    <t xml:space="preserve">PUECHREDON               </t>
  </si>
  <si>
    <t xml:space="preserve">PUJAUT                   </t>
  </si>
  <si>
    <t xml:space="preserve">QUISSAC                  </t>
  </si>
  <si>
    <t xml:space="preserve">REDESSAN                 </t>
  </si>
  <si>
    <t xml:space="preserve">REMOULINS                </t>
  </si>
  <si>
    <t xml:space="preserve">REVENS                   </t>
  </si>
  <si>
    <t xml:space="preserve">RIBAUTE LES TAVERNES     </t>
  </si>
  <si>
    <t xml:space="preserve">RIVIERES                 </t>
  </si>
  <si>
    <t xml:space="preserve">ROBIAC ROCHESSADOULE     </t>
  </si>
  <si>
    <t xml:space="preserve">ROCHEFORT DU GARD        </t>
  </si>
  <si>
    <t xml:space="preserve">ROCHEGUDE                </t>
  </si>
  <si>
    <t xml:space="preserve">RODILHAN                 </t>
  </si>
  <si>
    <t xml:space="preserve">ROGUES                   </t>
  </si>
  <si>
    <t xml:space="preserve">ROQUE SUR CEZE         </t>
  </si>
  <si>
    <t xml:space="preserve">ROQUEDUR                 </t>
  </si>
  <si>
    <t xml:space="preserve">ROQUEMAURE               </t>
  </si>
  <si>
    <t xml:space="preserve">ROUSSON                  </t>
  </si>
  <si>
    <t xml:space="preserve">ROUVIERE (LA)              </t>
  </si>
  <si>
    <t xml:space="preserve">SABRAN                   </t>
  </si>
  <si>
    <t xml:space="preserve">SAINT ALEXANDRE          </t>
  </si>
  <si>
    <t xml:space="preserve">SAINT AMBROIX            </t>
  </si>
  <si>
    <t xml:space="preserve">SAINT ANDRE DE MAJENCOULES  </t>
  </si>
  <si>
    <t xml:space="preserve">SAINT ANDRE DE ROQUEPERTUIS </t>
  </si>
  <si>
    <t xml:space="preserve">SAINT ANDRE DE VALBORGNE    </t>
  </si>
  <si>
    <t xml:space="preserve">SAINT ANDRE D'OLERARGUES    </t>
  </si>
  <si>
    <t xml:space="preserve">SAINT BAUZELY            </t>
  </si>
  <si>
    <t xml:space="preserve">SAINT BENEZET            </t>
  </si>
  <si>
    <t xml:space="preserve">SAINT BONNET DE SALENDRINQUE </t>
  </si>
  <si>
    <t xml:space="preserve">SAINT BONNET DU GARD     </t>
  </si>
  <si>
    <t xml:space="preserve">SAINT BRES               </t>
  </si>
  <si>
    <t xml:space="preserve">SAINT BRESSON            </t>
  </si>
  <si>
    <t xml:space="preserve">SAINT CESAIRE DE GAUZIGNAN  </t>
  </si>
  <si>
    <t xml:space="preserve">SAINT CHAPTES            </t>
  </si>
  <si>
    <t xml:space="preserve">SAINT CHRISTOL DE RODIERES  </t>
  </si>
  <si>
    <t xml:space="preserve">SAINT CHRISTOL LES ALES  </t>
  </si>
  <si>
    <t xml:space="preserve">SAINT CLEMENT            </t>
  </si>
  <si>
    <t xml:space="preserve">SAINT COMES ET MARUEJOLS  </t>
  </si>
  <si>
    <t xml:space="preserve">SAINT DENIS              </t>
  </si>
  <si>
    <t xml:space="preserve">SAINT DEZERY             </t>
  </si>
  <si>
    <t xml:space="preserve">SAINT DIONISY            </t>
  </si>
  <si>
    <t xml:space="preserve">SAINT ETIENNE DE L'OLM   </t>
  </si>
  <si>
    <t xml:space="preserve">SAINT ETIENNE DES SORTS  </t>
  </si>
  <si>
    <t xml:space="preserve">SAINT FELIX DE PALLIERES </t>
  </si>
  <si>
    <t xml:space="preserve">SAINT FLORENT SUR AUZONNET  </t>
  </si>
  <si>
    <t xml:space="preserve">SAINT GENIES DE COMOLAS  </t>
  </si>
  <si>
    <t xml:space="preserve">SAINT GENIES DE MALGOIRES   </t>
  </si>
  <si>
    <t xml:space="preserve">SAINT GERVAIS            </t>
  </si>
  <si>
    <t xml:space="preserve">SAINT GERVASY            </t>
  </si>
  <si>
    <t xml:space="preserve">SAINT GILLES             </t>
  </si>
  <si>
    <t xml:space="preserve">SAINT HILAIRE DE BRETHMAS   </t>
  </si>
  <si>
    <t xml:space="preserve">SAINT HILAIRE D'OZILHAN  </t>
  </si>
  <si>
    <t xml:space="preserve">SAINT HIPPOLYTE DE CATON </t>
  </si>
  <si>
    <t xml:space="preserve">SAINT HIPPOLYTE DE MONTAIGU </t>
  </si>
  <si>
    <t xml:space="preserve">SAINT HIPPOLYTE DU FORT  </t>
  </si>
  <si>
    <t xml:space="preserve">SAINT JEAN DE CEYRARGUES </t>
  </si>
  <si>
    <t xml:space="preserve">SAINT JEAN DE CRIEULON   </t>
  </si>
  <si>
    <t>SAINT JEAN DE MARUEJOLS</t>
  </si>
  <si>
    <t xml:space="preserve">SAINT JEAN DE SERRES     </t>
  </si>
  <si>
    <t xml:space="preserve">SAINT JEAN DE VALERISCLE </t>
  </si>
  <si>
    <t xml:space="preserve">SAINT JEAN DU GARD       </t>
  </si>
  <si>
    <t xml:space="preserve">SAINT JEAN DU PIN        </t>
  </si>
  <si>
    <t xml:space="preserve">SAINT JULIEN DE CASSAGNAS   </t>
  </si>
  <si>
    <t xml:space="preserve">SAINT JULIEN DE LA NEF   </t>
  </si>
  <si>
    <t xml:space="preserve">SAINT JULIEN DE PEYROLAS </t>
  </si>
  <si>
    <t xml:space="preserve">SAINT JULIEN LES ROSIERS </t>
  </si>
  <si>
    <t xml:space="preserve">SAINT JUST ET VACQUIERES </t>
  </si>
  <si>
    <t xml:space="preserve">SAINT LAURENT D'AIGOUZE  </t>
  </si>
  <si>
    <t xml:space="preserve">SAINT LAURENT DE CARNOLS </t>
  </si>
  <si>
    <t xml:space="preserve">SAINT LAURENT DES ARBRES </t>
  </si>
  <si>
    <t xml:space="preserve">SAINT LAURENT LA VERNEDE </t>
  </si>
  <si>
    <t xml:space="preserve">SAINT LAURENT LE MINIER  </t>
  </si>
  <si>
    <t xml:space="preserve">SAINT MAMERT DU GARD     </t>
  </si>
  <si>
    <t xml:space="preserve">SAINT MARCEL DE CAREIRET </t>
  </si>
  <si>
    <t xml:space="preserve">SAINT MARTIAL            </t>
  </si>
  <si>
    <t xml:space="preserve">SAINT MARTIN DE VALGALGUES  </t>
  </si>
  <si>
    <t>SAINT MAURICE DE CAZEVIEILLE</t>
  </si>
  <si>
    <t xml:space="preserve">SAINT MAXIMIN            </t>
  </si>
  <si>
    <t xml:space="preserve">SAINT MICHEL D'EUZET     </t>
  </si>
  <si>
    <t xml:space="preserve">SAINT NAZAIRE            </t>
  </si>
  <si>
    <t xml:space="preserve">SAINT NAZAIRE DES GARDIES   </t>
  </si>
  <si>
    <t xml:space="preserve">SAINT PAUL LA COSTE      </t>
  </si>
  <si>
    <t xml:space="preserve">SAINT PAUL LES FONTS     </t>
  </si>
  <si>
    <t xml:space="preserve">SAINT PAULET DE CAISSON  </t>
  </si>
  <si>
    <t xml:space="preserve">SAINT PONS LA CALM       </t>
  </si>
  <si>
    <t xml:space="preserve">SAINT PRIVAT DE CHAMPCLOS   </t>
  </si>
  <si>
    <t xml:space="preserve">SAINT PRIVAT DES VIEUX   </t>
  </si>
  <si>
    <t xml:space="preserve">SAINT QUENTIN LA POTERIE </t>
  </si>
  <si>
    <t xml:space="preserve">SAINT ROMAN DE CODIERES  </t>
  </si>
  <si>
    <t xml:space="preserve">SAINT SAUVEUR CAMPRIEU   </t>
  </si>
  <si>
    <t>SAINT SEBASTIEN D'AIGREFEUILLE</t>
  </si>
  <si>
    <t xml:space="preserve">SAINT SIFFRET            </t>
  </si>
  <si>
    <t xml:space="preserve">SAINT THEODORIT          </t>
  </si>
  <si>
    <t xml:space="preserve">SAINT VICTOR DE MALCAP   </t>
  </si>
  <si>
    <t xml:space="preserve">SAINT VICTOR DES OULES   </t>
  </si>
  <si>
    <t xml:space="preserve">SAINT VICTOR LA COSTE    </t>
  </si>
  <si>
    <t xml:space="preserve">SAINTE ANASTASIE         </t>
  </si>
  <si>
    <t xml:space="preserve">SAINTE CECILE D'ANDORGE  </t>
  </si>
  <si>
    <t xml:space="preserve">SAINTE CROIX DE CADERLE  </t>
  </si>
  <si>
    <t xml:space="preserve">SALAZAC                  </t>
  </si>
  <si>
    <t xml:space="preserve">SALINDRES                </t>
  </si>
  <si>
    <t xml:space="preserve">SALINELLES               </t>
  </si>
  <si>
    <t xml:space="preserve">SALLES DU GARDON (LES)    </t>
  </si>
  <si>
    <t xml:space="preserve">SANILHAC ET SAGRIES      </t>
  </si>
  <si>
    <t xml:space="preserve">SARDAN                   </t>
  </si>
  <si>
    <t xml:space="preserve">SAUMANE </t>
  </si>
  <si>
    <t xml:space="preserve">SAUVE                    </t>
  </si>
  <si>
    <t xml:space="preserve">SAUVETERRE               </t>
  </si>
  <si>
    <t xml:space="preserve">SAUZET                   </t>
  </si>
  <si>
    <t xml:space="preserve">SAVIGNARGUES             </t>
  </si>
  <si>
    <t xml:space="preserve">SAZE                     </t>
  </si>
  <si>
    <t xml:space="preserve">SENECHAS                 </t>
  </si>
  <si>
    <t xml:space="preserve">SERNHAC                  </t>
  </si>
  <si>
    <t xml:space="preserve">SERVAS                   </t>
  </si>
  <si>
    <t xml:space="preserve">SERVIERS ET LABAUME      </t>
  </si>
  <si>
    <t xml:space="preserve">SEYNES                   </t>
  </si>
  <si>
    <t xml:space="preserve">SOMMIERES                </t>
  </si>
  <si>
    <t xml:space="preserve">SOUDORGUES               </t>
  </si>
  <si>
    <t xml:space="preserve">SOUSTELLE                </t>
  </si>
  <si>
    <t xml:space="preserve">SOUVIGNARGUES            </t>
  </si>
  <si>
    <t xml:space="preserve">SUMENE                   </t>
  </si>
  <si>
    <t xml:space="preserve">TAVEL                    </t>
  </si>
  <si>
    <t xml:space="preserve">THARAUX                  </t>
  </si>
  <si>
    <t xml:space="preserve">THEZIERS                 </t>
  </si>
  <si>
    <t xml:space="preserve">TORNAC                   </t>
  </si>
  <si>
    <t xml:space="preserve">TRESQUES                 </t>
  </si>
  <si>
    <t xml:space="preserve">TREVES                   </t>
  </si>
  <si>
    <t xml:space="preserve">UCHAUD                   </t>
  </si>
  <si>
    <t xml:space="preserve">UZES                     </t>
  </si>
  <si>
    <t xml:space="preserve">VABRES                   </t>
  </si>
  <si>
    <t xml:space="preserve">VALLABREGUES             </t>
  </si>
  <si>
    <t xml:space="preserve">VALLABRIX                </t>
  </si>
  <si>
    <t xml:space="preserve">VALLERARGUES             </t>
  </si>
  <si>
    <t xml:space="preserve">VALLIGUIERES             </t>
  </si>
  <si>
    <t xml:space="preserve">VAUVERT                  </t>
  </si>
  <si>
    <t xml:space="preserve">VENEJAN                  </t>
  </si>
  <si>
    <t xml:space="preserve">VERFEUIL                 </t>
  </si>
  <si>
    <t xml:space="preserve">VERGEZE                  </t>
  </si>
  <si>
    <t xml:space="preserve">VERS PONT DU GARD        </t>
  </si>
  <si>
    <t xml:space="preserve">VESTRIC ET CANDIAC       </t>
  </si>
  <si>
    <t xml:space="preserve">VEZENOBRES               </t>
  </si>
  <si>
    <t xml:space="preserve">VIC LE FESQ              </t>
  </si>
  <si>
    <t xml:space="preserve">VIGAN (LE)                 </t>
  </si>
  <si>
    <t xml:space="preserve">VILLENEUVE LES AVIGNON   </t>
  </si>
  <si>
    <t xml:space="preserve">VILLEVIEILLE             </t>
  </si>
  <si>
    <t xml:space="preserve">VISSEC                   </t>
  </si>
  <si>
    <t>TOTAL GARD</t>
  </si>
  <si>
    <t>rue Jean Macé</t>
  </si>
  <si>
    <t>Gardons</t>
  </si>
  <si>
    <t>Sésames</t>
  </si>
  <si>
    <t>Localisation á affiner</t>
  </si>
  <si>
    <t>La pinède</t>
  </si>
  <si>
    <t>Eugénie Thome</t>
  </si>
  <si>
    <t>Les enfants d'Hélios</t>
  </si>
  <si>
    <t>Le moulin enchanté</t>
  </si>
  <si>
    <t>Micro-crèche des roses</t>
  </si>
  <si>
    <t>BREAU - MARS</t>
  </si>
  <si>
    <t>10 vieux chemin de Nîmes</t>
  </si>
  <si>
    <t>Rés</t>
  </si>
  <si>
    <t>467 route de Vergèze</t>
  </si>
  <si>
    <t>L'Oustaù des Péquelets</t>
  </si>
  <si>
    <t>14 rue du Château</t>
  </si>
  <si>
    <t>1 Allée Victor Hugo</t>
  </si>
  <si>
    <t>Lou Péquelou</t>
  </si>
  <si>
    <t>L'île aux enfants</t>
  </si>
  <si>
    <t>Centre petite enfance Françoise Dolto (Le petit navire (AC) et la Bercelote (AF))</t>
  </si>
  <si>
    <t>Les Cardamômes</t>
  </si>
  <si>
    <t>La ruche enchantée</t>
  </si>
  <si>
    <t>Marie-Angèle Randon</t>
  </si>
  <si>
    <t>Suzanne Crémieux</t>
  </si>
  <si>
    <t>L'île aux trésors</t>
  </si>
  <si>
    <t>Jean Macé</t>
  </si>
  <si>
    <t>La mosaïque</t>
  </si>
  <si>
    <t>375 ancienne route de Générac</t>
  </si>
  <si>
    <t>Les grillons-bégonias</t>
  </si>
  <si>
    <t>Château silhol</t>
  </si>
  <si>
    <t>VAL DAIGOUAL</t>
  </si>
  <si>
    <t>VAL D'AIGOUAL (NOTRE DAME DE LA ROUVIERE)</t>
  </si>
  <si>
    <t>quartier de l'école</t>
  </si>
  <si>
    <t>Le clos des écureuils</t>
  </si>
  <si>
    <t>Multi-accueil du petit étang</t>
  </si>
  <si>
    <t>La foire aux mômes</t>
  </si>
  <si>
    <t>Si do ré mi</t>
  </si>
  <si>
    <t>Les péquélous</t>
  </si>
  <si>
    <t>La Clé des Champs</t>
  </si>
  <si>
    <t>Micro-crèche 1, 2, 3, soleil</t>
  </si>
  <si>
    <t>Les Blacous "espace Saint François"</t>
  </si>
  <si>
    <t>Micro-crèche du parc</t>
  </si>
  <si>
    <t>chemin de la Vaussière</t>
  </si>
  <si>
    <t>Les péquèlets</t>
  </si>
  <si>
    <t>Place Paul Kléber</t>
  </si>
  <si>
    <t>1, allée Pierre Louis Loisil</t>
  </si>
  <si>
    <t>Crèches en zone inondable</t>
  </si>
  <si>
    <t>bassin versant</t>
  </si>
  <si>
    <t>Nb total crèches</t>
  </si>
  <si>
    <t>capacité accueil</t>
  </si>
  <si>
    <t>nb crèches en Zone Inondable (ZI)</t>
  </si>
  <si>
    <t>% crèches en ZI/ nb total crèches</t>
  </si>
  <si>
    <t>GARD</t>
  </si>
  <si>
    <t>aléa très fort et fort</t>
  </si>
  <si>
    <t>aléa modéré</t>
  </si>
  <si>
    <t>aléa résiduel</t>
  </si>
  <si>
    <t>aléa indifférencié</t>
  </si>
  <si>
    <t>hors zone inondable</t>
  </si>
  <si>
    <t>total crèches en ZI</t>
  </si>
  <si>
    <t>Capacité de crèches en zone inondable</t>
  </si>
  <si>
    <t>Capacité hors zone inondable</t>
  </si>
  <si>
    <t xml:space="preserve">Capacité totale </t>
  </si>
  <si>
    <t>aléa fort</t>
  </si>
  <si>
    <t>6 allée de l'Estrambord</t>
  </si>
  <si>
    <t>Place Professeur R.Debré</t>
  </si>
  <si>
    <t>aléa très fort</t>
  </si>
  <si>
    <t>nb crèches en zone inondable</t>
  </si>
  <si>
    <t>nb crèches hors zone inondable</t>
  </si>
  <si>
    <t>100 rue Albert André</t>
  </si>
  <si>
    <t>% capacité en ZI / capacité totale</t>
  </si>
  <si>
    <t xml:space="preserve">aléa résiduel </t>
  </si>
  <si>
    <t>commune</t>
  </si>
  <si>
    <t>observation</t>
  </si>
  <si>
    <t>Les chérubins d'Alès</t>
  </si>
  <si>
    <t>06 95 64 86 86</t>
  </si>
  <si>
    <t>ales@les-cherubins.com</t>
  </si>
  <si>
    <t>nouvelle crèche</t>
  </si>
  <si>
    <t>79 chemin de la Figuière</t>
  </si>
  <si>
    <t>8A rue de la Cave</t>
  </si>
  <si>
    <t>Le nid des petits</t>
  </si>
  <si>
    <t>06 37 99 72 02</t>
  </si>
  <si>
    <t>arnaud.l@lndp.fr</t>
  </si>
  <si>
    <t>BARJAC</t>
  </si>
  <si>
    <t>Les Doudous</t>
  </si>
  <si>
    <t>Chemin du Vidourle</t>
  </si>
  <si>
    <t>04 66 61 28 15</t>
  </si>
  <si>
    <t>baisse capacité</t>
  </si>
  <si>
    <t>MA Emmanuel D'Alzon Saint Félix - Beaucaire</t>
  </si>
  <si>
    <t xml:space="preserve">04 66 59 86 40 </t>
  </si>
  <si>
    <t xml:space="preserve">creche.beaucaire@dalzon.com </t>
  </si>
  <si>
    <t>181 rue de la Judie</t>
  </si>
  <si>
    <t>avenue Jeanne Demessieux</t>
  </si>
  <si>
    <t>34 D avenue Jean Baptiste Dumas</t>
  </si>
  <si>
    <t>6 rond point des Grenadiers</t>
  </si>
  <si>
    <t>40 avenue du Faubourg d'Auvergne</t>
  </si>
  <si>
    <t>impasse des Potences</t>
  </si>
  <si>
    <t>chemin sous Saint Etienne -16 lotissement Le grand chêne</t>
  </si>
  <si>
    <t>5 bis boulevard Jean Jaurès</t>
  </si>
  <si>
    <t>374 chemin de la Grave</t>
  </si>
  <si>
    <t>7  avenue Emile Leonard</t>
  </si>
  <si>
    <t>chemin de la Font de chiens</t>
  </si>
  <si>
    <t>place de la Crèche</t>
  </si>
  <si>
    <t xml:space="preserve">route de Bagnols - La Lauzière </t>
  </si>
  <si>
    <t>chemin des Romains</t>
  </si>
  <si>
    <t>chemin des Marguilliers</t>
  </si>
  <si>
    <t>135 rue des Moulins</t>
  </si>
  <si>
    <t>09 62 28 85 18</t>
  </si>
  <si>
    <t>Plume et caillou</t>
  </si>
  <si>
    <t>178 chemin de l'Estagnol</t>
  </si>
  <si>
    <t xml:space="preserve">07 83 55 37 27 </t>
  </si>
  <si>
    <t>lepetitlargue@gmail.com</t>
  </si>
  <si>
    <t>creche@bellegarde.fr</t>
  </si>
  <si>
    <t>rue du Marché aux boeufs</t>
  </si>
  <si>
    <t>Les songes des chérubins</t>
  </si>
  <si>
    <t>5 impasse des violettes</t>
  </si>
  <si>
    <t>Les chérubins de Caissargues</t>
  </si>
  <si>
    <t>2 rue Saint Jean</t>
  </si>
  <si>
    <t>07 68 05 58 91</t>
  </si>
  <si>
    <t>crechecaissargues@les-cherubins.com</t>
  </si>
  <si>
    <t>crechepommedapi@vivadom.net</t>
  </si>
  <si>
    <t>Les Phytoon's</t>
  </si>
  <si>
    <t xml:space="preserve">04 48 21 62 12 </t>
  </si>
  <si>
    <t>crechelesphytoons@vivadom.net</t>
  </si>
  <si>
    <t>creche.gribouille@ccpaysdesommieres.fr</t>
  </si>
  <si>
    <t>21 rue Jean Henri Fabre</t>
  </si>
  <si>
    <t>maisondespetits@sidscava.com</t>
  </si>
  <si>
    <t>Impasse des cèdres</t>
  </si>
  <si>
    <t>lapinede@sidscava.com</t>
  </si>
  <si>
    <t>Baby Montessori Les Angles</t>
  </si>
  <si>
    <t>06 08 40 07 17</t>
  </si>
  <si>
    <t>ANGLES (LES)</t>
  </si>
  <si>
    <t>BRUGUIERE (LA)</t>
  </si>
  <si>
    <t>rue de l'ancienne école de filles</t>
  </si>
  <si>
    <t>CAILAR (LE)</t>
  </si>
  <si>
    <t>14 boulevard Gambetta</t>
  </si>
  <si>
    <t>Louloup</t>
  </si>
  <si>
    <t>2 bis lotissement les Vignes</t>
  </si>
  <si>
    <t>loulop.microcreche@gmail.com</t>
  </si>
  <si>
    <t>secretariat@guilibule.fr</t>
  </si>
  <si>
    <t>route de Villefort</t>
  </si>
  <si>
    <t>27 rue des Aires</t>
  </si>
  <si>
    <t>34 route de Nîmes</t>
  </si>
  <si>
    <t>CONGENIES</t>
  </si>
  <si>
    <t>Les petits cailloux</t>
  </si>
  <si>
    <t>27 avenue de la Fontaine</t>
  </si>
  <si>
    <t>04 66 71 65 42</t>
  </si>
  <si>
    <t>contact@microcrechelespetitscailloux.fr</t>
  </si>
  <si>
    <t>Multi-accueil Michel Faure</t>
  </si>
  <si>
    <t>chemin des Prés</t>
  </si>
  <si>
    <t>67 route Vieille</t>
  </si>
  <si>
    <t>petits.aventuriers@alesagglo.fr</t>
  </si>
  <si>
    <t>Lieu-dit "Les Angles" - quartier André Bonnet</t>
  </si>
  <si>
    <t>galopinsgalopines@cc-pontdugard.fr</t>
  </si>
  <si>
    <t>rue du champ de foire</t>
  </si>
  <si>
    <t xml:space="preserve">microcreche.nisado@ccpaysduzes.fr </t>
  </si>
  <si>
    <t>09 84 01 96 85</t>
  </si>
  <si>
    <t>lacasadesminipouces30@gmail.com</t>
  </si>
  <si>
    <t>04 66 35 59 77</t>
  </si>
  <si>
    <t>2 passage du poids public</t>
  </si>
  <si>
    <t>2 place de la crèche</t>
  </si>
  <si>
    <t xml:space="preserve"> stephanie.roussel@dalzon.com</t>
  </si>
  <si>
    <t>La rêverie des chérubins</t>
  </si>
  <si>
    <t>8 avenue de l'Europe</t>
  </si>
  <si>
    <t>09 54 83 02 47</t>
  </si>
  <si>
    <t>creche-30128@les-cherubins.com</t>
  </si>
  <si>
    <t>04 66 57 69 18</t>
  </si>
  <si>
    <t>ma.goudargues@gardrhodanien.fr</t>
  </si>
  <si>
    <t>04 66 53 98 17</t>
  </si>
  <si>
    <t>multiaccueil.lespequelets@ville-legrauduroi.fr</t>
  </si>
  <si>
    <t>multiaccueil.lesmoussaillons@ville-legrauduroi.fr</t>
  </si>
  <si>
    <t>Lieu dit La Coste - chemin de la Coste</t>
  </si>
  <si>
    <t>04 66 18 38 75</t>
  </si>
  <si>
    <t>lespetitsmeuniers@presence30.fr</t>
  </si>
  <si>
    <t>creche.lanuejols@cac-ts.fr</t>
  </si>
  <si>
    <t>augmentation capacité</t>
  </si>
  <si>
    <t>creche.lasalle@cac-ts.fr</t>
  </si>
  <si>
    <t>LAUDUN L'ARDOISE</t>
  </si>
  <si>
    <t>ma.laudun@gardrhodanien.fr</t>
  </si>
  <si>
    <t>66 rue Max Fournier</t>
  </si>
  <si>
    <t xml:space="preserve">04 66 43 57 41 </t>
  </si>
  <si>
    <t>lucioles@alesagglo.fr</t>
  </si>
  <si>
    <t>creche@manduel.fr</t>
  </si>
  <si>
    <t>18 rue Marcel Bonnafoux</t>
  </si>
  <si>
    <t>petite.ecole@alesagglo.fr</t>
  </si>
  <si>
    <t>rue du champ de mars (bâtiments modulaires)</t>
  </si>
  <si>
    <t>lesculottescourtes@presence30.fr</t>
  </si>
  <si>
    <t>394 rue Emile Antoine</t>
  </si>
  <si>
    <t>a.petits.pas@alesagglo.fr</t>
  </si>
  <si>
    <t>173 rue du Royal</t>
  </si>
  <si>
    <t>114 bis route de Montpellier</t>
  </si>
  <si>
    <t>creche@milhaud.fr</t>
  </si>
  <si>
    <t>chemin du Mourre de la Violette</t>
  </si>
  <si>
    <t>larucheenchantee@cc-pontdugard.fr</t>
  </si>
  <si>
    <t>2 place du pigeonnier</t>
  </si>
  <si>
    <t>5 impasse des Ecoliers</t>
  </si>
  <si>
    <t>110 impasse de la Combe des Oiseaux</t>
  </si>
  <si>
    <t>Les petits chaperons rouges de nîmes 2</t>
  </si>
  <si>
    <t xml:space="preserve">115 route d'Uzès </t>
  </si>
  <si>
    <t>nimes2@lpcr.fr</t>
  </si>
  <si>
    <t>creche.les-amelliers@ville-nimes.fr</t>
  </si>
  <si>
    <t>24 rue du Chalet</t>
  </si>
  <si>
    <t>251 avenue Monseigneur Claverie</t>
  </si>
  <si>
    <t>26 rue Séguier</t>
  </si>
  <si>
    <t>3 impasse Jean Macé</t>
  </si>
  <si>
    <t>4 avenue Delattre de Tassigny</t>
  </si>
  <si>
    <t>04 30 06 77 05</t>
  </si>
  <si>
    <t>crechecremieux@mfgs.fr</t>
  </si>
  <si>
    <t>862 rue Roger Bertreux</t>
  </si>
  <si>
    <t>66 impasse du Château Silhol</t>
  </si>
  <si>
    <t>Les grands pins - site Caremeau</t>
  </si>
  <si>
    <t>4 Place Professeur R.Debré - CHU Caremeau</t>
  </si>
  <si>
    <t>04 66 84 28 08</t>
  </si>
  <si>
    <t>crechelesgrandspins@vivadom.net</t>
  </si>
  <si>
    <t>creche.larouviere@cac-ts.fr</t>
  </si>
  <si>
    <t>VAL D'AIGOUAL (L'ESPEROU)</t>
  </si>
  <si>
    <t>Lotissement les Bousquets  L'Espérou</t>
  </si>
  <si>
    <t>creche.lesperou@cac-ts.fr</t>
  </si>
  <si>
    <t>ZA de la Parade - chemin de la Parade</t>
  </si>
  <si>
    <t>ma.orsan@gardrhodanien.fr</t>
  </si>
  <si>
    <t>04 66 37 14 41</t>
  </si>
  <si>
    <t>ma.pse@gardrhodanien.fr</t>
  </si>
  <si>
    <t>petitetang@sidscava.com</t>
  </si>
  <si>
    <t>85 rue Bel Air</t>
  </si>
  <si>
    <t>granille@alesagglo.fr</t>
  </si>
  <si>
    <t>3201 route d'Avignon</t>
  </si>
  <si>
    <t>1020 route d'Orange</t>
  </si>
  <si>
    <t>lespetitsloups@sidscava.com</t>
  </si>
  <si>
    <t>poussinscreche@gmail.com</t>
  </si>
  <si>
    <t>264 route de nîmes</t>
  </si>
  <si>
    <t>04 66 82 83 97</t>
  </si>
  <si>
    <t>auceloun@mairie-roquemaure.fr</t>
  </si>
  <si>
    <t>1 espace Antoine Sergi</t>
  </si>
  <si>
    <t>mc.lespetitsloups@alesagglo.fr</t>
  </si>
  <si>
    <t>ma.bcpp@gardrhodanien.fr</t>
  </si>
  <si>
    <t>SAINT-ALEXANDRE</t>
  </si>
  <si>
    <t>ZA René Dumont</t>
  </si>
  <si>
    <t>07 66 52 70 58</t>
  </si>
  <si>
    <t>crechearcenciel@vivadom.net</t>
  </si>
  <si>
    <t>367 route de Montèze</t>
  </si>
  <si>
    <t>1 B rue du Mas</t>
  </si>
  <si>
    <t>09 84 32 57 89</t>
  </si>
  <si>
    <t>mc.lespremierspas@alesagglo.fr</t>
  </si>
  <si>
    <t>ancien chemin d'Avignon</t>
  </si>
  <si>
    <t>ma.stgenies@gardrhodanien.fr</t>
  </si>
  <si>
    <t>38 avenue de la Gare</t>
  </si>
  <si>
    <t>auroyaumedeslutins@gmail.com</t>
  </si>
  <si>
    <t>lerefugedeslutins@outlook.fr</t>
  </si>
  <si>
    <t xml:space="preserve">313 avenue du Général de Gaulle  </t>
  </si>
  <si>
    <t>quartier Sabatot - 2 avenue de Camargue</t>
  </si>
  <si>
    <t>12 rue André Schenk</t>
  </si>
  <si>
    <t>Lou Soureillou</t>
  </si>
  <si>
    <t>Cœur de ville</t>
  </si>
  <si>
    <t xml:space="preserve">Multi-accueil Les canaillous </t>
  </si>
  <si>
    <t>1090 avenue des Rosiers</t>
  </si>
  <si>
    <t>mc.123soleil@alesagglo.fr</t>
  </si>
  <si>
    <t>cma@mairiesldaigouze.fr</t>
  </si>
  <si>
    <t>ma.stlaurent@gardrhodanien.fr</t>
  </si>
  <si>
    <t>Multi-accueil Le roucan</t>
  </si>
  <si>
    <t>ribouldingue@alesagglo.fr</t>
  </si>
  <si>
    <t>Route de la Valbonne</t>
  </si>
  <si>
    <t>ma.stpaulet@gardrhodanien.fr</t>
  </si>
  <si>
    <t>41 route de Saint Privat</t>
  </si>
  <si>
    <t>04 66 54 30 18</t>
  </si>
  <si>
    <t>lesblacous.association@gmail.com</t>
  </si>
  <si>
    <t>09 67 40 97 38</t>
  </si>
  <si>
    <t>avenue du 8 mai 1945</t>
  </si>
  <si>
    <t>ma.stvictor@gardrhodanien.fr</t>
  </si>
  <si>
    <t>ma.danielecasanova@alesagglo.fr</t>
  </si>
  <si>
    <t xml:space="preserve">13 rue du 11 novembre 1918 quartier l'Impostaire </t>
  </si>
  <si>
    <t>Les petits dragons</t>
  </si>
  <si>
    <t>Les Casernes - 26 rue des Boisseliers</t>
  </si>
  <si>
    <t>creche.enfantine@ccpaysdesommieres.fr</t>
  </si>
  <si>
    <t>crèche itinérante sur CC du Pays de Sommières</t>
  </si>
  <si>
    <t>hgi.titou@ccpaysdesommieres.fr</t>
  </si>
  <si>
    <t>localisation</t>
  </si>
  <si>
    <t>Ls petits bouchons</t>
  </si>
  <si>
    <t>Eugénie Cotton</t>
  </si>
  <si>
    <t>Les petits lutins dans la vallée</t>
  </si>
  <si>
    <t>Résidence Le clos des Maraichers - Bât F - 1 impasse Potimarron</t>
  </si>
  <si>
    <t>SOUVIGNARGUES</t>
  </si>
  <si>
    <t>Les chérubins en culottes courtes</t>
  </si>
  <si>
    <t>12 chemin des grenadiers</t>
  </si>
  <si>
    <t>06 29 87 53 96</t>
  </si>
  <si>
    <t>culottes-courtes@les-cherubins.com</t>
  </si>
  <si>
    <t>ma.tavel@gardrhodanien.fr</t>
  </si>
  <si>
    <t>Le Puech</t>
  </si>
  <si>
    <t xml:space="preserve">Les chérubins de Vauvert </t>
  </si>
  <si>
    <t>Les Papillons</t>
  </si>
  <si>
    <t>Les Papillons rouges</t>
  </si>
  <si>
    <t>44 rue du Puech - ZA La Montée Rouge</t>
  </si>
  <si>
    <t>122 rue du Puech - ZA La Montée Rouge</t>
  </si>
  <si>
    <t>04 66 71 41 61</t>
  </si>
  <si>
    <t>direction@creche-les-papillons.fr</t>
  </si>
  <si>
    <t>VERNAREDE (LA)</t>
  </si>
  <si>
    <t xml:space="preserve">lesptitsloups@cc-pontdugard.fr </t>
  </si>
  <si>
    <t>22 chemin des Carrières</t>
  </si>
  <si>
    <t>petites.frimousses@alesagglo.fr</t>
  </si>
  <si>
    <t>04 66 88 46 85</t>
  </si>
  <si>
    <t>06 70 48 30 78</t>
  </si>
  <si>
    <t>Lotissement l'Oliveraie - 62, chemin du Lozet</t>
  </si>
  <si>
    <t>ochatbiotte@gmail.com</t>
  </si>
  <si>
    <t xml:space="preserve">Baby Montessori </t>
  </si>
  <si>
    <t xml:space="preserve">avenue de Rheinbach - ZAC de la combe </t>
  </si>
  <si>
    <t>04 90 90 11 92</t>
  </si>
  <si>
    <t>lesbebisous@laposte.net</t>
  </si>
  <si>
    <t>chemin Cante-é-Ris</t>
  </si>
  <si>
    <t>VIGAN (LE)</t>
  </si>
  <si>
    <t>GRAU-DU-ROI (LE)</t>
  </si>
  <si>
    <t>SALLES-DU-GARDON (LES)</t>
  </si>
  <si>
    <t>SAINT-LAURENT-D'AIGOUZE</t>
  </si>
  <si>
    <t>creche.aimargues@liveli.fr</t>
  </si>
  <si>
    <t>PAPI 3 Gardons</t>
  </si>
  <si>
    <t>PAPI 3 Vistre</t>
  </si>
  <si>
    <t>PAPI 3 Gardons+ Plan Rhône (hors SYMADREM)</t>
  </si>
  <si>
    <t>Plan Rhône (SYMADREM)</t>
  </si>
  <si>
    <t>PAPI 3 Vistre + Plan Rhône (SYMADREM)</t>
  </si>
  <si>
    <t xml:space="preserve">PAPI 3 intention Tarn Amont </t>
  </si>
  <si>
    <t xml:space="preserve">PAPI 3 Vistre + PAPI 3 Gardons </t>
  </si>
  <si>
    <t>PAPI</t>
  </si>
  <si>
    <t>Luce Arène Gautreau (ex Vigan Braquet)</t>
  </si>
  <si>
    <t>crèche Emmanuel d'Alzon "L'Oustaou des pequelets" de Garons (ex La douce heure)</t>
  </si>
  <si>
    <t>Les petits meuniers (ex La Farigoulette)</t>
  </si>
  <si>
    <t>Nati &amp; Natae</t>
  </si>
  <si>
    <t>contact@nati-et-natae.fr</t>
  </si>
  <si>
    <t>Les petits bouchons</t>
  </si>
  <si>
    <t>Multi-accueil Emmanuel d'Alzon</t>
  </si>
  <si>
    <t>Jardin d'enfants Les cigales</t>
  </si>
  <si>
    <t>Jardin d'enfants  Le roucan (uniquement mercredis et vacances scolaires)</t>
  </si>
  <si>
    <t xml:space="preserve">Plan Rhône </t>
  </si>
  <si>
    <t>Gard Rhodanien</t>
  </si>
  <si>
    <t>Tarn amont</t>
  </si>
  <si>
    <r>
      <t>Les trois pommes</t>
    </r>
    <r>
      <rPr>
        <b/>
        <sz val="11"/>
        <color rgb="FFFF0000"/>
        <rFont val="Calibri"/>
        <family val="2"/>
        <scheme val="minor"/>
      </rPr>
      <t xml:space="preserve"> Tania Lafond</t>
    </r>
  </si>
  <si>
    <t>6 rue du Colonel Arnaud Beltrame</t>
  </si>
  <si>
    <t>Caremômes - site CHRU Caremeau</t>
  </si>
  <si>
    <r>
      <t xml:space="preserve">Ô Chat Biotté </t>
    </r>
    <r>
      <rPr>
        <b/>
        <sz val="11"/>
        <color rgb="FFFF0000"/>
        <rFont val="Calibri"/>
        <family val="2"/>
        <scheme val="minor"/>
      </rPr>
      <t>Le Lozet</t>
    </r>
  </si>
  <si>
    <r>
      <rPr>
        <b/>
        <sz val="11"/>
        <color rgb="FFFF0000"/>
        <rFont val="Calibri"/>
        <family val="2"/>
        <scheme val="minor"/>
      </rPr>
      <t>Esplanade d</t>
    </r>
    <r>
      <rPr>
        <sz val="11"/>
        <color theme="1"/>
        <rFont val="Calibri"/>
        <family val="2"/>
        <scheme val="minor"/>
      </rPr>
      <t>'Aou Fare</t>
    </r>
  </si>
  <si>
    <t>ma.connaux@gardrhodanien.fr</t>
  </si>
  <si>
    <t xml:space="preserve"> marie-angelerandon@bonjours.info</t>
  </si>
  <si>
    <t xml:space="preserve">04 66 52 17 87 </t>
  </si>
  <si>
    <t xml:space="preserve">04 66 80 25 89 </t>
  </si>
  <si>
    <t>creche@beauvoisin.fr</t>
  </si>
  <si>
    <t xml:space="preserve">sylvie.fesquet@ville-aigues-mortes.fr </t>
  </si>
  <si>
    <t>04 66 43 32 39</t>
  </si>
  <si>
    <t>creche.ballonrouge@gmail.com</t>
  </si>
  <si>
    <t>avnue du Sergent Triaire</t>
  </si>
  <si>
    <r>
      <t xml:space="preserve">Maison petite enfance / </t>
    </r>
    <r>
      <rPr>
        <b/>
        <sz val="11"/>
        <color rgb="FFFF0000"/>
        <rFont val="Calibri"/>
        <family val="2"/>
        <scheme val="minor"/>
      </rPr>
      <t>Multi-accueuil du Pays Viganais</t>
    </r>
  </si>
  <si>
    <t>rue du Rand de Nadal</t>
  </si>
  <si>
    <t>351 route de Massillargues</t>
  </si>
  <si>
    <t>04 66 24 22 91</t>
  </si>
  <si>
    <t>rue du Serre quartier des écoles</t>
  </si>
  <si>
    <t>04 67 07 01 10</t>
  </si>
  <si>
    <t>Place Carnot</t>
  </si>
  <si>
    <t>Los Pitchons Anhels</t>
  </si>
  <si>
    <t>04 66 81 62 55 ou 04 66 74 01 39</t>
  </si>
  <si>
    <t>sidoremi@bonjours.info</t>
  </si>
  <si>
    <t>lesbambins@bonjours.info</t>
  </si>
  <si>
    <t>3 rue de la Pompe</t>
  </si>
  <si>
    <t>lespetitsjoncs@orange.fr / agnes.clarion@dso.ifac.asso.fr</t>
  </si>
  <si>
    <t>Simone Veil (ex André Bonnet)</t>
  </si>
  <si>
    <t>changement nom</t>
  </si>
  <si>
    <t xml:space="preserve"> mosaique@samuelvincent.fr</t>
  </si>
  <si>
    <t>chapichapo@bonjours.info</t>
  </si>
  <si>
    <t>creche.123soleil@bonjours.info</t>
  </si>
  <si>
    <t>marie-laure.bataille@cafnimes.cnafmail.fr</t>
  </si>
  <si>
    <t> crechedebernis@vivadom.net</t>
  </si>
  <si>
    <t>09 88 57 48 48</t>
  </si>
  <si>
    <t>Les Racanailles</t>
  </si>
  <si>
    <t>lesracanailles@crechespap.fr</t>
  </si>
  <si>
    <t>lesdrollets@bonjours.info</t>
  </si>
  <si>
    <t>Les Blacous</t>
  </si>
  <si>
    <t>04 66 28 40 70</t>
  </si>
  <si>
    <t>Les Petits Loups</t>
  </si>
  <si>
    <t>04 67 07 30 65</t>
  </si>
  <si>
    <t>04 66 61 33 85</t>
  </si>
  <si>
    <t>aimargues.beltrame@lpcr.fr</t>
  </si>
  <si>
    <t>losquinsons@bonjours.info</t>
  </si>
  <si>
    <t>04 66 82 73 56</t>
  </si>
  <si>
    <t>04 66 89 35 79</t>
  </si>
  <si>
    <t>lesdoudous@bonjours.info</t>
  </si>
  <si>
    <t>06 27 73 58 88</t>
  </si>
  <si>
    <t>songes@les-cherubins.com</t>
  </si>
  <si>
    <t>04 30 31 84 00</t>
  </si>
  <si>
    <t>contactstalexandre@infans.fr</t>
  </si>
  <si>
    <t xml:space="preserve">Infans (ex Comme Trois Pommes) </t>
  </si>
  <si>
    <t>76 avenue Côté soleil - ZAC Côté soleil</t>
  </si>
  <si>
    <t>04 66 73 85 52</t>
  </si>
  <si>
    <t>vauvert@les-cherubins.com</t>
  </si>
  <si>
    <t xml:space="preserve"> 04 66 71 80 32</t>
  </si>
  <si>
    <t>07 60 09 05 67</t>
  </si>
  <si>
    <t>vla@babymontessori.fr</t>
  </si>
  <si>
    <t>1848 chemin de Saint Paul</t>
  </si>
  <si>
    <t xml:space="preserve">04 66 19 31 46 </t>
  </si>
  <si>
    <t>LPCR Aimargues Colonel Arnaud Beltrame (ex Liveli Aimargues)</t>
  </si>
  <si>
    <t>augmentation capacié, changement nom</t>
  </si>
  <si>
    <t>7 Rue du Colonel Arnaud Beltrame</t>
  </si>
  <si>
    <t xml:space="preserve">04 34 28 89 21 </t>
  </si>
  <si>
    <t xml:space="preserve">260 rue de Néguelou ZA Les Mousselières </t>
  </si>
  <si>
    <t>lesangles@babymontessori.fr</t>
  </si>
  <si>
    <t>fusion avec jardin d'enfants Emmanuel d'Alzon</t>
  </si>
  <si>
    <r>
      <rPr>
        <b/>
        <sz val="11"/>
        <color rgb="FFFF0000"/>
        <rFont val="Calibri"/>
        <family val="2"/>
        <scheme val="minor"/>
      </rPr>
      <t xml:space="preserve">LPCR </t>
    </r>
    <r>
      <rPr>
        <sz val="11"/>
        <rFont val="Calibri"/>
        <family val="2"/>
        <scheme val="minor"/>
      </rPr>
      <t>Chloé Béchard (Les Chaperons rouges)</t>
    </r>
  </si>
  <si>
    <t>165 Route de Nîmes, Pôle Constance</t>
  </si>
  <si>
    <t>Les Chérubins des Salins</t>
  </si>
  <si>
    <t>04 66 77 16 53</t>
  </si>
  <si>
    <t>salins@les-cherubins.com</t>
  </si>
  <si>
    <t>Les Gardotins</t>
  </si>
  <si>
    <t>contact@lesgardotins.fr</t>
  </si>
  <si>
    <t>07 44 44 26 36</t>
  </si>
  <si>
    <t>768 Avenue des Maladreries </t>
  </si>
  <si>
    <t xml:space="preserve">Les Petits de Demain </t>
  </si>
  <si>
    <t>ARPAILLARGUES-ET-AUREILLAC</t>
  </si>
  <si>
    <t>43 Rue des Peupliers</t>
  </si>
  <si>
    <t>06 16 96 00 10</t>
  </si>
  <si>
    <t>lespetitsdedemain@outlook.fr</t>
  </si>
  <si>
    <t>Eveil &amp; Co</t>
  </si>
  <si>
    <t>990 Route de Nîmes</t>
  </si>
  <si>
    <t>07 45 03 15 94</t>
  </si>
  <si>
    <t>contact@eveil-et-co.fr</t>
  </si>
  <si>
    <t>L'Arène des Chérubins</t>
  </si>
  <si>
    <t>11 Rue du Court de Gebelin</t>
  </si>
  <si>
    <t>06 45 80 28 43</t>
  </si>
  <si>
    <t>arene@les-cherubins.com</t>
  </si>
  <si>
    <t>Les Chérubins en Jean's Denîm</t>
  </si>
  <si>
    <t>Le Bonheur des P'tits Crocos</t>
  </si>
  <si>
    <t>11 Rue Court de Gébelin</t>
  </si>
  <si>
    <t>168 Allée des Amazones</t>
  </si>
  <si>
    <t>06 11 55 74 08</t>
  </si>
  <si>
    <t>06 27 89 07 44</t>
  </si>
  <si>
    <t>jeans-denim@les-cherubins.com</t>
  </si>
  <si>
    <t>ferreiralaura.pro@gmail.com / odrey30@hotmail.com</t>
  </si>
  <si>
    <t>Les P'tits Babadins de Pont St Esprit</t>
  </si>
  <si>
    <t>320 Chemin de la mouette</t>
  </si>
  <si>
    <t>04 66 82 21 98</t>
  </si>
  <si>
    <t>pontsaintesprit@lesptitsbabadins.com</t>
  </si>
  <si>
    <t>PAPI 3 Cèze + PEP Ardèche + Plan Rhône (hors SYMADREM)</t>
  </si>
  <si>
    <t>PEP Ardèche</t>
  </si>
  <si>
    <t xml:space="preserve">PAPI 3 Cèze </t>
  </si>
  <si>
    <t xml:space="preserve">PAPI 3 Cèze + PEP Ardèche </t>
  </si>
  <si>
    <t>PAPI 3 Cèze + Plan Rhône (hors SYMADREM)</t>
  </si>
  <si>
    <t xml:space="preserve">PAPI 3 Gard Rhodanien </t>
  </si>
  <si>
    <t>PAPI 3 Hérault</t>
  </si>
  <si>
    <t>PAPI 3 Gard Rhodanien + Plan Rhône (hors SYMADREM)</t>
  </si>
  <si>
    <t>PAPI 3 Vidourle</t>
  </si>
  <si>
    <t xml:space="preserve">PAPI 3 Vidourle + PAPI 3 Gardons </t>
  </si>
  <si>
    <t>PAPI 3 Vidourle + PAPI 3 Vistre</t>
  </si>
  <si>
    <t>PAPI 3 Vidourle + PAPI 3 Vistre + Plan Rhône (SYMADREM)</t>
  </si>
  <si>
    <t>PAPI 3 Gardons + PAPI 3 Cèze</t>
  </si>
  <si>
    <t>PAPI 3 Vidourle + Plan Rhône (SYMADREM)</t>
  </si>
  <si>
    <t>Les petits loups</t>
  </si>
  <si>
    <t>237 Impasse de la matte - Lotissement "Terre de loup"</t>
  </si>
  <si>
    <t>06 61 64 10 97</t>
  </si>
  <si>
    <t>SAINT-COME-ET-MARUEJOLS</t>
  </si>
  <si>
    <t>lespetitsloups@gmail.com</t>
  </si>
  <si>
    <t>Les Petits Extraordinaires</t>
  </si>
  <si>
    <t>ô chat biotté L'harmas</t>
  </si>
  <si>
    <t>lespetitsextraordinaires@gmail.com</t>
  </si>
  <si>
    <t>28b Impasse des Ecoles</t>
  </si>
  <si>
    <t>688 Avenue de Rheinbach</t>
  </si>
  <si>
    <t>04 66 43 68 77</t>
  </si>
  <si>
    <t>baisse capacité (accueil familial)</t>
  </si>
  <si>
    <t xml:space="preserve"> Installé provisoirement dans bâtiments modulaires</t>
  </si>
  <si>
    <t>Place Guy Coutel (bâtiments modulaires)</t>
  </si>
  <si>
    <t>Los Quinsons</t>
  </si>
  <si>
    <t xml:space="preserve">THOIRAS  CORBES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</si>
</sst>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[Red]0"/>
  </numFmts>
  <fonts count="4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Arial"/>
      <family val="2"/>
    </font>
    <font>
      <b/>
      <sz val="9"/>
      <name val="Arial"/>
      <family val="2"/>
    </font>
    <font>
      <b/>
      <sz val="10"/>
      <name val="Times New Roman"/>
      <family val="1"/>
    </font>
    <font>
      <sz val="12"/>
      <name val="Arial"/>
      <family val="2"/>
    </font>
    <font>
      <b/>
      <sz val="12"/>
      <color indexed="20"/>
      <name val="Times New Roman"/>
      <family val="1"/>
    </font>
    <font>
      <sz val="10"/>
      <name val="Times New Roman"/>
      <family val="1"/>
    </font>
    <font>
      <b/>
      <sz val="12"/>
      <color indexed="12"/>
      <name val="Times New Roman"/>
      <family val="1"/>
    </font>
    <font>
      <sz val="10"/>
      <name val="Arial"/>
      <family val="2"/>
    </font>
    <font>
      <b/>
      <sz val="12"/>
      <name val="Times New Roman"/>
      <family val="1"/>
    </font>
    <font>
      <b/>
      <sz val="12"/>
      <color indexed="8"/>
      <name val="Times New Roman"/>
      <family val="1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b/>
      <sz val="12"/>
      <color indexed="14"/>
      <name val="Times New Roman"/>
      <family val="1"/>
    </font>
    <font>
      <sz val="10"/>
      <color indexed="10"/>
      <name val="Times New Roman"/>
      <family val="1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sz val="11"/>
      <name val="Calibri"/>
      <family val="2"/>
      <scheme val="minor"/>
    </font>
    <font>
      <b/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CC0000"/>
      <name val="Calibri"/>
      <family val="2"/>
      <scheme val="minor"/>
    </font>
    <font>
      <sz val="10"/>
      <color theme="0"/>
      <name val="Arial"/>
      <family val="2"/>
    </font>
    <font>
      <sz val="11"/>
      <name val="Calibri"/>
      <family val="2"/>
    </font>
    <font>
      <b/>
      <sz val="11"/>
      <name val="Calibri"/>
      <family val="2"/>
      <scheme val="minor"/>
    </font>
    <font>
      <b/>
      <sz val="12"/>
      <color theme="0"/>
      <name val="Times New Roman"/>
      <family val="1"/>
    </font>
    <font>
      <sz val="10"/>
      <color theme="0"/>
      <name val="Times New Roman"/>
      <family val="1"/>
    </font>
    <font>
      <sz val="10"/>
      <color theme="1"/>
      <name val="Times New Roman"/>
      <family val="1"/>
    </font>
  </fonts>
  <fills count="5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9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1"/>
      </patternFill>
    </fill>
    <fill>
      <patternFill patternType="solid">
        <fgColor indexed="11"/>
      </patternFill>
    </fill>
    <fill>
      <patternFill patternType="solid">
        <fgColor indexed="45"/>
        <bgColor indexed="64"/>
      </patternFill>
    </fill>
    <fill>
      <patternFill patternType="solid">
        <fgColor indexed="44"/>
      </patternFill>
    </fill>
    <fill>
      <patternFill patternType="solid">
        <fgColor indexed="12"/>
        <bgColor indexed="64"/>
      </patternFill>
    </fill>
    <fill>
      <patternFill patternType="solid">
        <fgColor indexed="13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59999389629810485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39" fillId="0" borderId="0" applyNumberFormat="0" applyFill="0" applyBorder="0" applyAlignment="0" applyProtection="0"/>
  </cellStyleXfs>
  <cellXfs count="264">
    <xf numFmtId="0" fontId="0" fillId="0" borderId="0" xfId="0"/>
    <xf numFmtId="1" fontId="0" fillId="0" borderId="0" xfId="0" applyNumberFormat="1"/>
    <xf numFmtId="0" fontId="18" fillId="0" borderId="10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1" fontId="20" fillId="0" borderId="13" xfId="0" applyNumberFormat="1" applyFont="1" applyBorder="1" applyAlignment="1">
      <alignment horizontal="justify" vertical="center" wrapText="1"/>
    </xf>
    <xf numFmtId="1" fontId="20" fillId="0" borderId="13" xfId="0" applyNumberFormat="1" applyFont="1" applyBorder="1" applyAlignment="1">
      <alignment horizontal="center" vertical="center" wrapText="1"/>
    </xf>
    <xf numFmtId="10" fontId="20" fillId="0" borderId="13" xfId="0" applyNumberFormat="1" applyFont="1" applyBorder="1" applyAlignment="1">
      <alignment horizontal="justify" vertical="center" wrapText="1"/>
    </xf>
    <xf numFmtId="0" fontId="21" fillId="0" borderId="0" xfId="0" applyFont="1" applyAlignment="1">
      <alignment vertical="center"/>
    </xf>
    <xf numFmtId="0" fontId="21" fillId="0" borderId="0" xfId="0" applyFont="1" applyAlignment="1">
      <alignment horizontal="justify" vertical="center"/>
    </xf>
    <xf numFmtId="0" fontId="21" fillId="0" borderId="0" xfId="0" applyFont="1" applyAlignment="1">
      <alignment horizontal="center" vertical="center"/>
    </xf>
    <xf numFmtId="17" fontId="21" fillId="0" borderId="0" xfId="0" applyNumberFormat="1" applyFont="1" applyAlignment="1">
      <alignment horizontal="center" vertical="center"/>
    </xf>
    <xf numFmtId="49" fontId="21" fillId="0" borderId="0" xfId="0" applyNumberFormat="1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justify" vertical="center"/>
    </xf>
    <xf numFmtId="0" fontId="0" fillId="0" borderId="0" xfId="0" applyAlignment="1">
      <alignment horizontal="center" vertical="center"/>
    </xf>
    <xf numFmtId="0" fontId="25" fillId="0" borderId="0" xfId="0" applyFont="1" applyAlignment="1">
      <alignment horizontal="justify" vertical="center"/>
    </xf>
    <xf numFmtId="0" fontId="28" fillId="0" borderId="0" xfId="0" applyFont="1" applyAlignment="1">
      <alignment horizontal="center" vertical="center"/>
    </xf>
    <xf numFmtId="0" fontId="29" fillId="0" borderId="0" xfId="0" applyFont="1" applyAlignment="1">
      <alignment horizontal="justify" vertical="center"/>
    </xf>
    <xf numFmtId="0" fontId="25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5" fillId="0" borderId="0" xfId="0" applyFont="1"/>
    <xf numFmtId="0" fontId="25" fillId="0" borderId="0" xfId="0" applyFont="1" applyAlignment="1">
      <alignment vertical="center"/>
    </xf>
    <xf numFmtId="0" fontId="28" fillId="0" borderId="0" xfId="0" applyFont="1" applyAlignment="1">
      <alignment horizontal="justify" vertical="center"/>
    </xf>
    <xf numFmtId="0" fontId="29" fillId="0" borderId="0" xfId="0" applyFont="1" applyAlignment="1">
      <alignment vertical="center"/>
    </xf>
    <xf numFmtId="0" fontId="32" fillId="34" borderId="13" xfId="0" applyFont="1" applyFill="1" applyBorder="1" applyAlignment="1" applyProtection="1">
      <alignment horizontal="center" vertical="center"/>
      <protection locked="0"/>
    </xf>
    <xf numFmtId="0" fontId="26" fillId="34" borderId="13" xfId="0" applyFont="1" applyFill="1" applyBorder="1" applyAlignment="1">
      <alignment horizontal="left" vertical="center" wrapText="1"/>
    </xf>
    <xf numFmtId="0" fontId="33" fillId="34" borderId="13" xfId="0" applyFont="1" applyFill="1" applyBorder="1" applyAlignment="1">
      <alignment horizontal="center" vertical="center" wrapText="1"/>
    </xf>
    <xf numFmtId="3" fontId="33" fillId="34" borderId="13" xfId="0" applyNumberFormat="1" applyFont="1" applyFill="1" applyBorder="1" applyAlignment="1">
      <alignment horizontal="center" vertical="center" wrapText="1"/>
    </xf>
    <xf numFmtId="10" fontId="20" fillId="34" borderId="13" xfId="0" applyNumberFormat="1" applyFont="1" applyFill="1" applyBorder="1" applyAlignment="1">
      <alignment horizontal="center" vertical="center"/>
    </xf>
    <xf numFmtId="0" fontId="32" fillId="0" borderId="0" xfId="0" applyFont="1" applyAlignment="1">
      <alignment vertical="center"/>
    </xf>
    <xf numFmtId="0" fontId="32" fillId="0" borderId="0" xfId="0" applyFont="1" applyAlignment="1">
      <alignment horizontal="justify" vertical="center"/>
    </xf>
    <xf numFmtId="0" fontId="32" fillId="0" borderId="0" xfId="0" applyFont="1" applyAlignment="1">
      <alignment horizontal="center" vertical="center"/>
    </xf>
    <xf numFmtId="0" fontId="32" fillId="0" borderId="0" xfId="0" applyFont="1" applyAlignment="1" applyProtection="1">
      <alignment horizontal="center" vertical="center"/>
      <protection locked="0"/>
    </xf>
    <xf numFmtId="0" fontId="26" fillId="0" borderId="0" xfId="0" applyFont="1" applyAlignment="1">
      <alignment horizontal="left" vertical="center" wrapText="1"/>
    </xf>
    <xf numFmtId="0" fontId="33" fillId="0" borderId="0" xfId="0" applyFont="1" applyAlignment="1">
      <alignment horizontal="center" vertical="center" wrapText="1"/>
    </xf>
    <xf numFmtId="3" fontId="33" fillId="0" borderId="0" xfId="0" applyNumberFormat="1" applyFont="1" applyAlignment="1">
      <alignment horizontal="center" vertical="center" wrapText="1"/>
    </xf>
    <xf numFmtId="10" fontId="33" fillId="0" borderId="0" xfId="0" applyNumberFormat="1" applyFont="1" applyAlignment="1">
      <alignment horizontal="center" vertical="center" wrapText="1"/>
    </xf>
    <xf numFmtId="0" fontId="34" fillId="0" borderId="0" xfId="0" applyFont="1" applyAlignment="1">
      <alignment horizontal="left" vertical="center"/>
    </xf>
    <xf numFmtId="10" fontId="0" fillId="0" borderId="0" xfId="0" applyNumberFormat="1" applyAlignment="1">
      <alignment horizontal="center" vertical="center"/>
    </xf>
    <xf numFmtId="0" fontId="22" fillId="0" borderId="0" xfId="0" applyFont="1" applyAlignment="1">
      <alignment horizontal="justify" vertical="center"/>
    </xf>
    <xf numFmtId="3" fontId="0" fillId="0" borderId="0" xfId="0" applyNumberFormat="1" applyAlignment="1">
      <alignment horizontal="center" vertical="center"/>
    </xf>
    <xf numFmtId="0" fontId="26" fillId="0" borderId="0" xfId="0" applyFont="1" applyAlignment="1">
      <alignment horizontal="justify" vertical="center"/>
    </xf>
    <xf numFmtId="10" fontId="25" fillId="0" borderId="0" xfId="0" applyNumberFormat="1" applyFont="1" applyAlignment="1">
      <alignment horizontal="center" vertical="center"/>
    </xf>
    <xf numFmtId="0" fontId="32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35" fillId="0" borderId="0" xfId="0" applyFont="1" applyAlignment="1">
      <alignment horizontal="center" vertical="center" wrapText="1"/>
    </xf>
    <xf numFmtId="10" fontId="35" fillId="0" borderId="0" xfId="0" applyNumberFormat="1" applyFont="1" applyAlignment="1">
      <alignment horizontal="center" vertical="center" wrapText="1"/>
    </xf>
    <xf numFmtId="0" fontId="25" fillId="0" borderId="0" xfId="0" applyFont="1" applyAlignment="1">
      <alignment horizontal="justify" vertical="top"/>
    </xf>
    <xf numFmtId="0" fontId="36" fillId="0" borderId="0" xfId="0" applyFont="1" applyAlignment="1">
      <alignment vertical="center"/>
    </xf>
    <xf numFmtId="0" fontId="26" fillId="33" borderId="14" xfId="0" applyFont="1" applyFill="1" applyBorder="1" applyAlignment="1">
      <alignment horizontal="left" vertical="center" wrapText="1"/>
    </xf>
    <xf numFmtId="0" fontId="23" fillId="33" borderId="13" xfId="0" applyFont="1" applyFill="1" applyBorder="1" applyAlignment="1">
      <alignment horizontal="center" vertical="center" wrapText="1"/>
    </xf>
    <xf numFmtId="0" fontId="23" fillId="33" borderId="13" xfId="0" applyFont="1" applyFill="1" applyBorder="1" applyAlignment="1">
      <alignment horizontal="center" vertical="center"/>
    </xf>
    <xf numFmtId="0" fontId="23" fillId="33" borderId="16" xfId="0" applyFont="1" applyFill="1" applyBorder="1" applyAlignment="1">
      <alignment horizontal="center" vertical="center"/>
    </xf>
    <xf numFmtId="10" fontId="23" fillId="33" borderId="13" xfId="0" applyNumberFormat="1" applyFont="1" applyFill="1" applyBorder="1" applyAlignment="1">
      <alignment horizontal="center" vertical="center"/>
    </xf>
    <xf numFmtId="1" fontId="23" fillId="33" borderId="16" xfId="0" applyNumberFormat="1" applyFont="1" applyFill="1" applyBorder="1" applyAlignment="1">
      <alignment horizontal="center" vertical="center"/>
    </xf>
    <xf numFmtId="0" fontId="22" fillId="33" borderId="14" xfId="0" applyFont="1" applyFill="1" applyBorder="1" applyAlignment="1">
      <alignment horizontal="left" vertical="center" wrapText="1"/>
    </xf>
    <xf numFmtId="0" fontId="27" fillId="33" borderId="14" xfId="0" applyFont="1" applyFill="1" applyBorder="1" applyAlignment="1">
      <alignment horizontal="left" vertical="center" wrapText="1"/>
    </xf>
    <xf numFmtId="0" fontId="24" fillId="33" borderId="14" xfId="0" applyFont="1" applyFill="1" applyBorder="1" applyAlignment="1">
      <alignment horizontal="left" vertical="center" wrapText="1"/>
    </xf>
    <xf numFmtId="1" fontId="23" fillId="33" borderId="13" xfId="0" applyNumberFormat="1" applyFont="1" applyFill="1" applyBorder="1" applyAlignment="1">
      <alignment horizontal="center" vertical="center"/>
    </xf>
    <xf numFmtId="0" fontId="32" fillId="0" borderId="0" xfId="0" applyFont="1"/>
    <xf numFmtId="0" fontId="32" fillId="0" borderId="0" xfId="0" applyFont="1" applyAlignment="1">
      <alignment horizontal="justify" vertical="top"/>
    </xf>
    <xf numFmtId="0" fontId="0" fillId="0" borderId="0" xfId="0" applyAlignment="1">
      <alignment horizontal="justify" vertical="top"/>
    </xf>
    <xf numFmtId="0" fontId="0" fillId="35" borderId="17" xfId="0" applyFill="1" applyBorder="1" applyAlignment="1">
      <alignment vertical="top"/>
    </xf>
    <xf numFmtId="0" fontId="25" fillId="36" borderId="18" xfId="0" applyFont="1" applyFill="1" applyBorder="1" applyAlignment="1">
      <alignment horizontal="justify" vertical="top"/>
    </xf>
    <xf numFmtId="0" fontId="25" fillId="37" borderId="18" xfId="0" applyFont="1" applyFill="1" applyBorder="1" applyAlignment="1">
      <alignment horizontal="justify" vertical="top"/>
    </xf>
    <xf numFmtId="0" fontId="25" fillId="38" borderId="18" xfId="0" applyFont="1" applyFill="1" applyBorder="1" applyAlignment="1">
      <alignment horizontal="justify" vertical="top"/>
    </xf>
    <xf numFmtId="0" fontId="25" fillId="40" borderId="18" xfId="0" applyFont="1" applyFill="1" applyBorder="1" applyAlignment="1">
      <alignment horizontal="justify" vertical="top"/>
    </xf>
    <xf numFmtId="0" fontId="0" fillId="41" borderId="19" xfId="0" applyFill="1" applyBorder="1" applyAlignment="1">
      <alignment horizontal="justify" vertical="top"/>
    </xf>
    <xf numFmtId="0" fontId="0" fillId="42" borderId="0" xfId="0" applyFill="1" applyAlignment="1">
      <alignment horizontal="justify" vertical="top"/>
    </xf>
    <xf numFmtId="3" fontId="0" fillId="42" borderId="0" xfId="0" applyNumberFormat="1" applyFill="1" applyAlignment="1">
      <alignment horizontal="right" vertical="top"/>
    </xf>
    <xf numFmtId="10" fontId="36" fillId="42" borderId="0" xfId="0" applyNumberFormat="1" applyFont="1" applyFill="1" applyAlignment="1">
      <alignment horizontal="right" vertical="top"/>
    </xf>
    <xf numFmtId="2" fontId="0" fillId="0" borderId="0" xfId="0" applyNumberFormat="1"/>
    <xf numFmtId="3" fontId="36" fillId="42" borderId="0" xfId="0" applyNumberFormat="1" applyFont="1" applyFill="1" applyAlignment="1">
      <alignment horizontal="right" vertical="top"/>
    </xf>
    <xf numFmtId="0" fontId="36" fillId="0" borderId="0" xfId="0" applyFont="1" applyAlignment="1">
      <alignment horizontal="justify" vertical="top"/>
    </xf>
    <xf numFmtId="1" fontId="36" fillId="0" borderId="0" xfId="0" applyNumberFormat="1" applyFont="1"/>
    <xf numFmtId="0" fontId="36" fillId="0" borderId="0" xfId="0" applyFont="1"/>
    <xf numFmtId="0" fontId="0" fillId="0" borderId="17" xfId="0" applyBorder="1"/>
    <xf numFmtId="0" fontId="0" fillId="0" borderId="18" xfId="0" applyBorder="1" applyAlignment="1">
      <alignment horizontal="justify" vertical="top"/>
    </xf>
    <xf numFmtId="0" fontId="0" fillId="0" borderId="19" xfId="0" applyBorder="1" applyAlignment="1">
      <alignment horizontal="justify" vertical="top"/>
    </xf>
    <xf numFmtId="4" fontId="0" fillId="0" borderId="0" xfId="0" applyNumberFormat="1" applyAlignment="1">
      <alignment horizontal="justify" vertical="top"/>
    </xf>
    <xf numFmtId="0" fontId="0" fillId="0" borderId="13" xfId="0" applyBorder="1"/>
    <xf numFmtId="0" fontId="0" fillId="34" borderId="13" xfId="0" applyFill="1" applyBorder="1" applyAlignment="1">
      <alignment horizontal="justify" vertical="top"/>
    </xf>
    <xf numFmtId="0" fontId="0" fillId="44" borderId="13" xfId="0" applyFill="1" applyBorder="1" applyAlignment="1">
      <alignment horizontal="justify" vertical="top"/>
    </xf>
    <xf numFmtId="0" fontId="0" fillId="45" borderId="13" xfId="0" applyFill="1" applyBorder="1" applyAlignment="1">
      <alignment horizontal="justify" vertical="top"/>
    </xf>
    <xf numFmtId="0" fontId="25" fillId="46" borderId="13" xfId="0" applyFont="1" applyFill="1" applyBorder="1" applyAlignment="1">
      <alignment horizontal="justify" vertical="top"/>
    </xf>
    <xf numFmtId="0" fontId="0" fillId="47" borderId="13" xfId="0" applyFill="1" applyBorder="1" applyAlignment="1">
      <alignment horizontal="justify" vertical="top"/>
    </xf>
    <xf numFmtId="10" fontId="0" fillId="0" borderId="0" xfId="0" applyNumberFormat="1" applyAlignment="1">
      <alignment horizontal="right" vertical="top"/>
    </xf>
    <xf numFmtId="0" fontId="23" fillId="48" borderId="16" xfId="0" applyFont="1" applyFill="1" applyBorder="1" applyAlignment="1">
      <alignment horizontal="center" vertical="center"/>
    </xf>
    <xf numFmtId="0" fontId="23" fillId="48" borderId="13" xfId="0" applyFont="1" applyFill="1" applyBorder="1" applyAlignment="1">
      <alignment horizontal="center" vertical="center"/>
    </xf>
    <xf numFmtId="1" fontId="23" fillId="48" borderId="16" xfId="0" applyNumberFormat="1" applyFont="1" applyFill="1" applyBorder="1" applyAlignment="1">
      <alignment horizontal="center" vertical="center"/>
    </xf>
    <xf numFmtId="10" fontId="23" fillId="48" borderId="13" xfId="0" applyNumberFormat="1" applyFont="1" applyFill="1" applyBorder="1" applyAlignment="1">
      <alignment horizontal="center" vertical="center"/>
    </xf>
    <xf numFmtId="0" fontId="24" fillId="48" borderId="14" xfId="0" applyFont="1" applyFill="1" applyBorder="1" applyAlignment="1">
      <alignment horizontal="left" vertical="center" wrapText="1"/>
    </xf>
    <xf numFmtId="0" fontId="27" fillId="48" borderId="14" xfId="0" applyFont="1" applyFill="1" applyBorder="1" applyAlignment="1">
      <alignment horizontal="left" vertical="center" wrapText="1"/>
    </xf>
    <xf numFmtId="1" fontId="23" fillId="48" borderId="13" xfId="0" applyNumberFormat="1" applyFont="1" applyFill="1" applyBorder="1" applyAlignment="1">
      <alignment horizontal="center" vertical="center"/>
    </xf>
    <xf numFmtId="0" fontId="26" fillId="48" borderId="14" xfId="0" applyFont="1" applyFill="1" applyBorder="1" applyAlignment="1">
      <alignment horizontal="left" vertical="center" wrapText="1"/>
    </xf>
    <xf numFmtId="0" fontId="22" fillId="48" borderId="14" xfId="0" applyFont="1" applyFill="1" applyBorder="1" applyAlignment="1">
      <alignment horizontal="left" vertical="center" wrapText="1"/>
    </xf>
    <xf numFmtId="0" fontId="30" fillId="48" borderId="14" xfId="0" applyFont="1" applyFill="1" applyBorder="1" applyAlignment="1">
      <alignment horizontal="left" vertical="center" wrapText="1"/>
    </xf>
    <xf numFmtId="0" fontId="0" fillId="49" borderId="13" xfId="0" applyFill="1" applyBorder="1" applyAlignment="1">
      <alignment horizontal="justify" vertical="top"/>
    </xf>
    <xf numFmtId="0" fontId="0" fillId="43" borderId="0" xfId="0" applyFill="1"/>
    <xf numFmtId="0" fontId="37" fillId="43" borderId="0" xfId="0" applyFont="1" applyFill="1"/>
    <xf numFmtId="1" fontId="20" fillId="0" borderId="12" xfId="0" applyNumberFormat="1" applyFont="1" applyBorder="1" applyAlignment="1">
      <alignment horizontal="center" vertical="center" wrapText="1"/>
    </xf>
    <xf numFmtId="1" fontId="0" fillId="48" borderId="14" xfId="0" applyNumberFormat="1" applyFill="1" applyBorder="1" applyAlignment="1">
      <alignment horizontal="center" vertical="center"/>
    </xf>
    <xf numFmtId="0" fontId="25" fillId="33" borderId="14" xfId="0" applyFont="1" applyFill="1" applyBorder="1" applyAlignment="1" applyProtection="1">
      <alignment horizontal="center" vertical="center"/>
      <protection locked="0"/>
    </xf>
    <xf numFmtId="1" fontId="0" fillId="50" borderId="14" xfId="0" applyNumberFormat="1" applyFill="1" applyBorder="1" applyAlignment="1">
      <alignment horizontal="center" vertical="center"/>
    </xf>
    <xf numFmtId="0" fontId="22" fillId="50" borderId="15" xfId="0" applyFont="1" applyFill="1" applyBorder="1" applyAlignment="1">
      <alignment horizontal="left" vertical="center" wrapText="1"/>
    </xf>
    <xf numFmtId="0" fontId="23" fillId="50" borderId="16" xfId="0" applyFont="1" applyFill="1" applyBorder="1" applyAlignment="1">
      <alignment horizontal="center" vertical="center"/>
    </xf>
    <xf numFmtId="10" fontId="23" fillId="50" borderId="13" xfId="0" applyNumberFormat="1" applyFont="1" applyFill="1" applyBorder="1" applyAlignment="1">
      <alignment horizontal="center" vertical="center"/>
    </xf>
    <xf numFmtId="0" fontId="24" fillId="50" borderId="14" xfId="0" applyFont="1" applyFill="1" applyBorder="1" applyAlignment="1">
      <alignment horizontal="left" vertical="center" wrapText="1"/>
    </xf>
    <xf numFmtId="0" fontId="25" fillId="50" borderId="14" xfId="0" applyFont="1" applyFill="1" applyBorder="1" applyAlignment="1" applyProtection="1">
      <alignment horizontal="center" vertical="center"/>
      <protection locked="0"/>
    </xf>
    <xf numFmtId="0" fontId="27" fillId="50" borderId="14" xfId="0" applyFont="1" applyFill="1" applyBorder="1" applyAlignment="1">
      <alignment horizontal="left" vertical="center" wrapText="1"/>
    </xf>
    <xf numFmtId="1" fontId="25" fillId="48" borderId="14" xfId="0" applyNumberFormat="1" applyFont="1" applyFill="1" applyBorder="1" applyAlignment="1">
      <alignment horizontal="center" vertical="center"/>
    </xf>
    <xf numFmtId="1" fontId="25" fillId="50" borderId="13" xfId="0" applyNumberFormat="1" applyFont="1" applyFill="1" applyBorder="1" applyAlignment="1">
      <alignment horizontal="center" vertical="center"/>
    </xf>
    <xf numFmtId="1" fontId="25" fillId="33" borderId="13" xfId="0" applyNumberFormat="1" applyFont="1" applyFill="1" applyBorder="1" applyAlignment="1">
      <alignment horizontal="center" vertical="center"/>
    </xf>
    <xf numFmtId="1" fontId="0" fillId="33" borderId="13" xfId="0" applyNumberFormat="1" applyFill="1" applyBorder="1" applyAlignment="1">
      <alignment horizontal="center" vertical="center"/>
    </xf>
    <xf numFmtId="49" fontId="23" fillId="33" borderId="13" xfId="0" applyNumberFormat="1" applyFont="1" applyFill="1" applyBorder="1" applyAlignment="1">
      <alignment horizontal="center" vertical="center" wrapText="1"/>
    </xf>
    <xf numFmtId="0" fontId="25" fillId="33" borderId="13" xfId="0" applyFont="1" applyFill="1" applyBorder="1" applyAlignment="1">
      <alignment horizontal="center" vertical="center"/>
    </xf>
    <xf numFmtId="0" fontId="23" fillId="50" borderId="13" xfId="0" applyFont="1" applyFill="1" applyBorder="1" applyAlignment="1">
      <alignment horizontal="center"/>
    </xf>
    <xf numFmtId="0" fontId="26" fillId="50" borderId="14" xfId="0" applyFont="1" applyFill="1" applyBorder="1" applyAlignment="1">
      <alignment horizontal="left" vertical="center" wrapText="1"/>
    </xf>
    <xf numFmtId="0" fontId="22" fillId="50" borderId="14" xfId="0" applyFont="1" applyFill="1" applyBorder="1" applyAlignment="1">
      <alignment horizontal="left" vertical="center" wrapText="1"/>
    </xf>
    <xf numFmtId="0" fontId="23" fillId="33" borderId="13" xfId="0" applyFont="1" applyFill="1" applyBorder="1" applyAlignment="1">
      <alignment horizontal="center"/>
    </xf>
    <xf numFmtId="0" fontId="23" fillId="48" borderId="13" xfId="0" applyFont="1" applyFill="1" applyBorder="1" applyAlignment="1">
      <alignment horizontal="center"/>
    </xf>
    <xf numFmtId="0" fontId="23" fillId="48" borderId="13" xfId="0" applyFont="1" applyFill="1" applyBorder="1" applyAlignment="1">
      <alignment horizontal="center" vertical="center" wrapText="1"/>
    </xf>
    <xf numFmtId="0" fontId="23" fillId="50" borderId="16" xfId="0" applyFont="1" applyFill="1" applyBorder="1" applyAlignment="1">
      <alignment horizontal="center" vertical="center" wrapText="1"/>
    </xf>
    <xf numFmtId="0" fontId="23" fillId="50" borderId="13" xfId="0" applyFont="1" applyFill="1" applyBorder="1" applyAlignment="1">
      <alignment horizontal="center" vertical="center" wrapText="1"/>
    </xf>
    <xf numFmtId="0" fontId="23" fillId="48" borderId="13" xfId="0" applyFont="1" applyFill="1" applyBorder="1" applyAlignment="1">
      <alignment horizontal="justify" vertical="center" wrapText="1"/>
    </xf>
    <xf numFmtId="49" fontId="23" fillId="50" borderId="13" xfId="0" applyNumberFormat="1" applyFont="1" applyFill="1" applyBorder="1" applyAlignment="1">
      <alignment horizontal="center" vertical="center" wrapText="1"/>
    </xf>
    <xf numFmtId="49" fontId="23" fillId="48" borderId="13" xfId="0" applyNumberFormat="1" applyFont="1" applyFill="1" applyBorder="1" applyAlignment="1">
      <alignment horizontal="center" vertical="center" wrapText="1"/>
    </xf>
    <xf numFmtId="0" fontId="23" fillId="50" borderId="13" xfId="0" applyFont="1" applyFill="1" applyBorder="1" applyAlignment="1">
      <alignment horizontal="justify" vertical="center" wrapText="1"/>
    </xf>
    <xf numFmtId="164" fontId="23" fillId="50" borderId="13" xfId="0" applyNumberFormat="1" applyFont="1" applyFill="1" applyBorder="1" applyAlignment="1">
      <alignment horizontal="center"/>
    </xf>
    <xf numFmtId="164" fontId="23" fillId="33" borderId="13" xfId="0" applyNumberFormat="1" applyFont="1" applyFill="1" applyBorder="1" applyAlignment="1">
      <alignment horizontal="center"/>
    </xf>
    <xf numFmtId="0" fontId="30" fillId="50" borderId="14" xfId="0" applyFont="1" applyFill="1" applyBorder="1" applyAlignment="1">
      <alignment horizontal="left" vertical="center" wrapText="1"/>
    </xf>
    <xf numFmtId="0" fontId="31" fillId="50" borderId="13" xfId="0" applyFont="1" applyFill="1" applyBorder="1" applyAlignment="1">
      <alignment horizontal="center" vertical="center" wrapText="1"/>
    </xf>
    <xf numFmtId="0" fontId="26" fillId="50" borderId="13" xfId="0" applyFont="1" applyFill="1" applyBorder="1" applyAlignment="1">
      <alignment horizontal="left" vertical="center" wrapText="1"/>
    </xf>
    <xf numFmtId="0" fontId="0" fillId="43" borderId="18" xfId="0" applyFill="1" applyBorder="1" applyAlignment="1">
      <alignment horizontal="justify" vertical="top"/>
    </xf>
    <xf numFmtId="3" fontId="0" fillId="43" borderId="0" xfId="0" applyNumberFormat="1" applyFill="1"/>
    <xf numFmtId="0" fontId="0" fillId="43" borderId="0" xfId="0" applyFill="1" applyAlignment="1">
      <alignment horizontal="justify" vertical="top"/>
    </xf>
    <xf numFmtId="0" fontId="42" fillId="39" borderId="18" xfId="0" applyFont="1" applyFill="1" applyBorder="1" applyAlignment="1">
      <alignment horizontal="justify" vertical="top"/>
    </xf>
    <xf numFmtId="3" fontId="0" fillId="0" borderId="0" xfId="0" applyNumberFormat="1" applyAlignment="1">
      <alignment horizontal="justify" vertical="top"/>
    </xf>
    <xf numFmtId="1" fontId="37" fillId="43" borderId="0" xfId="0" applyNumberFormat="1" applyFont="1" applyFill="1" applyAlignment="1">
      <alignment vertical="top"/>
    </xf>
    <xf numFmtId="1" fontId="0" fillId="43" borderId="0" xfId="0" applyNumberFormat="1" applyFill="1" applyAlignment="1">
      <alignment vertical="top"/>
    </xf>
    <xf numFmtId="1" fontId="0" fillId="43" borderId="0" xfId="0" applyNumberFormat="1" applyFill="1" applyAlignment="1">
      <alignment vertical="top" wrapText="1"/>
    </xf>
    <xf numFmtId="1" fontId="37" fillId="52" borderId="0" xfId="0" applyNumberFormat="1" applyFont="1" applyFill="1" applyAlignment="1">
      <alignment vertical="top"/>
    </xf>
    <xf numFmtId="1" fontId="0" fillId="52" borderId="0" xfId="0" applyNumberFormat="1" applyFill="1" applyAlignment="1">
      <alignment vertical="top"/>
    </xf>
    <xf numFmtId="1" fontId="40" fillId="52" borderId="0" xfId="0" applyNumberFormat="1" applyFont="1" applyFill="1" applyAlignment="1">
      <alignment vertical="top"/>
    </xf>
    <xf numFmtId="0" fontId="0" fillId="52" borderId="0" xfId="0" applyFill="1" applyAlignment="1">
      <alignment vertical="top"/>
    </xf>
    <xf numFmtId="1" fontId="0" fillId="53" borderId="0" xfId="0" applyNumberFormat="1" applyFill="1"/>
    <xf numFmtId="0" fontId="0" fillId="53" borderId="0" xfId="0" applyFill="1"/>
    <xf numFmtId="0" fontId="0" fillId="54" borderId="0" xfId="0" applyFill="1"/>
    <xf numFmtId="1" fontId="0" fillId="52" borderId="0" xfId="0" applyNumberFormat="1" applyFill="1" applyAlignment="1">
      <alignment vertical="top" wrapText="1"/>
    </xf>
    <xf numFmtId="0" fontId="0" fillId="55" borderId="0" xfId="0" applyFill="1"/>
    <xf numFmtId="0" fontId="37" fillId="53" borderId="0" xfId="0" applyFont="1" applyFill="1"/>
    <xf numFmtId="0" fontId="0" fillId="49" borderId="0" xfId="0" applyFill="1"/>
    <xf numFmtId="1" fontId="17" fillId="51" borderId="0" xfId="0" applyNumberFormat="1" applyFont="1" applyFill="1" applyAlignment="1">
      <alignment vertical="top"/>
    </xf>
    <xf numFmtId="1" fontId="37" fillId="53" borderId="0" xfId="0" applyNumberFormat="1" applyFont="1" applyFill="1" applyAlignment="1">
      <alignment vertical="top"/>
    </xf>
    <xf numFmtId="1" fontId="0" fillId="53" borderId="0" xfId="0" applyNumberFormat="1" applyFill="1" applyAlignment="1">
      <alignment vertical="top"/>
    </xf>
    <xf numFmtId="1" fontId="0" fillId="53" borderId="0" xfId="0" applyNumberFormat="1" applyFill="1" applyAlignment="1">
      <alignment vertical="top" wrapText="1"/>
    </xf>
    <xf numFmtId="0" fontId="0" fillId="53" borderId="0" xfId="0" applyFill="1" applyAlignment="1">
      <alignment vertical="top"/>
    </xf>
    <xf numFmtId="0" fontId="37" fillId="53" borderId="0" xfId="0" applyFont="1" applyFill="1" applyAlignment="1">
      <alignment vertical="top"/>
    </xf>
    <xf numFmtId="1" fontId="40" fillId="53" borderId="0" xfId="0" applyNumberFormat="1" applyFont="1" applyFill="1" applyAlignment="1">
      <alignment vertical="top"/>
    </xf>
    <xf numFmtId="0" fontId="0" fillId="52" borderId="0" xfId="0" applyFill="1"/>
    <xf numFmtId="0" fontId="0" fillId="56" borderId="0" xfId="0" applyFill="1"/>
    <xf numFmtId="0" fontId="0" fillId="53" borderId="0" xfId="0" applyFill="1" applyAlignment="1">
      <alignment vertical="top" wrapText="1"/>
    </xf>
    <xf numFmtId="1" fontId="37" fillId="55" borderId="0" xfId="0" applyNumberFormat="1" applyFont="1" applyFill="1" applyAlignment="1">
      <alignment vertical="top"/>
    </xf>
    <xf numFmtId="1" fontId="37" fillId="56" borderId="0" xfId="0" applyNumberFormat="1" applyFont="1" applyFill="1" applyAlignment="1">
      <alignment vertical="top"/>
    </xf>
    <xf numFmtId="1" fontId="0" fillId="56" borderId="0" xfId="0" applyNumberFormat="1" applyFill="1" applyAlignment="1">
      <alignment vertical="top"/>
    </xf>
    <xf numFmtId="1" fontId="0" fillId="56" borderId="0" xfId="0" applyNumberFormat="1" applyFill="1" applyAlignment="1">
      <alignment vertical="top" wrapText="1"/>
    </xf>
    <xf numFmtId="0" fontId="0" fillId="56" borderId="0" xfId="0" applyFill="1" applyAlignment="1">
      <alignment vertical="top"/>
    </xf>
    <xf numFmtId="1" fontId="0" fillId="55" borderId="0" xfId="0" applyNumberFormat="1" applyFill="1" applyAlignment="1">
      <alignment vertical="top"/>
    </xf>
    <xf numFmtId="1" fontId="0" fillId="55" borderId="0" xfId="0" applyNumberFormat="1" applyFill="1" applyAlignment="1">
      <alignment vertical="top" wrapText="1"/>
    </xf>
    <xf numFmtId="0" fontId="0" fillId="55" borderId="0" xfId="0" applyFill="1" applyAlignment="1">
      <alignment vertical="top"/>
    </xf>
    <xf numFmtId="0" fontId="37" fillId="52" borderId="0" xfId="0" applyFont="1" applyFill="1"/>
    <xf numFmtId="1" fontId="37" fillId="54" borderId="0" xfId="0" applyNumberFormat="1" applyFont="1" applyFill="1" applyAlignment="1">
      <alignment vertical="top"/>
    </xf>
    <xf numFmtId="1" fontId="0" fillId="54" borderId="0" xfId="0" applyNumberFormat="1" applyFill="1" applyAlignment="1">
      <alignment vertical="top"/>
    </xf>
    <xf numFmtId="1" fontId="0" fillId="54" borderId="0" xfId="0" applyNumberFormat="1" applyFill="1" applyAlignment="1">
      <alignment vertical="top" wrapText="1"/>
    </xf>
    <xf numFmtId="0" fontId="0" fillId="54" borderId="0" xfId="0" applyFill="1" applyAlignment="1">
      <alignment vertical="top"/>
    </xf>
    <xf numFmtId="1" fontId="37" fillId="53" borderId="0" xfId="0" applyNumberFormat="1" applyFont="1" applyFill="1" applyAlignment="1">
      <alignment vertical="top" wrapText="1"/>
    </xf>
    <xf numFmtId="0" fontId="41" fillId="53" borderId="0" xfId="0" applyFont="1" applyFill="1" applyAlignment="1">
      <alignment vertical="top"/>
    </xf>
    <xf numFmtId="1" fontId="39" fillId="53" borderId="0" xfId="42" applyNumberFormat="1" applyFill="1" applyAlignment="1">
      <alignment vertical="top"/>
    </xf>
    <xf numFmtId="1" fontId="0" fillId="55" borderId="0" xfId="0" applyNumberFormat="1" applyFill="1" applyAlignment="1">
      <alignment horizontal="right" vertical="top"/>
    </xf>
    <xf numFmtId="0" fontId="0" fillId="55" borderId="0" xfId="0" applyFill="1" applyAlignment="1">
      <alignment vertical="top" wrapText="1"/>
    </xf>
    <xf numFmtId="1" fontId="13" fillId="51" borderId="0" xfId="0" applyNumberFormat="1" applyFont="1" applyFill="1" applyAlignment="1">
      <alignment vertical="top" wrapText="1"/>
    </xf>
    <xf numFmtId="0" fontId="45" fillId="51" borderId="14" xfId="0" applyFont="1" applyFill="1" applyBorder="1" applyAlignment="1">
      <alignment horizontal="left" vertical="center" wrapText="1"/>
    </xf>
    <xf numFmtId="0" fontId="46" fillId="51" borderId="16" xfId="0" applyFont="1" applyFill="1" applyBorder="1" applyAlignment="1">
      <alignment horizontal="center" vertical="center"/>
    </xf>
    <xf numFmtId="1" fontId="46" fillId="51" borderId="13" xfId="0" applyNumberFormat="1" applyFont="1" applyFill="1" applyBorder="1" applyAlignment="1">
      <alignment horizontal="center" vertical="center"/>
    </xf>
    <xf numFmtId="0" fontId="23" fillId="50" borderId="13" xfId="0" applyFont="1" applyFill="1" applyBorder="1" applyAlignment="1">
      <alignment horizontal="center" vertical="center"/>
    </xf>
    <xf numFmtId="1" fontId="23" fillId="50" borderId="13" xfId="0" applyNumberFormat="1" applyFont="1" applyFill="1" applyBorder="1" applyAlignment="1">
      <alignment horizontal="center" vertical="center"/>
    </xf>
    <xf numFmtId="0" fontId="17" fillId="51" borderId="0" xfId="0" applyFont="1" applyFill="1"/>
    <xf numFmtId="0" fontId="45" fillId="51" borderId="15" xfId="0" applyFont="1" applyFill="1" applyBorder="1" applyAlignment="1">
      <alignment horizontal="left" vertical="center" wrapText="1"/>
    </xf>
    <xf numFmtId="0" fontId="46" fillId="51" borderId="13" xfId="0" applyFont="1" applyFill="1" applyBorder="1" applyAlignment="1">
      <alignment horizontal="center" vertical="center"/>
    </xf>
    <xf numFmtId="1" fontId="17" fillId="51" borderId="0" xfId="0" applyNumberFormat="1" applyFont="1" applyFill="1" applyAlignment="1">
      <alignment vertical="top" wrapText="1"/>
    </xf>
    <xf numFmtId="0" fontId="23" fillId="56" borderId="13" xfId="0" applyFont="1" applyFill="1" applyBorder="1" applyAlignment="1">
      <alignment horizontal="center"/>
    </xf>
    <xf numFmtId="0" fontId="23" fillId="56" borderId="13" xfId="0" applyFont="1" applyFill="1" applyBorder="1" applyAlignment="1">
      <alignment horizontal="center" vertical="center" wrapText="1"/>
    </xf>
    <xf numFmtId="0" fontId="23" fillId="56" borderId="16" xfId="0" applyFont="1" applyFill="1" applyBorder="1" applyAlignment="1">
      <alignment horizontal="center" vertical="center"/>
    </xf>
    <xf numFmtId="1" fontId="23" fillId="56" borderId="13" xfId="0" applyNumberFormat="1" applyFont="1" applyFill="1" applyBorder="1" applyAlignment="1">
      <alignment horizontal="center" vertical="center"/>
    </xf>
    <xf numFmtId="10" fontId="23" fillId="56" borderId="13" xfId="0" applyNumberFormat="1" applyFont="1" applyFill="1" applyBorder="1" applyAlignment="1">
      <alignment horizontal="center" vertical="center"/>
    </xf>
    <xf numFmtId="1" fontId="47" fillId="56" borderId="13" xfId="0" applyNumberFormat="1" applyFont="1" applyFill="1" applyBorder="1" applyAlignment="1">
      <alignment horizontal="center" vertical="center"/>
    </xf>
    <xf numFmtId="1" fontId="47" fillId="48" borderId="13" xfId="0" applyNumberFormat="1" applyFont="1" applyFill="1" applyBorder="1" applyAlignment="1">
      <alignment horizontal="center" vertical="center"/>
    </xf>
    <xf numFmtId="0" fontId="36" fillId="33" borderId="23" xfId="0" applyFont="1" applyFill="1" applyBorder="1"/>
    <xf numFmtId="3" fontId="36" fillId="33" borderId="24" xfId="0" applyNumberFormat="1" applyFont="1" applyFill="1" applyBorder="1" applyAlignment="1">
      <alignment horizontal="right" vertical="top"/>
    </xf>
    <xf numFmtId="10" fontId="36" fillId="33" borderId="24" xfId="0" applyNumberFormat="1" applyFont="1" applyFill="1" applyBorder="1" applyAlignment="1">
      <alignment horizontal="right" vertical="top"/>
    </xf>
    <xf numFmtId="10" fontId="36" fillId="33" borderId="25" xfId="0" applyNumberFormat="1" applyFont="1" applyFill="1" applyBorder="1" applyAlignment="1">
      <alignment horizontal="right" vertical="top"/>
    </xf>
    <xf numFmtId="0" fontId="0" fillId="33" borderId="20" xfId="0" applyFill="1" applyBorder="1"/>
    <xf numFmtId="3" fontId="0" fillId="33" borderId="13" xfId="0" applyNumberFormat="1" applyFill="1" applyBorder="1" applyAlignment="1">
      <alignment horizontal="right" vertical="top"/>
    </xf>
    <xf numFmtId="10" fontId="0" fillId="33" borderId="13" xfId="0" applyNumberFormat="1" applyFill="1" applyBorder="1" applyAlignment="1">
      <alignment horizontal="right" vertical="top"/>
    </xf>
    <xf numFmtId="10" fontId="0" fillId="33" borderId="21" xfId="0" applyNumberFormat="1" applyFill="1" applyBorder="1" applyAlignment="1">
      <alignment horizontal="right" vertical="top"/>
    </xf>
    <xf numFmtId="0" fontId="0" fillId="33" borderId="13" xfId="0" applyFill="1" applyBorder="1" applyAlignment="1">
      <alignment horizontal="right" vertical="top"/>
    </xf>
    <xf numFmtId="1" fontId="0" fillId="33" borderId="13" xfId="0" applyNumberFormat="1" applyFill="1" applyBorder="1" applyAlignment="1">
      <alignment horizontal="right" vertical="top"/>
    </xf>
    <xf numFmtId="1" fontId="16" fillId="33" borderId="13" xfId="0" applyNumberFormat="1" applyFont="1" applyFill="1" applyBorder="1" applyAlignment="1">
      <alignment horizontal="right" vertical="top"/>
    </xf>
    <xf numFmtId="0" fontId="38" fillId="33" borderId="24" xfId="0" applyFont="1" applyFill="1" applyBorder="1" applyAlignment="1">
      <alignment horizontal="right" vertical="top"/>
    </xf>
    <xf numFmtId="1" fontId="36" fillId="33" borderId="24" xfId="0" applyNumberFormat="1" applyFont="1" applyFill="1" applyBorder="1" applyAlignment="1">
      <alignment horizontal="right" vertical="top"/>
    </xf>
    <xf numFmtId="1" fontId="16" fillId="33" borderId="26" xfId="0" applyNumberFormat="1" applyFont="1" applyFill="1" applyBorder="1" applyAlignment="1">
      <alignment horizontal="right" vertical="top"/>
    </xf>
    <xf numFmtId="1" fontId="0" fillId="33" borderId="0" xfId="0" applyNumberFormat="1" applyFill="1" applyAlignment="1">
      <alignment horizontal="right" vertical="top"/>
    </xf>
    <xf numFmtId="3" fontId="0" fillId="33" borderId="0" xfId="0" applyNumberFormat="1" applyFill="1" applyAlignment="1">
      <alignment horizontal="justify" vertical="top"/>
    </xf>
    <xf numFmtId="3" fontId="0" fillId="33" borderId="0" xfId="0" applyNumberFormat="1" applyFill="1"/>
    <xf numFmtId="0" fontId="37" fillId="33" borderId="0" xfId="0" applyFont="1" applyFill="1"/>
    <xf numFmtId="3" fontId="37" fillId="33" borderId="0" xfId="0" applyNumberFormat="1" applyFont="1" applyFill="1" applyAlignment="1">
      <alignment horizontal="justify" vertical="top"/>
    </xf>
    <xf numFmtId="3" fontId="0" fillId="33" borderId="22" xfId="0" applyNumberFormat="1" applyFill="1" applyBorder="1" applyAlignment="1">
      <alignment horizontal="right" vertical="top"/>
    </xf>
    <xf numFmtId="0" fontId="0" fillId="33" borderId="13" xfId="0" applyFill="1" applyBorder="1"/>
    <xf numFmtId="1" fontId="0" fillId="0" borderId="0" xfId="0" applyNumberFormat="1" applyAlignment="1">
      <alignment horizontal="justify" vertical="top"/>
    </xf>
    <xf numFmtId="10" fontId="0" fillId="0" borderId="0" xfId="0" applyNumberFormat="1" applyAlignment="1">
      <alignment horizontal="justify" vertical="top"/>
    </xf>
    <xf numFmtId="1" fontId="0" fillId="50" borderId="0" xfId="0" applyNumberFormat="1" applyFill="1" applyAlignment="1">
      <alignment horizontal="right" vertical="top"/>
    </xf>
    <xf numFmtId="3" fontId="0" fillId="50" borderId="0" xfId="0" applyNumberFormat="1" applyFill="1" applyAlignment="1">
      <alignment horizontal="right" vertical="top"/>
    </xf>
    <xf numFmtId="1" fontId="0" fillId="50" borderId="0" xfId="0" applyNumberFormat="1" applyFill="1" applyAlignment="1">
      <alignment horizontal="right"/>
    </xf>
    <xf numFmtId="1" fontId="17" fillId="43" borderId="0" xfId="0" applyNumberFormat="1" applyFont="1" applyFill="1" applyAlignment="1">
      <alignment vertical="top"/>
    </xf>
    <xf numFmtId="1" fontId="40" fillId="43" borderId="0" xfId="0" applyNumberFormat="1" applyFont="1" applyFill="1" applyAlignment="1">
      <alignment vertical="top"/>
    </xf>
    <xf numFmtId="1" fontId="0" fillId="43" borderId="0" xfId="0" applyNumberFormat="1" applyFill="1" applyAlignment="1">
      <alignment horizontal="right" vertical="top"/>
    </xf>
    <xf numFmtId="1" fontId="0" fillId="43" borderId="0" xfId="0" applyNumberFormat="1" applyFill="1" applyAlignment="1">
      <alignment horizontal="center" vertical="top"/>
    </xf>
    <xf numFmtId="1" fontId="37" fillId="52" borderId="0" xfId="0" applyNumberFormat="1" applyFont="1" applyFill="1" applyAlignment="1">
      <alignment vertical="top" wrapText="1"/>
    </xf>
    <xf numFmtId="1" fontId="37" fillId="52" borderId="0" xfId="42" applyNumberFormat="1" applyFont="1" applyFill="1" applyAlignment="1">
      <alignment vertical="top"/>
    </xf>
    <xf numFmtId="0" fontId="37" fillId="52" borderId="0" xfId="0" applyFont="1" applyFill="1" applyAlignment="1">
      <alignment vertical="top"/>
    </xf>
    <xf numFmtId="0" fontId="40" fillId="53" borderId="0" xfId="0" applyFont="1" applyFill="1" applyAlignment="1">
      <alignment vertical="top"/>
    </xf>
    <xf numFmtId="1" fontId="37" fillId="53" borderId="0" xfId="42" applyNumberFormat="1" applyFont="1" applyFill="1" applyAlignment="1">
      <alignment vertical="top"/>
    </xf>
    <xf numFmtId="1" fontId="16" fillId="54" borderId="0" xfId="0" applyNumberFormat="1" applyFont="1" applyFill="1" applyAlignment="1">
      <alignment vertical="top"/>
    </xf>
    <xf numFmtId="1" fontId="37" fillId="49" borderId="0" xfId="0" applyNumberFormat="1" applyFont="1" applyFill="1" applyAlignment="1">
      <alignment vertical="top"/>
    </xf>
    <xf numFmtId="1" fontId="0" fillId="49" borderId="0" xfId="0" applyNumberFormat="1" applyFill="1" applyAlignment="1">
      <alignment vertical="top"/>
    </xf>
    <xf numFmtId="0" fontId="0" fillId="49" borderId="0" xfId="0" applyFill="1" applyAlignment="1">
      <alignment vertical="top"/>
    </xf>
    <xf numFmtId="1" fontId="39" fillId="52" borderId="0" xfId="42" applyNumberFormat="1" applyFill="1" applyAlignment="1">
      <alignment vertical="top"/>
    </xf>
    <xf numFmtId="1" fontId="40" fillId="56" borderId="0" xfId="0" applyNumberFormat="1" applyFont="1" applyFill="1" applyAlignment="1">
      <alignment vertical="top"/>
    </xf>
    <xf numFmtId="0" fontId="37" fillId="56" borderId="0" xfId="0" applyFont="1" applyFill="1" applyAlignment="1">
      <alignment vertical="top"/>
    </xf>
    <xf numFmtId="1" fontId="0" fillId="53" borderId="0" xfId="0" applyNumberFormat="1" applyFill="1" applyAlignment="1">
      <alignment horizontal="left" vertical="top"/>
    </xf>
    <xf numFmtId="1" fontId="0" fillId="54" borderId="0" xfId="0" applyNumberFormat="1" applyFill="1" applyAlignment="1">
      <alignment horizontal="right" vertical="top"/>
    </xf>
    <xf numFmtId="1" fontId="40" fillId="54" borderId="0" xfId="0" applyNumberFormat="1" applyFont="1" applyFill="1" applyAlignment="1">
      <alignment vertical="top"/>
    </xf>
    <xf numFmtId="1" fontId="0" fillId="53" borderId="0" xfId="0" applyNumberFormat="1" applyFill="1" applyAlignment="1">
      <alignment horizontal="right" vertical="top"/>
    </xf>
    <xf numFmtId="1" fontId="37" fillId="53" borderId="0" xfId="0" applyNumberFormat="1" applyFont="1" applyFill="1" applyAlignment="1">
      <alignment horizontal="right" vertical="top"/>
    </xf>
    <xf numFmtId="1" fontId="0" fillId="49" borderId="0" xfId="0" applyNumberFormat="1" applyFill="1" applyAlignment="1">
      <alignment horizontal="right" vertical="top"/>
    </xf>
    <xf numFmtId="1" fontId="0" fillId="49" borderId="0" xfId="0" applyNumberFormat="1" applyFill="1" applyAlignment="1">
      <alignment vertical="top" wrapText="1"/>
    </xf>
    <xf numFmtId="1" fontId="44" fillId="49" borderId="0" xfId="0" applyNumberFormat="1" applyFont="1" applyFill="1" applyAlignment="1">
      <alignment vertical="top"/>
    </xf>
    <xf numFmtId="0" fontId="23" fillId="53" borderId="0" xfId="0" applyFont="1" applyFill="1" applyAlignment="1">
      <alignment horizontal="left" vertical="top" wrapText="1"/>
    </xf>
    <xf numFmtId="0" fontId="40" fillId="52" borderId="0" xfId="0" applyFont="1" applyFill="1" applyAlignment="1">
      <alignment vertical="top"/>
    </xf>
    <xf numFmtId="0" fontId="43" fillId="53" borderId="0" xfId="0" applyFont="1" applyFill="1" applyAlignment="1">
      <alignment horizontal="left" vertical="top" wrapText="1"/>
    </xf>
    <xf numFmtId="0" fontId="0" fillId="52" borderId="0" xfId="0" applyFill="1" applyAlignment="1">
      <alignment vertical="top" wrapText="1"/>
    </xf>
    <xf numFmtId="1" fontId="37" fillId="53" borderId="0" xfId="0" applyNumberFormat="1" applyFont="1" applyFill="1" applyAlignment="1">
      <alignment horizontal="left" vertical="top"/>
    </xf>
    <xf numFmtId="1" fontId="17" fillId="51" borderId="0" xfId="0" applyNumberFormat="1" applyFont="1" applyFill="1" applyAlignment="1">
      <alignment horizontal="left" vertical="top"/>
    </xf>
    <xf numFmtId="0" fontId="17" fillId="51" borderId="0" xfId="0" applyFont="1" applyFill="1" applyAlignment="1">
      <alignment vertical="top"/>
    </xf>
    <xf numFmtId="0" fontId="17" fillId="51" borderId="0" xfId="0" applyFont="1" applyFill="1" applyAlignment="1">
      <alignment horizontal="left" vertical="top"/>
    </xf>
    <xf numFmtId="3" fontId="0" fillId="43" borderId="0" xfId="0" applyNumberFormat="1" applyFill="1" applyAlignment="1">
      <alignment horizontal="center" vertical="top"/>
    </xf>
    <xf numFmtId="0" fontId="0" fillId="43" borderId="0" xfId="0" applyFill="1" applyAlignment="1">
      <alignment vertical="top"/>
    </xf>
    <xf numFmtId="1" fontId="37" fillId="43" borderId="0" xfId="0" applyNumberFormat="1" applyFont="1" applyFill="1" applyAlignment="1">
      <alignment horizontal="right" vertical="top"/>
    </xf>
    <xf numFmtId="1" fontId="37" fillId="43" borderId="0" xfId="0" applyNumberFormat="1" applyFont="1" applyFill="1" applyAlignment="1">
      <alignment vertical="top" wrapText="1"/>
    </xf>
    <xf numFmtId="1" fontId="37" fillId="43" borderId="0" xfId="0" applyNumberFormat="1" applyFont="1" applyFill="1" applyAlignment="1">
      <alignment horizontal="center" vertical="top"/>
    </xf>
    <xf numFmtId="0" fontId="37" fillId="43" borderId="0" xfId="0" applyFont="1" applyFill="1" applyAlignment="1">
      <alignment vertical="top"/>
    </xf>
    <xf numFmtId="1" fontId="14" fillId="43" borderId="0" xfId="0" applyNumberFormat="1" applyFont="1" applyFill="1" applyAlignment="1">
      <alignment vertical="top"/>
    </xf>
    <xf numFmtId="0" fontId="0" fillId="0" borderId="0" xfId="0" applyAlignment="1">
      <alignment vertical="center"/>
    </xf>
    <xf numFmtId="0" fontId="25" fillId="0" borderId="0" xfId="0" applyFont="1" applyAlignment="1">
      <alignment vertical="center"/>
    </xf>
  </cellXfs>
  <cellStyles count="43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Entrée" xfId="9" builtinId="20" customBuiltin="1"/>
    <cellStyle name="Insatisfaisant" xfId="7" builtinId="27" customBuiltin="1"/>
    <cellStyle name="Lien hypertexte" xfId="42" builtinId="8"/>
    <cellStyle name="Neutre" xfId="8" builtinId="28" customBuiltin="1"/>
    <cellStyle name="Normal" xfId="0" builtinId="0"/>
    <cellStyle name="Note" xfId="15" builtinId="10" customBuiltin="1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colors>
    <mruColors>
      <color rgb="FFFFFF99"/>
      <color rgb="FFFFC000"/>
      <color rgb="FFFF9933"/>
      <color rgb="FF00FFCC"/>
      <color rgb="FFFFCC00"/>
      <color rgb="FFC00000"/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400" b="1">
                <a:solidFill>
                  <a:sysClr val="windowText" lastClr="000000"/>
                </a:solidFill>
              </a:rPr>
              <a:t>Exposition au risque inondation des crèches dans le Gard (octobre 2025)</a:t>
            </a:r>
          </a:p>
        </c:rich>
      </c:tx>
      <c:layout>
        <c:manualLayout>
          <c:xMode val="edge"/>
          <c:yMode val="edge"/>
          <c:x val="0.18079553491063388"/>
          <c:y val="8.037762985461581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8.7693785067785954E-2"/>
          <c:y val="0.16222905063696305"/>
          <c:w val="0.83236436666600033"/>
          <c:h val="0.66762998527623074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2-F91A-451A-9C84-292A92E596F1}"/>
              </c:ext>
            </c:extLst>
          </c:dPt>
          <c:dPt>
            <c:idx val="1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F91A-451A-9C84-292A92E596F1}"/>
              </c:ext>
            </c:extLst>
          </c:dPt>
          <c:dLbls>
            <c:dLbl>
              <c:idx val="0"/>
              <c:layout>
                <c:manualLayout>
                  <c:x val="-0.17584492167704177"/>
                  <c:y val="3.373039303131335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91A-451A-9C84-292A92E596F1}"/>
                </c:ext>
              </c:extLst>
            </c:dLbl>
            <c:dLbl>
              <c:idx val="1"/>
              <c:layout>
                <c:manualLayout>
                  <c:x val="0.22389734899229125"/>
                  <c:y val="-0.1522914790971684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91A-451A-9C84-292A92E596F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resume!$J$3:$K$3</c:f>
              <c:strCache>
                <c:ptCount val="2"/>
                <c:pt idx="0">
                  <c:v>nb crèches en zone inondable</c:v>
                </c:pt>
                <c:pt idx="1">
                  <c:v>nb crèches hors zone inondable</c:v>
                </c:pt>
              </c:strCache>
            </c:strRef>
          </c:cat>
          <c:val>
            <c:numRef>
              <c:f>resume!$J$4:$K$4</c:f>
              <c:numCache>
                <c:formatCode>#,##0</c:formatCode>
                <c:ptCount val="2"/>
                <c:pt idx="0">
                  <c:v>67</c:v>
                </c:pt>
                <c:pt idx="1">
                  <c:v>113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1A-451A-9C84-292A92E596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2667885223396292"/>
          <c:y val="0.87276011643711093"/>
          <c:w val="0.54664229553207422"/>
          <c:h val="4.14057003359698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400" b="1">
                <a:solidFill>
                  <a:sysClr val="windowText" lastClr="000000"/>
                </a:solidFill>
              </a:rPr>
              <a:t>Localisation des crèches par type d'aléa inondation dans le Gard </a:t>
            </a:r>
          </a:p>
          <a:p>
            <a:pPr>
              <a:defRPr b="1">
                <a:solidFill>
                  <a:sysClr val="windowText" lastClr="000000"/>
                </a:solidFill>
              </a:defRPr>
            </a:pPr>
            <a:r>
              <a:rPr lang="en-US" sz="1400" b="1">
                <a:solidFill>
                  <a:sysClr val="windowText" lastClr="000000"/>
                </a:solidFill>
              </a:rPr>
              <a:t>(octobre 2025)</a:t>
            </a:r>
          </a:p>
        </c:rich>
      </c:tx>
      <c:layout>
        <c:manualLayout>
          <c:xMode val="edge"/>
          <c:yMode val="edge"/>
          <c:x val="0.26961209097681843"/>
          <c:y val="4.075852942655280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C0000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12EA-4DBF-814F-ECCB10AE481E}"/>
              </c:ext>
            </c:extLst>
          </c:dPt>
          <c:dPt>
            <c:idx val="1"/>
            <c:bubble3D val="0"/>
            <c:spPr>
              <a:solidFill>
                <a:srgbClr val="FF000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2-12EA-4DBF-814F-ECCB10AE481E}"/>
              </c:ext>
            </c:extLst>
          </c:dPt>
          <c:dPt>
            <c:idx val="2"/>
            <c:bubble3D val="0"/>
            <c:spPr>
              <a:solidFill>
                <a:srgbClr val="FF993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12EA-4DBF-814F-ECCB10AE481E}"/>
              </c:ext>
            </c:extLst>
          </c:dPt>
          <c:dPt>
            <c:idx val="3"/>
            <c:bubble3D val="0"/>
            <c:spPr>
              <a:solidFill>
                <a:srgbClr val="FFFF0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4-12EA-4DBF-814F-ECCB10AE481E}"/>
              </c:ext>
            </c:extLst>
          </c:dPt>
          <c:dPt>
            <c:idx val="4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12EA-4DBF-814F-ECCB10AE481E}"/>
              </c:ext>
            </c:extLst>
          </c:dPt>
          <c:dPt>
            <c:idx val="5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6-12EA-4DBF-814F-ECCB10AE481E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12EA-4DBF-814F-ECCB10AE481E}"/>
                </c:ext>
              </c:extLst>
            </c:dLbl>
            <c:dLbl>
              <c:idx val="1"/>
              <c:layout>
                <c:manualLayout>
                  <c:x val="-4.9078186871449513E-2"/>
                  <c:y val="7.084673972772731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2EA-4DBF-814F-ECCB10AE481E}"/>
                </c:ext>
              </c:extLst>
            </c:dLbl>
            <c:dLbl>
              <c:idx val="2"/>
              <c:layout>
                <c:manualLayout>
                  <c:x val="-0.10504342090615501"/>
                  <c:y val="4.644528925183671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2EA-4DBF-814F-ECCB10AE481E}"/>
                </c:ext>
              </c:extLst>
            </c:dLbl>
            <c:dLbl>
              <c:idx val="3"/>
              <c:layout>
                <c:manualLayout>
                  <c:x val="-0.10291075358492166"/>
                  <c:y val="-0.11649572078835917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2EA-4DBF-814F-ECCB10AE481E}"/>
                </c:ext>
              </c:extLst>
            </c:dLbl>
            <c:dLbl>
              <c:idx val="4"/>
              <c:layout>
                <c:manualLayout>
                  <c:x val="-7.6410832220632802E-2"/>
                  <c:y val="-0.148195944758107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2EA-4DBF-814F-ECCB10AE481E}"/>
                </c:ext>
              </c:extLst>
            </c:dLbl>
            <c:dLbl>
              <c:idx val="5"/>
              <c:layout>
                <c:manualLayout>
                  <c:x val="0.18641467315218088"/>
                  <c:y val="-0.14402541649119341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2EA-4DBF-814F-ECCB10AE481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resume!$K$20:$P$20</c:f>
              <c:strCache>
                <c:ptCount val="6"/>
                <c:pt idx="0">
                  <c:v>aléa très fort</c:v>
                </c:pt>
                <c:pt idx="1">
                  <c:v>aléa fort</c:v>
                </c:pt>
                <c:pt idx="2">
                  <c:v>aléa modéré</c:v>
                </c:pt>
                <c:pt idx="3">
                  <c:v>aléa résiduel</c:v>
                </c:pt>
                <c:pt idx="4">
                  <c:v>aléa indifférencié</c:v>
                </c:pt>
                <c:pt idx="5">
                  <c:v>hors zone inondable</c:v>
                </c:pt>
              </c:strCache>
            </c:strRef>
          </c:cat>
          <c:val>
            <c:numRef>
              <c:f>resume!$K$22:$P$22</c:f>
              <c:numCache>
                <c:formatCode>0</c:formatCode>
                <c:ptCount val="6"/>
                <c:pt idx="0">
                  <c:v>2</c:v>
                </c:pt>
                <c:pt idx="1">
                  <c:v>12</c:v>
                </c:pt>
                <c:pt idx="2">
                  <c:v>23</c:v>
                </c:pt>
                <c:pt idx="3">
                  <c:v>20</c:v>
                </c:pt>
                <c:pt idx="4">
                  <c:v>10</c:v>
                </c:pt>
                <c:pt idx="5">
                  <c:v>113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2EA-4DBF-814F-ECCB10AE48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>
                <a:solidFill>
                  <a:sysClr val="windowText" lastClr="000000"/>
                </a:solidFill>
              </a:rPr>
              <a:t>Effectif des enfants accueillis dans les crèches en zone inondable </a:t>
            </a:r>
          </a:p>
          <a:p>
            <a:pPr>
              <a:defRPr b="1"/>
            </a:pPr>
            <a:r>
              <a:rPr lang="en-US" sz="1400" b="1">
                <a:solidFill>
                  <a:sysClr val="windowText" lastClr="000000"/>
                </a:solidFill>
              </a:rPr>
              <a:t>dans le Gard (octobre 2025)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2-F79E-4643-9A1B-F54769FD7ACD}"/>
              </c:ext>
            </c:extLst>
          </c:dPt>
          <c:dPt>
            <c:idx val="1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F79E-4643-9A1B-F54769FD7ACD}"/>
              </c:ext>
            </c:extLst>
          </c:dPt>
          <c:dLbls>
            <c:dLbl>
              <c:idx val="0"/>
              <c:layout>
                <c:manualLayout>
                  <c:x val="-0.20078374829746035"/>
                  <c:y val="9.303192542800511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79E-4643-9A1B-F54769FD7ACD}"/>
                </c:ext>
              </c:extLst>
            </c:dLbl>
            <c:dLbl>
              <c:idx val="1"/>
              <c:layout>
                <c:manualLayout>
                  <c:x val="0.17159699000370421"/>
                  <c:y val="-7.181543176077757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79E-4643-9A1B-F54769FD7AC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resume!$B$75:$C$75</c:f>
              <c:strCache>
                <c:ptCount val="2"/>
                <c:pt idx="0">
                  <c:v>Capacité de crèches en zone inondable</c:v>
                </c:pt>
                <c:pt idx="1">
                  <c:v>Capacité hors zone inondable</c:v>
                </c:pt>
              </c:strCache>
            </c:strRef>
          </c:cat>
          <c:val>
            <c:numRef>
              <c:f>resume!$B$76:$C$76</c:f>
              <c:numCache>
                <c:formatCode>#,##0</c:formatCode>
                <c:ptCount val="2"/>
                <c:pt idx="0">
                  <c:v>2064</c:v>
                </c:pt>
                <c:pt idx="1">
                  <c:v>2842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9E-4643-9A1B-F54769FD7A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FR" sz="1400" b="1">
                <a:solidFill>
                  <a:sysClr val="windowText" lastClr="000000"/>
                </a:solidFill>
              </a:rPr>
              <a:t>Capacité des crèches par type d'aléa dans le Gard (nombre d'enfants accueilis en octobre 2025) </a:t>
            </a:r>
          </a:p>
        </c:rich>
      </c:tx>
      <c:layout>
        <c:manualLayout>
          <c:xMode val="edge"/>
          <c:yMode val="edge"/>
          <c:x val="0.10562461152957929"/>
          <c:y val="5.40400775694893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CC000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9BE2-4B21-ACAA-64359F6894A4}"/>
              </c:ext>
            </c:extLst>
          </c:dPt>
          <c:dPt>
            <c:idx val="1"/>
            <c:bubble3D val="0"/>
            <c:spPr>
              <a:solidFill>
                <a:srgbClr val="FF000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2-9BE2-4B21-ACAA-64359F6894A4}"/>
              </c:ext>
            </c:extLst>
          </c:dPt>
          <c:dPt>
            <c:idx val="2"/>
            <c:bubble3D val="0"/>
            <c:spPr>
              <a:solidFill>
                <a:srgbClr val="FFCC0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9BE2-4B21-ACAA-64359F6894A4}"/>
              </c:ext>
            </c:extLst>
          </c:dPt>
          <c:dPt>
            <c:idx val="3"/>
            <c:bubble3D val="0"/>
            <c:spPr>
              <a:solidFill>
                <a:srgbClr val="FFFF0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4-9BE2-4B21-ACAA-64359F6894A4}"/>
              </c:ext>
            </c:extLst>
          </c:dPt>
          <c:dPt>
            <c:idx val="4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9BE2-4B21-ACAA-64359F6894A4}"/>
              </c:ext>
            </c:extLst>
          </c:dPt>
          <c:dPt>
            <c:idx val="5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6-9BE2-4B21-ACAA-64359F6894A4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9BE2-4B21-ACAA-64359F6894A4}"/>
                </c:ext>
              </c:extLst>
            </c:dLbl>
            <c:dLbl>
              <c:idx val="1"/>
              <c:layout>
                <c:manualLayout>
                  <c:x val="-4.7203876993215307E-2"/>
                  <c:y val="8.126778270363259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BE2-4B21-ACAA-64359F6894A4}"/>
                </c:ext>
              </c:extLst>
            </c:dLbl>
            <c:dLbl>
              <c:idx val="2"/>
              <c:layout>
                <c:manualLayout>
                  <c:x val="-0.10329055571417098"/>
                  <c:y val="3.03420895917422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BE2-4B21-ACAA-64359F6894A4}"/>
                </c:ext>
              </c:extLst>
            </c:dLbl>
            <c:dLbl>
              <c:idx val="3"/>
              <c:layout>
                <c:manualLayout>
                  <c:x val="-0.10033581668206511"/>
                  <c:y val="-0.14404206261547628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BE2-4B21-ACAA-64359F6894A4}"/>
                </c:ext>
              </c:extLst>
            </c:dLbl>
            <c:dLbl>
              <c:idx val="4"/>
              <c:layout>
                <c:manualLayout>
                  <c:x val="-5.9796431989867456E-2"/>
                  <c:y val="-0.20280349571688155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BE2-4B21-ACAA-64359F6894A4}"/>
                </c:ext>
              </c:extLst>
            </c:dLbl>
            <c:dLbl>
              <c:idx val="5"/>
              <c:layout>
                <c:manualLayout>
                  <c:x val="0.19904922764554131"/>
                  <c:y val="-9.035603581226554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BE2-4B21-ACAA-64359F6894A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resume!$A$95:$F$95</c:f>
              <c:strCache>
                <c:ptCount val="6"/>
                <c:pt idx="0">
                  <c:v>aléa très fort</c:v>
                </c:pt>
                <c:pt idx="1">
                  <c:v>aléa fort</c:v>
                </c:pt>
                <c:pt idx="2">
                  <c:v>aléa modéré</c:v>
                </c:pt>
                <c:pt idx="3">
                  <c:v>aléa résiduel </c:v>
                </c:pt>
                <c:pt idx="4">
                  <c:v>aléa indifférencié</c:v>
                </c:pt>
                <c:pt idx="5">
                  <c:v>hors zone inondable</c:v>
                </c:pt>
              </c:strCache>
            </c:strRef>
          </c:cat>
          <c:val>
            <c:numRef>
              <c:f>resume!$A$96:$F$96</c:f>
              <c:numCache>
                <c:formatCode>0</c:formatCode>
                <c:ptCount val="6"/>
                <c:pt idx="0">
                  <c:v>66</c:v>
                </c:pt>
                <c:pt idx="1">
                  <c:v>457</c:v>
                </c:pt>
                <c:pt idx="2" formatCode="#,##0">
                  <c:v>673</c:v>
                </c:pt>
                <c:pt idx="3">
                  <c:v>550</c:v>
                </c:pt>
                <c:pt idx="4">
                  <c:v>318</c:v>
                </c:pt>
                <c:pt idx="5" formatCode="#,##0">
                  <c:v>2842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BE2-4B21-ACAA-64359F6894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ysClr val="windowText" lastClr="000000"/>
                </a:solidFill>
              </a:rPr>
              <a:t>Capacité des crèches par type d'aléa et PAPI (octobre 2025)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percentStacked"/>
        <c:varyColors val="0"/>
        <c:ser>
          <c:idx val="0"/>
          <c:order val="0"/>
          <c:tx>
            <c:strRef>
              <c:f>resume!$G$62</c:f>
              <c:strCache>
                <c:ptCount val="1"/>
                <c:pt idx="0">
                  <c:v>aléa très fort et fort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resume!$F$63:$F$72</c:f>
              <c:strCache>
                <c:ptCount val="10"/>
                <c:pt idx="0">
                  <c:v>Gardons</c:v>
                </c:pt>
                <c:pt idx="1">
                  <c:v>Cèze</c:v>
                </c:pt>
                <c:pt idx="2">
                  <c:v>Plan Rhône </c:v>
                </c:pt>
                <c:pt idx="3">
                  <c:v>Gard Rhodanien</c:v>
                </c:pt>
                <c:pt idx="4">
                  <c:v>Ardèche</c:v>
                </c:pt>
                <c:pt idx="5">
                  <c:v>Vidourle</c:v>
                </c:pt>
                <c:pt idx="6">
                  <c:v>Vistre</c:v>
                </c:pt>
                <c:pt idx="7">
                  <c:v>Hérault </c:v>
                </c:pt>
                <c:pt idx="8">
                  <c:v>Tarn amont</c:v>
                </c:pt>
                <c:pt idx="9">
                  <c:v>GARD</c:v>
                </c:pt>
              </c:strCache>
            </c:strRef>
          </c:cat>
          <c:val>
            <c:numRef>
              <c:f>resume!$G$63:$G$72</c:f>
              <c:numCache>
                <c:formatCode>#,##0</c:formatCode>
                <c:ptCount val="10"/>
                <c:pt idx="0">
                  <c:v>78</c:v>
                </c:pt>
                <c:pt idx="1">
                  <c:v>30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415</c:v>
                </c:pt>
                <c:pt idx="7">
                  <c:v>0</c:v>
                </c:pt>
                <c:pt idx="8">
                  <c:v>0</c:v>
                </c:pt>
                <c:pt idx="9">
                  <c:v>523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07-4982-82E8-17F6687BCE0A}"/>
            </c:ext>
          </c:extLst>
        </c:ser>
        <c:ser>
          <c:idx val="1"/>
          <c:order val="1"/>
          <c:tx>
            <c:strRef>
              <c:f>resume!$H$62</c:f>
              <c:strCache>
                <c:ptCount val="1"/>
                <c:pt idx="0">
                  <c:v>aléa modéré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resume!$F$63:$F$72</c:f>
              <c:strCache>
                <c:ptCount val="10"/>
                <c:pt idx="0">
                  <c:v>Gardons</c:v>
                </c:pt>
                <c:pt idx="1">
                  <c:v>Cèze</c:v>
                </c:pt>
                <c:pt idx="2">
                  <c:v>Plan Rhône </c:v>
                </c:pt>
                <c:pt idx="3">
                  <c:v>Gard Rhodanien</c:v>
                </c:pt>
                <c:pt idx="4">
                  <c:v>Ardèche</c:v>
                </c:pt>
                <c:pt idx="5">
                  <c:v>Vidourle</c:v>
                </c:pt>
                <c:pt idx="6">
                  <c:v>Vistre</c:v>
                </c:pt>
                <c:pt idx="7">
                  <c:v>Hérault </c:v>
                </c:pt>
                <c:pt idx="8">
                  <c:v>Tarn amont</c:v>
                </c:pt>
                <c:pt idx="9">
                  <c:v>GARD</c:v>
                </c:pt>
              </c:strCache>
            </c:strRef>
          </c:cat>
          <c:val>
            <c:numRef>
              <c:f>resume!$H$63:$H$72</c:f>
              <c:numCache>
                <c:formatCode>#,##0</c:formatCode>
                <c:ptCount val="10"/>
                <c:pt idx="0">
                  <c:v>74</c:v>
                </c:pt>
                <c:pt idx="1">
                  <c:v>12</c:v>
                </c:pt>
                <c:pt idx="2">
                  <c:v>143</c:v>
                </c:pt>
                <c:pt idx="3">
                  <c:v>0</c:v>
                </c:pt>
                <c:pt idx="4">
                  <c:v>0</c:v>
                </c:pt>
                <c:pt idx="5">
                  <c:v>157</c:v>
                </c:pt>
                <c:pt idx="6">
                  <c:v>529</c:v>
                </c:pt>
                <c:pt idx="7">
                  <c:v>0</c:v>
                </c:pt>
                <c:pt idx="8">
                  <c:v>0</c:v>
                </c:pt>
                <c:pt idx="9">
                  <c:v>673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507-4982-82E8-17F6687BCE0A}"/>
            </c:ext>
          </c:extLst>
        </c:ser>
        <c:ser>
          <c:idx val="2"/>
          <c:order val="2"/>
          <c:tx>
            <c:strRef>
              <c:f>resume!$I$62</c:f>
              <c:strCache>
                <c:ptCount val="1"/>
                <c:pt idx="0">
                  <c:v>aléa résiduel 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resume!$F$63:$F$72</c:f>
              <c:strCache>
                <c:ptCount val="10"/>
                <c:pt idx="0">
                  <c:v>Gardons</c:v>
                </c:pt>
                <c:pt idx="1">
                  <c:v>Cèze</c:v>
                </c:pt>
                <c:pt idx="2">
                  <c:v>Plan Rhône </c:v>
                </c:pt>
                <c:pt idx="3">
                  <c:v>Gard Rhodanien</c:v>
                </c:pt>
                <c:pt idx="4">
                  <c:v>Ardèche</c:v>
                </c:pt>
                <c:pt idx="5">
                  <c:v>Vidourle</c:v>
                </c:pt>
                <c:pt idx="6">
                  <c:v>Vistre</c:v>
                </c:pt>
                <c:pt idx="7">
                  <c:v>Hérault </c:v>
                </c:pt>
                <c:pt idx="8">
                  <c:v>Tarn amont</c:v>
                </c:pt>
                <c:pt idx="9">
                  <c:v>GARD</c:v>
                </c:pt>
              </c:strCache>
            </c:strRef>
          </c:cat>
          <c:val>
            <c:numRef>
              <c:f>resume!$I$63:$I$72</c:f>
              <c:numCache>
                <c:formatCode>#,##0</c:formatCode>
                <c:ptCount val="10"/>
                <c:pt idx="0">
                  <c:v>154</c:v>
                </c:pt>
                <c:pt idx="1">
                  <c:v>80</c:v>
                </c:pt>
                <c:pt idx="2">
                  <c:v>144</c:v>
                </c:pt>
                <c:pt idx="3">
                  <c:v>0</c:v>
                </c:pt>
                <c:pt idx="4">
                  <c:v>0</c:v>
                </c:pt>
                <c:pt idx="5">
                  <c:v>137</c:v>
                </c:pt>
                <c:pt idx="6">
                  <c:v>264</c:v>
                </c:pt>
                <c:pt idx="7">
                  <c:v>0</c:v>
                </c:pt>
                <c:pt idx="8">
                  <c:v>0</c:v>
                </c:pt>
                <c:pt idx="9">
                  <c:v>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507-4982-82E8-17F6687BCE0A}"/>
            </c:ext>
          </c:extLst>
        </c:ser>
        <c:ser>
          <c:idx val="3"/>
          <c:order val="3"/>
          <c:tx>
            <c:strRef>
              <c:f>resume!$J$62</c:f>
              <c:strCache>
                <c:ptCount val="1"/>
                <c:pt idx="0">
                  <c:v>aléa indifférencié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resume!$F$63:$F$72</c:f>
              <c:strCache>
                <c:ptCount val="10"/>
                <c:pt idx="0">
                  <c:v>Gardons</c:v>
                </c:pt>
                <c:pt idx="1">
                  <c:v>Cèze</c:v>
                </c:pt>
                <c:pt idx="2">
                  <c:v>Plan Rhône </c:v>
                </c:pt>
                <c:pt idx="3">
                  <c:v>Gard Rhodanien</c:v>
                </c:pt>
                <c:pt idx="4">
                  <c:v>Ardèche</c:v>
                </c:pt>
                <c:pt idx="5">
                  <c:v>Vidourle</c:v>
                </c:pt>
                <c:pt idx="6">
                  <c:v>Vistre</c:v>
                </c:pt>
                <c:pt idx="7">
                  <c:v>Hérault </c:v>
                </c:pt>
                <c:pt idx="8">
                  <c:v>Tarn amont</c:v>
                </c:pt>
                <c:pt idx="9">
                  <c:v>GARD</c:v>
                </c:pt>
              </c:strCache>
            </c:strRef>
          </c:cat>
          <c:val>
            <c:numRef>
              <c:f>resume!$J$63:$J$72</c:f>
              <c:numCache>
                <c:formatCode>#,##0</c:formatCode>
                <c:ptCount val="10"/>
                <c:pt idx="0">
                  <c:v>33</c:v>
                </c:pt>
                <c:pt idx="1">
                  <c:v>0</c:v>
                </c:pt>
                <c:pt idx="2">
                  <c:v>139</c:v>
                </c:pt>
                <c:pt idx="3">
                  <c:v>205</c:v>
                </c:pt>
                <c:pt idx="4">
                  <c:v>0</c:v>
                </c:pt>
                <c:pt idx="5">
                  <c:v>19</c:v>
                </c:pt>
                <c:pt idx="6">
                  <c:v>19</c:v>
                </c:pt>
                <c:pt idx="7">
                  <c:v>51</c:v>
                </c:pt>
                <c:pt idx="8">
                  <c:v>10</c:v>
                </c:pt>
                <c:pt idx="9">
                  <c:v>318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507-4982-82E8-17F6687BCE0A}"/>
            </c:ext>
          </c:extLst>
        </c:ser>
        <c:ser>
          <c:idx val="4"/>
          <c:order val="4"/>
          <c:tx>
            <c:strRef>
              <c:f>resume!$K$62</c:f>
              <c:strCache>
                <c:ptCount val="1"/>
                <c:pt idx="0">
                  <c:v>hors zone inondable</c:v>
                </c:pt>
              </c:strCache>
            </c:strRef>
          </c:tx>
          <c:spPr>
            <a:solidFill>
              <a:schemeClr val="accent6">
                <a:lumMod val="20000"/>
                <a:lumOff val="80000"/>
              </a:schemeClr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resume!$F$63:$F$72</c:f>
              <c:strCache>
                <c:ptCount val="10"/>
                <c:pt idx="0">
                  <c:v>Gardons</c:v>
                </c:pt>
                <c:pt idx="1">
                  <c:v>Cèze</c:v>
                </c:pt>
                <c:pt idx="2">
                  <c:v>Plan Rhône </c:v>
                </c:pt>
                <c:pt idx="3">
                  <c:v>Gard Rhodanien</c:v>
                </c:pt>
                <c:pt idx="4">
                  <c:v>Ardèche</c:v>
                </c:pt>
                <c:pt idx="5">
                  <c:v>Vidourle</c:v>
                </c:pt>
                <c:pt idx="6">
                  <c:v>Vistre</c:v>
                </c:pt>
                <c:pt idx="7">
                  <c:v>Hérault </c:v>
                </c:pt>
                <c:pt idx="8">
                  <c:v>Tarn amont</c:v>
                </c:pt>
                <c:pt idx="9">
                  <c:v>GARD</c:v>
                </c:pt>
              </c:strCache>
            </c:strRef>
          </c:cat>
          <c:val>
            <c:numRef>
              <c:f>resume!$K$63:$K$72</c:f>
              <c:numCache>
                <c:formatCode>#,##0</c:formatCode>
                <c:ptCount val="10"/>
                <c:pt idx="0">
                  <c:v>895</c:v>
                </c:pt>
                <c:pt idx="1">
                  <c:v>463</c:v>
                </c:pt>
                <c:pt idx="2">
                  <c:v>547</c:v>
                </c:pt>
                <c:pt idx="3">
                  <c:v>153</c:v>
                </c:pt>
                <c:pt idx="4">
                  <c:v>113</c:v>
                </c:pt>
                <c:pt idx="5">
                  <c:v>284</c:v>
                </c:pt>
                <c:pt idx="6">
                  <c:v>1063</c:v>
                </c:pt>
                <c:pt idx="7">
                  <c:v>17</c:v>
                </c:pt>
                <c:pt idx="8">
                  <c:v>0</c:v>
                </c:pt>
                <c:pt idx="9">
                  <c:v>2842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507-4982-82E8-17F6687BCE0A}"/>
            </c:ext>
          </c:extLst>
        </c:ser>
        <c:ser>
          <c:idx val="5"/>
          <c:order val="5"/>
          <c:tx>
            <c:strRef>
              <c:f>resume!$L$62</c:f>
              <c:strCache>
                <c:ptCount val="1"/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resume!$F$63:$F$72</c:f>
              <c:strCache>
                <c:ptCount val="10"/>
                <c:pt idx="0">
                  <c:v>Gardons</c:v>
                </c:pt>
                <c:pt idx="1">
                  <c:v>Cèze</c:v>
                </c:pt>
                <c:pt idx="2">
                  <c:v>Plan Rhône </c:v>
                </c:pt>
                <c:pt idx="3">
                  <c:v>Gard Rhodanien</c:v>
                </c:pt>
                <c:pt idx="4">
                  <c:v>Ardèche</c:v>
                </c:pt>
                <c:pt idx="5">
                  <c:v>Vidourle</c:v>
                </c:pt>
                <c:pt idx="6">
                  <c:v>Vistre</c:v>
                </c:pt>
                <c:pt idx="7">
                  <c:v>Hérault </c:v>
                </c:pt>
                <c:pt idx="8">
                  <c:v>Tarn amont</c:v>
                </c:pt>
                <c:pt idx="9">
                  <c:v>GARD</c:v>
                </c:pt>
              </c:strCache>
            </c:strRef>
          </c:cat>
          <c:val>
            <c:numRef>
              <c:f>resume!$L$63:$L$72</c:f>
              <c:numCache>
                <c:formatCode>#,##0</c:formatCode>
                <c:ptCount val="10"/>
              </c:numCache>
            </c:numRef>
          </c:val>
          <c:extLst>
            <c:ext xmlns:c16="http://schemas.microsoft.com/office/drawing/2014/chart" uri="{C3380CC4-5D6E-409C-BE32-E72D297353CC}">
              <c16:uniqueId val="{00000005-0507-4982-82E8-17F6687BCE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426755536"/>
        <c:axId val="426758816"/>
        <c:axId val="0"/>
      </c:bar3DChart>
      <c:catAx>
        <c:axId val="426755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26758816"/>
        <c:crosses val="autoZero"/>
        <c:auto val="1"/>
        <c:lblAlgn val="ctr"/>
        <c:lblOffset val="100"/>
        <c:noMultiLvlLbl val="0"/>
      </c:catAx>
      <c:valAx>
        <c:axId val="426758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267555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5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ysClr val="windowText" lastClr="000000"/>
                </a:solidFill>
              </a:rPr>
              <a:t>Localisation des crèches par type d'aléa inondation et par PAPI (octobre 2025)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6.4818179778809701E-2"/>
          <c:y val="0.10261033771756141"/>
          <c:w val="0.91978329279520687"/>
          <c:h val="0.63104999934709649"/>
        </c:manualLayout>
      </c:layout>
      <c:bar3DChart>
        <c:barDir val="col"/>
        <c:grouping val="percentStacked"/>
        <c:varyColors val="0"/>
        <c:ser>
          <c:idx val="0"/>
          <c:order val="0"/>
          <c:tx>
            <c:strRef>
              <c:f>resume!$B$17</c:f>
              <c:strCache>
                <c:ptCount val="1"/>
                <c:pt idx="0">
                  <c:v>aléa très fort et fort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resume!$A$18:$A$27</c:f>
              <c:strCache>
                <c:ptCount val="10"/>
                <c:pt idx="0">
                  <c:v>Gardons</c:v>
                </c:pt>
                <c:pt idx="1">
                  <c:v>Cèze</c:v>
                </c:pt>
                <c:pt idx="2">
                  <c:v>Plan Rhône </c:v>
                </c:pt>
                <c:pt idx="3">
                  <c:v>Gard Rhodanien</c:v>
                </c:pt>
                <c:pt idx="4">
                  <c:v>Ardèche</c:v>
                </c:pt>
                <c:pt idx="5">
                  <c:v>Vidourle</c:v>
                </c:pt>
                <c:pt idx="6">
                  <c:v>Vistre</c:v>
                </c:pt>
                <c:pt idx="7">
                  <c:v>Hérault </c:v>
                </c:pt>
                <c:pt idx="8">
                  <c:v>Tarn amont</c:v>
                </c:pt>
                <c:pt idx="9">
                  <c:v>GARD</c:v>
                </c:pt>
              </c:strCache>
            </c:strRef>
          </c:cat>
          <c:val>
            <c:numRef>
              <c:f>resume!$B$18:$B$27</c:f>
              <c:numCache>
                <c:formatCode>General</c:formatCode>
                <c:ptCount val="10"/>
                <c:pt idx="0">
                  <c:v>3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10</c:v>
                </c:pt>
                <c:pt idx="7">
                  <c:v>0</c:v>
                </c:pt>
                <c:pt idx="8">
                  <c:v>0</c:v>
                </c:pt>
                <c:pt idx="9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BD-4F4E-B197-A3E65BD880F2}"/>
            </c:ext>
          </c:extLst>
        </c:ser>
        <c:ser>
          <c:idx val="1"/>
          <c:order val="1"/>
          <c:tx>
            <c:strRef>
              <c:f>resume!$C$17</c:f>
              <c:strCache>
                <c:ptCount val="1"/>
                <c:pt idx="0">
                  <c:v>aléa modéré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resume!$A$18:$A$27</c:f>
              <c:strCache>
                <c:ptCount val="10"/>
                <c:pt idx="0">
                  <c:v>Gardons</c:v>
                </c:pt>
                <c:pt idx="1">
                  <c:v>Cèze</c:v>
                </c:pt>
                <c:pt idx="2">
                  <c:v>Plan Rhône </c:v>
                </c:pt>
                <c:pt idx="3">
                  <c:v>Gard Rhodanien</c:v>
                </c:pt>
                <c:pt idx="4">
                  <c:v>Ardèche</c:v>
                </c:pt>
                <c:pt idx="5">
                  <c:v>Vidourle</c:v>
                </c:pt>
                <c:pt idx="6">
                  <c:v>Vistre</c:v>
                </c:pt>
                <c:pt idx="7">
                  <c:v>Hérault </c:v>
                </c:pt>
                <c:pt idx="8">
                  <c:v>Tarn amont</c:v>
                </c:pt>
                <c:pt idx="9">
                  <c:v>GARD</c:v>
                </c:pt>
              </c:strCache>
            </c:strRef>
          </c:cat>
          <c:val>
            <c:numRef>
              <c:f>resume!$C$18:$C$27</c:f>
              <c:numCache>
                <c:formatCode>0</c:formatCode>
                <c:ptCount val="10"/>
                <c:pt idx="0">
                  <c:v>3</c:v>
                </c:pt>
                <c:pt idx="1">
                  <c:v>1</c:v>
                </c:pt>
                <c:pt idx="2">
                  <c:v>5</c:v>
                </c:pt>
                <c:pt idx="3">
                  <c:v>0</c:v>
                </c:pt>
                <c:pt idx="4">
                  <c:v>0</c:v>
                </c:pt>
                <c:pt idx="5">
                  <c:v>5</c:v>
                </c:pt>
                <c:pt idx="6">
                  <c:v>17</c:v>
                </c:pt>
                <c:pt idx="7">
                  <c:v>0</c:v>
                </c:pt>
                <c:pt idx="8">
                  <c:v>0</c:v>
                </c:pt>
                <c:pt idx="9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4BD-4F4E-B197-A3E65BD880F2}"/>
            </c:ext>
          </c:extLst>
        </c:ser>
        <c:ser>
          <c:idx val="2"/>
          <c:order val="2"/>
          <c:tx>
            <c:strRef>
              <c:f>resume!$D$17</c:f>
              <c:strCache>
                <c:ptCount val="1"/>
                <c:pt idx="0">
                  <c:v>aléa résiduel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resume!$A$18:$A$27</c:f>
              <c:strCache>
                <c:ptCount val="10"/>
                <c:pt idx="0">
                  <c:v>Gardons</c:v>
                </c:pt>
                <c:pt idx="1">
                  <c:v>Cèze</c:v>
                </c:pt>
                <c:pt idx="2">
                  <c:v>Plan Rhône </c:v>
                </c:pt>
                <c:pt idx="3">
                  <c:v>Gard Rhodanien</c:v>
                </c:pt>
                <c:pt idx="4">
                  <c:v>Ardèche</c:v>
                </c:pt>
                <c:pt idx="5">
                  <c:v>Vidourle</c:v>
                </c:pt>
                <c:pt idx="6">
                  <c:v>Vistre</c:v>
                </c:pt>
                <c:pt idx="7">
                  <c:v>Hérault </c:v>
                </c:pt>
                <c:pt idx="8">
                  <c:v>Tarn amont</c:v>
                </c:pt>
                <c:pt idx="9">
                  <c:v>GARD</c:v>
                </c:pt>
              </c:strCache>
            </c:strRef>
          </c:cat>
          <c:val>
            <c:numRef>
              <c:f>resume!$D$18:$D$27</c:f>
              <c:numCache>
                <c:formatCode>0</c:formatCode>
                <c:ptCount val="10"/>
                <c:pt idx="0">
                  <c:v>7</c:v>
                </c:pt>
                <c:pt idx="1">
                  <c:v>2</c:v>
                </c:pt>
                <c:pt idx="2">
                  <c:v>5</c:v>
                </c:pt>
                <c:pt idx="3">
                  <c:v>0</c:v>
                </c:pt>
                <c:pt idx="4">
                  <c:v>0</c:v>
                </c:pt>
                <c:pt idx="5">
                  <c:v>5</c:v>
                </c:pt>
                <c:pt idx="6">
                  <c:v>9</c:v>
                </c:pt>
                <c:pt idx="7">
                  <c:v>0</c:v>
                </c:pt>
                <c:pt idx="8">
                  <c:v>0</c:v>
                </c:pt>
                <c:pt idx="9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4BD-4F4E-B197-A3E65BD880F2}"/>
            </c:ext>
          </c:extLst>
        </c:ser>
        <c:ser>
          <c:idx val="3"/>
          <c:order val="3"/>
          <c:tx>
            <c:strRef>
              <c:f>resume!$E$17</c:f>
              <c:strCache>
                <c:ptCount val="1"/>
                <c:pt idx="0">
                  <c:v>aléa indifférencié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resume!$A$18:$A$27</c:f>
              <c:strCache>
                <c:ptCount val="10"/>
                <c:pt idx="0">
                  <c:v>Gardons</c:v>
                </c:pt>
                <c:pt idx="1">
                  <c:v>Cèze</c:v>
                </c:pt>
                <c:pt idx="2">
                  <c:v>Plan Rhône </c:v>
                </c:pt>
                <c:pt idx="3">
                  <c:v>Gard Rhodanien</c:v>
                </c:pt>
                <c:pt idx="4">
                  <c:v>Ardèche</c:v>
                </c:pt>
                <c:pt idx="5">
                  <c:v>Vidourle</c:v>
                </c:pt>
                <c:pt idx="6">
                  <c:v>Vistre</c:v>
                </c:pt>
                <c:pt idx="7">
                  <c:v>Hérault </c:v>
                </c:pt>
                <c:pt idx="8">
                  <c:v>Tarn amont</c:v>
                </c:pt>
                <c:pt idx="9">
                  <c:v>GARD</c:v>
                </c:pt>
              </c:strCache>
            </c:strRef>
          </c:cat>
          <c:val>
            <c:numRef>
              <c:f>resume!$E$18:$E$27</c:f>
              <c:numCache>
                <c:formatCode>0</c:formatCode>
                <c:ptCount val="10"/>
                <c:pt idx="0">
                  <c:v>2</c:v>
                </c:pt>
                <c:pt idx="1">
                  <c:v>0</c:v>
                </c:pt>
                <c:pt idx="2">
                  <c:v>4</c:v>
                </c:pt>
                <c:pt idx="3">
                  <c:v>5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4BD-4F4E-B197-A3E65BD880F2}"/>
            </c:ext>
          </c:extLst>
        </c:ser>
        <c:ser>
          <c:idx val="4"/>
          <c:order val="4"/>
          <c:tx>
            <c:strRef>
              <c:f>resume!$F$17</c:f>
              <c:strCache>
                <c:ptCount val="1"/>
                <c:pt idx="0">
                  <c:v>hors zone inondable</c:v>
                </c:pt>
              </c:strCache>
            </c:strRef>
          </c:tx>
          <c:spPr>
            <a:solidFill>
              <a:schemeClr val="accent6">
                <a:lumMod val="20000"/>
                <a:lumOff val="80000"/>
              </a:schemeClr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resume!$A$18:$A$27</c:f>
              <c:strCache>
                <c:ptCount val="10"/>
                <c:pt idx="0">
                  <c:v>Gardons</c:v>
                </c:pt>
                <c:pt idx="1">
                  <c:v>Cèze</c:v>
                </c:pt>
                <c:pt idx="2">
                  <c:v>Plan Rhône </c:v>
                </c:pt>
                <c:pt idx="3">
                  <c:v>Gard Rhodanien</c:v>
                </c:pt>
                <c:pt idx="4">
                  <c:v>Ardèche</c:v>
                </c:pt>
                <c:pt idx="5">
                  <c:v>Vidourle</c:v>
                </c:pt>
                <c:pt idx="6">
                  <c:v>Vistre</c:v>
                </c:pt>
                <c:pt idx="7">
                  <c:v>Hérault </c:v>
                </c:pt>
                <c:pt idx="8">
                  <c:v>Tarn amont</c:v>
                </c:pt>
                <c:pt idx="9">
                  <c:v>GARD</c:v>
                </c:pt>
              </c:strCache>
            </c:strRef>
          </c:cat>
          <c:val>
            <c:numRef>
              <c:f>resume!$F$18:$F$27</c:f>
              <c:numCache>
                <c:formatCode>0</c:formatCode>
                <c:ptCount val="10"/>
                <c:pt idx="0">
                  <c:v>39</c:v>
                </c:pt>
                <c:pt idx="1">
                  <c:v>19</c:v>
                </c:pt>
                <c:pt idx="2">
                  <c:v>19</c:v>
                </c:pt>
                <c:pt idx="3">
                  <c:v>7</c:v>
                </c:pt>
                <c:pt idx="4">
                  <c:v>4</c:v>
                </c:pt>
                <c:pt idx="5">
                  <c:v>14</c:v>
                </c:pt>
                <c:pt idx="6">
                  <c:v>38</c:v>
                </c:pt>
                <c:pt idx="7">
                  <c:v>2</c:v>
                </c:pt>
                <c:pt idx="8">
                  <c:v>0</c:v>
                </c:pt>
                <c:pt idx="9">
                  <c:v>113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4BD-4F4E-B197-A3E65BD880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346465120"/>
        <c:axId val="346455936"/>
        <c:axId val="0"/>
      </c:bar3DChart>
      <c:catAx>
        <c:axId val="3464651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46455936"/>
        <c:crosses val="autoZero"/>
        <c:auto val="1"/>
        <c:lblAlgn val="ctr"/>
        <c:lblOffset val="100"/>
        <c:noMultiLvlLbl val="0"/>
      </c:catAx>
      <c:valAx>
        <c:axId val="346455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464651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8221345788287246"/>
          <c:y val="0.82203595352394287"/>
          <c:w val="0.70404255152506179"/>
          <c:h val="6.05943111979286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619124</xdr:colOff>
      <xdr:row>1</xdr:row>
      <xdr:rowOff>34924</xdr:rowOff>
    </xdr:from>
    <xdr:to>
      <xdr:col>28</xdr:col>
      <xdr:colOff>698500</xdr:colOff>
      <xdr:row>22</xdr:row>
      <xdr:rowOff>25400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E93E653D-1148-4E52-92B9-4B86BC908D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38098</xdr:colOff>
      <xdr:row>25</xdr:row>
      <xdr:rowOff>150808</xdr:rowOff>
    </xdr:from>
    <xdr:to>
      <xdr:col>27</xdr:col>
      <xdr:colOff>469900</xdr:colOff>
      <xdr:row>55</xdr:row>
      <xdr:rowOff>25400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214BD09E-940D-4F87-A819-C98036B0A8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25397</xdr:colOff>
      <xdr:row>73</xdr:row>
      <xdr:rowOff>92</xdr:rowOff>
    </xdr:from>
    <xdr:to>
      <xdr:col>17</xdr:col>
      <xdr:colOff>62752</xdr:colOff>
      <xdr:row>96</xdr:row>
      <xdr:rowOff>143435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2E4DEB8A-6B9B-4752-8907-2EBDF06631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200024</xdr:colOff>
      <xdr:row>97</xdr:row>
      <xdr:rowOff>1680</xdr:rowOff>
    </xdr:from>
    <xdr:to>
      <xdr:col>12</xdr:col>
      <xdr:colOff>53788</xdr:colOff>
      <xdr:row>125</xdr:row>
      <xdr:rowOff>116540</xdr:rowOff>
    </xdr:to>
    <xdr:graphicFrame macro="">
      <xdr:nvGraphicFramePr>
        <xdr:cNvPr id="7" name="Graphique 6">
          <a:extLst>
            <a:ext uri="{FF2B5EF4-FFF2-40B4-BE49-F238E27FC236}">
              <a16:creationId xmlns:a16="http://schemas.microsoft.com/office/drawing/2014/main" id="{CEB46FC5-58A9-4F81-84AE-C50E323833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209548</xdr:colOff>
      <xdr:row>61</xdr:row>
      <xdr:rowOff>76200</xdr:rowOff>
    </xdr:from>
    <xdr:to>
      <xdr:col>29</xdr:col>
      <xdr:colOff>279400</xdr:colOff>
      <xdr:row>86</xdr:row>
      <xdr:rowOff>38100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20809E7D-607F-4673-BC02-44992046C6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542924</xdr:colOff>
      <xdr:row>28</xdr:row>
      <xdr:rowOff>123823</xdr:rowOff>
    </xdr:from>
    <xdr:to>
      <xdr:col>13</xdr:col>
      <xdr:colOff>242047</xdr:colOff>
      <xdr:row>60</xdr:row>
      <xdr:rowOff>62752</xdr:rowOff>
    </xdr:to>
    <xdr:graphicFrame macro="">
      <xdr:nvGraphicFramePr>
        <xdr:cNvPr id="8" name="Graphique 7">
          <a:extLst>
            <a:ext uri="{FF2B5EF4-FFF2-40B4-BE49-F238E27FC236}">
              <a16:creationId xmlns:a16="http://schemas.microsoft.com/office/drawing/2014/main" id="{1D206E01-6B51-42C0-B0BB-FDCED51EFB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dr/P01183-SEMA/5-Risque%20inondation/e-%20Observatoire/observatoire%20risque/base%20de%20donn&#233;es%20indicateurs/etablissements%20scolaires/Etab_sco_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tab_sco_2018"/>
      <sheetName val="tampon_ppri"/>
      <sheetName val="etab_agricole"/>
      <sheetName val="etab_sco_alea"/>
      <sheetName val="etab_sco_zi"/>
      <sheetName val="bilan_communes"/>
      <sheetName val="resume"/>
      <sheetName val="ceze"/>
      <sheetName val="gardons"/>
      <sheetName val="rhone"/>
      <sheetName val="vistre"/>
      <sheetName val="vidourle"/>
      <sheetName val="vistre_zi"/>
      <sheetName val="zi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pitchounets@cc-pontdugard.fr" TargetMode="External"/><Relationship Id="rId3" Type="http://schemas.openxmlformats.org/officeDocument/2006/relationships/hyperlink" Target="mailto:creche.beaucaire@dalzon.com" TargetMode="External"/><Relationship Id="rId7" Type="http://schemas.openxmlformats.org/officeDocument/2006/relationships/hyperlink" Target="mailto:lesbambins@bonjours.info" TargetMode="External"/><Relationship Id="rId2" Type="http://schemas.openxmlformats.org/officeDocument/2006/relationships/hyperlink" Target="mailto:arnaud.l@lndp.fr" TargetMode="External"/><Relationship Id="rId1" Type="http://schemas.openxmlformats.org/officeDocument/2006/relationships/hyperlink" Target="mailto:ales@les-cherubins.com" TargetMode="External"/><Relationship Id="rId6" Type="http://schemas.openxmlformats.org/officeDocument/2006/relationships/hyperlink" Target="mailto:sidoremi@bonjours.info" TargetMode="External"/><Relationship Id="rId5" Type="http://schemas.openxmlformats.org/officeDocument/2006/relationships/hyperlink" Target="mailto:creche@beauvoisin.fr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mailto:ma.connaux@gardrhodanien.fr" TargetMode="External"/><Relationship Id="rId9" Type="http://schemas.openxmlformats.org/officeDocument/2006/relationships/hyperlink" Target="mailto:vla@babymontessori.fr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W269"/>
  <sheetViews>
    <sheetView zoomScaleNormal="100" workbookViewId="0">
      <selection activeCell="D156" sqref="D156"/>
    </sheetView>
  </sheetViews>
  <sheetFormatPr baseColWidth="10" defaultColWidth="11.44140625" defaultRowHeight="14.4" x14ac:dyDescent="0.3"/>
  <cols>
    <col min="1" max="1" width="10.44140625" style="138" customWidth="1"/>
    <col min="2" max="2" width="17.5546875" style="225" customWidth="1"/>
    <col min="3" max="3" width="14.44140625" style="139" customWidth="1"/>
    <col min="4" max="4" width="30" style="139" customWidth="1"/>
    <col min="5" max="5" width="47.88671875" style="139" customWidth="1"/>
    <col min="6" max="6" width="47" style="140" customWidth="1"/>
    <col min="7" max="8" width="8.33203125" style="226" customWidth="1"/>
    <col min="9" max="9" width="6" style="226" customWidth="1"/>
    <col min="10" max="10" width="6.44140625" style="226" customWidth="1"/>
    <col min="11" max="11" width="7.5546875" style="226" customWidth="1"/>
    <col min="12" max="12" width="8.5546875" style="226" customWidth="1"/>
    <col min="13" max="13" width="36.33203125" style="139" customWidth="1"/>
    <col min="14" max="14" width="15.44140625" style="139" customWidth="1"/>
    <col min="15" max="15" width="49.5546875" style="139" customWidth="1"/>
    <col min="16" max="18" width="10.33203125" style="139" customWidth="1"/>
    <col min="19" max="19" width="23.44140625" style="139" customWidth="1"/>
    <col min="20" max="20" width="19.88671875" style="139" customWidth="1"/>
    <col min="21" max="21" width="52.33203125" style="256" customWidth="1"/>
    <col min="22" max="16384" width="11.44140625" style="98"/>
  </cols>
  <sheetData>
    <row r="1" spans="1:23" ht="21" customHeight="1" x14ac:dyDescent="0.3">
      <c r="A1" s="138" t="s">
        <v>0</v>
      </c>
      <c r="B1" s="225" t="s">
        <v>1</v>
      </c>
      <c r="C1" s="139" t="s">
        <v>2</v>
      </c>
      <c r="D1" s="139" t="s">
        <v>1174</v>
      </c>
      <c r="E1" s="139" t="s">
        <v>3</v>
      </c>
      <c r="F1" s="140" t="s">
        <v>1421</v>
      </c>
      <c r="G1" s="226" t="s">
        <v>736</v>
      </c>
      <c r="H1" s="226" t="s">
        <v>737</v>
      </c>
      <c r="I1" s="226" t="s">
        <v>738</v>
      </c>
      <c r="J1" s="226" t="s">
        <v>739</v>
      </c>
      <c r="K1" s="226" t="s">
        <v>740</v>
      </c>
      <c r="L1" s="226" t="s">
        <v>741</v>
      </c>
      <c r="M1" s="139" t="s">
        <v>4</v>
      </c>
      <c r="N1" s="139" t="s">
        <v>5</v>
      </c>
      <c r="O1" s="139" t="s">
        <v>6</v>
      </c>
      <c r="P1" s="139" t="s">
        <v>7</v>
      </c>
      <c r="Q1" s="139" t="s">
        <v>8</v>
      </c>
      <c r="R1" s="139" t="s">
        <v>9</v>
      </c>
      <c r="S1" s="139" t="s">
        <v>1377</v>
      </c>
      <c r="T1" s="139" t="s">
        <v>10</v>
      </c>
      <c r="U1" s="139" t="s">
        <v>1175</v>
      </c>
    </row>
    <row r="2" spans="1:23" s="156" customFormat="1" hidden="1" x14ac:dyDescent="0.3">
      <c r="A2" s="153">
        <v>30</v>
      </c>
      <c r="B2" s="154" t="s">
        <v>11</v>
      </c>
      <c r="C2" s="154" t="s">
        <v>12</v>
      </c>
      <c r="D2" s="154" t="s">
        <v>13</v>
      </c>
      <c r="E2" s="154" t="s">
        <v>1372</v>
      </c>
      <c r="F2" s="154" t="s">
        <v>1544</v>
      </c>
      <c r="G2" s="154">
        <v>0</v>
      </c>
      <c r="H2" s="154"/>
      <c r="I2" s="154"/>
      <c r="J2" s="154"/>
      <c r="K2" s="154"/>
      <c r="L2" s="154"/>
      <c r="M2" s="154" t="s">
        <v>1373</v>
      </c>
      <c r="N2" s="155" t="s">
        <v>1442</v>
      </c>
      <c r="O2" s="154" t="s">
        <v>14</v>
      </c>
      <c r="P2" s="154">
        <v>10</v>
      </c>
      <c r="Q2" s="154">
        <v>0</v>
      </c>
      <c r="R2" s="154">
        <f>P2+Q2</f>
        <v>10</v>
      </c>
      <c r="S2" s="154" t="s">
        <v>15</v>
      </c>
      <c r="T2" s="154" t="s">
        <v>16</v>
      </c>
    </row>
    <row r="3" spans="1:23" s="147" customFormat="1" x14ac:dyDescent="0.3">
      <c r="A3" s="171">
        <v>20</v>
      </c>
      <c r="B3" s="172" t="s">
        <v>17</v>
      </c>
      <c r="C3" s="172" t="s">
        <v>18</v>
      </c>
      <c r="D3" s="172" t="s">
        <v>1410</v>
      </c>
      <c r="E3" s="172" t="s">
        <v>19</v>
      </c>
      <c r="F3" s="172" t="s">
        <v>1549</v>
      </c>
      <c r="G3" s="172">
        <v>1</v>
      </c>
      <c r="H3" s="172"/>
      <c r="I3" s="172"/>
      <c r="J3" s="172">
        <v>1</v>
      </c>
      <c r="K3" s="172"/>
      <c r="L3" s="172"/>
      <c r="M3" s="172" t="s">
        <v>20</v>
      </c>
      <c r="N3" s="172" t="s">
        <v>21</v>
      </c>
      <c r="O3" s="172" t="s">
        <v>1272</v>
      </c>
      <c r="P3" s="172">
        <v>23</v>
      </c>
      <c r="Q3" s="172">
        <v>0</v>
      </c>
      <c r="R3" s="172">
        <f t="shared" ref="R3:R66" si="0">P3+Q3</f>
        <v>23</v>
      </c>
      <c r="S3" s="172" t="s">
        <v>15</v>
      </c>
      <c r="T3" s="172" t="s">
        <v>22</v>
      </c>
      <c r="U3" s="174"/>
    </row>
    <row r="4" spans="1:23" s="144" customFormat="1" ht="28.8" x14ac:dyDescent="0.3">
      <c r="A4" s="141">
        <v>21</v>
      </c>
      <c r="B4" s="142" t="s">
        <v>23</v>
      </c>
      <c r="C4" s="142" t="s">
        <v>24</v>
      </c>
      <c r="D4" s="142" t="s">
        <v>1411</v>
      </c>
      <c r="E4" s="142" t="s">
        <v>25</v>
      </c>
      <c r="F4" s="142" t="s">
        <v>1414</v>
      </c>
      <c r="G4" s="142">
        <v>1</v>
      </c>
      <c r="H4" s="142"/>
      <c r="I4" s="142"/>
      <c r="J4" s="142"/>
      <c r="K4" s="142">
        <v>1</v>
      </c>
      <c r="L4" s="142"/>
      <c r="M4" s="148" t="s">
        <v>1371</v>
      </c>
      <c r="N4" s="148" t="s">
        <v>710</v>
      </c>
      <c r="O4" s="142" t="s">
        <v>1370</v>
      </c>
      <c r="P4" s="142">
        <v>26</v>
      </c>
      <c r="Q4" s="142">
        <v>0</v>
      </c>
      <c r="R4" s="142">
        <f t="shared" si="0"/>
        <v>26</v>
      </c>
      <c r="S4" s="142" t="s">
        <v>15</v>
      </c>
      <c r="T4" s="142" t="s">
        <v>26</v>
      </c>
    </row>
    <row r="5" spans="1:23" s="146" customFormat="1" hidden="1" x14ac:dyDescent="0.3">
      <c r="A5" s="153">
        <v>22</v>
      </c>
      <c r="B5" s="154" t="s">
        <v>27</v>
      </c>
      <c r="C5" s="154" t="s">
        <v>28</v>
      </c>
      <c r="D5" s="154" t="s">
        <v>29</v>
      </c>
      <c r="E5" s="154" t="s">
        <v>30</v>
      </c>
      <c r="F5" s="154" t="s">
        <v>1537</v>
      </c>
      <c r="G5" s="154">
        <v>0</v>
      </c>
      <c r="H5" s="154"/>
      <c r="I5" s="154"/>
      <c r="J5" s="154"/>
      <c r="K5" s="154"/>
      <c r="L5" s="154"/>
      <c r="M5" s="154" t="s">
        <v>1362</v>
      </c>
      <c r="N5" s="154" t="s">
        <v>31</v>
      </c>
      <c r="O5" s="154" t="s">
        <v>1363</v>
      </c>
      <c r="P5" s="154">
        <v>26</v>
      </c>
      <c r="Q5" s="154">
        <v>0</v>
      </c>
      <c r="R5" s="154">
        <f t="shared" si="0"/>
        <v>26</v>
      </c>
      <c r="S5" s="154" t="s">
        <v>15</v>
      </c>
      <c r="T5" s="154" t="s">
        <v>32</v>
      </c>
      <c r="U5" s="156"/>
    </row>
    <row r="6" spans="1:23" s="146" customFormat="1" hidden="1" x14ac:dyDescent="0.3">
      <c r="A6" s="153">
        <v>143</v>
      </c>
      <c r="B6" s="154" t="s">
        <v>33</v>
      </c>
      <c r="C6" s="154" t="s">
        <v>34</v>
      </c>
      <c r="D6" s="154" t="s">
        <v>35</v>
      </c>
      <c r="E6" s="154" t="s">
        <v>36</v>
      </c>
      <c r="F6" s="154" t="s">
        <v>1414</v>
      </c>
      <c r="G6" s="154">
        <v>0</v>
      </c>
      <c r="H6" s="154"/>
      <c r="I6" s="154"/>
      <c r="J6" s="154"/>
      <c r="K6" s="154"/>
      <c r="L6" s="154"/>
      <c r="M6" s="154" t="s">
        <v>1198</v>
      </c>
      <c r="N6" s="154" t="s">
        <v>37</v>
      </c>
      <c r="O6" s="154" t="s">
        <v>38</v>
      </c>
      <c r="P6" s="154">
        <v>40</v>
      </c>
      <c r="Q6" s="154">
        <v>0</v>
      </c>
      <c r="R6" s="154">
        <f t="shared" si="0"/>
        <v>40</v>
      </c>
      <c r="S6" s="154" t="s">
        <v>1107</v>
      </c>
      <c r="T6" s="154" t="s">
        <v>39</v>
      </c>
      <c r="U6" s="156"/>
      <c r="W6" s="145"/>
    </row>
    <row r="7" spans="1:23" s="170" customFormat="1" ht="28.8" x14ac:dyDescent="0.3">
      <c r="A7" s="141">
        <v>200</v>
      </c>
      <c r="B7" s="141" t="s">
        <v>33</v>
      </c>
      <c r="C7" s="141" t="s">
        <v>34</v>
      </c>
      <c r="D7" s="141" t="s">
        <v>35</v>
      </c>
      <c r="E7" s="141" t="s">
        <v>1176</v>
      </c>
      <c r="F7" s="141" t="s">
        <v>1414</v>
      </c>
      <c r="G7" s="141">
        <v>1</v>
      </c>
      <c r="H7" s="141"/>
      <c r="I7" s="141"/>
      <c r="J7" s="141"/>
      <c r="K7" s="141">
        <v>1</v>
      </c>
      <c r="L7" s="141"/>
      <c r="M7" s="227" t="s">
        <v>1199</v>
      </c>
      <c r="N7" s="141" t="s">
        <v>1177</v>
      </c>
      <c r="O7" s="228" t="s">
        <v>1178</v>
      </c>
      <c r="P7" s="141">
        <v>10</v>
      </c>
      <c r="Q7" s="141">
        <v>0</v>
      </c>
      <c r="R7" s="141">
        <f t="shared" si="0"/>
        <v>10</v>
      </c>
      <c r="S7" s="141"/>
      <c r="T7" s="141"/>
      <c r="U7" s="229"/>
    </row>
    <row r="8" spans="1:23" s="146" customFormat="1" hidden="1" x14ac:dyDescent="0.3">
      <c r="A8" s="153">
        <v>23</v>
      </c>
      <c r="B8" s="154" t="s">
        <v>40</v>
      </c>
      <c r="C8" s="154" t="s">
        <v>41</v>
      </c>
      <c r="D8" s="154" t="s">
        <v>42</v>
      </c>
      <c r="E8" s="154" t="s">
        <v>43</v>
      </c>
      <c r="F8" s="154" t="s">
        <v>1420</v>
      </c>
      <c r="G8" s="154">
        <v>0</v>
      </c>
      <c r="H8" s="154"/>
      <c r="I8" s="154"/>
      <c r="J8" s="154"/>
      <c r="K8" s="154"/>
      <c r="L8" s="154"/>
      <c r="M8" s="154" t="s">
        <v>44</v>
      </c>
      <c r="N8" s="154" t="s">
        <v>45</v>
      </c>
      <c r="O8" s="154" t="s">
        <v>46</v>
      </c>
      <c r="P8" s="154">
        <v>38</v>
      </c>
      <c r="Q8" s="154">
        <v>0</v>
      </c>
      <c r="R8" s="154">
        <f t="shared" si="0"/>
        <v>38</v>
      </c>
      <c r="S8" s="154" t="s">
        <v>15</v>
      </c>
      <c r="T8" s="154" t="s">
        <v>47</v>
      </c>
      <c r="U8" s="156"/>
    </row>
    <row r="9" spans="1:23" s="146" customFormat="1" hidden="1" x14ac:dyDescent="0.3">
      <c r="A9" s="153">
        <v>24</v>
      </c>
      <c r="B9" s="154" t="s">
        <v>48</v>
      </c>
      <c r="C9" s="154" t="s">
        <v>49</v>
      </c>
      <c r="D9" s="154" t="s">
        <v>50</v>
      </c>
      <c r="E9" s="154" t="s">
        <v>1378</v>
      </c>
      <c r="F9" s="154" t="s">
        <v>1538</v>
      </c>
      <c r="G9" s="154">
        <v>0</v>
      </c>
      <c r="H9" s="154"/>
      <c r="I9" s="154"/>
      <c r="J9" s="154"/>
      <c r="K9" s="154"/>
      <c r="L9" s="154"/>
      <c r="M9" s="154" t="s">
        <v>1145</v>
      </c>
      <c r="N9" s="154" t="s">
        <v>51</v>
      </c>
      <c r="O9" s="154" t="s">
        <v>1387</v>
      </c>
      <c r="P9" s="154">
        <v>25</v>
      </c>
      <c r="Q9" s="154">
        <v>0</v>
      </c>
      <c r="R9" s="154">
        <f t="shared" si="0"/>
        <v>25</v>
      </c>
      <c r="S9" s="154" t="s">
        <v>15</v>
      </c>
      <c r="T9" s="154" t="s">
        <v>52</v>
      </c>
      <c r="U9" s="156"/>
    </row>
    <row r="10" spans="1:23" s="156" customFormat="1" hidden="1" x14ac:dyDescent="0.3">
      <c r="A10" s="153">
        <v>25</v>
      </c>
      <c r="B10" s="154" t="s">
        <v>53</v>
      </c>
      <c r="C10" s="154" t="s">
        <v>54</v>
      </c>
      <c r="D10" s="154" t="s">
        <v>55</v>
      </c>
      <c r="E10" s="154" t="s">
        <v>56</v>
      </c>
      <c r="F10" s="154" t="s">
        <v>1414</v>
      </c>
      <c r="G10" s="154">
        <v>0</v>
      </c>
      <c r="H10" s="154"/>
      <c r="I10" s="154"/>
      <c r="J10" s="154"/>
      <c r="K10" s="154"/>
      <c r="L10" s="154"/>
      <c r="M10" s="154" t="s">
        <v>1341</v>
      </c>
      <c r="N10" s="155" t="s">
        <v>1441</v>
      </c>
      <c r="O10" s="154" t="s">
        <v>57</v>
      </c>
      <c r="P10" s="154">
        <v>40</v>
      </c>
      <c r="Q10" s="154">
        <v>0</v>
      </c>
      <c r="R10" s="154">
        <f t="shared" si="0"/>
        <v>40</v>
      </c>
      <c r="S10" s="154" t="s">
        <v>15</v>
      </c>
      <c r="T10" s="154" t="s">
        <v>58</v>
      </c>
    </row>
    <row r="11" spans="1:23" s="156" customFormat="1" hidden="1" x14ac:dyDescent="0.3">
      <c r="A11" s="153">
        <v>26</v>
      </c>
      <c r="B11" s="154" t="s">
        <v>59</v>
      </c>
      <c r="C11" s="154" t="s">
        <v>60</v>
      </c>
      <c r="D11" s="154" t="s">
        <v>61</v>
      </c>
      <c r="E11" s="153" t="s">
        <v>1424</v>
      </c>
      <c r="F11" s="154" t="s">
        <v>1415</v>
      </c>
      <c r="G11" s="154">
        <v>0</v>
      </c>
      <c r="H11" s="154"/>
      <c r="I11" s="154"/>
      <c r="J11" s="154"/>
      <c r="K11" s="154"/>
      <c r="L11" s="154"/>
      <c r="M11" s="155" t="s">
        <v>1273</v>
      </c>
      <c r="N11" s="154" t="s">
        <v>1274</v>
      </c>
      <c r="O11" s="154" t="s">
        <v>1275</v>
      </c>
      <c r="P11" s="154">
        <v>16</v>
      </c>
      <c r="Q11" s="154">
        <v>0</v>
      </c>
      <c r="R11" s="154">
        <f t="shared" si="0"/>
        <v>16</v>
      </c>
      <c r="S11" s="154" t="s">
        <v>15</v>
      </c>
      <c r="T11" s="154" t="s">
        <v>62</v>
      </c>
      <c r="U11" s="161"/>
    </row>
    <row r="12" spans="1:23" s="150" customFormat="1" hidden="1" x14ac:dyDescent="0.3">
      <c r="A12" s="153">
        <v>27</v>
      </c>
      <c r="B12" s="153" t="s">
        <v>63</v>
      </c>
      <c r="C12" s="153" t="s">
        <v>64</v>
      </c>
      <c r="D12" s="153" t="s">
        <v>65</v>
      </c>
      <c r="E12" s="153" t="s">
        <v>66</v>
      </c>
      <c r="F12" s="154" t="s">
        <v>1414</v>
      </c>
      <c r="G12" s="153">
        <v>0</v>
      </c>
      <c r="H12" s="153"/>
      <c r="I12" s="153"/>
      <c r="J12" s="153"/>
      <c r="K12" s="153"/>
      <c r="L12" s="153"/>
      <c r="M12" s="153" t="s">
        <v>67</v>
      </c>
      <c r="N12" s="153" t="s">
        <v>68</v>
      </c>
      <c r="O12" s="153" t="s">
        <v>1399</v>
      </c>
      <c r="P12" s="153">
        <v>28</v>
      </c>
      <c r="Q12" s="153">
        <v>0</v>
      </c>
      <c r="R12" s="153">
        <f t="shared" si="0"/>
        <v>28</v>
      </c>
      <c r="S12" s="153" t="s">
        <v>15</v>
      </c>
      <c r="T12" s="153" t="s">
        <v>69</v>
      </c>
      <c r="U12" s="157"/>
    </row>
    <row r="13" spans="1:23" s="146" customFormat="1" hidden="1" x14ac:dyDescent="0.3">
      <c r="A13" s="153">
        <v>28</v>
      </c>
      <c r="B13" s="154" t="s">
        <v>70</v>
      </c>
      <c r="C13" s="154" t="s">
        <v>71</v>
      </c>
      <c r="D13" s="154" t="s">
        <v>72</v>
      </c>
      <c r="E13" s="154" t="s">
        <v>1110</v>
      </c>
      <c r="F13" s="154" t="s">
        <v>1417</v>
      </c>
      <c r="G13" s="154">
        <v>0</v>
      </c>
      <c r="H13" s="154"/>
      <c r="I13" s="154"/>
      <c r="J13" s="154"/>
      <c r="K13" s="154"/>
      <c r="L13" s="154"/>
      <c r="M13" s="154" t="s">
        <v>1206</v>
      </c>
      <c r="N13" s="154" t="s">
        <v>73</v>
      </c>
      <c r="O13" s="154" t="s">
        <v>74</v>
      </c>
      <c r="P13" s="153">
        <v>60</v>
      </c>
      <c r="Q13" s="153">
        <v>0</v>
      </c>
      <c r="R13" s="153">
        <f t="shared" si="0"/>
        <v>60</v>
      </c>
      <c r="S13" s="154" t="s">
        <v>15</v>
      </c>
      <c r="T13" s="154" t="s">
        <v>75</v>
      </c>
      <c r="U13" s="230"/>
    </row>
    <row r="14" spans="1:23" s="146" customFormat="1" hidden="1" x14ac:dyDescent="0.3">
      <c r="A14" s="153">
        <v>203</v>
      </c>
      <c r="B14" s="154" t="s">
        <v>70</v>
      </c>
      <c r="C14" s="154" t="s">
        <v>71</v>
      </c>
      <c r="D14" s="154" t="s">
        <v>72</v>
      </c>
      <c r="E14" s="153" t="s">
        <v>1190</v>
      </c>
      <c r="F14" s="154" t="s">
        <v>1417</v>
      </c>
      <c r="G14" s="154">
        <v>0</v>
      </c>
      <c r="H14" s="154"/>
      <c r="I14" s="154"/>
      <c r="J14" s="154"/>
      <c r="K14" s="154"/>
      <c r="L14" s="154"/>
      <c r="M14" s="154" t="s">
        <v>1207</v>
      </c>
      <c r="N14" s="154" t="s">
        <v>1191</v>
      </c>
      <c r="O14" s="231" t="s">
        <v>1192</v>
      </c>
      <c r="P14" s="154">
        <v>60</v>
      </c>
      <c r="Q14" s="154">
        <v>0</v>
      </c>
      <c r="R14" s="154">
        <f t="shared" si="0"/>
        <v>60</v>
      </c>
      <c r="S14" s="154"/>
      <c r="T14" s="154"/>
      <c r="U14" s="156"/>
    </row>
    <row r="15" spans="1:23" s="146" customFormat="1" hidden="1" x14ac:dyDescent="0.3">
      <c r="A15" s="153">
        <v>29</v>
      </c>
      <c r="B15" s="154" t="s">
        <v>76</v>
      </c>
      <c r="C15" s="154" t="s">
        <v>49</v>
      </c>
      <c r="D15" s="154" t="s">
        <v>77</v>
      </c>
      <c r="E15" s="154" t="s">
        <v>78</v>
      </c>
      <c r="F15" s="154" t="s">
        <v>1538</v>
      </c>
      <c r="G15" s="154">
        <v>0</v>
      </c>
      <c r="H15" s="154"/>
      <c r="I15" s="154"/>
      <c r="J15" s="154"/>
      <c r="K15" s="154"/>
      <c r="L15" s="154"/>
      <c r="M15" s="154" t="s">
        <v>79</v>
      </c>
      <c r="N15" s="154" t="s">
        <v>80</v>
      </c>
      <c r="O15" s="154" t="s">
        <v>1359</v>
      </c>
      <c r="P15" s="154">
        <v>15</v>
      </c>
      <c r="Q15" s="154">
        <v>0</v>
      </c>
      <c r="R15" s="154">
        <f t="shared" si="0"/>
        <v>15</v>
      </c>
      <c r="S15" s="154" t="s">
        <v>15</v>
      </c>
      <c r="T15" s="154" t="s">
        <v>81</v>
      </c>
      <c r="U15" s="156"/>
    </row>
    <row r="16" spans="1:23" s="146" customFormat="1" hidden="1" x14ac:dyDescent="0.3">
      <c r="A16" s="153">
        <v>130</v>
      </c>
      <c r="B16" s="154" t="s">
        <v>82</v>
      </c>
      <c r="C16" s="154" t="s">
        <v>83</v>
      </c>
      <c r="D16" s="154" t="s">
        <v>84</v>
      </c>
      <c r="E16" s="154" t="s">
        <v>1472</v>
      </c>
      <c r="F16" s="154" t="s">
        <v>1414</v>
      </c>
      <c r="G16" s="154">
        <v>0</v>
      </c>
      <c r="H16" s="154"/>
      <c r="I16" s="154"/>
      <c r="J16" s="154"/>
      <c r="K16" s="154"/>
      <c r="L16" s="154"/>
      <c r="M16" s="154" t="s">
        <v>85</v>
      </c>
      <c r="N16" s="154" t="s">
        <v>86</v>
      </c>
      <c r="O16" s="154" t="s">
        <v>1366</v>
      </c>
      <c r="P16" s="153">
        <v>59</v>
      </c>
      <c r="Q16" s="154">
        <v>7</v>
      </c>
      <c r="R16" s="154">
        <f t="shared" si="0"/>
        <v>66</v>
      </c>
      <c r="S16" s="154" t="s">
        <v>15</v>
      </c>
      <c r="T16" s="154" t="s">
        <v>87</v>
      </c>
      <c r="U16" s="156"/>
    </row>
    <row r="17" spans="1:22" s="146" customFormat="1" hidden="1" x14ac:dyDescent="0.3">
      <c r="A17" s="153">
        <v>131</v>
      </c>
      <c r="B17" s="154" t="s">
        <v>88</v>
      </c>
      <c r="C17" s="154" t="s">
        <v>89</v>
      </c>
      <c r="D17" s="154" t="s">
        <v>90</v>
      </c>
      <c r="E17" s="154" t="s">
        <v>91</v>
      </c>
      <c r="F17" s="154" t="s">
        <v>1414</v>
      </c>
      <c r="G17" s="154">
        <v>0</v>
      </c>
      <c r="H17" s="154"/>
      <c r="I17" s="154"/>
      <c r="J17" s="154"/>
      <c r="K17" s="154"/>
      <c r="L17" s="154"/>
      <c r="M17" s="154" t="s">
        <v>1281</v>
      </c>
      <c r="N17" s="154" t="s">
        <v>1282</v>
      </c>
      <c r="O17" s="154" t="s">
        <v>1283</v>
      </c>
      <c r="P17" s="154">
        <v>10</v>
      </c>
      <c r="Q17" s="154">
        <v>0</v>
      </c>
      <c r="R17" s="154">
        <f t="shared" si="0"/>
        <v>10</v>
      </c>
      <c r="S17" s="154" t="s">
        <v>15</v>
      </c>
      <c r="T17" s="154" t="s">
        <v>92</v>
      </c>
      <c r="U17" s="156"/>
    </row>
    <row r="18" spans="1:22" s="146" customFormat="1" hidden="1" x14ac:dyDescent="0.3">
      <c r="A18" s="153">
        <v>98</v>
      </c>
      <c r="B18" s="154" t="s">
        <v>93</v>
      </c>
      <c r="C18" s="154" t="s">
        <v>94</v>
      </c>
      <c r="D18" s="154" t="s">
        <v>95</v>
      </c>
      <c r="E18" s="154" t="s">
        <v>96</v>
      </c>
      <c r="F18" s="154" t="s">
        <v>1420</v>
      </c>
      <c r="G18" s="153">
        <v>0</v>
      </c>
      <c r="H18" s="154"/>
      <c r="I18" s="154"/>
      <c r="J18" s="154"/>
      <c r="K18" s="154"/>
      <c r="L18" s="154"/>
      <c r="M18" s="154" t="s">
        <v>1244</v>
      </c>
      <c r="N18" s="154" t="s">
        <v>97</v>
      </c>
      <c r="O18" s="154" t="s">
        <v>1464</v>
      </c>
      <c r="P18" s="158">
        <v>30</v>
      </c>
      <c r="Q18" s="154">
        <v>0</v>
      </c>
      <c r="R18" s="158">
        <f t="shared" si="0"/>
        <v>30</v>
      </c>
      <c r="S18" s="154" t="s">
        <v>15</v>
      </c>
      <c r="T18" s="154" t="s">
        <v>98</v>
      </c>
      <c r="U18" s="156" t="s">
        <v>1277</v>
      </c>
      <c r="V18" s="146">
        <v>1</v>
      </c>
    </row>
    <row r="19" spans="1:22" s="146" customFormat="1" hidden="1" x14ac:dyDescent="0.3">
      <c r="A19" s="153">
        <v>100</v>
      </c>
      <c r="B19" s="154" t="s">
        <v>99</v>
      </c>
      <c r="C19" s="154" t="s">
        <v>100</v>
      </c>
      <c r="D19" s="154" t="s">
        <v>101</v>
      </c>
      <c r="E19" s="154" t="s">
        <v>1132</v>
      </c>
      <c r="F19" s="154" t="s">
        <v>1415</v>
      </c>
      <c r="G19" s="154">
        <v>0</v>
      </c>
      <c r="H19" s="154"/>
      <c r="I19" s="154"/>
      <c r="J19" s="154"/>
      <c r="K19" s="154"/>
      <c r="L19" s="154"/>
      <c r="M19" s="154" t="s">
        <v>1311</v>
      </c>
      <c r="N19" s="154" t="s">
        <v>102</v>
      </c>
      <c r="O19" s="154" t="s">
        <v>103</v>
      </c>
      <c r="P19" s="153">
        <v>40</v>
      </c>
      <c r="Q19" s="154">
        <v>0</v>
      </c>
      <c r="R19" s="154">
        <f t="shared" si="0"/>
        <v>40</v>
      </c>
      <c r="S19" s="154" t="s">
        <v>15</v>
      </c>
      <c r="T19" s="154" t="s">
        <v>104</v>
      </c>
      <c r="U19" s="156"/>
    </row>
    <row r="20" spans="1:22" s="146" customFormat="1" hidden="1" x14ac:dyDescent="0.3">
      <c r="A20" s="153">
        <v>101</v>
      </c>
      <c r="B20" s="154" t="s">
        <v>99</v>
      </c>
      <c r="C20" s="154" t="s">
        <v>105</v>
      </c>
      <c r="D20" s="154" t="s">
        <v>101</v>
      </c>
      <c r="E20" s="154" t="s">
        <v>1379</v>
      </c>
      <c r="F20" s="154" t="s">
        <v>1415</v>
      </c>
      <c r="G20" s="154">
        <v>0</v>
      </c>
      <c r="H20" s="154"/>
      <c r="I20" s="154"/>
      <c r="J20" s="154"/>
      <c r="K20" s="154"/>
      <c r="L20" s="154"/>
      <c r="M20" s="154" t="s">
        <v>106</v>
      </c>
      <c r="N20" s="154" t="s">
        <v>107</v>
      </c>
      <c r="O20" s="154" t="s">
        <v>108</v>
      </c>
      <c r="P20" s="154">
        <v>80</v>
      </c>
      <c r="Q20" s="154">
        <v>0</v>
      </c>
      <c r="R20" s="154">
        <f t="shared" si="0"/>
        <v>80</v>
      </c>
      <c r="S20" s="154" t="s">
        <v>15</v>
      </c>
      <c r="T20" s="154" t="s">
        <v>109</v>
      </c>
      <c r="U20" s="156"/>
    </row>
    <row r="21" spans="1:22" s="149" customFormat="1" x14ac:dyDescent="0.3">
      <c r="A21" s="162">
        <v>102</v>
      </c>
      <c r="B21" s="167" t="s">
        <v>99</v>
      </c>
      <c r="C21" s="167" t="s">
        <v>105</v>
      </c>
      <c r="D21" s="167" t="s">
        <v>101</v>
      </c>
      <c r="E21" s="167" t="s">
        <v>110</v>
      </c>
      <c r="F21" s="167" t="s">
        <v>1415</v>
      </c>
      <c r="G21" s="167">
        <v>1</v>
      </c>
      <c r="H21" s="167"/>
      <c r="I21" s="167">
        <v>1</v>
      </c>
      <c r="J21" s="167"/>
      <c r="K21" s="167"/>
      <c r="L21" s="167"/>
      <c r="M21" s="167" t="s">
        <v>111</v>
      </c>
      <c r="N21" s="167" t="s">
        <v>1308</v>
      </c>
      <c r="O21" s="167" t="s">
        <v>112</v>
      </c>
      <c r="P21" s="167">
        <v>80</v>
      </c>
      <c r="Q21" s="167">
        <v>0</v>
      </c>
      <c r="R21" s="167">
        <f t="shared" si="0"/>
        <v>80</v>
      </c>
      <c r="S21" s="167" t="s">
        <v>15</v>
      </c>
      <c r="T21" s="167" t="s">
        <v>113</v>
      </c>
      <c r="U21" s="169"/>
    </row>
    <row r="22" spans="1:22" s="159" customFormat="1" x14ac:dyDescent="0.3">
      <c r="A22" s="141">
        <v>103</v>
      </c>
      <c r="B22" s="142" t="s">
        <v>33</v>
      </c>
      <c r="C22" s="142" t="s">
        <v>34</v>
      </c>
      <c r="D22" s="142" t="s">
        <v>35</v>
      </c>
      <c r="E22" s="142" t="s">
        <v>114</v>
      </c>
      <c r="F22" s="142" t="s">
        <v>1414</v>
      </c>
      <c r="G22" s="142">
        <v>1</v>
      </c>
      <c r="H22" s="142"/>
      <c r="I22" s="142"/>
      <c r="J22" s="142"/>
      <c r="K22" s="142">
        <v>1</v>
      </c>
      <c r="L22" s="142"/>
      <c r="M22" s="142" t="s">
        <v>1193</v>
      </c>
      <c r="N22" s="142" t="s">
        <v>115</v>
      </c>
      <c r="O22" s="142" t="s">
        <v>116</v>
      </c>
      <c r="P22" s="142">
        <v>25</v>
      </c>
      <c r="Q22" s="142">
        <v>0</v>
      </c>
      <c r="R22" s="142">
        <f t="shared" si="0"/>
        <v>25</v>
      </c>
      <c r="S22" s="142" t="s">
        <v>15</v>
      </c>
      <c r="T22" s="142" t="s">
        <v>117</v>
      </c>
      <c r="U22" s="144"/>
    </row>
    <row r="23" spans="1:22" s="160" customFormat="1" x14ac:dyDescent="0.3">
      <c r="A23" s="163">
        <v>104</v>
      </c>
      <c r="B23" s="164" t="s">
        <v>118</v>
      </c>
      <c r="C23" s="164" t="s">
        <v>119</v>
      </c>
      <c r="D23" s="164" t="s">
        <v>120</v>
      </c>
      <c r="E23" s="164" t="s">
        <v>121</v>
      </c>
      <c r="F23" s="164" t="s">
        <v>1543</v>
      </c>
      <c r="G23" s="164">
        <v>1</v>
      </c>
      <c r="H23" s="164"/>
      <c r="I23" s="164"/>
      <c r="J23" s="164"/>
      <c r="K23" s="164"/>
      <c r="L23" s="164">
        <v>1</v>
      </c>
      <c r="M23" s="164" t="s">
        <v>1331</v>
      </c>
      <c r="N23" s="164" t="s">
        <v>1332</v>
      </c>
      <c r="O23" s="164" t="s">
        <v>1333</v>
      </c>
      <c r="P23" s="164">
        <v>30</v>
      </c>
      <c r="Q23" s="164">
        <v>0</v>
      </c>
      <c r="R23" s="164">
        <f t="shared" si="0"/>
        <v>30</v>
      </c>
      <c r="S23" s="164" t="s">
        <v>15</v>
      </c>
      <c r="T23" s="164" t="s">
        <v>122</v>
      </c>
      <c r="U23" s="166"/>
    </row>
    <row r="24" spans="1:22" s="147" customFormat="1" x14ac:dyDescent="0.3">
      <c r="A24" s="171">
        <v>105</v>
      </c>
      <c r="B24" s="172" t="s">
        <v>99</v>
      </c>
      <c r="C24" s="172" t="s">
        <v>105</v>
      </c>
      <c r="D24" s="172" t="s">
        <v>101</v>
      </c>
      <c r="E24" s="172" t="s">
        <v>123</v>
      </c>
      <c r="F24" s="172" t="s">
        <v>1415</v>
      </c>
      <c r="G24" s="172">
        <v>1</v>
      </c>
      <c r="H24" s="172"/>
      <c r="I24" s="172"/>
      <c r="J24" s="232">
        <v>1</v>
      </c>
      <c r="K24" s="172"/>
      <c r="L24" s="172"/>
      <c r="M24" s="172" t="s">
        <v>124</v>
      </c>
      <c r="N24" s="172" t="s">
        <v>125</v>
      </c>
      <c r="O24" s="172" t="s">
        <v>126</v>
      </c>
      <c r="P24" s="172">
        <v>60</v>
      </c>
      <c r="Q24" s="172">
        <v>0</v>
      </c>
      <c r="R24" s="172">
        <f t="shared" si="0"/>
        <v>60</v>
      </c>
      <c r="S24" s="172" t="s">
        <v>15</v>
      </c>
      <c r="T24" s="172" t="s">
        <v>127</v>
      </c>
      <c r="U24" s="174"/>
    </row>
    <row r="25" spans="1:22" s="159" customFormat="1" x14ac:dyDescent="0.3">
      <c r="A25" s="141">
        <v>106</v>
      </c>
      <c r="B25" s="142" t="s">
        <v>128</v>
      </c>
      <c r="C25" s="142" t="s">
        <v>129</v>
      </c>
      <c r="D25" s="142" t="s">
        <v>130</v>
      </c>
      <c r="E25" s="142" t="s">
        <v>131</v>
      </c>
      <c r="F25" s="142" t="s">
        <v>1420</v>
      </c>
      <c r="G25" s="142">
        <v>1</v>
      </c>
      <c r="H25" s="142"/>
      <c r="I25" s="142"/>
      <c r="J25" s="142"/>
      <c r="K25" s="142">
        <v>1</v>
      </c>
      <c r="L25" s="142"/>
      <c r="M25" s="142" t="s">
        <v>132</v>
      </c>
      <c r="N25" s="142" t="s">
        <v>133</v>
      </c>
      <c r="O25" s="142" t="s">
        <v>1241</v>
      </c>
      <c r="P25" s="142">
        <v>33</v>
      </c>
      <c r="Q25" s="142">
        <v>0</v>
      </c>
      <c r="R25" s="142">
        <f t="shared" si="0"/>
        <v>33</v>
      </c>
      <c r="S25" s="142" t="s">
        <v>15</v>
      </c>
      <c r="T25" s="142" t="s">
        <v>134</v>
      </c>
      <c r="U25" s="144"/>
    </row>
    <row r="26" spans="1:22" s="159" customFormat="1" x14ac:dyDescent="0.3">
      <c r="A26" s="141">
        <v>107</v>
      </c>
      <c r="B26" s="142" t="s">
        <v>99</v>
      </c>
      <c r="C26" s="142" t="s">
        <v>100</v>
      </c>
      <c r="D26" s="142" t="s">
        <v>101</v>
      </c>
      <c r="E26" s="142" t="s">
        <v>135</v>
      </c>
      <c r="F26" s="142" t="s">
        <v>1415</v>
      </c>
      <c r="G26" s="142">
        <v>1</v>
      </c>
      <c r="H26" s="142"/>
      <c r="I26" s="142"/>
      <c r="J26" s="142"/>
      <c r="K26" s="142">
        <v>1</v>
      </c>
      <c r="L26" s="142"/>
      <c r="M26" s="142" t="s">
        <v>136</v>
      </c>
      <c r="N26" s="142" t="s">
        <v>137</v>
      </c>
      <c r="O26" s="142" t="s">
        <v>1466</v>
      </c>
      <c r="P26" s="142">
        <v>50</v>
      </c>
      <c r="Q26" s="142">
        <v>0</v>
      </c>
      <c r="R26" s="142">
        <f t="shared" si="0"/>
        <v>50</v>
      </c>
      <c r="S26" s="142" t="s">
        <v>15</v>
      </c>
      <c r="T26" s="142" t="s">
        <v>138</v>
      </c>
      <c r="U26" s="144"/>
    </row>
    <row r="27" spans="1:22" s="170" customFormat="1" x14ac:dyDescent="0.3">
      <c r="A27" s="141">
        <v>108</v>
      </c>
      <c r="B27" s="141" t="s">
        <v>139</v>
      </c>
      <c r="C27" s="141" t="s">
        <v>140</v>
      </c>
      <c r="D27" s="141" t="s">
        <v>141</v>
      </c>
      <c r="E27" s="141" t="s">
        <v>142</v>
      </c>
      <c r="F27" s="141" t="s">
        <v>1415</v>
      </c>
      <c r="G27" s="141">
        <v>1</v>
      </c>
      <c r="H27" s="141"/>
      <c r="I27" s="141"/>
      <c r="J27" s="141"/>
      <c r="K27" s="141">
        <v>1</v>
      </c>
      <c r="L27" s="141"/>
      <c r="M27" s="141" t="s">
        <v>143</v>
      </c>
      <c r="N27" s="141" t="s">
        <v>144</v>
      </c>
      <c r="O27" s="141" t="s">
        <v>1284</v>
      </c>
      <c r="P27" s="141">
        <v>42</v>
      </c>
      <c r="Q27" s="141">
        <v>0</v>
      </c>
      <c r="R27" s="141">
        <f t="shared" si="0"/>
        <v>42</v>
      </c>
      <c r="S27" s="141" t="s">
        <v>15</v>
      </c>
      <c r="T27" s="141" t="s">
        <v>145</v>
      </c>
      <c r="U27" s="229"/>
    </row>
    <row r="28" spans="1:22" s="150" customFormat="1" hidden="1" x14ac:dyDescent="0.3">
      <c r="A28" s="153">
        <v>223</v>
      </c>
      <c r="B28" s="153" t="s">
        <v>139</v>
      </c>
      <c r="C28" s="153" t="s">
        <v>140</v>
      </c>
      <c r="D28" s="153" t="s">
        <v>141</v>
      </c>
      <c r="E28" s="153" t="s">
        <v>1425</v>
      </c>
      <c r="F28" s="153" t="s">
        <v>1415</v>
      </c>
      <c r="G28" s="153">
        <v>0</v>
      </c>
      <c r="H28" s="153"/>
      <c r="I28" s="153"/>
      <c r="J28" s="153"/>
      <c r="K28" s="153"/>
      <c r="L28" s="153"/>
      <c r="M28" s="153" t="s">
        <v>1493</v>
      </c>
      <c r="N28" s="175" t="s">
        <v>1494</v>
      </c>
      <c r="O28" s="153" t="s">
        <v>1426</v>
      </c>
      <c r="P28" s="153">
        <v>12</v>
      </c>
      <c r="Q28" s="153">
        <v>0</v>
      </c>
      <c r="R28" s="153">
        <f t="shared" si="0"/>
        <v>12</v>
      </c>
      <c r="S28" s="153"/>
      <c r="T28" s="153"/>
      <c r="U28" s="157"/>
    </row>
    <row r="29" spans="1:22" s="146" customFormat="1" hidden="1" x14ac:dyDescent="0.3">
      <c r="A29" s="153">
        <v>109</v>
      </c>
      <c r="B29" s="154" t="s">
        <v>146</v>
      </c>
      <c r="C29" s="154" t="s">
        <v>147</v>
      </c>
      <c r="D29" s="154" t="s">
        <v>148</v>
      </c>
      <c r="E29" s="154" t="s">
        <v>149</v>
      </c>
      <c r="F29" s="154" t="s">
        <v>1416</v>
      </c>
      <c r="G29" s="154">
        <v>0</v>
      </c>
      <c r="H29" s="154"/>
      <c r="I29" s="154"/>
      <c r="J29" s="154"/>
      <c r="K29" s="154"/>
      <c r="L29" s="154"/>
      <c r="M29" s="154" t="s">
        <v>1201</v>
      </c>
      <c r="N29" s="154" t="s">
        <v>150</v>
      </c>
      <c r="O29" s="154" t="s">
        <v>151</v>
      </c>
      <c r="P29" s="154">
        <v>30</v>
      </c>
      <c r="Q29" s="154">
        <v>0</v>
      </c>
      <c r="R29" s="154">
        <f t="shared" si="0"/>
        <v>30</v>
      </c>
      <c r="S29" s="154" t="s">
        <v>15</v>
      </c>
      <c r="T29" s="154" t="s">
        <v>152</v>
      </c>
      <c r="U29" s="156"/>
    </row>
    <row r="30" spans="1:22" s="146" customFormat="1" hidden="1" x14ac:dyDescent="0.3">
      <c r="A30" s="153">
        <v>110</v>
      </c>
      <c r="B30" s="154" t="s">
        <v>153</v>
      </c>
      <c r="C30" s="154" t="s">
        <v>154</v>
      </c>
      <c r="D30" s="154" t="s">
        <v>155</v>
      </c>
      <c r="E30" s="154" t="s">
        <v>156</v>
      </c>
      <c r="F30" s="154" t="s">
        <v>1414</v>
      </c>
      <c r="G30" s="154">
        <v>0</v>
      </c>
      <c r="H30" s="154"/>
      <c r="I30" s="154"/>
      <c r="J30" s="154"/>
      <c r="K30" s="154"/>
      <c r="L30" s="154"/>
      <c r="M30" s="154" t="s">
        <v>157</v>
      </c>
      <c r="N30" s="154" t="s">
        <v>158</v>
      </c>
      <c r="O30" s="154" t="s">
        <v>1326</v>
      </c>
      <c r="P30" s="154">
        <v>20</v>
      </c>
      <c r="Q30" s="154">
        <v>0</v>
      </c>
      <c r="R30" s="154">
        <f t="shared" si="0"/>
        <v>20</v>
      </c>
      <c r="S30" s="154" t="s">
        <v>15</v>
      </c>
      <c r="T30" s="154" t="s">
        <v>159</v>
      </c>
      <c r="U30" s="156"/>
    </row>
    <row r="31" spans="1:22" s="146" customFormat="1" hidden="1" x14ac:dyDescent="0.3">
      <c r="A31" s="153">
        <v>111</v>
      </c>
      <c r="B31" s="154" t="s">
        <v>160</v>
      </c>
      <c r="C31" s="154" t="s">
        <v>161</v>
      </c>
      <c r="D31" s="154" t="s">
        <v>162</v>
      </c>
      <c r="E31" s="154" t="s">
        <v>163</v>
      </c>
      <c r="F31" s="154" t="s">
        <v>1415</v>
      </c>
      <c r="G31" s="154">
        <v>0</v>
      </c>
      <c r="H31" s="154"/>
      <c r="I31" s="154"/>
      <c r="J31" s="154"/>
      <c r="K31" s="154"/>
      <c r="L31" s="154"/>
      <c r="M31" s="154" t="s">
        <v>164</v>
      </c>
      <c r="N31" s="154" t="s">
        <v>165</v>
      </c>
      <c r="O31" s="154" t="s">
        <v>1467</v>
      </c>
      <c r="P31" s="154">
        <v>35</v>
      </c>
      <c r="Q31" s="154">
        <v>0</v>
      </c>
      <c r="R31" s="154">
        <f t="shared" si="0"/>
        <v>35</v>
      </c>
      <c r="S31" s="154" t="s">
        <v>15</v>
      </c>
      <c r="T31" s="154" t="s">
        <v>166</v>
      </c>
      <c r="U31" s="156"/>
    </row>
    <row r="32" spans="1:22" s="146" customFormat="1" hidden="1" x14ac:dyDescent="0.3">
      <c r="A32" s="153">
        <v>113</v>
      </c>
      <c r="B32" s="154" t="s">
        <v>167</v>
      </c>
      <c r="C32" s="154" t="s">
        <v>168</v>
      </c>
      <c r="D32" s="154" t="s">
        <v>169</v>
      </c>
      <c r="E32" s="154" t="s">
        <v>170</v>
      </c>
      <c r="F32" s="154" t="s">
        <v>1544</v>
      </c>
      <c r="G32" s="154">
        <v>0</v>
      </c>
      <c r="H32" s="154"/>
      <c r="I32" s="154"/>
      <c r="J32" s="154"/>
      <c r="K32" s="154"/>
      <c r="L32" s="154"/>
      <c r="M32" s="154" t="s">
        <v>171</v>
      </c>
      <c r="N32" s="154" t="s">
        <v>172</v>
      </c>
      <c r="O32" s="154" t="s">
        <v>1374</v>
      </c>
      <c r="P32" s="154">
        <v>37</v>
      </c>
      <c r="Q32" s="154">
        <v>0</v>
      </c>
      <c r="R32" s="154">
        <f t="shared" si="0"/>
        <v>37</v>
      </c>
      <c r="S32" s="154" t="s">
        <v>15</v>
      </c>
      <c r="T32" s="154" t="s">
        <v>173</v>
      </c>
      <c r="U32" s="156"/>
    </row>
    <row r="33" spans="1:22" s="159" customFormat="1" x14ac:dyDescent="0.3">
      <c r="A33" s="141">
        <v>114</v>
      </c>
      <c r="B33" s="142" t="s">
        <v>99</v>
      </c>
      <c r="C33" s="142" t="s">
        <v>105</v>
      </c>
      <c r="D33" s="142" t="s">
        <v>101</v>
      </c>
      <c r="E33" s="142" t="s">
        <v>1127</v>
      </c>
      <c r="F33" s="142" t="s">
        <v>1415</v>
      </c>
      <c r="G33" s="142">
        <v>1</v>
      </c>
      <c r="H33" s="142"/>
      <c r="I33" s="142"/>
      <c r="J33" s="142"/>
      <c r="K33" s="142">
        <v>1</v>
      </c>
      <c r="L33" s="142"/>
      <c r="M33" s="142" t="s">
        <v>174</v>
      </c>
      <c r="N33" s="142" t="s">
        <v>175</v>
      </c>
      <c r="O33" s="142" t="s">
        <v>176</v>
      </c>
      <c r="P33" s="142">
        <v>25</v>
      </c>
      <c r="Q33" s="142">
        <v>0</v>
      </c>
      <c r="R33" s="142">
        <f t="shared" si="0"/>
        <v>25</v>
      </c>
      <c r="S33" s="142" t="s">
        <v>15</v>
      </c>
      <c r="T33" s="142" t="s">
        <v>177</v>
      </c>
      <c r="U33" s="144"/>
    </row>
    <row r="34" spans="1:22" s="146" customFormat="1" hidden="1" x14ac:dyDescent="0.3">
      <c r="A34" s="153">
        <v>115</v>
      </c>
      <c r="B34" s="154" t="s">
        <v>178</v>
      </c>
      <c r="C34" s="154" t="s">
        <v>179</v>
      </c>
      <c r="D34" s="154" t="s">
        <v>180</v>
      </c>
      <c r="E34" s="154" t="s">
        <v>1138</v>
      </c>
      <c r="F34" s="154" t="s">
        <v>1544</v>
      </c>
      <c r="G34" s="154">
        <v>0</v>
      </c>
      <c r="H34" s="154"/>
      <c r="I34" s="154"/>
      <c r="J34" s="154"/>
      <c r="K34" s="154"/>
      <c r="L34" s="154"/>
      <c r="M34" s="154" t="s">
        <v>1325</v>
      </c>
      <c r="N34" s="154" t="s">
        <v>181</v>
      </c>
      <c r="O34" s="154" t="s">
        <v>182</v>
      </c>
      <c r="P34" s="154">
        <v>42</v>
      </c>
      <c r="Q34" s="154">
        <v>0</v>
      </c>
      <c r="R34" s="154">
        <f t="shared" si="0"/>
        <v>42</v>
      </c>
      <c r="S34" s="154" t="s">
        <v>15</v>
      </c>
      <c r="T34" s="154" t="s">
        <v>183</v>
      </c>
      <c r="U34" s="156"/>
    </row>
    <row r="35" spans="1:22" s="146" customFormat="1" hidden="1" x14ac:dyDescent="0.3">
      <c r="A35" s="153">
        <v>116</v>
      </c>
      <c r="B35" s="154" t="s">
        <v>184</v>
      </c>
      <c r="C35" s="154" t="s">
        <v>41</v>
      </c>
      <c r="D35" s="154" t="s">
        <v>185</v>
      </c>
      <c r="E35" s="154" t="s">
        <v>186</v>
      </c>
      <c r="F35" s="154" t="s">
        <v>1415</v>
      </c>
      <c r="G35" s="154">
        <v>0</v>
      </c>
      <c r="H35" s="154"/>
      <c r="I35" s="154"/>
      <c r="J35" s="154"/>
      <c r="K35" s="154"/>
      <c r="L35" s="154"/>
      <c r="M35" s="154" t="s">
        <v>1215</v>
      </c>
      <c r="N35" s="154" t="s">
        <v>187</v>
      </c>
      <c r="O35" s="154" t="s">
        <v>188</v>
      </c>
      <c r="P35" s="154">
        <v>30</v>
      </c>
      <c r="Q35" s="154">
        <v>0</v>
      </c>
      <c r="R35" s="154">
        <f t="shared" si="0"/>
        <v>30</v>
      </c>
      <c r="S35" s="154" t="s">
        <v>15</v>
      </c>
      <c r="T35" s="154" t="s">
        <v>189</v>
      </c>
      <c r="U35" s="156"/>
    </row>
    <row r="36" spans="1:22" s="146" customFormat="1" hidden="1" x14ac:dyDescent="0.3">
      <c r="A36" s="153">
        <v>117</v>
      </c>
      <c r="B36" s="154" t="s">
        <v>190</v>
      </c>
      <c r="C36" s="154" t="s">
        <v>64</v>
      </c>
      <c r="D36" s="154" t="s">
        <v>191</v>
      </c>
      <c r="E36" s="154" t="s">
        <v>192</v>
      </c>
      <c r="F36" s="154" t="s">
        <v>1414</v>
      </c>
      <c r="G36" s="154">
        <v>0</v>
      </c>
      <c r="H36" s="154"/>
      <c r="I36" s="154"/>
      <c r="J36" s="154"/>
      <c r="K36" s="154"/>
      <c r="L36" s="154"/>
      <c r="M36" s="154" t="s">
        <v>193</v>
      </c>
      <c r="N36" s="154" t="s">
        <v>194</v>
      </c>
      <c r="O36" s="154" t="s">
        <v>1361</v>
      </c>
      <c r="P36" s="154">
        <v>20</v>
      </c>
      <c r="Q36" s="154">
        <v>0</v>
      </c>
      <c r="R36" s="154">
        <f t="shared" si="0"/>
        <v>20</v>
      </c>
      <c r="S36" s="154" t="s">
        <v>15</v>
      </c>
      <c r="T36" s="154" t="s">
        <v>195</v>
      </c>
      <c r="U36" s="156"/>
    </row>
    <row r="37" spans="1:22" s="146" customFormat="1" hidden="1" x14ac:dyDescent="0.3">
      <c r="A37" s="153">
        <v>53</v>
      </c>
      <c r="B37" s="154" t="s">
        <v>196</v>
      </c>
      <c r="C37" s="154" t="s">
        <v>28</v>
      </c>
      <c r="D37" s="154" t="s">
        <v>197</v>
      </c>
      <c r="E37" s="154" t="s">
        <v>1136</v>
      </c>
      <c r="F37" s="154" t="s">
        <v>1536</v>
      </c>
      <c r="G37" s="154">
        <v>0</v>
      </c>
      <c r="H37" s="154"/>
      <c r="I37" s="154"/>
      <c r="J37" s="154"/>
      <c r="K37" s="154"/>
      <c r="L37" s="154"/>
      <c r="M37" s="154" t="s">
        <v>198</v>
      </c>
      <c r="N37" s="154" t="s">
        <v>199</v>
      </c>
      <c r="O37" s="154" t="s">
        <v>1323</v>
      </c>
      <c r="P37" s="154">
        <v>60</v>
      </c>
      <c r="Q37" s="154">
        <v>0</v>
      </c>
      <c r="R37" s="154">
        <f t="shared" si="0"/>
        <v>60</v>
      </c>
      <c r="S37" s="154" t="s">
        <v>15</v>
      </c>
      <c r="T37" s="154" t="s">
        <v>200</v>
      </c>
      <c r="U37" s="156"/>
    </row>
    <row r="38" spans="1:22" s="150" customFormat="1" hidden="1" x14ac:dyDescent="0.3">
      <c r="A38" s="153">
        <v>54</v>
      </c>
      <c r="B38" s="153" t="s">
        <v>201</v>
      </c>
      <c r="C38" s="153" t="s">
        <v>178</v>
      </c>
      <c r="D38" s="153" t="s">
        <v>202</v>
      </c>
      <c r="E38" s="153" t="s">
        <v>1117</v>
      </c>
      <c r="F38" s="153" t="s">
        <v>1414</v>
      </c>
      <c r="G38" s="153">
        <v>0</v>
      </c>
      <c r="H38" s="153"/>
      <c r="I38" s="153"/>
      <c r="J38" s="153"/>
      <c r="K38" s="153"/>
      <c r="L38" s="153"/>
      <c r="M38" s="153" t="s">
        <v>1243</v>
      </c>
      <c r="N38" s="153" t="s">
        <v>203</v>
      </c>
      <c r="O38" s="153" t="s">
        <v>204</v>
      </c>
      <c r="P38" s="153">
        <v>10</v>
      </c>
      <c r="Q38" s="153">
        <v>0</v>
      </c>
      <c r="R38" s="153">
        <f t="shared" si="0"/>
        <v>10</v>
      </c>
      <c r="S38" s="153" t="s">
        <v>15</v>
      </c>
      <c r="T38" s="153" t="s">
        <v>205</v>
      </c>
      <c r="U38" s="157"/>
    </row>
    <row r="39" spans="1:22" s="151" customFormat="1" x14ac:dyDescent="0.3">
      <c r="A39" s="233">
        <v>139</v>
      </c>
      <c r="B39" s="234" t="s">
        <v>99</v>
      </c>
      <c r="C39" s="234" t="s">
        <v>100</v>
      </c>
      <c r="D39" s="234" t="s">
        <v>101</v>
      </c>
      <c r="E39" s="234" t="s">
        <v>1128</v>
      </c>
      <c r="F39" s="234" t="s">
        <v>1415</v>
      </c>
      <c r="G39" s="234">
        <v>1</v>
      </c>
      <c r="H39" s="234">
        <v>1</v>
      </c>
      <c r="I39" s="234"/>
      <c r="J39" s="234"/>
      <c r="K39" s="234"/>
      <c r="L39" s="234"/>
      <c r="M39" s="234" t="s">
        <v>1306</v>
      </c>
      <c r="N39" s="234" t="s">
        <v>206</v>
      </c>
      <c r="O39" s="234" t="s">
        <v>207</v>
      </c>
      <c r="P39" s="234">
        <v>30</v>
      </c>
      <c r="Q39" s="234">
        <v>0</v>
      </c>
      <c r="R39" s="234">
        <f t="shared" si="0"/>
        <v>30</v>
      </c>
      <c r="S39" s="234" t="s">
        <v>15</v>
      </c>
      <c r="T39" s="234" t="s">
        <v>208</v>
      </c>
      <c r="U39" s="235"/>
    </row>
    <row r="40" spans="1:22" s="157" customFormat="1" ht="28.8" hidden="1" x14ac:dyDescent="0.3">
      <c r="A40" s="153">
        <v>140</v>
      </c>
      <c r="B40" s="153" t="s">
        <v>392</v>
      </c>
      <c r="C40" s="153" t="s">
        <v>210</v>
      </c>
      <c r="D40" s="175" t="s">
        <v>1134</v>
      </c>
      <c r="E40" s="175" t="s">
        <v>1380</v>
      </c>
      <c r="F40" s="153" t="s">
        <v>1542</v>
      </c>
      <c r="G40" s="153">
        <v>0</v>
      </c>
      <c r="H40" s="153"/>
      <c r="I40" s="153"/>
      <c r="J40" s="153"/>
      <c r="K40" s="153"/>
      <c r="L40" s="153"/>
      <c r="M40" s="153" t="s">
        <v>1135</v>
      </c>
      <c r="N40" s="175" t="s">
        <v>1475</v>
      </c>
      <c r="O40" s="153" t="s">
        <v>1316</v>
      </c>
      <c r="P40" s="153">
        <v>9</v>
      </c>
      <c r="Q40" s="153">
        <v>0</v>
      </c>
      <c r="R40" s="153">
        <f t="shared" si="0"/>
        <v>9</v>
      </c>
      <c r="S40" s="153" t="s">
        <v>15</v>
      </c>
      <c r="T40" s="153" t="s">
        <v>211</v>
      </c>
    </row>
    <row r="41" spans="1:22" s="147" customFormat="1" x14ac:dyDescent="0.3">
      <c r="A41" s="171">
        <v>132</v>
      </c>
      <c r="B41" s="172" t="s">
        <v>99</v>
      </c>
      <c r="C41" s="172" t="s">
        <v>105</v>
      </c>
      <c r="D41" s="172" t="s">
        <v>101</v>
      </c>
      <c r="E41" s="172" t="s">
        <v>212</v>
      </c>
      <c r="F41" s="172" t="s">
        <v>1415</v>
      </c>
      <c r="G41" s="172">
        <v>1</v>
      </c>
      <c r="H41" s="172"/>
      <c r="I41" s="172"/>
      <c r="J41" s="172">
        <v>1</v>
      </c>
      <c r="K41" s="172"/>
      <c r="L41" s="172"/>
      <c r="M41" s="172" t="s">
        <v>213</v>
      </c>
      <c r="N41" s="172" t="s">
        <v>1473</v>
      </c>
      <c r="O41" s="172" t="s">
        <v>214</v>
      </c>
      <c r="P41" s="172">
        <v>92</v>
      </c>
      <c r="Q41" s="172">
        <v>0</v>
      </c>
      <c r="R41" s="172">
        <f t="shared" si="0"/>
        <v>92</v>
      </c>
      <c r="S41" s="172" t="s">
        <v>15</v>
      </c>
      <c r="T41" s="172" t="s">
        <v>215</v>
      </c>
      <c r="U41" s="174"/>
    </row>
    <row r="42" spans="1:22" s="146" customFormat="1" hidden="1" x14ac:dyDescent="0.3">
      <c r="A42" s="153">
        <v>99</v>
      </c>
      <c r="B42" s="154" t="s">
        <v>216</v>
      </c>
      <c r="C42" s="154" t="s">
        <v>209</v>
      </c>
      <c r="D42" s="154" t="s">
        <v>217</v>
      </c>
      <c r="E42" s="154" t="s">
        <v>218</v>
      </c>
      <c r="F42" s="154" t="s">
        <v>1414</v>
      </c>
      <c r="G42" s="154">
        <v>0</v>
      </c>
      <c r="H42" s="154"/>
      <c r="I42" s="154"/>
      <c r="J42" s="154"/>
      <c r="K42" s="154"/>
      <c r="L42" s="154"/>
      <c r="M42" s="154" t="s">
        <v>1350</v>
      </c>
      <c r="N42" s="154" t="s">
        <v>219</v>
      </c>
      <c r="O42" s="154" t="s">
        <v>1465</v>
      </c>
      <c r="P42" s="154">
        <v>25</v>
      </c>
      <c r="Q42" s="154">
        <v>0</v>
      </c>
      <c r="R42" s="154">
        <f t="shared" si="0"/>
        <v>25</v>
      </c>
      <c r="S42" s="154" t="s">
        <v>15</v>
      </c>
      <c r="T42" s="154" t="s">
        <v>220</v>
      </c>
      <c r="U42" s="156"/>
    </row>
    <row r="43" spans="1:22" s="160" customFormat="1" x14ac:dyDescent="0.3">
      <c r="A43" s="163">
        <v>134</v>
      </c>
      <c r="B43" s="164" t="s">
        <v>221</v>
      </c>
      <c r="C43" s="164" t="s">
        <v>222</v>
      </c>
      <c r="D43" s="164" t="s">
        <v>223</v>
      </c>
      <c r="E43" s="164" t="s">
        <v>1474</v>
      </c>
      <c r="F43" s="164" t="s">
        <v>1541</v>
      </c>
      <c r="G43" s="164">
        <v>1</v>
      </c>
      <c r="H43" s="164"/>
      <c r="I43" s="164"/>
      <c r="J43" s="164"/>
      <c r="K43" s="164"/>
      <c r="L43" s="164">
        <v>1</v>
      </c>
      <c r="M43" s="164" t="s">
        <v>1328</v>
      </c>
      <c r="N43" s="164" t="s">
        <v>224</v>
      </c>
      <c r="O43" s="164" t="s">
        <v>1329</v>
      </c>
      <c r="P43" s="163">
        <v>42</v>
      </c>
      <c r="Q43" s="164">
        <v>0</v>
      </c>
      <c r="R43" s="164">
        <f t="shared" si="0"/>
        <v>42</v>
      </c>
      <c r="S43" s="164" t="s">
        <v>15</v>
      </c>
      <c r="T43" s="164" t="s">
        <v>225</v>
      </c>
      <c r="U43" s="166"/>
    </row>
    <row r="44" spans="1:22" s="146" customFormat="1" hidden="1" x14ac:dyDescent="0.3">
      <c r="A44" s="153">
        <v>135</v>
      </c>
      <c r="B44" s="154" t="s">
        <v>226</v>
      </c>
      <c r="C44" s="154" t="s">
        <v>227</v>
      </c>
      <c r="D44" s="154" t="s">
        <v>228</v>
      </c>
      <c r="E44" s="154" t="s">
        <v>229</v>
      </c>
      <c r="F44" s="154" t="s">
        <v>1415</v>
      </c>
      <c r="G44" s="154">
        <v>0</v>
      </c>
      <c r="H44" s="154"/>
      <c r="I44" s="154"/>
      <c r="J44" s="154"/>
      <c r="K44" s="154"/>
      <c r="L44" s="154"/>
      <c r="M44" s="154" t="s">
        <v>1297</v>
      </c>
      <c r="N44" s="154" t="s">
        <v>230</v>
      </c>
      <c r="O44" s="154" t="s">
        <v>231</v>
      </c>
      <c r="P44" s="154">
        <v>20</v>
      </c>
      <c r="Q44" s="154">
        <v>0</v>
      </c>
      <c r="R44" s="154">
        <f t="shared" si="0"/>
        <v>20</v>
      </c>
      <c r="S44" s="154" t="s">
        <v>15</v>
      </c>
      <c r="T44" s="154" t="s">
        <v>232</v>
      </c>
      <c r="U44" s="156"/>
    </row>
    <row r="45" spans="1:22" s="147" customFormat="1" x14ac:dyDescent="0.3">
      <c r="A45" s="171">
        <v>136</v>
      </c>
      <c r="B45" s="172" t="s">
        <v>17</v>
      </c>
      <c r="C45" s="172" t="s">
        <v>18</v>
      </c>
      <c r="D45" s="172" t="s">
        <v>1410</v>
      </c>
      <c r="E45" s="172" t="s">
        <v>233</v>
      </c>
      <c r="F45" s="172" t="s">
        <v>1549</v>
      </c>
      <c r="G45" s="172">
        <v>1</v>
      </c>
      <c r="H45" s="172"/>
      <c r="I45" s="172"/>
      <c r="J45" s="172">
        <v>1</v>
      </c>
      <c r="K45" s="172"/>
      <c r="L45" s="172"/>
      <c r="M45" s="172" t="s">
        <v>1119</v>
      </c>
      <c r="N45" s="172" t="s">
        <v>1270</v>
      </c>
      <c r="O45" s="172" t="s">
        <v>1271</v>
      </c>
      <c r="P45" s="172">
        <v>35</v>
      </c>
      <c r="Q45" s="172">
        <v>0</v>
      </c>
      <c r="R45" s="172">
        <f t="shared" si="0"/>
        <v>35</v>
      </c>
      <c r="S45" s="172" t="s">
        <v>15</v>
      </c>
      <c r="T45" s="172" t="s">
        <v>234</v>
      </c>
      <c r="U45" s="174"/>
    </row>
    <row r="46" spans="1:22" s="144" customFormat="1" x14ac:dyDescent="0.3">
      <c r="A46" s="141">
        <v>137</v>
      </c>
      <c r="B46" s="142" t="s">
        <v>167</v>
      </c>
      <c r="C46" s="142" t="s">
        <v>168</v>
      </c>
      <c r="D46" s="142" t="s">
        <v>169</v>
      </c>
      <c r="E46" s="142" t="s">
        <v>235</v>
      </c>
      <c r="F46" s="142" t="s">
        <v>1544</v>
      </c>
      <c r="G46" s="142">
        <v>1</v>
      </c>
      <c r="H46" s="142"/>
      <c r="I46" s="142"/>
      <c r="J46" s="142"/>
      <c r="K46" s="142">
        <v>1</v>
      </c>
      <c r="L46" s="142"/>
      <c r="M46" s="142" t="s">
        <v>1375</v>
      </c>
      <c r="N46" s="142" t="s">
        <v>236</v>
      </c>
      <c r="O46" s="142" t="s">
        <v>1376</v>
      </c>
      <c r="P46" s="143">
        <v>13</v>
      </c>
      <c r="Q46" s="142">
        <v>0</v>
      </c>
      <c r="R46" s="143">
        <f t="shared" si="0"/>
        <v>13</v>
      </c>
      <c r="S46" s="142" t="s">
        <v>1107</v>
      </c>
      <c r="T46" s="142"/>
      <c r="U46" s="144" t="s">
        <v>1189</v>
      </c>
      <c r="V46" s="144">
        <v>1</v>
      </c>
    </row>
    <row r="47" spans="1:22" s="146" customFormat="1" hidden="1" x14ac:dyDescent="0.3">
      <c r="A47" s="153">
        <v>122</v>
      </c>
      <c r="B47" s="154" t="s">
        <v>237</v>
      </c>
      <c r="C47" s="154" t="s">
        <v>238</v>
      </c>
      <c r="D47" s="154" t="s">
        <v>239</v>
      </c>
      <c r="E47" s="154" t="s">
        <v>240</v>
      </c>
      <c r="F47" s="154" t="s">
        <v>1544</v>
      </c>
      <c r="G47" s="154">
        <v>0</v>
      </c>
      <c r="H47" s="154"/>
      <c r="I47" s="154"/>
      <c r="J47" s="154"/>
      <c r="K47" s="154"/>
      <c r="L47" s="154"/>
      <c r="M47" s="154" t="s">
        <v>241</v>
      </c>
      <c r="N47" s="154" t="s">
        <v>242</v>
      </c>
      <c r="O47" s="154" t="s">
        <v>243</v>
      </c>
      <c r="P47" s="154">
        <v>20</v>
      </c>
      <c r="Q47" s="154">
        <v>0</v>
      </c>
      <c r="R47" s="154">
        <f t="shared" si="0"/>
        <v>20</v>
      </c>
      <c r="S47" s="154" t="s">
        <v>15</v>
      </c>
      <c r="T47" s="154" t="s">
        <v>244</v>
      </c>
      <c r="U47" s="156"/>
    </row>
    <row r="48" spans="1:22" s="159" customFormat="1" x14ac:dyDescent="0.3">
      <c r="A48" s="141">
        <v>112</v>
      </c>
      <c r="B48" s="142" t="s">
        <v>53</v>
      </c>
      <c r="C48" s="142" t="s">
        <v>54</v>
      </c>
      <c r="D48" s="142" t="s">
        <v>55</v>
      </c>
      <c r="E48" s="142" t="s">
        <v>245</v>
      </c>
      <c r="F48" s="142" t="s">
        <v>1414</v>
      </c>
      <c r="G48" s="142">
        <v>1</v>
      </c>
      <c r="H48" s="142"/>
      <c r="I48" s="142"/>
      <c r="J48" s="142"/>
      <c r="K48" s="142">
        <v>1</v>
      </c>
      <c r="L48" s="142"/>
      <c r="M48" s="142" t="s">
        <v>246</v>
      </c>
      <c r="N48" s="142" t="s">
        <v>247</v>
      </c>
      <c r="O48" s="142" t="s">
        <v>248</v>
      </c>
      <c r="P48" s="142">
        <v>20</v>
      </c>
      <c r="Q48" s="142">
        <v>20</v>
      </c>
      <c r="R48" s="142">
        <f t="shared" si="0"/>
        <v>40</v>
      </c>
      <c r="S48" s="142" t="s">
        <v>15</v>
      </c>
      <c r="T48" s="142" t="s">
        <v>249</v>
      </c>
      <c r="U48" s="144"/>
    </row>
    <row r="49" spans="1:22" s="147" customFormat="1" x14ac:dyDescent="0.3">
      <c r="A49" s="171">
        <v>96</v>
      </c>
      <c r="B49" s="172" t="s">
        <v>99</v>
      </c>
      <c r="C49" s="172" t="s">
        <v>100</v>
      </c>
      <c r="D49" s="172" t="s">
        <v>101</v>
      </c>
      <c r="E49" s="172" t="s">
        <v>1129</v>
      </c>
      <c r="F49" s="172" t="s">
        <v>1415</v>
      </c>
      <c r="G49" s="172">
        <v>1</v>
      </c>
      <c r="H49" s="172"/>
      <c r="I49" s="172"/>
      <c r="J49" s="172">
        <v>1</v>
      </c>
      <c r="K49" s="172"/>
      <c r="L49" s="172"/>
      <c r="M49" s="172" t="s">
        <v>1307</v>
      </c>
      <c r="N49" s="172" t="s">
        <v>250</v>
      </c>
      <c r="O49" s="172" t="s">
        <v>1463</v>
      </c>
      <c r="P49" s="172">
        <v>65</v>
      </c>
      <c r="Q49" s="172">
        <v>0</v>
      </c>
      <c r="R49" s="172">
        <f t="shared" si="0"/>
        <v>65</v>
      </c>
      <c r="S49" s="172" t="s">
        <v>15</v>
      </c>
      <c r="T49" s="172" t="s">
        <v>251</v>
      </c>
      <c r="U49" s="174"/>
    </row>
    <row r="50" spans="1:22" s="146" customFormat="1" hidden="1" x14ac:dyDescent="0.3">
      <c r="A50" s="153">
        <v>97</v>
      </c>
      <c r="B50" s="154" t="s">
        <v>33</v>
      </c>
      <c r="C50" s="154" t="s">
        <v>34</v>
      </c>
      <c r="D50" s="154" t="s">
        <v>35</v>
      </c>
      <c r="E50" s="154" t="s">
        <v>252</v>
      </c>
      <c r="F50" s="154" t="s">
        <v>1414</v>
      </c>
      <c r="G50" s="154">
        <v>0</v>
      </c>
      <c r="H50" s="154"/>
      <c r="I50" s="154"/>
      <c r="J50" s="154"/>
      <c r="K50" s="154"/>
      <c r="L50" s="154"/>
      <c r="M50" s="154" t="s">
        <v>1197</v>
      </c>
      <c r="N50" s="154" t="s">
        <v>253</v>
      </c>
      <c r="O50" s="154" t="s">
        <v>254</v>
      </c>
      <c r="P50" s="154">
        <v>60</v>
      </c>
      <c r="Q50" s="154">
        <v>0</v>
      </c>
      <c r="R50" s="154">
        <f t="shared" si="0"/>
        <v>60</v>
      </c>
      <c r="S50" s="154" t="s">
        <v>15</v>
      </c>
      <c r="T50" s="154" t="s">
        <v>255</v>
      </c>
      <c r="U50" s="156"/>
    </row>
    <row r="51" spans="1:22" s="169" customFormat="1" ht="28.8" x14ac:dyDescent="0.3">
      <c r="A51" s="162">
        <v>75</v>
      </c>
      <c r="B51" s="167" t="s">
        <v>256</v>
      </c>
      <c r="C51" s="167" t="s">
        <v>209</v>
      </c>
      <c r="D51" s="167" t="s">
        <v>257</v>
      </c>
      <c r="E51" s="167" t="s">
        <v>258</v>
      </c>
      <c r="F51" s="167" t="s">
        <v>1414</v>
      </c>
      <c r="G51" s="167">
        <v>1</v>
      </c>
      <c r="H51" s="167"/>
      <c r="I51" s="167">
        <v>1</v>
      </c>
      <c r="J51" s="167"/>
      <c r="K51" s="167"/>
      <c r="L51" s="167"/>
      <c r="M51" s="167" t="s">
        <v>1347</v>
      </c>
      <c r="N51" s="168" t="s">
        <v>1456</v>
      </c>
      <c r="O51" s="167" t="s">
        <v>1348</v>
      </c>
      <c r="P51" s="167">
        <v>22</v>
      </c>
      <c r="Q51" s="167">
        <v>0</v>
      </c>
      <c r="R51" s="167">
        <f t="shared" si="0"/>
        <v>22</v>
      </c>
      <c r="S51" s="167" t="s">
        <v>15</v>
      </c>
      <c r="T51" s="167" t="s">
        <v>259</v>
      </c>
    </row>
    <row r="52" spans="1:22" s="159" customFormat="1" x14ac:dyDescent="0.3">
      <c r="A52" s="141">
        <v>76</v>
      </c>
      <c r="B52" s="142" t="s">
        <v>260</v>
      </c>
      <c r="C52" s="142" t="s">
        <v>60</v>
      </c>
      <c r="D52" s="142" t="s">
        <v>261</v>
      </c>
      <c r="E52" s="142" t="s">
        <v>1139</v>
      </c>
      <c r="F52" s="142" t="s">
        <v>1415</v>
      </c>
      <c r="G52" s="142">
        <v>1</v>
      </c>
      <c r="H52" s="142"/>
      <c r="I52" s="142"/>
      <c r="J52" s="142"/>
      <c r="K52" s="142">
        <v>1</v>
      </c>
      <c r="L52" s="142"/>
      <c r="M52" s="142" t="s">
        <v>1342</v>
      </c>
      <c r="N52" s="142" t="s">
        <v>262</v>
      </c>
      <c r="O52" s="236" t="s">
        <v>1457</v>
      </c>
      <c r="P52" s="142">
        <v>20</v>
      </c>
      <c r="Q52" s="142">
        <v>0</v>
      </c>
      <c r="R52" s="142">
        <f t="shared" si="0"/>
        <v>20</v>
      </c>
      <c r="S52" s="142" t="s">
        <v>15</v>
      </c>
      <c r="T52" s="142" t="s">
        <v>263</v>
      </c>
      <c r="U52" s="144"/>
    </row>
    <row r="53" spans="1:22" s="146" customFormat="1" hidden="1" x14ac:dyDescent="0.3">
      <c r="A53" s="153">
        <v>77</v>
      </c>
      <c r="B53" s="154" t="s">
        <v>264</v>
      </c>
      <c r="C53" s="154" t="s">
        <v>265</v>
      </c>
      <c r="D53" s="154" t="s">
        <v>266</v>
      </c>
      <c r="E53" s="154" t="s">
        <v>267</v>
      </c>
      <c r="F53" s="154" t="s">
        <v>1414</v>
      </c>
      <c r="G53" s="154">
        <v>0</v>
      </c>
      <c r="H53" s="154"/>
      <c r="I53" s="154"/>
      <c r="J53" s="154"/>
      <c r="K53" s="154"/>
      <c r="L53" s="154"/>
      <c r="M53" s="154" t="s">
        <v>268</v>
      </c>
      <c r="N53" s="154" t="s">
        <v>1322</v>
      </c>
      <c r="O53" s="177" t="s">
        <v>1458</v>
      </c>
      <c r="P53" s="154">
        <v>23</v>
      </c>
      <c r="Q53" s="154">
        <v>0</v>
      </c>
      <c r="R53" s="154">
        <f t="shared" si="0"/>
        <v>23</v>
      </c>
      <c r="S53" s="154" t="s">
        <v>15</v>
      </c>
      <c r="T53" s="154" t="s">
        <v>269</v>
      </c>
      <c r="U53" s="156"/>
    </row>
    <row r="54" spans="1:22" s="146" customFormat="1" hidden="1" x14ac:dyDescent="0.3">
      <c r="A54" s="153">
        <v>78</v>
      </c>
      <c r="B54" s="154" t="s">
        <v>270</v>
      </c>
      <c r="C54" s="154" t="s">
        <v>271</v>
      </c>
      <c r="D54" s="154" t="s">
        <v>272</v>
      </c>
      <c r="E54" s="154" t="s">
        <v>273</v>
      </c>
      <c r="F54" s="154" t="s">
        <v>1538</v>
      </c>
      <c r="G54" s="154">
        <v>0</v>
      </c>
      <c r="H54" s="154"/>
      <c r="I54" s="154"/>
      <c r="J54" s="154"/>
      <c r="K54" s="154"/>
      <c r="L54" s="154"/>
      <c r="M54" s="155" t="s">
        <v>1320</v>
      </c>
      <c r="N54" s="154" t="s">
        <v>274</v>
      </c>
      <c r="O54" s="154" t="s">
        <v>1321</v>
      </c>
      <c r="P54" s="154">
        <v>60</v>
      </c>
      <c r="Q54" s="154">
        <v>0</v>
      </c>
      <c r="R54" s="154">
        <f t="shared" si="0"/>
        <v>60</v>
      </c>
      <c r="S54" s="154" t="s">
        <v>15</v>
      </c>
      <c r="T54" s="154" t="s">
        <v>275</v>
      </c>
      <c r="U54" s="156"/>
    </row>
    <row r="55" spans="1:22" s="160" customFormat="1" x14ac:dyDescent="0.3">
      <c r="A55" s="163">
        <v>59</v>
      </c>
      <c r="B55" s="164" t="s">
        <v>276</v>
      </c>
      <c r="C55" s="164" t="s">
        <v>277</v>
      </c>
      <c r="D55" s="164" t="s">
        <v>278</v>
      </c>
      <c r="E55" s="164" t="s">
        <v>279</v>
      </c>
      <c r="F55" s="164" t="s">
        <v>1543</v>
      </c>
      <c r="G55" s="164">
        <v>1</v>
      </c>
      <c r="H55" s="164"/>
      <c r="I55" s="164"/>
      <c r="J55" s="164"/>
      <c r="K55" s="164"/>
      <c r="L55" s="164">
        <v>1</v>
      </c>
      <c r="M55" s="164" t="s">
        <v>280</v>
      </c>
      <c r="N55" s="164" t="s">
        <v>281</v>
      </c>
      <c r="O55" s="164" t="s">
        <v>282</v>
      </c>
      <c r="P55" s="237">
        <v>40</v>
      </c>
      <c r="Q55" s="164">
        <v>0</v>
      </c>
      <c r="R55" s="237">
        <f t="shared" si="0"/>
        <v>40</v>
      </c>
      <c r="S55" s="164" t="s">
        <v>15</v>
      </c>
      <c r="T55" s="164" t="s">
        <v>283</v>
      </c>
      <c r="U55" s="238" t="s">
        <v>1277</v>
      </c>
      <c r="V55" s="160">
        <v>1</v>
      </c>
    </row>
    <row r="56" spans="1:22" s="149" customFormat="1" x14ac:dyDescent="0.3">
      <c r="A56" s="162">
        <v>60</v>
      </c>
      <c r="B56" s="167" t="s">
        <v>99</v>
      </c>
      <c r="C56" s="167" t="s">
        <v>100</v>
      </c>
      <c r="D56" s="167" t="s">
        <v>101</v>
      </c>
      <c r="E56" s="167" t="s">
        <v>1428</v>
      </c>
      <c r="F56" s="167" t="s">
        <v>1415</v>
      </c>
      <c r="G56" s="167">
        <v>1</v>
      </c>
      <c r="H56" s="167"/>
      <c r="I56" s="167">
        <v>1</v>
      </c>
      <c r="J56" s="167"/>
      <c r="K56" s="167"/>
      <c r="L56" s="167"/>
      <c r="M56" s="167" t="s">
        <v>1305</v>
      </c>
      <c r="N56" s="167" t="s">
        <v>284</v>
      </c>
      <c r="O56" s="167" t="s">
        <v>285</v>
      </c>
      <c r="P56" s="162">
        <v>89</v>
      </c>
      <c r="Q56" s="167">
        <v>0</v>
      </c>
      <c r="R56" s="162">
        <f t="shared" si="0"/>
        <v>89</v>
      </c>
      <c r="S56" s="167" t="s">
        <v>15</v>
      </c>
      <c r="T56" s="167"/>
      <c r="U56" s="169" t="s">
        <v>1501</v>
      </c>
      <c r="V56" s="149">
        <v>1</v>
      </c>
    </row>
    <row r="57" spans="1:22" s="146" customFormat="1" hidden="1" x14ac:dyDescent="0.3">
      <c r="A57" s="153">
        <v>0</v>
      </c>
      <c r="B57" s="239" t="s">
        <v>286</v>
      </c>
      <c r="C57" s="154" t="s">
        <v>178</v>
      </c>
      <c r="D57" s="154" t="s">
        <v>287</v>
      </c>
      <c r="E57" s="154" t="s">
        <v>288</v>
      </c>
      <c r="F57" s="155" t="s">
        <v>1414</v>
      </c>
      <c r="G57" s="154">
        <v>0</v>
      </c>
      <c r="H57" s="154"/>
      <c r="I57" s="154"/>
      <c r="J57" s="154"/>
      <c r="K57" s="154"/>
      <c r="L57" s="154"/>
      <c r="M57" s="154" t="s">
        <v>1398</v>
      </c>
      <c r="N57" s="154" t="s">
        <v>289</v>
      </c>
      <c r="O57" s="154" t="s">
        <v>1397</v>
      </c>
      <c r="P57" s="154">
        <v>20</v>
      </c>
      <c r="Q57" s="154">
        <v>0</v>
      </c>
      <c r="R57" s="154">
        <f t="shared" si="0"/>
        <v>20</v>
      </c>
      <c r="S57" s="154" t="s">
        <v>15</v>
      </c>
      <c r="T57" s="154" t="s">
        <v>290</v>
      </c>
      <c r="U57" s="156"/>
    </row>
    <row r="58" spans="1:22" s="169" customFormat="1" ht="19.2" customHeight="1" x14ac:dyDescent="0.3">
      <c r="A58" s="152">
        <v>1</v>
      </c>
      <c r="B58" s="178">
        <v>30028</v>
      </c>
      <c r="C58" s="167" t="s">
        <v>271</v>
      </c>
      <c r="D58" s="167" t="s">
        <v>338</v>
      </c>
      <c r="E58" s="167" t="s">
        <v>291</v>
      </c>
      <c r="F58" s="167" t="s">
        <v>1538</v>
      </c>
      <c r="G58" s="167">
        <v>1</v>
      </c>
      <c r="H58" s="167"/>
      <c r="I58" s="152">
        <v>1</v>
      </c>
      <c r="J58" s="167"/>
      <c r="K58" s="167"/>
      <c r="L58" s="167"/>
      <c r="M58" s="180" t="s">
        <v>1563</v>
      </c>
      <c r="N58" s="167" t="s">
        <v>292</v>
      </c>
      <c r="O58" s="167" t="s">
        <v>1336</v>
      </c>
      <c r="P58" s="162">
        <v>30</v>
      </c>
      <c r="Q58" s="167">
        <v>0</v>
      </c>
      <c r="R58" s="167">
        <f t="shared" si="0"/>
        <v>30</v>
      </c>
      <c r="S58" s="167" t="s">
        <v>15</v>
      </c>
      <c r="T58" s="167" t="s">
        <v>293</v>
      </c>
      <c r="U58" s="179" t="s">
        <v>1562</v>
      </c>
      <c r="V58" s="169">
        <v>1</v>
      </c>
    </row>
    <row r="59" spans="1:22" s="147" customFormat="1" ht="28.8" x14ac:dyDescent="0.3">
      <c r="A59" s="171">
        <v>2</v>
      </c>
      <c r="B59" s="240" t="s">
        <v>294</v>
      </c>
      <c r="C59" s="172" t="s">
        <v>295</v>
      </c>
      <c r="D59" s="172" t="s">
        <v>296</v>
      </c>
      <c r="E59" s="172" t="s">
        <v>1434</v>
      </c>
      <c r="F59" s="173" t="s">
        <v>1547</v>
      </c>
      <c r="G59" s="172">
        <v>1</v>
      </c>
      <c r="H59" s="172"/>
      <c r="I59" s="172"/>
      <c r="J59" s="172">
        <v>1</v>
      </c>
      <c r="K59" s="172"/>
      <c r="L59" s="172"/>
      <c r="M59" s="241" t="s">
        <v>1435</v>
      </c>
      <c r="N59" s="172" t="s">
        <v>297</v>
      </c>
      <c r="O59" s="172" t="s">
        <v>298</v>
      </c>
      <c r="P59" s="172">
        <v>38</v>
      </c>
      <c r="Q59" s="172">
        <v>0</v>
      </c>
      <c r="R59" s="172">
        <f t="shared" si="0"/>
        <v>38</v>
      </c>
      <c r="S59" s="172" t="s">
        <v>15</v>
      </c>
      <c r="T59" s="172" t="s">
        <v>299</v>
      </c>
      <c r="U59" s="174"/>
    </row>
    <row r="60" spans="1:22" s="159" customFormat="1" ht="27.6" customHeight="1" x14ac:dyDescent="0.3">
      <c r="A60" s="141">
        <v>222</v>
      </c>
      <c r="B60" s="142" t="s">
        <v>294</v>
      </c>
      <c r="C60" s="142" t="s">
        <v>295</v>
      </c>
      <c r="D60" s="142" t="s">
        <v>296</v>
      </c>
      <c r="E60" s="148" t="s">
        <v>1495</v>
      </c>
      <c r="F60" s="148" t="s">
        <v>1547</v>
      </c>
      <c r="G60" s="142">
        <v>1</v>
      </c>
      <c r="H60" s="142"/>
      <c r="I60" s="142"/>
      <c r="J60" s="142"/>
      <c r="K60" s="142">
        <v>1</v>
      </c>
      <c r="L60" s="142"/>
      <c r="M60" s="142" t="s">
        <v>1497</v>
      </c>
      <c r="N60" s="148" t="s">
        <v>1498</v>
      </c>
      <c r="O60" s="142" t="s">
        <v>1413</v>
      </c>
      <c r="P60" s="143">
        <v>18</v>
      </c>
      <c r="Q60" s="142">
        <v>0</v>
      </c>
      <c r="R60" s="143">
        <f t="shared" si="0"/>
        <v>18</v>
      </c>
      <c r="S60" s="142"/>
      <c r="T60" s="142"/>
      <c r="U60" s="144" t="s">
        <v>1496</v>
      </c>
      <c r="V60" s="159">
        <v>1</v>
      </c>
    </row>
    <row r="61" spans="1:22" s="146" customFormat="1" hidden="1" x14ac:dyDescent="0.3">
      <c r="A61" s="153">
        <v>3</v>
      </c>
      <c r="B61" s="242" t="s">
        <v>99</v>
      </c>
      <c r="C61" s="154" t="s">
        <v>105</v>
      </c>
      <c r="D61" s="154" t="s">
        <v>101</v>
      </c>
      <c r="E61" s="153" t="s">
        <v>1436</v>
      </c>
      <c r="F61" s="155" t="s">
        <v>1415</v>
      </c>
      <c r="G61" s="154">
        <v>0</v>
      </c>
      <c r="H61" s="154"/>
      <c r="I61" s="154"/>
      <c r="J61" s="154"/>
      <c r="K61" s="154"/>
      <c r="L61" s="154"/>
      <c r="M61" s="154" t="s">
        <v>1167</v>
      </c>
      <c r="N61" s="154" t="s">
        <v>300</v>
      </c>
      <c r="O61" s="154" t="s">
        <v>301</v>
      </c>
      <c r="P61" s="154">
        <v>55</v>
      </c>
      <c r="Q61" s="153">
        <v>15</v>
      </c>
      <c r="R61" s="154">
        <f t="shared" si="0"/>
        <v>70</v>
      </c>
      <c r="S61" s="154" t="s">
        <v>15</v>
      </c>
      <c r="T61" s="154" t="s">
        <v>302</v>
      </c>
      <c r="U61" s="156"/>
    </row>
    <row r="62" spans="1:22" s="149" customFormat="1" x14ac:dyDescent="0.3">
      <c r="A62" s="162">
        <v>4</v>
      </c>
      <c r="B62" s="178" t="s">
        <v>303</v>
      </c>
      <c r="C62" s="167" t="s">
        <v>161</v>
      </c>
      <c r="D62" s="167" t="s">
        <v>304</v>
      </c>
      <c r="E62" s="167" t="s">
        <v>186</v>
      </c>
      <c r="F62" s="168" t="s">
        <v>1415</v>
      </c>
      <c r="G62" s="167">
        <v>1</v>
      </c>
      <c r="H62" s="167"/>
      <c r="I62" s="167">
        <v>1</v>
      </c>
      <c r="J62" s="167"/>
      <c r="K62" s="167"/>
      <c r="L62" s="167"/>
      <c r="M62" s="167" t="s">
        <v>1181</v>
      </c>
      <c r="N62" s="167" t="s">
        <v>305</v>
      </c>
      <c r="O62" s="167" t="s">
        <v>306</v>
      </c>
      <c r="P62" s="167">
        <v>20</v>
      </c>
      <c r="Q62" s="167">
        <v>0</v>
      </c>
      <c r="R62" s="167">
        <f t="shared" si="0"/>
        <v>20</v>
      </c>
      <c r="S62" s="167" t="s">
        <v>15</v>
      </c>
      <c r="T62" s="167" t="s">
        <v>307</v>
      </c>
      <c r="U62" s="169"/>
    </row>
    <row r="63" spans="1:22" s="150" customFormat="1" hidden="1" x14ac:dyDescent="0.3">
      <c r="A63" s="153">
        <v>5</v>
      </c>
      <c r="B63" s="243" t="s">
        <v>308</v>
      </c>
      <c r="C63" s="153" t="s">
        <v>309</v>
      </c>
      <c r="D63" s="153" t="s">
        <v>310</v>
      </c>
      <c r="E63" s="153" t="s">
        <v>311</v>
      </c>
      <c r="F63" s="175" t="s">
        <v>1418</v>
      </c>
      <c r="G63" s="153">
        <v>0</v>
      </c>
      <c r="H63" s="153"/>
      <c r="I63" s="153"/>
      <c r="J63" s="153"/>
      <c r="K63" s="153"/>
      <c r="L63" s="153"/>
      <c r="M63" s="153" t="s">
        <v>312</v>
      </c>
      <c r="N63" s="153" t="s">
        <v>313</v>
      </c>
      <c r="O63" s="153" t="s">
        <v>1214</v>
      </c>
      <c r="P63" s="153">
        <v>45</v>
      </c>
      <c r="Q63" s="153">
        <v>0</v>
      </c>
      <c r="R63" s="153">
        <f t="shared" si="0"/>
        <v>45</v>
      </c>
      <c r="S63" s="153" t="s">
        <v>15</v>
      </c>
      <c r="T63" s="153" t="s">
        <v>314</v>
      </c>
      <c r="U63" s="157"/>
    </row>
    <row r="64" spans="1:22" s="151" customFormat="1" x14ac:dyDescent="0.3">
      <c r="A64" s="233">
        <v>6</v>
      </c>
      <c r="B64" s="244" t="s">
        <v>99</v>
      </c>
      <c r="C64" s="234" t="s">
        <v>105</v>
      </c>
      <c r="D64" s="234" t="s">
        <v>101</v>
      </c>
      <c r="E64" s="234" t="s">
        <v>315</v>
      </c>
      <c r="F64" s="245" t="s">
        <v>1415</v>
      </c>
      <c r="G64" s="233">
        <v>1</v>
      </c>
      <c r="H64" s="246">
        <v>1</v>
      </c>
      <c r="I64" s="234"/>
      <c r="J64" s="234"/>
      <c r="K64" s="234"/>
      <c r="L64" s="234"/>
      <c r="M64" s="245" t="s">
        <v>1298</v>
      </c>
      <c r="N64" s="234" t="s">
        <v>316</v>
      </c>
      <c r="O64" s="234" t="s">
        <v>317</v>
      </c>
      <c r="P64" s="234">
        <v>36</v>
      </c>
      <c r="Q64" s="234">
        <v>0</v>
      </c>
      <c r="R64" s="234">
        <f t="shared" si="0"/>
        <v>36</v>
      </c>
      <c r="S64" s="234" t="s">
        <v>15</v>
      </c>
      <c r="T64" s="234" t="s">
        <v>318</v>
      </c>
      <c r="U64" s="235"/>
    </row>
    <row r="65" spans="1:22" s="147" customFormat="1" x14ac:dyDescent="0.3">
      <c r="A65" s="171">
        <v>7</v>
      </c>
      <c r="B65" s="172" t="s">
        <v>99</v>
      </c>
      <c r="C65" s="172" t="s">
        <v>100</v>
      </c>
      <c r="D65" s="172" t="s">
        <v>101</v>
      </c>
      <c r="E65" s="172" t="s">
        <v>319</v>
      </c>
      <c r="F65" s="172" t="s">
        <v>1415</v>
      </c>
      <c r="G65" s="172">
        <v>1</v>
      </c>
      <c r="H65" s="172"/>
      <c r="I65" s="172"/>
      <c r="J65" s="172">
        <v>1</v>
      </c>
      <c r="K65" s="172"/>
      <c r="L65" s="172"/>
      <c r="M65" s="172" t="s">
        <v>320</v>
      </c>
      <c r="N65" s="172" t="s">
        <v>321</v>
      </c>
      <c r="O65" s="172" t="s">
        <v>322</v>
      </c>
      <c r="P65" s="172">
        <v>30</v>
      </c>
      <c r="Q65" s="172">
        <v>0</v>
      </c>
      <c r="R65" s="172">
        <f t="shared" si="0"/>
        <v>30</v>
      </c>
      <c r="S65" s="172" t="s">
        <v>15</v>
      </c>
      <c r="T65" s="172" t="s">
        <v>323</v>
      </c>
      <c r="U65" s="174"/>
    </row>
    <row r="66" spans="1:22" s="156" customFormat="1" ht="31.5" hidden="1" customHeight="1" x14ac:dyDescent="0.3">
      <c r="A66" s="153">
        <v>8</v>
      </c>
      <c r="B66" s="154" t="s">
        <v>324</v>
      </c>
      <c r="C66" s="154" t="s">
        <v>325</v>
      </c>
      <c r="D66" s="154" t="s">
        <v>326</v>
      </c>
      <c r="E66" s="154" t="s">
        <v>327</v>
      </c>
      <c r="F66" s="154" t="s">
        <v>1538</v>
      </c>
      <c r="G66" s="154">
        <v>0</v>
      </c>
      <c r="H66" s="154"/>
      <c r="I66" s="154"/>
      <c r="J66" s="154"/>
      <c r="K66" s="154"/>
      <c r="L66" s="154"/>
      <c r="M66" s="155" t="s">
        <v>1287</v>
      </c>
      <c r="N66" s="154" t="s">
        <v>328</v>
      </c>
      <c r="O66" s="154" t="s">
        <v>1288</v>
      </c>
      <c r="P66" s="154">
        <v>10</v>
      </c>
      <c r="Q66" s="154">
        <v>0</v>
      </c>
      <c r="R66" s="154">
        <f t="shared" si="0"/>
        <v>10</v>
      </c>
      <c r="S66" s="154" t="s">
        <v>15</v>
      </c>
      <c r="T66" s="154" t="s">
        <v>329</v>
      </c>
    </row>
    <row r="67" spans="1:22" s="146" customFormat="1" hidden="1" x14ac:dyDescent="0.3">
      <c r="A67" s="153">
        <v>9</v>
      </c>
      <c r="B67" s="154" t="s">
        <v>330</v>
      </c>
      <c r="C67" s="154" t="s">
        <v>17</v>
      </c>
      <c r="D67" s="154" t="s">
        <v>1233</v>
      </c>
      <c r="E67" s="154" t="s">
        <v>1108</v>
      </c>
      <c r="F67" s="154" t="s">
        <v>1543</v>
      </c>
      <c r="G67" s="154">
        <v>0</v>
      </c>
      <c r="H67" s="154"/>
      <c r="I67" s="154"/>
      <c r="J67" s="154"/>
      <c r="K67" s="154"/>
      <c r="L67" s="154"/>
      <c r="M67" s="154" t="s">
        <v>1229</v>
      </c>
      <c r="N67" s="154" t="s">
        <v>331</v>
      </c>
      <c r="O67" s="154" t="s">
        <v>1230</v>
      </c>
      <c r="P67" s="154">
        <v>20</v>
      </c>
      <c r="Q67" s="154">
        <v>0</v>
      </c>
      <c r="R67" s="154">
        <f t="shared" ref="R67:R130" si="1">P67+Q67</f>
        <v>20</v>
      </c>
      <c r="S67" s="154" t="s">
        <v>15</v>
      </c>
      <c r="T67" s="154" t="s">
        <v>332</v>
      </c>
      <c r="U67" s="156"/>
    </row>
    <row r="68" spans="1:22" s="146" customFormat="1" hidden="1" x14ac:dyDescent="0.3">
      <c r="A68" s="153">
        <v>32</v>
      </c>
      <c r="B68" s="154" t="s">
        <v>333</v>
      </c>
      <c r="C68" s="154" t="s">
        <v>334</v>
      </c>
      <c r="D68" s="154" t="s">
        <v>335</v>
      </c>
      <c r="E68" s="154" t="s">
        <v>1111</v>
      </c>
      <c r="F68" s="154" t="s">
        <v>1418</v>
      </c>
      <c r="G68" s="154">
        <v>0</v>
      </c>
      <c r="H68" s="154"/>
      <c r="I68" s="154"/>
      <c r="J68" s="154"/>
      <c r="K68" s="154"/>
      <c r="L68" s="154"/>
      <c r="M68" s="154" t="s">
        <v>1208</v>
      </c>
      <c r="N68" s="154" t="s">
        <v>1209</v>
      </c>
      <c r="O68" s="177" t="s">
        <v>1443</v>
      </c>
      <c r="P68" s="154">
        <v>30</v>
      </c>
      <c r="Q68" s="154">
        <v>0</v>
      </c>
      <c r="R68" s="154">
        <f t="shared" si="1"/>
        <v>30</v>
      </c>
      <c r="S68" s="154" t="s">
        <v>15</v>
      </c>
      <c r="T68" s="154" t="s">
        <v>336</v>
      </c>
      <c r="U68" s="156"/>
    </row>
    <row r="69" spans="1:22" s="146" customFormat="1" hidden="1" x14ac:dyDescent="0.3">
      <c r="A69" s="153">
        <v>204</v>
      </c>
      <c r="B69" s="154" t="s">
        <v>333</v>
      </c>
      <c r="C69" s="154" t="s">
        <v>334</v>
      </c>
      <c r="D69" s="154" t="s">
        <v>335</v>
      </c>
      <c r="E69" s="153" t="s">
        <v>1210</v>
      </c>
      <c r="F69" s="154" t="s">
        <v>1418</v>
      </c>
      <c r="G69" s="154">
        <v>0</v>
      </c>
      <c r="H69" s="154"/>
      <c r="I69" s="154"/>
      <c r="J69" s="154"/>
      <c r="K69" s="154"/>
      <c r="L69" s="154"/>
      <c r="M69" s="154" t="s">
        <v>1211</v>
      </c>
      <c r="N69" s="154" t="s">
        <v>1212</v>
      </c>
      <c r="O69" s="154" t="s">
        <v>1213</v>
      </c>
      <c r="P69" s="154">
        <v>10</v>
      </c>
      <c r="Q69" s="154">
        <v>0</v>
      </c>
      <c r="R69" s="154">
        <f t="shared" si="1"/>
        <v>10</v>
      </c>
      <c r="S69" s="154"/>
      <c r="T69" s="154"/>
      <c r="U69" s="156"/>
    </row>
    <row r="70" spans="1:22" s="156" customFormat="1" hidden="1" x14ac:dyDescent="0.3">
      <c r="A70" s="153">
        <v>33</v>
      </c>
      <c r="B70" s="154" t="s">
        <v>337</v>
      </c>
      <c r="C70" s="154" t="s">
        <v>271</v>
      </c>
      <c r="D70" s="154" t="s">
        <v>338</v>
      </c>
      <c r="E70" s="153" t="s">
        <v>1422</v>
      </c>
      <c r="F70" s="154" t="s">
        <v>1538</v>
      </c>
      <c r="G70" s="154">
        <v>0</v>
      </c>
      <c r="H70" s="154"/>
      <c r="I70" s="154"/>
      <c r="J70" s="154"/>
      <c r="K70" s="154"/>
      <c r="L70" s="154"/>
      <c r="M70" s="155" t="s">
        <v>339</v>
      </c>
      <c r="N70" s="154" t="s">
        <v>340</v>
      </c>
      <c r="O70" s="154" t="s">
        <v>341</v>
      </c>
      <c r="P70" s="153">
        <v>60</v>
      </c>
      <c r="Q70" s="153">
        <v>0</v>
      </c>
      <c r="R70" s="153">
        <f t="shared" si="1"/>
        <v>60</v>
      </c>
      <c r="S70" s="154" t="s">
        <v>15</v>
      </c>
      <c r="T70" s="154" t="s">
        <v>342</v>
      </c>
      <c r="U70" s="161"/>
    </row>
    <row r="71" spans="1:22" s="146" customFormat="1" hidden="1" x14ac:dyDescent="0.3">
      <c r="A71" s="153">
        <v>201</v>
      </c>
      <c r="B71" s="154" t="s">
        <v>337</v>
      </c>
      <c r="C71" s="154" t="s">
        <v>271</v>
      </c>
      <c r="D71" s="154" t="s">
        <v>338</v>
      </c>
      <c r="E71" s="153" t="s">
        <v>1182</v>
      </c>
      <c r="F71" s="154" t="s">
        <v>1538</v>
      </c>
      <c r="G71" s="154">
        <v>0</v>
      </c>
      <c r="H71" s="154"/>
      <c r="I71" s="154"/>
      <c r="J71" s="154"/>
      <c r="K71" s="154"/>
      <c r="L71" s="154"/>
      <c r="M71" s="154" t="s">
        <v>1203</v>
      </c>
      <c r="N71" s="154" t="s">
        <v>1183</v>
      </c>
      <c r="O71" s="231" t="s">
        <v>1184</v>
      </c>
      <c r="P71" s="153">
        <v>10</v>
      </c>
      <c r="Q71" s="153">
        <v>0</v>
      </c>
      <c r="R71" s="153">
        <f t="shared" si="1"/>
        <v>10</v>
      </c>
      <c r="S71" s="154"/>
      <c r="T71" s="154"/>
      <c r="U71" s="156"/>
    </row>
    <row r="72" spans="1:22" s="146" customFormat="1" hidden="1" x14ac:dyDescent="0.3">
      <c r="A72" s="153">
        <v>34</v>
      </c>
      <c r="B72" s="154" t="s">
        <v>343</v>
      </c>
      <c r="C72" s="154" t="s">
        <v>41</v>
      </c>
      <c r="D72" s="154" t="s">
        <v>344</v>
      </c>
      <c r="E72" s="154" t="s">
        <v>345</v>
      </c>
      <c r="F72" s="154" t="s">
        <v>1415</v>
      </c>
      <c r="G72" s="154">
        <v>0</v>
      </c>
      <c r="H72" s="154"/>
      <c r="I72" s="154"/>
      <c r="J72" s="154"/>
      <c r="K72" s="154"/>
      <c r="L72" s="154"/>
      <c r="M72" s="154" t="s">
        <v>346</v>
      </c>
      <c r="N72" s="154" t="s">
        <v>347</v>
      </c>
      <c r="O72" s="154" t="s">
        <v>1349</v>
      </c>
      <c r="P72" s="158">
        <v>12</v>
      </c>
      <c r="Q72" s="154">
        <v>0</v>
      </c>
      <c r="R72" s="158">
        <f t="shared" si="1"/>
        <v>12</v>
      </c>
      <c r="S72" s="154" t="s">
        <v>15</v>
      </c>
      <c r="T72" s="154" t="s">
        <v>348</v>
      </c>
      <c r="U72" s="156" t="s">
        <v>1189</v>
      </c>
      <c r="V72" s="146">
        <v>1</v>
      </c>
    </row>
    <row r="73" spans="1:22" s="150" customFormat="1" hidden="1" x14ac:dyDescent="0.3">
      <c r="A73" s="153">
        <v>35</v>
      </c>
      <c r="B73" s="153" t="s">
        <v>349</v>
      </c>
      <c r="C73" s="153" t="s">
        <v>350</v>
      </c>
      <c r="D73" s="153" t="s">
        <v>351</v>
      </c>
      <c r="E73" s="153" t="s">
        <v>352</v>
      </c>
      <c r="F73" s="153" t="s">
        <v>1414</v>
      </c>
      <c r="G73" s="153">
        <v>0</v>
      </c>
      <c r="H73" s="153"/>
      <c r="I73" s="153"/>
      <c r="J73" s="153"/>
      <c r="K73" s="153"/>
      <c r="L73" s="153"/>
      <c r="M73" s="153" t="s">
        <v>1180</v>
      </c>
      <c r="N73" s="153" t="s">
        <v>353</v>
      </c>
      <c r="O73" s="153" t="s">
        <v>354</v>
      </c>
      <c r="P73" s="153">
        <v>10</v>
      </c>
      <c r="Q73" s="153">
        <v>0</v>
      </c>
      <c r="R73" s="153">
        <f t="shared" si="1"/>
        <v>10</v>
      </c>
      <c r="S73" s="153" t="s">
        <v>1107</v>
      </c>
      <c r="T73" s="153" t="s">
        <v>355</v>
      </c>
      <c r="U73" s="157"/>
    </row>
    <row r="74" spans="1:22" s="146" customFormat="1" ht="28.8" hidden="1" x14ac:dyDescent="0.3">
      <c r="A74" s="153">
        <v>36</v>
      </c>
      <c r="B74" s="154" t="s">
        <v>356</v>
      </c>
      <c r="C74" s="154" t="s">
        <v>357</v>
      </c>
      <c r="D74" s="154" t="s">
        <v>358</v>
      </c>
      <c r="E74" s="175" t="s">
        <v>1423</v>
      </c>
      <c r="F74" s="247" t="s">
        <v>1415</v>
      </c>
      <c r="G74" s="154">
        <v>0</v>
      </c>
      <c r="H74" s="154"/>
      <c r="I74" s="154"/>
      <c r="J74" s="154"/>
      <c r="K74" s="154"/>
      <c r="L74" s="154"/>
      <c r="M74" s="154" t="s">
        <v>359</v>
      </c>
      <c r="N74" s="154" t="s">
        <v>284</v>
      </c>
      <c r="O74" s="154" t="s">
        <v>1263</v>
      </c>
      <c r="P74" s="153">
        <v>40</v>
      </c>
      <c r="Q74" s="153">
        <v>0</v>
      </c>
      <c r="R74" s="153">
        <f t="shared" si="1"/>
        <v>40</v>
      </c>
      <c r="S74" s="154" t="s">
        <v>15</v>
      </c>
      <c r="T74" s="154" t="s">
        <v>360</v>
      </c>
      <c r="U74" s="161"/>
    </row>
    <row r="75" spans="1:22" s="150" customFormat="1" hidden="1" x14ac:dyDescent="0.3">
      <c r="A75" s="153">
        <v>209</v>
      </c>
      <c r="B75" s="153" t="s">
        <v>356</v>
      </c>
      <c r="C75" s="153" t="s">
        <v>357</v>
      </c>
      <c r="D75" s="153" t="s">
        <v>358</v>
      </c>
      <c r="E75" s="175" t="s">
        <v>1264</v>
      </c>
      <c r="F75" s="153" t="s">
        <v>1415</v>
      </c>
      <c r="G75" s="153">
        <v>0</v>
      </c>
      <c r="H75" s="153"/>
      <c r="I75" s="153"/>
      <c r="J75" s="153"/>
      <c r="K75" s="153"/>
      <c r="L75" s="153"/>
      <c r="M75" s="153" t="s">
        <v>1265</v>
      </c>
      <c r="N75" s="153" t="s">
        <v>1266</v>
      </c>
      <c r="O75" s="153" t="s">
        <v>1267</v>
      </c>
      <c r="P75" s="158">
        <v>11</v>
      </c>
      <c r="Q75" s="153">
        <v>0</v>
      </c>
      <c r="R75" s="158">
        <f t="shared" si="1"/>
        <v>11</v>
      </c>
      <c r="S75" s="153"/>
      <c r="T75" s="153"/>
      <c r="U75" s="157" t="s">
        <v>1277</v>
      </c>
      <c r="V75" s="150">
        <v>1</v>
      </c>
    </row>
    <row r="76" spans="1:22" s="149" customFormat="1" x14ac:dyDescent="0.3">
      <c r="A76" s="162">
        <v>37</v>
      </c>
      <c r="B76" s="167" t="s">
        <v>99</v>
      </c>
      <c r="C76" s="167" t="s">
        <v>105</v>
      </c>
      <c r="D76" s="167" t="s">
        <v>101</v>
      </c>
      <c r="E76" s="167" t="s">
        <v>361</v>
      </c>
      <c r="F76" s="167" t="s">
        <v>1415</v>
      </c>
      <c r="G76" s="167">
        <v>1</v>
      </c>
      <c r="H76" s="167"/>
      <c r="I76" s="167">
        <v>1</v>
      </c>
      <c r="J76" s="167"/>
      <c r="K76" s="167"/>
      <c r="L76" s="167"/>
      <c r="M76" s="167" t="s">
        <v>1130</v>
      </c>
      <c r="N76" s="167" t="s">
        <v>362</v>
      </c>
      <c r="O76" s="167" t="s">
        <v>363</v>
      </c>
      <c r="P76" s="167">
        <v>25</v>
      </c>
      <c r="Q76" s="167">
        <v>0</v>
      </c>
      <c r="R76" s="167">
        <f t="shared" si="1"/>
        <v>25</v>
      </c>
      <c r="S76" s="167" t="s">
        <v>15</v>
      </c>
      <c r="T76" s="167" t="s">
        <v>364</v>
      </c>
      <c r="U76" s="169"/>
    </row>
    <row r="77" spans="1:22" s="159" customFormat="1" x14ac:dyDescent="0.3">
      <c r="A77" s="141">
        <v>38</v>
      </c>
      <c r="B77" s="142" t="s">
        <v>365</v>
      </c>
      <c r="C77" s="142" t="s">
        <v>366</v>
      </c>
      <c r="D77" s="142" t="s">
        <v>367</v>
      </c>
      <c r="E77" s="142" t="s">
        <v>368</v>
      </c>
      <c r="F77" s="142" t="s">
        <v>1549</v>
      </c>
      <c r="G77" s="142">
        <v>1</v>
      </c>
      <c r="H77" s="142"/>
      <c r="I77" s="142"/>
      <c r="J77" s="142"/>
      <c r="K77" s="142">
        <v>1</v>
      </c>
      <c r="L77" s="142"/>
      <c r="M77" s="142" t="s">
        <v>1194</v>
      </c>
      <c r="N77" s="142" t="s">
        <v>369</v>
      </c>
      <c r="O77" s="142" t="s">
        <v>1444</v>
      </c>
      <c r="P77" s="142">
        <v>60</v>
      </c>
      <c r="Q77" s="142">
        <v>0</v>
      </c>
      <c r="R77" s="142">
        <f t="shared" si="1"/>
        <v>60</v>
      </c>
      <c r="S77" s="142" t="s">
        <v>15</v>
      </c>
      <c r="T77" s="142" t="s">
        <v>370</v>
      </c>
      <c r="U77" s="144"/>
    </row>
    <row r="78" spans="1:22" s="146" customFormat="1" hidden="1" x14ac:dyDescent="0.3">
      <c r="A78" s="153">
        <v>39</v>
      </c>
      <c r="B78" s="154" t="s">
        <v>371</v>
      </c>
      <c r="C78" s="154" t="s">
        <v>161</v>
      </c>
      <c r="D78" s="154" t="s">
        <v>372</v>
      </c>
      <c r="E78" s="154" t="s">
        <v>373</v>
      </c>
      <c r="F78" s="154" t="s">
        <v>1415</v>
      </c>
      <c r="G78" s="154">
        <v>0</v>
      </c>
      <c r="H78" s="154"/>
      <c r="I78" s="154"/>
      <c r="J78" s="154"/>
      <c r="K78" s="154"/>
      <c r="L78" s="154"/>
      <c r="M78" s="154" t="s">
        <v>374</v>
      </c>
      <c r="N78" s="154" t="s">
        <v>375</v>
      </c>
      <c r="O78" s="154" t="s">
        <v>376</v>
      </c>
      <c r="P78" s="158">
        <v>30</v>
      </c>
      <c r="Q78" s="154">
        <v>0</v>
      </c>
      <c r="R78" s="158">
        <f t="shared" si="1"/>
        <v>30</v>
      </c>
      <c r="S78" s="154" t="s">
        <v>15</v>
      </c>
      <c r="T78" s="154" t="s">
        <v>377</v>
      </c>
      <c r="U78" s="156" t="s">
        <v>1277</v>
      </c>
      <c r="V78" s="146">
        <v>1</v>
      </c>
    </row>
    <row r="79" spans="1:22" s="146" customFormat="1" ht="21.75" hidden="1" customHeight="1" x14ac:dyDescent="0.3">
      <c r="A79" s="153">
        <v>40</v>
      </c>
      <c r="B79" s="154" t="s">
        <v>330</v>
      </c>
      <c r="C79" s="154" t="s">
        <v>17</v>
      </c>
      <c r="D79" s="154" t="s">
        <v>1233</v>
      </c>
      <c r="E79" s="154" t="s">
        <v>378</v>
      </c>
      <c r="F79" s="154" t="s">
        <v>1543</v>
      </c>
      <c r="G79" s="154">
        <v>0</v>
      </c>
      <c r="H79" s="154"/>
      <c r="I79" s="154"/>
      <c r="J79" s="154"/>
      <c r="K79" s="154"/>
      <c r="L79" s="154"/>
      <c r="M79" s="154" t="s">
        <v>1227</v>
      </c>
      <c r="N79" s="154" t="s">
        <v>379</v>
      </c>
      <c r="O79" s="154" t="s">
        <v>1228</v>
      </c>
      <c r="P79" s="154">
        <v>25</v>
      </c>
      <c r="Q79" s="154">
        <v>0</v>
      </c>
      <c r="R79" s="154">
        <f t="shared" si="1"/>
        <v>25</v>
      </c>
      <c r="S79" s="154" t="s">
        <v>15</v>
      </c>
      <c r="T79" s="154" t="s">
        <v>380</v>
      </c>
      <c r="U79" s="156"/>
    </row>
    <row r="80" spans="1:22" s="156" customFormat="1" ht="34.5" hidden="1" customHeight="1" x14ac:dyDescent="0.3">
      <c r="A80" s="152">
        <v>211</v>
      </c>
      <c r="B80" s="154" t="s">
        <v>330</v>
      </c>
      <c r="C80" s="154" t="s">
        <v>17</v>
      </c>
      <c r="D80" s="154" t="s">
        <v>1233</v>
      </c>
      <c r="E80" s="153" t="s">
        <v>1231</v>
      </c>
      <c r="F80" s="154" t="s">
        <v>1543</v>
      </c>
      <c r="G80" s="154">
        <v>0</v>
      </c>
      <c r="H80" s="154"/>
      <c r="I80" s="154"/>
      <c r="J80" s="154"/>
      <c r="K80" s="154"/>
      <c r="L80" s="154"/>
      <c r="M80" s="155" t="s">
        <v>1499</v>
      </c>
      <c r="N80" s="154" t="s">
        <v>1232</v>
      </c>
      <c r="O80" s="154" t="s">
        <v>1500</v>
      </c>
      <c r="P80" s="158">
        <v>12</v>
      </c>
      <c r="Q80" s="154">
        <v>0</v>
      </c>
      <c r="R80" s="158">
        <f t="shared" si="1"/>
        <v>12</v>
      </c>
      <c r="S80" s="154"/>
      <c r="T80" s="154"/>
      <c r="U80" s="157" t="s">
        <v>1277</v>
      </c>
      <c r="V80" s="156">
        <v>1</v>
      </c>
    </row>
    <row r="81" spans="1:22" s="160" customFormat="1" ht="19.5" customHeight="1" x14ac:dyDescent="0.3">
      <c r="A81" s="163">
        <v>41</v>
      </c>
      <c r="B81" s="164" t="s">
        <v>350</v>
      </c>
      <c r="C81" s="164" t="s">
        <v>381</v>
      </c>
      <c r="D81" s="164" t="s">
        <v>382</v>
      </c>
      <c r="E81" s="164" t="s">
        <v>1120</v>
      </c>
      <c r="F81" s="164" t="s">
        <v>1414</v>
      </c>
      <c r="G81" s="164">
        <v>1</v>
      </c>
      <c r="H81" s="164"/>
      <c r="I81" s="164"/>
      <c r="J81" s="164"/>
      <c r="K81" s="164"/>
      <c r="L81" s="164">
        <v>1</v>
      </c>
      <c r="M81" s="164" t="s">
        <v>383</v>
      </c>
      <c r="N81" s="164" t="s">
        <v>384</v>
      </c>
      <c r="O81" s="164" t="s">
        <v>1278</v>
      </c>
      <c r="P81" s="164">
        <v>18</v>
      </c>
      <c r="Q81" s="164">
        <v>0</v>
      </c>
      <c r="R81" s="164">
        <f t="shared" si="1"/>
        <v>18</v>
      </c>
      <c r="S81" s="164" t="s">
        <v>15</v>
      </c>
      <c r="T81" s="164" t="s">
        <v>385</v>
      </c>
      <c r="U81" s="166"/>
    </row>
    <row r="82" spans="1:22" s="159" customFormat="1" ht="15" customHeight="1" x14ac:dyDescent="0.3">
      <c r="A82" s="141">
        <v>208</v>
      </c>
      <c r="B82" s="142" t="s">
        <v>386</v>
      </c>
      <c r="C82" s="142" t="s">
        <v>71</v>
      </c>
      <c r="D82" s="142" t="s">
        <v>387</v>
      </c>
      <c r="E82" s="142" t="s">
        <v>186</v>
      </c>
      <c r="F82" s="142" t="s">
        <v>1414</v>
      </c>
      <c r="G82" s="142">
        <v>1</v>
      </c>
      <c r="H82" s="142"/>
      <c r="I82" s="142"/>
      <c r="J82" s="142"/>
      <c r="K82" s="142">
        <v>1</v>
      </c>
      <c r="L82" s="142"/>
      <c r="M82" s="142" t="s">
        <v>388</v>
      </c>
      <c r="N82" s="142" t="s">
        <v>389</v>
      </c>
      <c r="O82" s="236" t="s">
        <v>390</v>
      </c>
      <c r="P82" s="142">
        <v>10</v>
      </c>
      <c r="Q82" s="142">
        <v>0</v>
      </c>
      <c r="R82" s="142">
        <f t="shared" si="1"/>
        <v>10</v>
      </c>
      <c r="S82" s="142" t="s">
        <v>15</v>
      </c>
      <c r="T82" s="142" t="s">
        <v>391</v>
      </c>
      <c r="U82" s="248"/>
    </row>
    <row r="83" spans="1:22" s="146" customFormat="1" ht="15" hidden="1" customHeight="1" x14ac:dyDescent="0.3">
      <c r="A83" s="153">
        <v>43</v>
      </c>
      <c r="B83" s="154" t="s">
        <v>392</v>
      </c>
      <c r="C83" s="154" t="s">
        <v>210</v>
      </c>
      <c r="D83" s="154" t="s">
        <v>1317</v>
      </c>
      <c r="E83" s="154" t="s">
        <v>393</v>
      </c>
      <c r="F83" s="154" t="s">
        <v>1542</v>
      </c>
      <c r="G83" s="154">
        <v>0</v>
      </c>
      <c r="H83" s="154"/>
      <c r="I83" s="154"/>
      <c r="J83" s="154"/>
      <c r="K83" s="154"/>
      <c r="L83" s="154"/>
      <c r="M83" s="155" t="s">
        <v>1318</v>
      </c>
      <c r="N83" s="154" t="s">
        <v>394</v>
      </c>
      <c r="O83" s="154" t="s">
        <v>1319</v>
      </c>
      <c r="P83" s="158">
        <v>8</v>
      </c>
      <c r="Q83" s="154">
        <v>0</v>
      </c>
      <c r="R83" s="158">
        <f t="shared" si="1"/>
        <v>8</v>
      </c>
      <c r="S83" s="154" t="s">
        <v>15</v>
      </c>
      <c r="T83" s="154" t="s">
        <v>395</v>
      </c>
      <c r="U83" s="156" t="s">
        <v>1189</v>
      </c>
      <c r="V83" s="146">
        <v>1</v>
      </c>
    </row>
    <row r="84" spans="1:22" s="147" customFormat="1" x14ac:dyDescent="0.3">
      <c r="A84" s="171">
        <v>44</v>
      </c>
      <c r="B84" s="172" t="s">
        <v>396</v>
      </c>
      <c r="C84" s="172" t="s">
        <v>397</v>
      </c>
      <c r="D84" s="172" t="s">
        <v>398</v>
      </c>
      <c r="E84" s="172" t="s">
        <v>1427</v>
      </c>
      <c r="F84" s="172" t="s">
        <v>1415</v>
      </c>
      <c r="G84" s="172">
        <v>1</v>
      </c>
      <c r="H84" s="172"/>
      <c r="I84" s="172"/>
      <c r="J84" s="172">
        <v>1</v>
      </c>
      <c r="K84" s="172"/>
      <c r="L84" s="172"/>
      <c r="M84" s="172" t="s">
        <v>1292</v>
      </c>
      <c r="N84" s="172" t="s">
        <v>399</v>
      </c>
      <c r="O84" s="172" t="s">
        <v>1293</v>
      </c>
      <c r="P84" s="172">
        <v>25</v>
      </c>
      <c r="Q84" s="172">
        <v>0</v>
      </c>
      <c r="R84" s="172">
        <f t="shared" si="1"/>
        <v>25</v>
      </c>
      <c r="S84" s="172" t="s">
        <v>15</v>
      </c>
      <c r="T84" s="172" t="s">
        <v>400</v>
      </c>
      <c r="U84" s="174"/>
    </row>
    <row r="85" spans="1:22" s="144" customFormat="1" ht="21.6" customHeight="1" x14ac:dyDescent="0.3">
      <c r="A85" s="141">
        <v>45</v>
      </c>
      <c r="B85" s="142" t="s">
        <v>401</v>
      </c>
      <c r="C85" s="142" t="s">
        <v>83</v>
      </c>
      <c r="D85" s="142" t="s">
        <v>402</v>
      </c>
      <c r="E85" s="142" t="s">
        <v>1142</v>
      </c>
      <c r="F85" s="142" t="s">
        <v>1414</v>
      </c>
      <c r="G85" s="142">
        <v>1</v>
      </c>
      <c r="H85" s="142"/>
      <c r="I85" s="142"/>
      <c r="J85" s="142"/>
      <c r="K85" s="142">
        <v>1</v>
      </c>
      <c r="L85" s="142"/>
      <c r="M85" s="142" t="s">
        <v>1356</v>
      </c>
      <c r="N85" s="148" t="s">
        <v>1445</v>
      </c>
      <c r="O85" s="142" t="s">
        <v>1357</v>
      </c>
      <c r="P85" s="142">
        <v>10</v>
      </c>
      <c r="Q85" s="142">
        <v>0</v>
      </c>
      <c r="R85" s="142">
        <f t="shared" si="1"/>
        <v>10</v>
      </c>
      <c r="S85" s="142" t="s">
        <v>15</v>
      </c>
      <c r="T85" s="142" t="s">
        <v>403</v>
      </c>
    </row>
    <row r="86" spans="1:22" s="146" customFormat="1" hidden="1" x14ac:dyDescent="0.3">
      <c r="A86" s="153">
        <v>46</v>
      </c>
      <c r="B86" s="154" t="s">
        <v>404</v>
      </c>
      <c r="C86" s="154" t="s">
        <v>83</v>
      </c>
      <c r="D86" s="154" t="s">
        <v>405</v>
      </c>
      <c r="E86" s="154" t="s">
        <v>406</v>
      </c>
      <c r="F86" s="154" t="s">
        <v>1414</v>
      </c>
      <c r="G86" s="154">
        <v>0</v>
      </c>
      <c r="H86" s="154"/>
      <c r="I86" s="154"/>
      <c r="J86" s="154"/>
      <c r="K86" s="154"/>
      <c r="L86" s="154"/>
      <c r="M86" s="154" t="s">
        <v>407</v>
      </c>
      <c r="N86" s="154" t="s">
        <v>408</v>
      </c>
      <c r="O86" s="154" t="s">
        <v>1290</v>
      </c>
      <c r="P86" s="154">
        <v>20</v>
      </c>
      <c r="Q86" s="154">
        <v>0</v>
      </c>
      <c r="R86" s="154">
        <f t="shared" si="1"/>
        <v>20</v>
      </c>
      <c r="S86" s="154" t="s">
        <v>15</v>
      </c>
      <c r="T86" s="154" t="s">
        <v>409</v>
      </c>
      <c r="U86" s="156"/>
    </row>
    <row r="87" spans="1:22" s="146" customFormat="1" hidden="1" x14ac:dyDescent="0.3">
      <c r="A87" s="153">
        <v>47</v>
      </c>
      <c r="B87" s="154" t="s">
        <v>410</v>
      </c>
      <c r="C87" s="154" t="s">
        <v>411</v>
      </c>
      <c r="D87" s="154" t="s">
        <v>412</v>
      </c>
      <c r="E87" s="154" t="s">
        <v>413</v>
      </c>
      <c r="F87" s="154" t="s">
        <v>1546</v>
      </c>
      <c r="G87" s="154">
        <v>0</v>
      </c>
      <c r="H87" s="154"/>
      <c r="I87" s="154"/>
      <c r="J87" s="154"/>
      <c r="K87" s="154"/>
      <c r="L87" s="154"/>
      <c r="M87" s="154" t="s">
        <v>414</v>
      </c>
      <c r="N87" s="154" t="s">
        <v>1260</v>
      </c>
      <c r="O87" s="154" t="s">
        <v>415</v>
      </c>
      <c r="P87" s="154">
        <v>30</v>
      </c>
      <c r="Q87" s="154">
        <v>0</v>
      </c>
      <c r="R87" s="154">
        <f t="shared" si="1"/>
        <v>30</v>
      </c>
      <c r="S87" s="154" t="s">
        <v>15</v>
      </c>
      <c r="T87" s="154" t="s">
        <v>416</v>
      </c>
      <c r="U87" s="156"/>
    </row>
    <row r="88" spans="1:22" s="146" customFormat="1" hidden="1" x14ac:dyDescent="0.3">
      <c r="A88" s="153">
        <v>48</v>
      </c>
      <c r="B88" s="154" t="s">
        <v>417</v>
      </c>
      <c r="C88" s="154" t="s">
        <v>168</v>
      </c>
      <c r="D88" s="154" t="s">
        <v>418</v>
      </c>
      <c r="E88" s="154" t="s">
        <v>419</v>
      </c>
      <c r="F88" s="154" t="s">
        <v>1544</v>
      </c>
      <c r="G88" s="154">
        <v>0</v>
      </c>
      <c r="H88" s="154"/>
      <c r="I88" s="154"/>
      <c r="J88" s="154"/>
      <c r="K88" s="154"/>
      <c r="L88" s="154"/>
      <c r="M88" s="154" t="s">
        <v>1408</v>
      </c>
      <c r="N88" s="154" t="s">
        <v>420</v>
      </c>
      <c r="O88" s="154" t="s">
        <v>1407</v>
      </c>
      <c r="P88" s="154">
        <v>20</v>
      </c>
      <c r="Q88" s="154">
        <v>0</v>
      </c>
      <c r="R88" s="154">
        <f t="shared" si="1"/>
        <v>20</v>
      </c>
      <c r="S88" s="154" t="s">
        <v>15</v>
      </c>
      <c r="T88" s="154" t="s">
        <v>421</v>
      </c>
      <c r="U88" s="156"/>
    </row>
    <row r="89" spans="1:22" s="146" customFormat="1" hidden="1" x14ac:dyDescent="0.3">
      <c r="A89" s="153">
        <v>49</v>
      </c>
      <c r="B89" s="154" t="s">
        <v>349</v>
      </c>
      <c r="C89" s="154" t="s">
        <v>350</v>
      </c>
      <c r="D89" s="154" t="s">
        <v>351</v>
      </c>
      <c r="E89" s="154" t="s">
        <v>422</v>
      </c>
      <c r="F89" s="154" t="s">
        <v>1414</v>
      </c>
      <c r="G89" s="154">
        <v>0</v>
      </c>
      <c r="H89" s="154"/>
      <c r="I89" s="154"/>
      <c r="J89" s="154"/>
      <c r="K89" s="154"/>
      <c r="L89" s="154"/>
      <c r="M89" s="154" t="s">
        <v>1200</v>
      </c>
      <c r="N89" s="154" t="s">
        <v>423</v>
      </c>
      <c r="O89" s="154" t="s">
        <v>424</v>
      </c>
      <c r="P89" s="154">
        <v>25</v>
      </c>
      <c r="Q89" s="154">
        <v>0</v>
      </c>
      <c r="R89" s="154">
        <f t="shared" si="1"/>
        <v>25</v>
      </c>
      <c r="S89" s="154" t="s">
        <v>15</v>
      </c>
      <c r="T89" s="154" t="s">
        <v>425</v>
      </c>
      <c r="U89" s="156"/>
    </row>
    <row r="90" spans="1:22" s="147" customFormat="1" x14ac:dyDescent="0.3">
      <c r="A90" s="171">
        <v>50</v>
      </c>
      <c r="B90" s="172" t="s">
        <v>426</v>
      </c>
      <c r="C90" s="172" t="s">
        <v>71</v>
      </c>
      <c r="D90" s="172" t="s">
        <v>427</v>
      </c>
      <c r="E90" s="172" t="s">
        <v>186</v>
      </c>
      <c r="F90" s="172" t="s">
        <v>1416</v>
      </c>
      <c r="G90" s="172">
        <v>1</v>
      </c>
      <c r="H90" s="172"/>
      <c r="I90" s="172"/>
      <c r="J90" s="172">
        <v>1</v>
      </c>
      <c r="K90" s="172"/>
      <c r="L90" s="172"/>
      <c r="M90" s="172" t="s">
        <v>428</v>
      </c>
      <c r="N90" s="172" t="s">
        <v>429</v>
      </c>
      <c r="O90" s="172" t="s">
        <v>430</v>
      </c>
      <c r="P90" s="241">
        <v>22</v>
      </c>
      <c r="Q90" s="172">
        <v>0</v>
      </c>
      <c r="R90" s="241">
        <f t="shared" si="1"/>
        <v>22</v>
      </c>
      <c r="S90" s="172" t="s">
        <v>15</v>
      </c>
      <c r="T90" s="172" t="s">
        <v>431</v>
      </c>
      <c r="U90" s="174" t="s">
        <v>1189</v>
      </c>
      <c r="V90" s="147">
        <v>1</v>
      </c>
    </row>
    <row r="91" spans="1:22" s="149" customFormat="1" x14ac:dyDescent="0.3">
      <c r="A91" s="162">
        <v>51</v>
      </c>
      <c r="B91" s="167" t="s">
        <v>33</v>
      </c>
      <c r="C91" s="167" t="s">
        <v>34</v>
      </c>
      <c r="D91" s="167" t="s">
        <v>35</v>
      </c>
      <c r="E91" s="167" t="s">
        <v>1106</v>
      </c>
      <c r="F91" s="167" t="s">
        <v>1414</v>
      </c>
      <c r="G91" s="167">
        <v>1</v>
      </c>
      <c r="H91" s="167"/>
      <c r="I91" s="167">
        <v>1</v>
      </c>
      <c r="J91" s="167"/>
      <c r="K91" s="167"/>
      <c r="L91" s="167"/>
      <c r="M91" s="167" t="s">
        <v>432</v>
      </c>
      <c r="N91" s="167" t="s">
        <v>433</v>
      </c>
      <c r="O91" s="167" t="s">
        <v>434</v>
      </c>
      <c r="P91" s="167">
        <v>16</v>
      </c>
      <c r="Q91" s="167">
        <v>0</v>
      </c>
      <c r="R91" s="167">
        <f t="shared" si="1"/>
        <v>16</v>
      </c>
      <c r="S91" s="167" t="s">
        <v>15</v>
      </c>
      <c r="T91" s="167" t="s">
        <v>435</v>
      </c>
      <c r="U91" s="169"/>
    </row>
    <row r="92" spans="1:22" s="146" customFormat="1" hidden="1" x14ac:dyDescent="0.3">
      <c r="A92" s="153">
        <v>52</v>
      </c>
      <c r="B92" s="154" t="s">
        <v>436</v>
      </c>
      <c r="C92" s="154" t="s">
        <v>140</v>
      </c>
      <c r="D92" s="154" t="s">
        <v>437</v>
      </c>
      <c r="E92" s="154" t="s">
        <v>438</v>
      </c>
      <c r="F92" s="154" t="s">
        <v>1415</v>
      </c>
      <c r="G92" s="154">
        <v>0</v>
      </c>
      <c r="H92" s="154"/>
      <c r="I92" s="154"/>
      <c r="J92" s="154"/>
      <c r="K92" s="154"/>
      <c r="L92" s="154"/>
      <c r="M92" s="154" t="s">
        <v>439</v>
      </c>
      <c r="N92" s="154" t="s">
        <v>440</v>
      </c>
      <c r="O92" s="154" t="s">
        <v>1446</v>
      </c>
      <c r="P92" s="154">
        <v>34</v>
      </c>
      <c r="Q92" s="154">
        <v>0</v>
      </c>
      <c r="R92" s="154">
        <f t="shared" si="1"/>
        <v>34</v>
      </c>
      <c r="S92" s="154" t="s">
        <v>15</v>
      </c>
      <c r="T92" s="154" t="s">
        <v>441</v>
      </c>
      <c r="U92" s="156"/>
    </row>
    <row r="93" spans="1:22" s="146" customFormat="1" hidden="1" x14ac:dyDescent="0.3">
      <c r="A93" s="153">
        <v>80</v>
      </c>
      <c r="B93" s="154" t="s">
        <v>442</v>
      </c>
      <c r="C93" s="154" t="s">
        <v>147</v>
      </c>
      <c r="D93" s="154" t="s">
        <v>443</v>
      </c>
      <c r="E93" s="154" t="s">
        <v>444</v>
      </c>
      <c r="F93" s="154" t="s">
        <v>1414</v>
      </c>
      <c r="G93" s="154">
        <v>0</v>
      </c>
      <c r="H93" s="154"/>
      <c r="I93" s="154"/>
      <c r="J93" s="154"/>
      <c r="K93" s="154"/>
      <c r="L93" s="154"/>
      <c r="M93" s="154" t="s">
        <v>1262</v>
      </c>
      <c r="N93" s="154" t="s">
        <v>445</v>
      </c>
      <c r="O93" s="154" t="s">
        <v>1255</v>
      </c>
      <c r="P93" s="154">
        <v>28</v>
      </c>
      <c r="Q93" s="154">
        <v>0</v>
      </c>
      <c r="R93" s="154">
        <f t="shared" si="1"/>
        <v>28</v>
      </c>
      <c r="S93" s="154" t="s">
        <v>15</v>
      </c>
      <c r="T93" s="154" t="s">
        <v>446</v>
      </c>
      <c r="U93" s="156"/>
    </row>
    <row r="94" spans="1:22" s="146" customFormat="1" hidden="1" x14ac:dyDescent="0.3">
      <c r="A94" s="153">
        <v>81</v>
      </c>
      <c r="B94" s="154" t="s">
        <v>447</v>
      </c>
      <c r="C94" s="154" t="s">
        <v>178</v>
      </c>
      <c r="D94" s="154" t="s">
        <v>448</v>
      </c>
      <c r="E94" s="154" t="s">
        <v>1144</v>
      </c>
      <c r="F94" s="249" t="s">
        <v>1414</v>
      </c>
      <c r="G94" s="154">
        <v>0</v>
      </c>
      <c r="H94" s="154"/>
      <c r="I94" s="154"/>
      <c r="J94" s="154"/>
      <c r="K94" s="154"/>
      <c r="L94" s="154"/>
      <c r="M94" s="154" t="s">
        <v>449</v>
      </c>
      <c r="N94" s="154" t="s">
        <v>450</v>
      </c>
      <c r="O94" s="154" t="s">
        <v>451</v>
      </c>
      <c r="P94" s="154">
        <v>10</v>
      </c>
      <c r="Q94" s="154">
        <v>0</v>
      </c>
      <c r="R94" s="154">
        <f t="shared" si="1"/>
        <v>10</v>
      </c>
      <c r="S94" s="154" t="s">
        <v>15</v>
      </c>
      <c r="T94" s="154" t="s">
        <v>452</v>
      </c>
      <c r="U94" s="156"/>
    </row>
    <row r="95" spans="1:22" s="159" customFormat="1" x14ac:dyDescent="0.3">
      <c r="A95" s="141">
        <v>82</v>
      </c>
      <c r="B95" s="142" t="s">
        <v>337</v>
      </c>
      <c r="C95" s="142" t="s">
        <v>271</v>
      </c>
      <c r="D95" s="142" t="s">
        <v>338</v>
      </c>
      <c r="E95" s="142" t="s">
        <v>1109</v>
      </c>
      <c r="F95" s="142" t="s">
        <v>1538</v>
      </c>
      <c r="G95" s="142">
        <v>1</v>
      </c>
      <c r="H95" s="142"/>
      <c r="I95" s="142"/>
      <c r="J95" s="142"/>
      <c r="K95" s="142">
        <v>1</v>
      </c>
      <c r="L95" s="142"/>
      <c r="M95" s="142" t="s">
        <v>1204</v>
      </c>
      <c r="N95" s="142" t="s">
        <v>453</v>
      </c>
      <c r="O95" s="142" t="s">
        <v>454</v>
      </c>
      <c r="P95" s="142">
        <v>60</v>
      </c>
      <c r="Q95" s="142">
        <v>0</v>
      </c>
      <c r="R95" s="142">
        <f t="shared" si="1"/>
        <v>60</v>
      </c>
      <c r="S95" s="142" t="s">
        <v>15</v>
      </c>
      <c r="T95" s="142" t="s">
        <v>455</v>
      </c>
      <c r="U95" s="144"/>
    </row>
    <row r="96" spans="1:22" s="146" customFormat="1" hidden="1" x14ac:dyDescent="0.3">
      <c r="A96" s="153">
        <v>83</v>
      </c>
      <c r="B96" s="154" t="s">
        <v>99</v>
      </c>
      <c r="C96" s="154" t="s">
        <v>100</v>
      </c>
      <c r="D96" s="154" t="s">
        <v>101</v>
      </c>
      <c r="E96" s="154" t="s">
        <v>279</v>
      </c>
      <c r="F96" s="154" t="s">
        <v>1415</v>
      </c>
      <c r="G96" s="154">
        <v>0</v>
      </c>
      <c r="H96" s="154"/>
      <c r="I96" s="154"/>
      <c r="J96" s="154"/>
      <c r="K96" s="154"/>
      <c r="L96" s="154"/>
      <c r="M96" s="154" t="s">
        <v>1303</v>
      </c>
      <c r="N96" s="154" t="s">
        <v>456</v>
      </c>
      <c r="O96" s="154" t="s">
        <v>457</v>
      </c>
      <c r="P96" s="154">
        <v>24</v>
      </c>
      <c r="Q96" s="154">
        <v>0</v>
      </c>
      <c r="R96" s="154">
        <f t="shared" si="1"/>
        <v>24</v>
      </c>
      <c r="S96" s="154" t="s">
        <v>15</v>
      </c>
      <c r="T96" s="154" t="s">
        <v>458</v>
      </c>
      <c r="U96" s="156"/>
    </row>
    <row r="97" spans="1:22" s="150" customFormat="1" hidden="1" x14ac:dyDescent="0.3">
      <c r="A97" s="153">
        <v>84</v>
      </c>
      <c r="B97" s="153" t="s">
        <v>459</v>
      </c>
      <c r="C97" s="153" t="s">
        <v>27</v>
      </c>
      <c r="D97" s="153" t="s">
        <v>1279</v>
      </c>
      <c r="E97" s="153" t="s">
        <v>1121</v>
      </c>
      <c r="F97" s="153" t="s">
        <v>1540</v>
      </c>
      <c r="G97" s="153">
        <v>0</v>
      </c>
      <c r="H97" s="153"/>
      <c r="I97" s="153"/>
      <c r="J97" s="153"/>
      <c r="K97" s="153"/>
      <c r="L97" s="153"/>
      <c r="M97" s="153" t="s">
        <v>1171</v>
      </c>
      <c r="N97" s="153" t="s">
        <v>460</v>
      </c>
      <c r="O97" s="153" t="s">
        <v>1280</v>
      </c>
      <c r="P97" s="153">
        <v>54</v>
      </c>
      <c r="Q97" s="153">
        <v>0</v>
      </c>
      <c r="R97" s="153">
        <f t="shared" si="1"/>
        <v>54</v>
      </c>
      <c r="S97" s="153" t="s">
        <v>15</v>
      </c>
      <c r="T97" s="153" t="s">
        <v>461</v>
      </c>
      <c r="U97" s="157"/>
    </row>
    <row r="98" spans="1:22" s="146" customFormat="1" hidden="1" x14ac:dyDescent="0.3">
      <c r="A98" s="153">
        <v>85</v>
      </c>
      <c r="B98" s="154" t="s">
        <v>462</v>
      </c>
      <c r="C98" s="154" t="s">
        <v>463</v>
      </c>
      <c r="D98" s="154" t="s">
        <v>464</v>
      </c>
      <c r="E98" s="154" t="s">
        <v>1360</v>
      </c>
      <c r="F98" s="154" t="s">
        <v>1414</v>
      </c>
      <c r="G98" s="154">
        <v>0</v>
      </c>
      <c r="H98" s="154"/>
      <c r="I98" s="154"/>
      <c r="J98" s="154"/>
      <c r="K98" s="154"/>
      <c r="L98" s="154"/>
      <c r="M98" s="154" t="s">
        <v>465</v>
      </c>
      <c r="N98" s="154" t="s">
        <v>466</v>
      </c>
      <c r="O98" s="154" t="s">
        <v>467</v>
      </c>
      <c r="P98" s="154">
        <v>15</v>
      </c>
      <c r="Q98" s="154">
        <v>0</v>
      </c>
      <c r="R98" s="154">
        <f t="shared" si="1"/>
        <v>15</v>
      </c>
      <c r="S98" s="154" t="s">
        <v>15</v>
      </c>
      <c r="T98" s="154"/>
      <c r="U98" s="156"/>
    </row>
    <row r="99" spans="1:22" s="146" customFormat="1" hidden="1" x14ac:dyDescent="0.3">
      <c r="A99" s="153">
        <v>55</v>
      </c>
      <c r="B99" s="154" t="s">
        <v>468</v>
      </c>
      <c r="C99" s="154" t="s">
        <v>469</v>
      </c>
      <c r="D99" s="154" t="s">
        <v>470</v>
      </c>
      <c r="E99" s="154" t="s">
        <v>471</v>
      </c>
      <c r="F99" s="154" t="s">
        <v>1414</v>
      </c>
      <c r="G99" s="154">
        <v>0</v>
      </c>
      <c r="H99" s="154"/>
      <c r="I99" s="154"/>
      <c r="J99" s="154"/>
      <c r="K99" s="154"/>
      <c r="L99" s="154"/>
      <c r="M99" s="154" t="s">
        <v>1256</v>
      </c>
      <c r="N99" s="154" t="s">
        <v>472</v>
      </c>
      <c r="O99" s="154" t="s">
        <v>1257</v>
      </c>
      <c r="P99" s="154">
        <v>10</v>
      </c>
      <c r="Q99" s="154">
        <v>0</v>
      </c>
      <c r="R99" s="154">
        <f t="shared" si="1"/>
        <v>10</v>
      </c>
      <c r="S99" s="154" t="s">
        <v>15</v>
      </c>
      <c r="T99" s="154" t="s">
        <v>473</v>
      </c>
      <c r="U99" s="156"/>
    </row>
    <row r="100" spans="1:22" s="146" customFormat="1" hidden="1" x14ac:dyDescent="0.3">
      <c r="A100" s="153">
        <v>56</v>
      </c>
      <c r="B100" s="154" t="s">
        <v>474</v>
      </c>
      <c r="C100" s="154" t="s">
        <v>475</v>
      </c>
      <c r="D100" s="154" t="s">
        <v>476</v>
      </c>
      <c r="E100" s="154" t="s">
        <v>1121</v>
      </c>
      <c r="F100" s="154" t="s">
        <v>1418</v>
      </c>
      <c r="G100" s="154">
        <v>0</v>
      </c>
      <c r="H100" s="154"/>
      <c r="I100" s="154"/>
      <c r="J100" s="154"/>
      <c r="K100" s="154"/>
      <c r="L100" s="154"/>
      <c r="M100" s="154" t="s">
        <v>477</v>
      </c>
      <c r="N100" s="154" t="s">
        <v>478</v>
      </c>
      <c r="O100" s="154" t="s">
        <v>479</v>
      </c>
      <c r="P100" s="154">
        <v>37</v>
      </c>
      <c r="Q100" s="154">
        <v>0</v>
      </c>
      <c r="R100" s="154">
        <f t="shared" si="1"/>
        <v>37</v>
      </c>
      <c r="S100" s="154" t="s">
        <v>15</v>
      </c>
      <c r="T100" s="154" t="s">
        <v>480</v>
      </c>
      <c r="U100" s="156"/>
    </row>
    <row r="101" spans="1:22" s="161" customFormat="1" hidden="1" x14ac:dyDescent="0.3">
      <c r="A101" s="175">
        <v>216</v>
      </c>
      <c r="B101" s="155" t="s">
        <v>474</v>
      </c>
      <c r="C101" s="155" t="s">
        <v>475</v>
      </c>
      <c r="D101" s="155" t="s">
        <v>476</v>
      </c>
      <c r="E101" s="175" t="s">
        <v>1389</v>
      </c>
      <c r="F101" s="155" t="s">
        <v>1418</v>
      </c>
      <c r="G101" s="155">
        <v>0</v>
      </c>
      <c r="H101" s="155"/>
      <c r="I101" s="155"/>
      <c r="J101" s="155"/>
      <c r="K101" s="155"/>
      <c r="L101" s="155"/>
      <c r="M101" s="155" t="s">
        <v>1487</v>
      </c>
      <c r="N101" s="155" t="s">
        <v>1488</v>
      </c>
      <c r="O101" s="155" t="s">
        <v>1489</v>
      </c>
      <c r="P101" s="155">
        <v>12</v>
      </c>
      <c r="Q101" s="155">
        <v>0</v>
      </c>
      <c r="R101" s="155">
        <f t="shared" si="1"/>
        <v>12</v>
      </c>
      <c r="S101" s="155"/>
      <c r="T101" s="155"/>
      <c r="U101" s="156"/>
      <c r="V101" s="156"/>
    </row>
    <row r="102" spans="1:22" s="146" customFormat="1" hidden="1" x14ac:dyDescent="0.3">
      <c r="A102" s="153">
        <v>57</v>
      </c>
      <c r="B102" s="154" t="s">
        <v>82</v>
      </c>
      <c r="C102" s="154" t="s">
        <v>83</v>
      </c>
      <c r="D102" s="154" t="s">
        <v>84</v>
      </c>
      <c r="E102" s="154" t="s">
        <v>1143</v>
      </c>
      <c r="F102" s="154" t="s">
        <v>1414</v>
      </c>
      <c r="G102" s="154">
        <v>0</v>
      </c>
      <c r="H102" s="154"/>
      <c r="I102" s="154"/>
      <c r="J102" s="154"/>
      <c r="K102" s="154"/>
      <c r="L102" s="154"/>
      <c r="M102" s="154" t="s">
        <v>1364</v>
      </c>
      <c r="N102" s="154" t="s">
        <v>1365</v>
      </c>
      <c r="O102" s="154" t="s">
        <v>1366</v>
      </c>
      <c r="P102" s="154">
        <v>10</v>
      </c>
      <c r="Q102" s="154">
        <v>0</v>
      </c>
      <c r="R102" s="154">
        <f t="shared" si="1"/>
        <v>10</v>
      </c>
      <c r="S102" s="154" t="s">
        <v>15</v>
      </c>
      <c r="T102" s="154"/>
      <c r="U102" s="156"/>
    </row>
    <row r="103" spans="1:22" s="160" customFormat="1" x14ac:dyDescent="0.3">
      <c r="A103" s="163">
        <v>58</v>
      </c>
      <c r="B103" s="164" t="s">
        <v>89</v>
      </c>
      <c r="C103" s="164" t="s">
        <v>481</v>
      </c>
      <c r="D103" s="164" t="s">
        <v>1409</v>
      </c>
      <c r="E103" s="164" t="s">
        <v>1448</v>
      </c>
      <c r="F103" s="164" t="s">
        <v>1542</v>
      </c>
      <c r="G103" s="164">
        <v>1</v>
      </c>
      <c r="H103" s="164"/>
      <c r="I103" s="164"/>
      <c r="J103" s="164"/>
      <c r="K103" s="164"/>
      <c r="L103" s="164">
        <v>1</v>
      </c>
      <c r="M103" s="164" t="s">
        <v>1447</v>
      </c>
      <c r="N103" s="164" t="s">
        <v>482</v>
      </c>
      <c r="O103" s="164" t="s">
        <v>483</v>
      </c>
      <c r="P103" s="164">
        <v>51</v>
      </c>
      <c r="Q103" s="164">
        <v>0</v>
      </c>
      <c r="R103" s="164">
        <f t="shared" si="1"/>
        <v>51</v>
      </c>
      <c r="S103" s="164" t="s">
        <v>15</v>
      </c>
      <c r="T103" s="164" t="s">
        <v>484</v>
      </c>
      <c r="U103" s="166"/>
    </row>
    <row r="104" spans="1:22" s="149" customFormat="1" x14ac:dyDescent="0.3">
      <c r="A104" s="162">
        <v>31</v>
      </c>
      <c r="B104" s="167" t="s">
        <v>33</v>
      </c>
      <c r="C104" s="167" t="s">
        <v>34</v>
      </c>
      <c r="D104" s="167" t="s">
        <v>35</v>
      </c>
      <c r="E104" s="167" t="s">
        <v>43</v>
      </c>
      <c r="F104" s="167" t="s">
        <v>1414</v>
      </c>
      <c r="G104" s="167">
        <v>1</v>
      </c>
      <c r="H104" s="167"/>
      <c r="I104" s="167">
        <v>1</v>
      </c>
      <c r="J104" s="167"/>
      <c r="K104" s="167"/>
      <c r="L104" s="167"/>
      <c r="M104" s="167" t="s">
        <v>1195</v>
      </c>
      <c r="N104" s="167" t="s">
        <v>485</v>
      </c>
      <c r="O104" s="167" t="s">
        <v>486</v>
      </c>
      <c r="P104" s="167">
        <v>40</v>
      </c>
      <c r="Q104" s="167">
        <v>0</v>
      </c>
      <c r="R104" s="167">
        <f t="shared" si="1"/>
        <v>40</v>
      </c>
      <c r="S104" s="167" t="s">
        <v>15</v>
      </c>
      <c r="T104" s="167" t="s">
        <v>487</v>
      </c>
      <c r="U104" s="169"/>
    </row>
    <row r="105" spans="1:22" s="146" customFormat="1" hidden="1" x14ac:dyDescent="0.3">
      <c r="A105" s="153">
        <v>66</v>
      </c>
      <c r="B105" s="154" t="s">
        <v>488</v>
      </c>
      <c r="C105" s="154" t="s">
        <v>238</v>
      </c>
      <c r="D105" s="154" t="s">
        <v>489</v>
      </c>
      <c r="E105" s="154" t="s">
        <v>1353</v>
      </c>
      <c r="F105" s="154" t="s">
        <v>1544</v>
      </c>
      <c r="G105" s="154">
        <v>0</v>
      </c>
      <c r="H105" s="154"/>
      <c r="I105" s="154"/>
      <c r="J105" s="154"/>
      <c r="K105" s="154"/>
      <c r="L105" s="154"/>
      <c r="M105" s="154" t="s">
        <v>1354</v>
      </c>
      <c r="N105" s="154" t="s">
        <v>490</v>
      </c>
      <c r="O105" s="154" t="s">
        <v>491</v>
      </c>
      <c r="P105" s="154">
        <v>25</v>
      </c>
      <c r="Q105" s="154">
        <v>0</v>
      </c>
      <c r="R105" s="154">
        <f t="shared" si="1"/>
        <v>25</v>
      </c>
      <c r="S105" s="154" t="s">
        <v>15</v>
      </c>
      <c r="T105" s="154" t="s">
        <v>492</v>
      </c>
      <c r="U105" s="156"/>
    </row>
    <row r="106" spans="1:22" s="146" customFormat="1" hidden="1" x14ac:dyDescent="0.3">
      <c r="A106" s="153">
        <v>118</v>
      </c>
      <c r="B106" s="154" t="s">
        <v>99</v>
      </c>
      <c r="C106" s="154" t="s">
        <v>100</v>
      </c>
      <c r="D106" s="154" t="s">
        <v>101</v>
      </c>
      <c r="E106" s="154" t="s">
        <v>493</v>
      </c>
      <c r="F106" s="154" t="s">
        <v>1415</v>
      </c>
      <c r="G106" s="154">
        <v>0</v>
      </c>
      <c r="H106" s="154"/>
      <c r="I106" s="154"/>
      <c r="J106" s="154"/>
      <c r="K106" s="154"/>
      <c r="L106" s="154"/>
      <c r="M106" s="154" t="s">
        <v>494</v>
      </c>
      <c r="N106" s="154" t="s">
        <v>495</v>
      </c>
      <c r="O106" s="154" t="s">
        <v>1302</v>
      </c>
      <c r="P106" s="154">
        <v>20</v>
      </c>
      <c r="Q106" s="154">
        <v>0</v>
      </c>
      <c r="R106" s="154">
        <f t="shared" si="1"/>
        <v>20</v>
      </c>
      <c r="S106" s="154" t="s">
        <v>15</v>
      </c>
      <c r="T106" s="154" t="s">
        <v>496</v>
      </c>
      <c r="U106" s="156"/>
    </row>
    <row r="107" spans="1:22" s="160" customFormat="1" x14ac:dyDescent="0.3">
      <c r="A107" s="163">
        <v>67</v>
      </c>
      <c r="B107" s="164" t="s">
        <v>497</v>
      </c>
      <c r="C107" s="164" t="s">
        <v>498</v>
      </c>
      <c r="D107" s="164" t="s">
        <v>499</v>
      </c>
      <c r="E107" s="164" t="s">
        <v>1455</v>
      </c>
      <c r="F107" s="164" t="s">
        <v>1419</v>
      </c>
      <c r="G107" s="164">
        <v>1</v>
      </c>
      <c r="H107" s="164"/>
      <c r="I107" s="164"/>
      <c r="J107" s="164"/>
      <c r="K107" s="164"/>
      <c r="L107" s="164">
        <v>1</v>
      </c>
      <c r="M107" s="164" t="s">
        <v>1452</v>
      </c>
      <c r="N107" s="165" t="s">
        <v>1453</v>
      </c>
      <c r="O107" s="164" t="s">
        <v>1276</v>
      </c>
      <c r="P107" s="164">
        <v>10</v>
      </c>
      <c r="Q107" s="164">
        <v>0</v>
      </c>
      <c r="R107" s="164">
        <f t="shared" si="1"/>
        <v>10</v>
      </c>
      <c r="S107" s="164" t="s">
        <v>1107</v>
      </c>
      <c r="T107" s="164" t="s">
        <v>500</v>
      </c>
      <c r="U107" s="166"/>
    </row>
    <row r="108" spans="1:22" s="166" customFormat="1" x14ac:dyDescent="0.3">
      <c r="A108" s="163">
        <v>68</v>
      </c>
      <c r="B108" s="164" t="s">
        <v>501</v>
      </c>
      <c r="C108" s="164" t="s">
        <v>502</v>
      </c>
      <c r="D108" s="164" t="s">
        <v>503</v>
      </c>
      <c r="E108" s="164" t="s">
        <v>1355</v>
      </c>
      <c r="F108" s="164" t="s">
        <v>1414</v>
      </c>
      <c r="G108" s="164">
        <v>1</v>
      </c>
      <c r="H108" s="164"/>
      <c r="I108" s="164"/>
      <c r="J108" s="164"/>
      <c r="K108" s="164"/>
      <c r="L108" s="164">
        <v>1</v>
      </c>
      <c r="M108" s="165" t="s">
        <v>1454</v>
      </c>
      <c r="N108" s="164" t="s">
        <v>505</v>
      </c>
      <c r="O108" s="164" t="s">
        <v>506</v>
      </c>
      <c r="P108" s="164">
        <v>15</v>
      </c>
      <c r="Q108" s="164">
        <v>0</v>
      </c>
      <c r="R108" s="164">
        <f t="shared" si="1"/>
        <v>15</v>
      </c>
      <c r="S108" s="164" t="s">
        <v>15</v>
      </c>
      <c r="T108" s="164" t="s">
        <v>507</v>
      </c>
    </row>
    <row r="109" spans="1:22" s="149" customFormat="1" x14ac:dyDescent="0.3">
      <c r="A109" s="162">
        <v>69</v>
      </c>
      <c r="B109" s="167" t="s">
        <v>99</v>
      </c>
      <c r="C109" s="167" t="s">
        <v>100</v>
      </c>
      <c r="D109" s="167" t="s">
        <v>101</v>
      </c>
      <c r="E109" s="167" t="s">
        <v>1126</v>
      </c>
      <c r="F109" s="167" t="s">
        <v>1415</v>
      </c>
      <c r="G109" s="167">
        <v>1</v>
      </c>
      <c r="H109" s="167"/>
      <c r="I109" s="167">
        <v>1</v>
      </c>
      <c r="J109" s="167"/>
      <c r="K109" s="167"/>
      <c r="L109" s="167"/>
      <c r="M109" s="167" t="s">
        <v>508</v>
      </c>
      <c r="N109" s="167" t="s">
        <v>509</v>
      </c>
      <c r="O109" s="167" t="s">
        <v>1309</v>
      </c>
      <c r="P109" s="167">
        <v>60</v>
      </c>
      <c r="Q109" s="167">
        <v>0</v>
      </c>
      <c r="R109" s="167">
        <f t="shared" si="1"/>
        <v>60</v>
      </c>
      <c r="S109" s="167" t="s">
        <v>15</v>
      </c>
      <c r="T109" s="167" t="s">
        <v>510</v>
      </c>
      <c r="U109" s="169"/>
    </row>
    <row r="110" spans="1:22" s="160" customFormat="1" ht="28.8" x14ac:dyDescent="0.3">
      <c r="A110" s="163">
        <v>70</v>
      </c>
      <c r="B110" s="164" t="s">
        <v>511</v>
      </c>
      <c r="C110" s="164" t="s">
        <v>512</v>
      </c>
      <c r="D110" s="164" t="s">
        <v>1236</v>
      </c>
      <c r="E110" s="164" t="s">
        <v>513</v>
      </c>
      <c r="F110" s="165" t="s">
        <v>1547</v>
      </c>
      <c r="G110" s="164">
        <v>1</v>
      </c>
      <c r="H110" s="164"/>
      <c r="I110" s="164"/>
      <c r="J110" s="164"/>
      <c r="K110" s="164"/>
      <c r="L110" s="164">
        <v>1</v>
      </c>
      <c r="M110" s="164" t="s">
        <v>1237</v>
      </c>
      <c r="N110" s="164" t="s">
        <v>514</v>
      </c>
      <c r="O110" s="164" t="s">
        <v>515</v>
      </c>
      <c r="P110" s="164">
        <v>19</v>
      </c>
      <c r="Q110" s="164">
        <v>0</v>
      </c>
      <c r="R110" s="164">
        <f t="shared" si="1"/>
        <v>19</v>
      </c>
      <c r="S110" s="164" t="s">
        <v>15</v>
      </c>
      <c r="T110" s="164" t="s">
        <v>516</v>
      </c>
      <c r="U110" s="166"/>
    </row>
    <row r="111" spans="1:22" s="146" customFormat="1" hidden="1" x14ac:dyDescent="0.3">
      <c r="A111" s="153">
        <v>71</v>
      </c>
      <c r="B111" s="154" t="s">
        <v>517</v>
      </c>
      <c r="C111" s="154" t="s">
        <v>469</v>
      </c>
      <c r="D111" s="154" t="s">
        <v>518</v>
      </c>
      <c r="E111" s="154" t="s">
        <v>519</v>
      </c>
      <c r="F111" s="249" t="s">
        <v>1414</v>
      </c>
      <c r="G111" s="154">
        <v>0</v>
      </c>
      <c r="H111" s="154"/>
      <c r="I111" s="154"/>
      <c r="J111" s="154"/>
      <c r="K111" s="154"/>
      <c r="L111" s="154"/>
      <c r="M111" s="154" t="s">
        <v>520</v>
      </c>
      <c r="N111" s="154" t="s">
        <v>1367</v>
      </c>
      <c r="O111" s="154" t="s">
        <v>521</v>
      </c>
      <c r="P111" s="154">
        <v>35</v>
      </c>
      <c r="Q111" s="154">
        <v>0</v>
      </c>
      <c r="R111" s="154">
        <f t="shared" si="1"/>
        <v>35</v>
      </c>
      <c r="S111" s="154" t="s">
        <v>15</v>
      </c>
      <c r="T111" s="154" t="s">
        <v>522</v>
      </c>
      <c r="U111" s="156"/>
    </row>
    <row r="112" spans="1:22" s="149" customFormat="1" x14ac:dyDescent="0.3">
      <c r="A112" s="162">
        <v>74</v>
      </c>
      <c r="B112" s="167" t="s">
        <v>523</v>
      </c>
      <c r="C112" s="167" t="s">
        <v>524</v>
      </c>
      <c r="D112" s="167" t="s">
        <v>525</v>
      </c>
      <c r="E112" s="167" t="s">
        <v>526</v>
      </c>
      <c r="F112" s="167" t="s">
        <v>1415</v>
      </c>
      <c r="G112" s="167">
        <v>1</v>
      </c>
      <c r="H112" s="167"/>
      <c r="I112" s="167">
        <v>1</v>
      </c>
      <c r="J112" s="167"/>
      <c r="K112" s="167"/>
      <c r="L112" s="167"/>
      <c r="M112" s="167" t="s">
        <v>527</v>
      </c>
      <c r="N112" s="167" t="s">
        <v>528</v>
      </c>
      <c r="O112" s="167" t="s">
        <v>1222</v>
      </c>
      <c r="P112" s="167">
        <v>25</v>
      </c>
      <c r="Q112" s="167">
        <v>0</v>
      </c>
      <c r="R112" s="167">
        <f t="shared" si="1"/>
        <v>25</v>
      </c>
      <c r="S112" s="167" t="s">
        <v>15</v>
      </c>
      <c r="T112" s="167" t="s">
        <v>529</v>
      </c>
      <c r="U112" s="169"/>
    </row>
    <row r="113" spans="1:22" s="159" customFormat="1" x14ac:dyDescent="0.3">
      <c r="A113" s="141">
        <v>206</v>
      </c>
      <c r="B113" s="142" t="s">
        <v>523</v>
      </c>
      <c r="C113" s="142" t="s">
        <v>524</v>
      </c>
      <c r="D113" s="142" t="s">
        <v>525</v>
      </c>
      <c r="E113" s="141" t="s">
        <v>1218</v>
      </c>
      <c r="F113" s="142" t="s">
        <v>1415</v>
      </c>
      <c r="G113" s="142">
        <v>1</v>
      </c>
      <c r="H113" s="142"/>
      <c r="I113" s="142"/>
      <c r="J113" s="142"/>
      <c r="K113" s="142">
        <v>1</v>
      </c>
      <c r="L113" s="142"/>
      <c r="M113" s="142" t="s">
        <v>1219</v>
      </c>
      <c r="N113" s="142" t="s">
        <v>1220</v>
      </c>
      <c r="O113" s="142" t="s">
        <v>1221</v>
      </c>
      <c r="P113" s="142">
        <v>12</v>
      </c>
      <c r="Q113" s="142">
        <v>0</v>
      </c>
      <c r="R113" s="142">
        <f t="shared" si="1"/>
        <v>12</v>
      </c>
      <c r="S113" s="142"/>
      <c r="T113" s="142"/>
      <c r="U113" s="144"/>
    </row>
    <row r="114" spans="1:22" s="174" customFormat="1" ht="28.8" x14ac:dyDescent="0.3">
      <c r="A114" s="171">
        <v>207</v>
      </c>
      <c r="B114" s="172" t="s">
        <v>523</v>
      </c>
      <c r="C114" s="172" t="s">
        <v>524</v>
      </c>
      <c r="D114" s="172" t="s">
        <v>525</v>
      </c>
      <c r="E114" s="171" t="s">
        <v>1223</v>
      </c>
      <c r="F114" s="172" t="s">
        <v>1415</v>
      </c>
      <c r="G114" s="172">
        <v>1</v>
      </c>
      <c r="H114" s="172"/>
      <c r="I114" s="172"/>
      <c r="J114" s="172">
        <v>1</v>
      </c>
      <c r="K114" s="172"/>
      <c r="L114" s="172"/>
      <c r="M114" s="173" t="s">
        <v>1381</v>
      </c>
      <c r="N114" s="172" t="s">
        <v>1224</v>
      </c>
      <c r="O114" s="172" t="s">
        <v>1225</v>
      </c>
      <c r="P114" s="172">
        <v>12</v>
      </c>
      <c r="Q114" s="172">
        <v>0</v>
      </c>
      <c r="R114" s="172">
        <f t="shared" si="1"/>
        <v>12</v>
      </c>
      <c r="S114" s="172"/>
      <c r="T114" s="172"/>
      <c r="V114" s="147"/>
    </row>
    <row r="115" spans="1:22" s="160" customFormat="1" x14ac:dyDescent="0.3">
      <c r="A115" s="163">
        <v>91</v>
      </c>
      <c r="B115" s="164" t="s">
        <v>276</v>
      </c>
      <c r="C115" s="164" t="s">
        <v>277</v>
      </c>
      <c r="D115" s="164" t="s">
        <v>278</v>
      </c>
      <c r="E115" s="164" t="s">
        <v>149</v>
      </c>
      <c r="F115" s="164" t="s">
        <v>1543</v>
      </c>
      <c r="G115" s="164">
        <v>1</v>
      </c>
      <c r="H115" s="164"/>
      <c r="I115" s="164"/>
      <c r="J115" s="164"/>
      <c r="K115" s="164"/>
      <c r="L115" s="164">
        <v>1</v>
      </c>
      <c r="M115" s="164" t="s">
        <v>1148</v>
      </c>
      <c r="N115" s="164" t="s">
        <v>530</v>
      </c>
      <c r="O115" s="164" t="s">
        <v>531</v>
      </c>
      <c r="P115" s="164">
        <v>50</v>
      </c>
      <c r="Q115" s="164">
        <v>0</v>
      </c>
      <c r="R115" s="164">
        <f t="shared" si="1"/>
        <v>50</v>
      </c>
      <c r="S115" s="164" t="s">
        <v>15</v>
      </c>
      <c r="T115" s="164" t="s">
        <v>532</v>
      </c>
      <c r="U115" s="166"/>
    </row>
    <row r="116" spans="1:22" s="149" customFormat="1" x14ac:dyDescent="0.3">
      <c r="A116" s="162">
        <v>138</v>
      </c>
      <c r="B116" s="167" t="s">
        <v>99</v>
      </c>
      <c r="C116" s="167" t="s">
        <v>100</v>
      </c>
      <c r="D116" s="167" t="s">
        <v>101</v>
      </c>
      <c r="E116" s="167" t="s">
        <v>533</v>
      </c>
      <c r="F116" s="167" t="s">
        <v>1415</v>
      </c>
      <c r="G116" s="167">
        <v>1</v>
      </c>
      <c r="H116" s="167"/>
      <c r="I116" s="167">
        <v>1</v>
      </c>
      <c r="J116" s="167"/>
      <c r="K116" s="167"/>
      <c r="L116" s="167"/>
      <c r="M116" s="167" t="s">
        <v>534</v>
      </c>
      <c r="N116" s="167" t="s">
        <v>535</v>
      </c>
      <c r="O116" s="167" t="s">
        <v>536</v>
      </c>
      <c r="P116" s="167">
        <v>27</v>
      </c>
      <c r="Q116" s="167">
        <v>0</v>
      </c>
      <c r="R116" s="167">
        <f t="shared" si="1"/>
        <v>27</v>
      </c>
      <c r="S116" s="167" t="s">
        <v>15</v>
      </c>
      <c r="T116" s="167" t="s">
        <v>537</v>
      </c>
      <c r="U116" s="169"/>
    </row>
    <row r="117" spans="1:22" s="146" customFormat="1" hidden="1" x14ac:dyDescent="0.3">
      <c r="A117" s="153">
        <v>86</v>
      </c>
      <c r="B117" s="154" t="s">
        <v>34</v>
      </c>
      <c r="C117" s="154" t="s">
        <v>64</v>
      </c>
      <c r="D117" s="154" t="s">
        <v>538</v>
      </c>
      <c r="E117" s="154" t="s">
        <v>539</v>
      </c>
      <c r="F117" s="154" t="s">
        <v>1414</v>
      </c>
      <c r="G117" s="154">
        <v>0</v>
      </c>
      <c r="H117" s="154"/>
      <c r="I117" s="154"/>
      <c r="J117" s="154"/>
      <c r="K117" s="154"/>
      <c r="L117" s="154"/>
      <c r="M117" s="154" t="s">
        <v>1252</v>
      </c>
      <c r="N117" s="154" t="s">
        <v>540</v>
      </c>
      <c r="O117" s="154" t="s">
        <v>1253</v>
      </c>
      <c r="P117" s="154">
        <v>20</v>
      </c>
      <c r="Q117" s="154">
        <v>0</v>
      </c>
      <c r="R117" s="154">
        <f t="shared" si="1"/>
        <v>20</v>
      </c>
      <c r="S117" s="154" t="s">
        <v>15</v>
      </c>
      <c r="T117" s="154" t="s">
        <v>541</v>
      </c>
      <c r="U117" s="156"/>
    </row>
    <row r="118" spans="1:22" s="159" customFormat="1" x14ac:dyDescent="0.3">
      <c r="A118" s="141">
        <v>87</v>
      </c>
      <c r="B118" s="142" t="s">
        <v>542</v>
      </c>
      <c r="C118" s="142" t="s">
        <v>543</v>
      </c>
      <c r="D118" s="142" t="s">
        <v>544</v>
      </c>
      <c r="E118" s="142" t="s">
        <v>545</v>
      </c>
      <c r="F118" s="142" t="s">
        <v>1415</v>
      </c>
      <c r="G118" s="142">
        <v>1</v>
      </c>
      <c r="H118" s="142"/>
      <c r="I118" s="142"/>
      <c r="J118" s="142"/>
      <c r="K118" s="142">
        <v>1</v>
      </c>
      <c r="L118" s="142"/>
      <c r="M118" s="142" t="s">
        <v>1459</v>
      </c>
      <c r="N118" s="142" t="s">
        <v>546</v>
      </c>
      <c r="O118" s="142" t="s">
        <v>547</v>
      </c>
      <c r="P118" s="142">
        <v>30</v>
      </c>
      <c r="Q118" s="142">
        <v>0</v>
      </c>
      <c r="R118" s="142">
        <f t="shared" si="1"/>
        <v>30</v>
      </c>
      <c r="S118" s="142" t="s">
        <v>15</v>
      </c>
      <c r="T118" s="142" t="s">
        <v>548</v>
      </c>
      <c r="U118" s="144"/>
    </row>
    <row r="119" spans="1:22" s="150" customFormat="1" hidden="1" x14ac:dyDescent="0.3">
      <c r="A119" s="153">
        <v>205</v>
      </c>
      <c r="B119" s="153" t="s">
        <v>542</v>
      </c>
      <c r="C119" s="153" t="s">
        <v>543</v>
      </c>
      <c r="D119" s="153" t="s">
        <v>544</v>
      </c>
      <c r="E119" s="153" t="s">
        <v>1216</v>
      </c>
      <c r="F119" s="153" t="s">
        <v>1415</v>
      </c>
      <c r="G119" s="153">
        <v>0</v>
      </c>
      <c r="H119" s="153"/>
      <c r="I119" s="153"/>
      <c r="J119" s="153"/>
      <c r="K119" s="153"/>
      <c r="L119" s="153"/>
      <c r="M119" s="153" t="s">
        <v>1217</v>
      </c>
      <c r="N119" s="153" t="s">
        <v>1482</v>
      </c>
      <c r="O119" s="153" t="s">
        <v>1483</v>
      </c>
      <c r="P119" s="153">
        <v>12</v>
      </c>
      <c r="Q119" s="153">
        <v>0</v>
      </c>
      <c r="R119" s="153">
        <f t="shared" si="1"/>
        <v>12</v>
      </c>
      <c r="S119" s="153"/>
      <c r="T119" s="153"/>
      <c r="U119" s="157"/>
    </row>
    <row r="120" spans="1:22" s="147" customFormat="1" x14ac:dyDescent="0.3">
      <c r="A120" s="171">
        <v>88</v>
      </c>
      <c r="B120" s="172" t="s">
        <v>549</v>
      </c>
      <c r="C120" s="172" t="s">
        <v>178</v>
      </c>
      <c r="D120" s="172" t="s">
        <v>550</v>
      </c>
      <c r="E120" s="172" t="s">
        <v>551</v>
      </c>
      <c r="F120" s="172" t="s">
        <v>1414</v>
      </c>
      <c r="G120" s="172">
        <v>1</v>
      </c>
      <c r="H120" s="172"/>
      <c r="I120" s="172"/>
      <c r="J120" s="172">
        <v>1</v>
      </c>
      <c r="K120" s="172"/>
      <c r="L120" s="172"/>
      <c r="M120" s="172" t="s">
        <v>552</v>
      </c>
      <c r="N120" s="172" t="s">
        <v>553</v>
      </c>
      <c r="O120" s="172" t="s">
        <v>554</v>
      </c>
      <c r="P120" s="172">
        <v>40</v>
      </c>
      <c r="Q120" s="172">
        <v>0</v>
      </c>
      <c r="R120" s="172">
        <f t="shared" si="1"/>
        <v>40</v>
      </c>
      <c r="S120" s="172" t="s">
        <v>15</v>
      </c>
      <c r="T120" s="172" t="s">
        <v>555</v>
      </c>
      <c r="U120" s="174"/>
    </row>
    <row r="121" spans="1:22" s="146" customFormat="1" hidden="1" x14ac:dyDescent="0.3">
      <c r="A121" s="153">
        <v>89</v>
      </c>
      <c r="B121" s="154" t="s">
        <v>556</v>
      </c>
      <c r="C121" s="154" t="s">
        <v>89</v>
      </c>
      <c r="D121" s="154" t="s">
        <v>557</v>
      </c>
      <c r="E121" s="154" t="s">
        <v>558</v>
      </c>
      <c r="F121" s="154" t="s">
        <v>1545</v>
      </c>
      <c r="G121" s="154">
        <v>0</v>
      </c>
      <c r="H121" s="154"/>
      <c r="I121" s="154"/>
      <c r="J121" s="154"/>
      <c r="K121" s="154"/>
      <c r="L121" s="154"/>
      <c r="M121" s="154" t="s">
        <v>559</v>
      </c>
      <c r="N121" s="154" t="s">
        <v>560</v>
      </c>
      <c r="O121" s="154" t="s">
        <v>561</v>
      </c>
      <c r="P121" s="154">
        <v>27</v>
      </c>
      <c r="Q121" s="154">
        <v>0</v>
      </c>
      <c r="R121" s="154">
        <f t="shared" si="1"/>
        <v>27</v>
      </c>
      <c r="S121" s="154" t="s">
        <v>15</v>
      </c>
      <c r="T121" s="154" t="s">
        <v>562</v>
      </c>
      <c r="U121" s="156"/>
    </row>
    <row r="122" spans="1:22" s="146" customFormat="1" hidden="1" x14ac:dyDescent="0.3">
      <c r="A122" s="153">
        <v>90</v>
      </c>
      <c r="B122" s="154" t="s">
        <v>563</v>
      </c>
      <c r="C122" s="154" t="s">
        <v>71</v>
      </c>
      <c r="D122" s="154" t="s">
        <v>564</v>
      </c>
      <c r="E122" s="154" t="s">
        <v>565</v>
      </c>
      <c r="F122" s="154" t="s">
        <v>1415</v>
      </c>
      <c r="G122" s="154">
        <v>0</v>
      </c>
      <c r="H122" s="154"/>
      <c r="I122" s="154"/>
      <c r="J122" s="154"/>
      <c r="K122" s="154"/>
      <c r="L122" s="154"/>
      <c r="M122" s="154" t="s">
        <v>1166</v>
      </c>
      <c r="N122" s="154" t="s">
        <v>566</v>
      </c>
      <c r="O122" s="154" t="s">
        <v>1460</v>
      </c>
      <c r="P122" s="154">
        <v>20</v>
      </c>
      <c r="Q122" s="154">
        <v>0</v>
      </c>
      <c r="R122" s="154">
        <f t="shared" si="1"/>
        <v>20</v>
      </c>
      <c r="S122" s="154" t="s">
        <v>15</v>
      </c>
      <c r="T122" s="154" t="s">
        <v>567</v>
      </c>
      <c r="U122" s="156"/>
    </row>
    <row r="123" spans="1:22" s="156" customFormat="1" ht="28.8" hidden="1" x14ac:dyDescent="0.3">
      <c r="A123" s="153">
        <v>92</v>
      </c>
      <c r="B123" s="154" t="s">
        <v>568</v>
      </c>
      <c r="C123" s="154" t="s">
        <v>89</v>
      </c>
      <c r="D123" s="154" t="s">
        <v>569</v>
      </c>
      <c r="E123" s="158" t="s">
        <v>1461</v>
      </c>
      <c r="F123" s="154" t="s">
        <v>1414</v>
      </c>
      <c r="G123" s="154">
        <v>0</v>
      </c>
      <c r="H123" s="154"/>
      <c r="I123" s="154"/>
      <c r="J123" s="154"/>
      <c r="K123" s="154"/>
      <c r="L123" s="154"/>
      <c r="M123" s="155" t="s">
        <v>1254</v>
      </c>
      <c r="N123" s="154" t="s">
        <v>570</v>
      </c>
      <c r="O123" s="154" t="s">
        <v>571</v>
      </c>
      <c r="P123" s="154">
        <v>10</v>
      </c>
      <c r="Q123" s="154">
        <v>0</v>
      </c>
      <c r="R123" s="154">
        <f t="shared" si="1"/>
        <v>10</v>
      </c>
      <c r="S123" s="154" t="s">
        <v>15</v>
      </c>
      <c r="T123" s="154" t="s">
        <v>572</v>
      </c>
      <c r="U123" s="156" t="s">
        <v>1462</v>
      </c>
      <c r="V123" s="156">
        <v>1</v>
      </c>
    </row>
    <row r="124" spans="1:22" s="146" customFormat="1" hidden="1" x14ac:dyDescent="0.3">
      <c r="A124" s="153">
        <v>93</v>
      </c>
      <c r="B124" s="154" t="s">
        <v>573</v>
      </c>
      <c r="C124" s="154" t="s">
        <v>574</v>
      </c>
      <c r="D124" s="154" t="s">
        <v>575</v>
      </c>
      <c r="E124" s="154" t="s">
        <v>576</v>
      </c>
      <c r="F124" s="154" t="s">
        <v>1415</v>
      </c>
      <c r="G124" s="154">
        <v>0</v>
      </c>
      <c r="H124" s="154"/>
      <c r="I124" s="154"/>
      <c r="J124" s="154"/>
      <c r="K124" s="154"/>
      <c r="L124" s="154"/>
      <c r="M124" s="154" t="s">
        <v>1104</v>
      </c>
      <c r="N124" s="154" t="s">
        <v>577</v>
      </c>
      <c r="O124" s="154" t="s">
        <v>578</v>
      </c>
      <c r="P124" s="154">
        <v>20</v>
      </c>
      <c r="Q124" s="154">
        <v>0</v>
      </c>
      <c r="R124" s="154">
        <f t="shared" si="1"/>
        <v>20</v>
      </c>
      <c r="S124" s="154" t="s">
        <v>15</v>
      </c>
      <c r="T124" s="154" t="s">
        <v>579</v>
      </c>
      <c r="U124" s="156"/>
    </row>
    <row r="125" spans="1:22" s="147" customFormat="1" x14ac:dyDescent="0.3">
      <c r="A125" s="171">
        <v>94</v>
      </c>
      <c r="B125" s="172" t="s">
        <v>580</v>
      </c>
      <c r="C125" s="172" t="s">
        <v>581</v>
      </c>
      <c r="D125" s="172" t="s">
        <v>582</v>
      </c>
      <c r="E125" s="172" t="s">
        <v>583</v>
      </c>
      <c r="F125" s="172" t="s">
        <v>1415</v>
      </c>
      <c r="G125" s="172">
        <v>1</v>
      </c>
      <c r="H125" s="172"/>
      <c r="I125" s="172"/>
      <c r="J125" s="172">
        <v>1</v>
      </c>
      <c r="K125" s="172"/>
      <c r="L125" s="172"/>
      <c r="M125" s="172" t="s">
        <v>1116</v>
      </c>
      <c r="N125" s="172" t="s">
        <v>584</v>
      </c>
      <c r="O125" s="172" t="s">
        <v>585</v>
      </c>
      <c r="P125" s="172">
        <v>20</v>
      </c>
      <c r="Q125" s="172">
        <v>0</v>
      </c>
      <c r="R125" s="172">
        <f t="shared" si="1"/>
        <v>20</v>
      </c>
      <c r="S125" s="172" t="s">
        <v>15</v>
      </c>
      <c r="T125" s="172" t="s">
        <v>586</v>
      </c>
      <c r="U125" s="174"/>
    </row>
    <row r="126" spans="1:22" s="146" customFormat="1" hidden="1" x14ac:dyDescent="0.3">
      <c r="A126" s="153">
        <v>95</v>
      </c>
      <c r="B126" s="154" t="s">
        <v>587</v>
      </c>
      <c r="C126" s="154" t="s">
        <v>588</v>
      </c>
      <c r="D126" s="154" t="s">
        <v>589</v>
      </c>
      <c r="E126" s="154" t="s">
        <v>504</v>
      </c>
      <c r="F126" s="154" t="s">
        <v>1418</v>
      </c>
      <c r="G126" s="154">
        <v>0</v>
      </c>
      <c r="H126" s="154"/>
      <c r="I126" s="154"/>
      <c r="J126" s="154"/>
      <c r="K126" s="154"/>
      <c r="L126" s="154"/>
      <c r="M126" s="155" t="s">
        <v>1351</v>
      </c>
      <c r="N126" s="154" t="s">
        <v>590</v>
      </c>
      <c r="O126" s="154" t="s">
        <v>591</v>
      </c>
      <c r="P126" s="154">
        <v>32</v>
      </c>
      <c r="Q126" s="153">
        <v>0</v>
      </c>
      <c r="R126" s="154">
        <f t="shared" si="1"/>
        <v>32</v>
      </c>
      <c r="S126" s="154" t="s">
        <v>15</v>
      </c>
      <c r="T126" s="154" t="s">
        <v>592</v>
      </c>
      <c r="U126" s="156"/>
    </row>
    <row r="127" spans="1:22" s="147" customFormat="1" x14ac:dyDescent="0.3">
      <c r="A127" s="171">
        <v>119</v>
      </c>
      <c r="B127" s="172" t="s">
        <v>99</v>
      </c>
      <c r="C127" s="172" t="s">
        <v>100</v>
      </c>
      <c r="D127" s="172" t="s">
        <v>101</v>
      </c>
      <c r="E127" s="172" t="s">
        <v>1131</v>
      </c>
      <c r="F127" s="172" t="s">
        <v>1415</v>
      </c>
      <c r="G127" s="172">
        <v>1</v>
      </c>
      <c r="H127" s="172"/>
      <c r="I127" s="172"/>
      <c r="J127" s="172">
        <v>1</v>
      </c>
      <c r="K127" s="172"/>
      <c r="L127" s="172"/>
      <c r="M127" s="172" t="s">
        <v>1304</v>
      </c>
      <c r="N127" s="172" t="s">
        <v>593</v>
      </c>
      <c r="O127" s="172" t="s">
        <v>594</v>
      </c>
      <c r="P127" s="172">
        <v>20</v>
      </c>
      <c r="Q127" s="172">
        <v>0</v>
      </c>
      <c r="R127" s="172">
        <f t="shared" si="1"/>
        <v>20</v>
      </c>
      <c r="S127" s="172" t="s">
        <v>15</v>
      </c>
      <c r="T127" s="172" t="s">
        <v>595</v>
      </c>
      <c r="U127" s="174"/>
    </row>
    <row r="128" spans="1:22" s="174" customFormat="1" x14ac:dyDescent="0.3">
      <c r="A128" s="171">
        <v>120</v>
      </c>
      <c r="B128" s="172" t="s">
        <v>596</v>
      </c>
      <c r="C128" s="172" t="s">
        <v>543</v>
      </c>
      <c r="D128" s="172" t="s">
        <v>597</v>
      </c>
      <c r="E128" s="172" t="s">
        <v>598</v>
      </c>
      <c r="F128" s="172" t="s">
        <v>1415</v>
      </c>
      <c r="G128" s="172">
        <v>1</v>
      </c>
      <c r="H128" s="172"/>
      <c r="I128" s="172"/>
      <c r="J128" s="172">
        <v>1</v>
      </c>
      <c r="K128" s="172"/>
      <c r="L128" s="172"/>
      <c r="M128" s="172" t="s">
        <v>599</v>
      </c>
      <c r="N128" s="173" t="s">
        <v>1468</v>
      </c>
      <c r="O128" s="172" t="s">
        <v>1330</v>
      </c>
      <c r="P128" s="171">
        <v>20</v>
      </c>
      <c r="Q128" s="172">
        <v>0</v>
      </c>
      <c r="R128" s="172">
        <f t="shared" si="1"/>
        <v>20</v>
      </c>
      <c r="S128" s="172" t="s">
        <v>15</v>
      </c>
      <c r="T128" s="172" t="s">
        <v>600</v>
      </c>
    </row>
    <row r="129" spans="1:22" s="147" customFormat="1" x14ac:dyDescent="0.3">
      <c r="A129" s="171">
        <v>121</v>
      </c>
      <c r="B129" s="172" t="s">
        <v>601</v>
      </c>
      <c r="C129" s="172" t="s">
        <v>602</v>
      </c>
      <c r="D129" s="172" t="s">
        <v>603</v>
      </c>
      <c r="E129" s="172" t="s">
        <v>604</v>
      </c>
      <c r="F129" s="172" t="s">
        <v>1546</v>
      </c>
      <c r="G129" s="172">
        <v>1</v>
      </c>
      <c r="H129" s="172"/>
      <c r="I129" s="172"/>
      <c r="J129" s="172">
        <v>1</v>
      </c>
      <c r="K129" s="172"/>
      <c r="L129" s="172"/>
      <c r="M129" s="172" t="s">
        <v>1114</v>
      </c>
      <c r="N129" s="172" t="s">
        <v>605</v>
      </c>
      <c r="O129" s="172" t="s">
        <v>1226</v>
      </c>
      <c r="P129" s="172">
        <v>36</v>
      </c>
      <c r="Q129" s="172">
        <v>0</v>
      </c>
      <c r="R129" s="172">
        <f t="shared" si="1"/>
        <v>36</v>
      </c>
      <c r="S129" s="172" t="s">
        <v>15</v>
      </c>
      <c r="T129" s="172" t="s">
        <v>606</v>
      </c>
      <c r="U129" s="174"/>
    </row>
    <row r="130" spans="1:22" s="156" customFormat="1" hidden="1" x14ac:dyDescent="0.3">
      <c r="A130" s="153">
        <v>219</v>
      </c>
      <c r="B130" s="154" t="s">
        <v>601</v>
      </c>
      <c r="C130" s="154" t="s">
        <v>602</v>
      </c>
      <c r="D130" s="154" t="s">
        <v>603</v>
      </c>
      <c r="E130" s="153" t="s">
        <v>1238</v>
      </c>
      <c r="F130" s="154" t="s">
        <v>1546</v>
      </c>
      <c r="G130" s="154">
        <v>0</v>
      </c>
      <c r="H130" s="154"/>
      <c r="I130" s="154"/>
      <c r="J130" s="154"/>
      <c r="K130" s="154"/>
      <c r="L130" s="154"/>
      <c r="M130" s="154" t="s">
        <v>1239</v>
      </c>
      <c r="N130" s="155" t="s">
        <v>1491</v>
      </c>
      <c r="O130" s="154" t="s">
        <v>1240</v>
      </c>
      <c r="P130" s="154">
        <v>12</v>
      </c>
      <c r="Q130" s="154">
        <v>0</v>
      </c>
      <c r="R130" s="154">
        <f t="shared" si="1"/>
        <v>12</v>
      </c>
      <c r="S130" s="154"/>
      <c r="T130" s="154"/>
    </row>
    <row r="131" spans="1:22" s="146" customFormat="1" hidden="1" x14ac:dyDescent="0.3">
      <c r="A131" s="153">
        <v>123</v>
      </c>
      <c r="B131" s="154" t="s">
        <v>607</v>
      </c>
      <c r="C131" s="154" t="s">
        <v>469</v>
      </c>
      <c r="D131" s="154" t="s">
        <v>608</v>
      </c>
      <c r="E131" s="154" t="s">
        <v>186</v>
      </c>
      <c r="F131" s="154" t="s">
        <v>1414</v>
      </c>
      <c r="G131" s="154">
        <v>0</v>
      </c>
      <c r="H131" s="154"/>
      <c r="I131" s="154"/>
      <c r="J131" s="154"/>
      <c r="K131" s="154"/>
      <c r="L131" s="154"/>
      <c r="M131" s="154" t="s">
        <v>609</v>
      </c>
      <c r="N131" s="154" t="s">
        <v>610</v>
      </c>
      <c r="O131" s="154" t="s">
        <v>611</v>
      </c>
      <c r="P131" s="154">
        <v>43</v>
      </c>
      <c r="Q131" s="154">
        <v>0</v>
      </c>
      <c r="R131" s="154">
        <f t="shared" ref="R131:R181" si="2">P131+Q131</f>
        <v>43</v>
      </c>
      <c r="S131" s="154" t="s">
        <v>15</v>
      </c>
      <c r="T131" s="154" t="s">
        <v>612</v>
      </c>
      <c r="U131" s="156"/>
    </row>
    <row r="132" spans="1:22" s="147" customFormat="1" ht="28.8" x14ac:dyDescent="0.3">
      <c r="A132" s="171">
        <v>124</v>
      </c>
      <c r="B132" s="172" t="s">
        <v>613</v>
      </c>
      <c r="C132" s="172" t="s">
        <v>41</v>
      </c>
      <c r="D132" s="172" t="s">
        <v>614</v>
      </c>
      <c r="E132" s="173" t="s">
        <v>1122</v>
      </c>
      <c r="F132" s="172" t="s">
        <v>1415</v>
      </c>
      <c r="G132" s="172">
        <v>1</v>
      </c>
      <c r="H132" s="172"/>
      <c r="I132" s="172"/>
      <c r="J132" s="172">
        <v>1</v>
      </c>
      <c r="K132" s="172"/>
      <c r="L132" s="172"/>
      <c r="M132" s="172" t="s">
        <v>1285</v>
      </c>
      <c r="N132" s="172" t="s">
        <v>615</v>
      </c>
      <c r="O132" s="172" t="s">
        <v>616</v>
      </c>
      <c r="P132" s="171">
        <v>35</v>
      </c>
      <c r="Q132" s="241">
        <v>7</v>
      </c>
      <c r="R132" s="172">
        <f t="shared" si="2"/>
        <v>42</v>
      </c>
      <c r="S132" s="172" t="s">
        <v>15</v>
      </c>
      <c r="T132" s="172" t="s">
        <v>617</v>
      </c>
      <c r="U132" s="174" t="s">
        <v>1561</v>
      </c>
      <c r="V132" s="147">
        <v>1</v>
      </c>
    </row>
    <row r="133" spans="1:22" s="146" customFormat="1" hidden="1" x14ac:dyDescent="0.3">
      <c r="A133" s="153">
        <v>125</v>
      </c>
      <c r="B133" s="154" t="s">
        <v>618</v>
      </c>
      <c r="C133" s="154" t="s">
        <v>619</v>
      </c>
      <c r="D133" s="154" t="s">
        <v>1234</v>
      </c>
      <c r="E133" s="154" t="s">
        <v>1112</v>
      </c>
      <c r="F133" s="154" t="s">
        <v>1538</v>
      </c>
      <c r="G133" s="154">
        <v>0</v>
      </c>
      <c r="H133" s="154"/>
      <c r="I133" s="154"/>
      <c r="J133" s="154"/>
      <c r="K133" s="154"/>
      <c r="L133" s="154"/>
      <c r="M133" s="154" t="s">
        <v>1235</v>
      </c>
      <c r="N133" s="154" t="s">
        <v>620</v>
      </c>
      <c r="O133" s="154" t="s">
        <v>621</v>
      </c>
      <c r="P133" s="154">
        <v>10</v>
      </c>
      <c r="Q133" s="154">
        <v>0</v>
      </c>
      <c r="R133" s="154">
        <f t="shared" si="2"/>
        <v>10</v>
      </c>
      <c r="S133" s="154" t="s">
        <v>15</v>
      </c>
      <c r="T133" s="154" t="s">
        <v>622</v>
      </c>
      <c r="U133" s="156"/>
    </row>
    <row r="134" spans="1:22" s="146" customFormat="1" hidden="1" x14ac:dyDescent="0.3">
      <c r="A134" s="153">
        <v>126</v>
      </c>
      <c r="B134" s="154" t="s">
        <v>357</v>
      </c>
      <c r="C134" s="154" t="s">
        <v>623</v>
      </c>
      <c r="D134" s="154" t="s">
        <v>624</v>
      </c>
      <c r="E134" s="154" t="s">
        <v>1469</v>
      </c>
      <c r="F134" s="154" t="s">
        <v>1415</v>
      </c>
      <c r="G134" s="154">
        <v>0</v>
      </c>
      <c r="H134" s="154"/>
      <c r="I134" s="154"/>
      <c r="J134" s="154"/>
      <c r="K134" s="154"/>
      <c r="L134" s="154"/>
      <c r="M134" s="154" t="s">
        <v>1118</v>
      </c>
      <c r="N134" s="154" t="s">
        <v>1268</v>
      </c>
      <c r="O134" s="154" t="s">
        <v>1470</v>
      </c>
      <c r="P134" s="158">
        <v>12</v>
      </c>
      <c r="Q134" s="154">
        <v>0</v>
      </c>
      <c r="R134" s="158">
        <f t="shared" si="2"/>
        <v>12</v>
      </c>
      <c r="S134" s="154" t="s">
        <v>15</v>
      </c>
      <c r="T134" s="154" t="s">
        <v>625</v>
      </c>
      <c r="U134" s="156" t="s">
        <v>1189</v>
      </c>
      <c r="V134" s="146">
        <v>1</v>
      </c>
    </row>
    <row r="135" spans="1:22" s="146" customFormat="1" hidden="1" x14ac:dyDescent="0.3">
      <c r="A135" s="153">
        <v>127</v>
      </c>
      <c r="B135" s="154" t="s">
        <v>626</v>
      </c>
      <c r="C135" s="154" t="s">
        <v>627</v>
      </c>
      <c r="D135" s="154" t="s">
        <v>628</v>
      </c>
      <c r="E135" s="154" t="s">
        <v>629</v>
      </c>
      <c r="F135" s="154" t="s">
        <v>1538</v>
      </c>
      <c r="G135" s="154">
        <v>0</v>
      </c>
      <c r="H135" s="154"/>
      <c r="I135" s="154"/>
      <c r="J135" s="154"/>
      <c r="K135" s="154"/>
      <c r="L135" s="154"/>
      <c r="M135" s="154" t="s">
        <v>1291</v>
      </c>
      <c r="N135" s="154" t="s">
        <v>630</v>
      </c>
      <c r="O135" s="154" t="s">
        <v>1471</v>
      </c>
      <c r="P135" s="154">
        <v>10</v>
      </c>
      <c r="Q135" s="154">
        <v>0</v>
      </c>
      <c r="R135" s="154">
        <f t="shared" si="2"/>
        <v>10</v>
      </c>
      <c r="S135" s="154" t="s">
        <v>15</v>
      </c>
      <c r="T135" s="154" t="s">
        <v>631</v>
      </c>
      <c r="U135" s="156"/>
    </row>
    <row r="136" spans="1:22" s="146" customFormat="1" hidden="1" x14ac:dyDescent="0.3">
      <c r="A136" s="153">
        <v>128</v>
      </c>
      <c r="B136" s="154" t="s">
        <v>632</v>
      </c>
      <c r="C136" s="154" t="s">
        <v>633</v>
      </c>
      <c r="D136" s="154" t="s">
        <v>634</v>
      </c>
      <c r="E136" s="154" t="s">
        <v>1137</v>
      </c>
      <c r="F136" s="154" t="s">
        <v>1541</v>
      </c>
      <c r="G136" s="153">
        <v>0</v>
      </c>
      <c r="H136" s="154"/>
      <c r="I136" s="154"/>
      <c r="J136" s="154"/>
      <c r="K136" s="154"/>
      <c r="L136" s="154"/>
      <c r="M136" s="154" t="s">
        <v>635</v>
      </c>
      <c r="N136" s="154" t="s">
        <v>636</v>
      </c>
      <c r="O136" s="154" t="s">
        <v>1324</v>
      </c>
      <c r="P136" s="154">
        <v>60</v>
      </c>
      <c r="Q136" s="154">
        <v>0</v>
      </c>
      <c r="R136" s="154">
        <f t="shared" si="2"/>
        <v>60</v>
      </c>
      <c r="S136" s="154" t="s">
        <v>15</v>
      </c>
      <c r="T136" s="154" t="s">
        <v>637</v>
      </c>
      <c r="U136" s="156"/>
    </row>
    <row r="137" spans="1:22" s="156" customFormat="1" ht="28.8" hidden="1" x14ac:dyDescent="0.3">
      <c r="A137" s="153">
        <v>10</v>
      </c>
      <c r="B137" s="154" t="s">
        <v>276</v>
      </c>
      <c r="C137" s="154" t="s">
        <v>277</v>
      </c>
      <c r="D137" s="154" t="s">
        <v>278</v>
      </c>
      <c r="E137" s="153" t="s">
        <v>1437</v>
      </c>
      <c r="F137" s="154" t="s">
        <v>1543</v>
      </c>
      <c r="G137" s="154">
        <v>0</v>
      </c>
      <c r="H137" s="154"/>
      <c r="I137" s="154"/>
      <c r="J137" s="154"/>
      <c r="K137" s="154"/>
      <c r="L137" s="154"/>
      <c r="M137" s="155" t="s">
        <v>1402</v>
      </c>
      <c r="N137" s="154" t="s">
        <v>1401</v>
      </c>
      <c r="O137" s="154" t="s">
        <v>1403</v>
      </c>
      <c r="P137" s="158">
        <v>12</v>
      </c>
      <c r="Q137" s="154">
        <v>0</v>
      </c>
      <c r="R137" s="158">
        <f t="shared" si="2"/>
        <v>12</v>
      </c>
      <c r="S137" s="154"/>
      <c r="T137" s="154"/>
      <c r="U137" s="156" t="s">
        <v>1277</v>
      </c>
      <c r="V137" s="156">
        <v>1</v>
      </c>
    </row>
    <row r="138" spans="1:22" s="156" customFormat="1" hidden="1" x14ac:dyDescent="0.3">
      <c r="A138" s="153">
        <v>220</v>
      </c>
      <c r="B138" s="154" t="s">
        <v>276</v>
      </c>
      <c r="C138" s="154" t="s">
        <v>277</v>
      </c>
      <c r="D138" s="154" t="s">
        <v>278</v>
      </c>
      <c r="E138" s="153" t="s">
        <v>1404</v>
      </c>
      <c r="F138" s="154" t="s">
        <v>1543</v>
      </c>
      <c r="G138" s="154">
        <v>0</v>
      </c>
      <c r="H138" s="154"/>
      <c r="I138" s="154"/>
      <c r="J138" s="154"/>
      <c r="K138" s="154"/>
      <c r="L138" s="154"/>
      <c r="M138" s="155" t="s">
        <v>1405</v>
      </c>
      <c r="N138" s="154" t="s">
        <v>1406</v>
      </c>
      <c r="O138" s="177" t="s">
        <v>1492</v>
      </c>
      <c r="P138" s="158">
        <v>12</v>
      </c>
      <c r="Q138" s="154">
        <v>0</v>
      </c>
      <c r="R138" s="158">
        <f t="shared" si="2"/>
        <v>12</v>
      </c>
      <c r="S138" s="154"/>
      <c r="T138" s="154"/>
      <c r="U138" s="157" t="s">
        <v>1277</v>
      </c>
      <c r="V138" s="156">
        <v>1</v>
      </c>
    </row>
    <row r="139" spans="1:22" s="147" customFormat="1" ht="28.8" x14ac:dyDescent="0.3">
      <c r="A139" s="171">
        <v>11</v>
      </c>
      <c r="B139" s="172" t="s">
        <v>638</v>
      </c>
      <c r="C139" s="172" t="s">
        <v>366</v>
      </c>
      <c r="D139" s="172" t="s">
        <v>1412</v>
      </c>
      <c r="E139" s="172" t="s">
        <v>639</v>
      </c>
      <c r="F139" s="173" t="s">
        <v>1547</v>
      </c>
      <c r="G139" s="172">
        <v>1</v>
      </c>
      <c r="H139" s="172"/>
      <c r="I139" s="172"/>
      <c r="J139" s="172">
        <v>1</v>
      </c>
      <c r="K139" s="172"/>
      <c r="L139" s="172"/>
      <c r="M139" s="172" t="s">
        <v>1438</v>
      </c>
      <c r="N139" s="172" t="s">
        <v>640</v>
      </c>
      <c r="O139" s="172" t="s">
        <v>1358</v>
      </c>
      <c r="P139" s="172">
        <v>25</v>
      </c>
      <c r="Q139" s="172">
        <v>0</v>
      </c>
      <c r="R139" s="172">
        <f t="shared" si="2"/>
        <v>25</v>
      </c>
      <c r="S139" s="172" t="s">
        <v>15</v>
      </c>
      <c r="T139" s="172" t="s">
        <v>641</v>
      </c>
      <c r="U139" s="174"/>
    </row>
    <row r="140" spans="1:22" s="146" customFormat="1" hidden="1" x14ac:dyDescent="0.3">
      <c r="A140" s="153">
        <v>12</v>
      </c>
      <c r="B140" s="154" t="s">
        <v>642</v>
      </c>
      <c r="C140" s="154" t="s">
        <v>350</v>
      </c>
      <c r="D140" s="154" t="s">
        <v>643</v>
      </c>
      <c r="E140" s="154" t="s">
        <v>1146</v>
      </c>
      <c r="F140" s="154" t="s">
        <v>1414</v>
      </c>
      <c r="G140" s="154">
        <v>0</v>
      </c>
      <c r="H140" s="154"/>
      <c r="I140" s="154"/>
      <c r="J140" s="154"/>
      <c r="K140" s="154"/>
      <c r="L140" s="154"/>
      <c r="M140" s="154" t="s">
        <v>1388</v>
      </c>
      <c r="N140" s="154" t="s">
        <v>644</v>
      </c>
      <c r="O140" s="154" t="s">
        <v>645</v>
      </c>
      <c r="P140" s="154">
        <v>14</v>
      </c>
      <c r="Q140" s="154">
        <v>0</v>
      </c>
      <c r="R140" s="154">
        <f t="shared" si="2"/>
        <v>14</v>
      </c>
      <c r="S140" s="154" t="s">
        <v>15</v>
      </c>
      <c r="T140" s="154" t="s">
        <v>646</v>
      </c>
      <c r="U140" s="156"/>
    </row>
    <row r="141" spans="1:22" s="146" customFormat="1" hidden="1" x14ac:dyDescent="0.3">
      <c r="A141" s="153">
        <v>13</v>
      </c>
      <c r="B141" s="154" t="s">
        <v>647</v>
      </c>
      <c r="C141" s="154" t="s">
        <v>648</v>
      </c>
      <c r="D141" s="154" t="s">
        <v>649</v>
      </c>
      <c r="E141" s="154" t="s">
        <v>1141</v>
      </c>
      <c r="F141" s="154" t="s">
        <v>1414</v>
      </c>
      <c r="G141" s="154">
        <v>0</v>
      </c>
      <c r="H141" s="154"/>
      <c r="I141" s="154"/>
      <c r="J141" s="154"/>
      <c r="K141" s="154"/>
      <c r="L141" s="154"/>
      <c r="M141" s="154" t="s">
        <v>1352</v>
      </c>
      <c r="N141" s="154" t="s">
        <v>650</v>
      </c>
      <c r="O141" s="154" t="s">
        <v>651</v>
      </c>
      <c r="P141" s="154">
        <v>20</v>
      </c>
      <c r="Q141" s="154">
        <v>0</v>
      </c>
      <c r="R141" s="154">
        <f t="shared" si="2"/>
        <v>20</v>
      </c>
      <c r="S141" s="154" t="s">
        <v>15</v>
      </c>
      <c r="T141" s="154" t="s">
        <v>652</v>
      </c>
      <c r="U141" s="156"/>
    </row>
    <row r="142" spans="1:22" s="146" customFormat="1" hidden="1" x14ac:dyDescent="0.3">
      <c r="A142" s="153">
        <v>14</v>
      </c>
      <c r="B142" s="154" t="s">
        <v>653</v>
      </c>
      <c r="C142" s="154" t="s">
        <v>654</v>
      </c>
      <c r="D142" s="154" t="s">
        <v>655</v>
      </c>
      <c r="E142" s="175" t="s">
        <v>1250</v>
      </c>
      <c r="F142" s="154" t="s">
        <v>1538</v>
      </c>
      <c r="G142" s="154">
        <v>0</v>
      </c>
      <c r="H142" s="154"/>
      <c r="I142" s="154"/>
      <c r="J142" s="154"/>
      <c r="K142" s="154"/>
      <c r="L142" s="154"/>
      <c r="M142" s="154" t="s">
        <v>1251</v>
      </c>
      <c r="N142" s="154" t="s">
        <v>656</v>
      </c>
      <c r="O142" s="177" t="s">
        <v>1439</v>
      </c>
      <c r="P142" s="154">
        <v>20</v>
      </c>
      <c r="Q142" s="154">
        <v>0</v>
      </c>
      <c r="R142" s="154">
        <f t="shared" si="2"/>
        <v>20</v>
      </c>
      <c r="S142" s="154" t="s">
        <v>15</v>
      </c>
      <c r="T142" s="154" t="s">
        <v>657</v>
      </c>
      <c r="U142" s="156"/>
    </row>
    <row r="143" spans="1:22" s="146" customFormat="1" hidden="1" x14ac:dyDescent="0.3">
      <c r="A143" s="153">
        <v>15</v>
      </c>
      <c r="B143" s="154" t="s">
        <v>99</v>
      </c>
      <c r="C143" s="154" t="s">
        <v>105</v>
      </c>
      <c r="D143" s="154" t="s">
        <v>101</v>
      </c>
      <c r="E143" s="154" t="s">
        <v>658</v>
      </c>
      <c r="F143" s="154" t="s">
        <v>1415</v>
      </c>
      <c r="G143" s="154">
        <v>0</v>
      </c>
      <c r="H143" s="154"/>
      <c r="I143" s="154"/>
      <c r="J143" s="154"/>
      <c r="K143" s="154"/>
      <c r="L143" s="154"/>
      <c r="M143" s="154" t="s">
        <v>1310</v>
      </c>
      <c r="N143" s="154" t="s">
        <v>659</v>
      </c>
      <c r="O143" s="154" t="s">
        <v>660</v>
      </c>
      <c r="P143" s="154">
        <v>65</v>
      </c>
      <c r="Q143" s="154">
        <v>0</v>
      </c>
      <c r="R143" s="154">
        <f t="shared" si="2"/>
        <v>65</v>
      </c>
      <c r="S143" s="154" t="s">
        <v>15</v>
      </c>
      <c r="T143" s="154" t="s">
        <v>661</v>
      </c>
      <c r="U143" s="156"/>
    </row>
    <row r="144" spans="1:22" s="150" customFormat="1" hidden="1" x14ac:dyDescent="0.3">
      <c r="A144" s="153">
        <v>16</v>
      </c>
      <c r="B144" s="153" t="s">
        <v>662</v>
      </c>
      <c r="C144" s="153" t="s">
        <v>89</v>
      </c>
      <c r="D144" s="153" t="s">
        <v>663</v>
      </c>
      <c r="E144" s="153" t="s">
        <v>1125</v>
      </c>
      <c r="F144" s="153" t="s">
        <v>1414</v>
      </c>
      <c r="G144" s="153">
        <v>0</v>
      </c>
      <c r="H144" s="153"/>
      <c r="I144" s="153"/>
      <c r="J144" s="153"/>
      <c r="K144" s="153"/>
      <c r="L144" s="153"/>
      <c r="M144" s="153" t="s">
        <v>1296</v>
      </c>
      <c r="N144" s="153" t="s">
        <v>664</v>
      </c>
      <c r="O144" s="153" t="s">
        <v>1440</v>
      </c>
      <c r="P144" s="153">
        <v>10</v>
      </c>
      <c r="Q144" s="153">
        <v>0</v>
      </c>
      <c r="R144" s="153">
        <f t="shared" si="2"/>
        <v>10</v>
      </c>
      <c r="S144" s="153" t="s">
        <v>15</v>
      </c>
      <c r="T144" s="153"/>
      <c r="U144" s="157"/>
    </row>
    <row r="145" spans="1:22" s="146" customFormat="1" hidden="1" x14ac:dyDescent="0.3">
      <c r="A145" s="153">
        <v>17</v>
      </c>
      <c r="B145" s="154" t="s">
        <v>665</v>
      </c>
      <c r="C145" s="154" t="s">
        <v>168</v>
      </c>
      <c r="D145" s="154" t="s">
        <v>666</v>
      </c>
      <c r="E145" s="154" t="s">
        <v>667</v>
      </c>
      <c r="F145" s="154" t="s">
        <v>1544</v>
      </c>
      <c r="G145" s="154">
        <v>0</v>
      </c>
      <c r="H145" s="154"/>
      <c r="I145" s="154"/>
      <c r="J145" s="154"/>
      <c r="K145" s="154"/>
      <c r="L145" s="154"/>
      <c r="M145" s="154" t="s">
        <v>1202</v>
      </c>
      <c r="N145" s="154" t="s">
        <v>668</v>
      </c>
      <c r="O145" s="154" t="s">
        <v>669</v>
      </c>
      <c r="P145" s="154">
        <v>17</v>
      </c>
      <c r="Q145" s="154">
        <v>0</v>
      </c>
      <c r="R145" s="154">
        <f t="shared" si="2"/>
        <v>17</v>
      </c>
      <c r="S145" s="154" t="s">
        <v>15</v>
      </c>
      <c r="T145" s="154" t="s">
        <v>670</v>
      </c>
      <c r="U145" s="156"/>
    </row>
    <row r="146" spans="1:22" s="146" customFormat="1" hidden="1" x14ac:dyDescent="0.3">
      <c r="A146" s="153">
        <v>18</v>
      </c>
      <c r="B146" s="154" t="s">
        <v>671</v>
      </c>
      <c r="C146" s="154" t="s">
        <v>672</v>
      </c>
      <c r="D146" s="154" t="s">
        <v>673</v>
      </c>
      <c r="E146" s="154" t="s">
        <v>1121</v>
      </c>
      <c r="F146" s="154" t="s">
        <v>1415</v>
      </c>
      <c r="G146" s="154">
        <v>0</v>
      </c>
      <c r="H146" s="154"/>
      <c r="I146" s="154"/>
      <c r="J146" s="154"/>
      <c r="K146" s="154"/>
      <c r="L146" s="154"/>
      <c r="M146" s="154" t="s">
        <v>1147</v>
      </c>
      <c r="N146" s="154" t="s">
        <v>674</v>
      </c>
      <c r="O146" s="154" t="s">
        <v>675</v>
      </c>
      <c r="P146" s="158">
        <v>35</v>
      </c>
      <c r="Q146" s="154">
        <v>0</v>
      </c>
      <c r="R146" s="158">
        <f t="shared" si="2"/>
        <v>35</v>
      </c>
      <c r="S146" s="154" t="s">
        <v>15</v>
      </c>
      <c r="T146" s="154" t="s">
        <v>676</v>
      </c>
      <c r="U146" s="156" t="s">
        <v>1277</v>
      </c>
      <c r="V146" s="146">
        <v>1</v>
      </c>
    </row>
    <row r="147" spans="1:22" s="156" customFormat="1" hidden="1" x14ac:dyDescent="0.3">
      <c r="A147" s="153">
        <v>217</v>
      </c>
      <c r="B147" s="154" t="s">
        <v>671</v>
      </c>
      <c r="C147" s="154" t="s">
        <v>672</v>
      </c>
      <c r="D147" s="154" t="s">
        <v>673</v>
      </c>
      <c r="E147" s="154" t="s">
        <v>1390</v>
      </c>
      <c r="F147" s="154" t="s">
        <v>1415</v>
      </c>
      <c r="G147" s="154">
        <v>0</v>
      </c>
      <c r="H147" s="154"/>
      <c r="I147" s="154"/>
      <c r="J147" s="154"/>
      <c r="K147" s="154"/>
      <c r="L147" s="154"/>
      <c r="M147" s="155" t="s">
        <v>1392</v>
      </c>
      <c r="N147" s="154" t="s">
        <v>1394</v>
      </c>
      <c r="O147" s="154" t="s">
        <v>1395</v>
      </c>
      <c r="P147" s="154">
        <v>12</v>
      </c>
      <c r="Q147" s="154">
        <v>0</v>
      </c>
      <c r="R147" s="154">
        <f t="shared" si="2"/>
        <v>12</v>
      </c>
      <c r="S147" s="154"/>
      <c r="T147" s="154"/>
    </row>
    <row r="148" spans="1:22" s="156" customFormat="1" hidden="1" x14ac:dyDescent="0.3">
      <c r="A148" s="153">
        <v>218</v>
      </c>
      <c r="B148" s="154" t="s">
        <v>671</v>
      </c>
      <c r="C148" s="154" t="s">
        <v>672</v>
      </c>
      <c r="D148" s="154" t="s">
        <v>673</v>
      </c>
      <c r="E148" s="154" t="s">
        <v>1391</v>
      </c>
      <c r="F148" s="154" t="s">
        <v>1415</v>
      </c>
      <c r="G148" s="154">
        <v>0</v>
      </c>
      <c r="H148" s="154"/>
      <c r="I148" s="154"/>
      <c r="J148" s="154"/>
      <c r="K148" s="154"/>
      <c r="L148" s="154"/>
      <c r="M148" s="155" t="s">
        <v>1393</v>
      </c>
      <c r="N148" s="155" t="s">
        <v>1490</v>
      </c>
      <c r="O148" s="154" t="s">
        <v>1395</v>
      </c>
      <c r="P148" s="154">
        <v>12</v>
      </c>
      <c r="Q148" s="154">
        <v>0</v>
      </c>
      <c r="R148" s="154">
        <f t="shared" si="2"/>
        <v>12</v>
      </c>
      <c r="S148" s="154"/>
      <c r="T148" s="154"/>
    </row>
    <row r="149" spans="1:22" s="160" customFormat="1" x14ac:dyDescent="0.3">
      <c r="A149" s="163">
        <v>19</v>
      </c>
      <c r="B149" s="164" t="s">
        <v>221</v>
      </c>
      <c r="C149" s="164" t="s">
        <v>222</v>
      </c>
      <c r="D149" s="164" t="s">
        <v>223</v>
      </c>
      <c r="E149" s="164" t="s">
        <v>1429</v>
      </c>
      <c r="F149" s="164" t="s">
        <v>1541</v>
      </c>
      <c r="G149" s="164">
        <v>1</v>
      </c>
      <c r="H149" s="164"/>
      <c r="I149" s="164"/>
      <c r="J149" s="164"/>
      <c r="K149" s="164"/>
      <c r="L149" s="164">
        <v>1</v>
      </c>
      <c r="M149" s="164" t="s">
        <v>1327</v>
      </c>
      <c r="N149" s="164" t="s">
        <v>677</v>
      </c>
      <c r="O149" s="164" t="s">
        <v>678</v>
      </c>
      <c r="P149" s="163">
        <v>43</v>
      </c>
      <c r="Q149" s="164">
        <v>0</v>
      </c>
      <c r="R149" s="164">
        <f t="shared" si="2"/>
        <v>43</v>
      </c>
      <c r="S149" s="164" t="s">
        <v>15</v>
      </c>
      <c r="T149" s="164"/>
      <c r="U149" s="166"/>
    </row>
    <row r="150" spans="1:22" s="146" customFormat="1" hidden="1" x14ac:dyDescent="0.3">
      <c r="A150" s="153">
        <v>61</v>
      </c>
      <c r="B150" s="154" t="s">
        <v>633</v>
      </c>
      <c r="C150" s="154" t="s">
        <v>679</v>
      </c>
      <c r="D150" s="154" t="s">
        <v>680</v>
      </c>
      <c r="E150" s="154" t="s">
        <v>149</v>
      </c>
      <c r="F150" s="154" t="s">
        <v>1538</v>
      </c>
      <c r="G150" s="154">
        <v>0</v>
      </c>
      <c r="H150" s="154"/>
      <c r="I150" s="154"/>
      <c r="J150" s="154"/>
      <c r="K150" s="154"/>
      <c r="L150" s="154"/>
      <c r="M150" s="154" t="s">
        <v>1449</v>
      </c>
      <c r="N150" s="154" t="s">
        <v>681</v>
      </c>
      <c r="O150" s="154" t="s">
        <v>1269</v>
      </c>
      <c r="P150" s="154">
        <v>20</v>
      </c>
      <c r="Q150" s="154">
        <v>0</v>
      </c>
      <c r="R150" s="154">
        <f t="shared" si="2"/>
        <v>20</v>
      </c>
      <c r="S150" s="154" t="s">
        <v>15</v>
      </c>
      <c r="T150" s="154" t="s">
        <v>682</v>
      </c>
      <c r="U150" s="156"/>
    </row>
    <row r="151" spans="1:22" s="149" customFormat="1" x14ac:dyDescent="0.3">
      <c r="A151" s="162">
        <v>62</v>
      </c>
      <c r="B151" s="167" t="s">
        <v>99</v>
      </c>
      <c r="C151" s="167" t="s">
        <v>100</v>
      </c>
      <c r="D151" s="167" t="s">
        <v>101</v>
      </c>
      <c r="E151" s="167" t="s">
        <v>683</v>
      </c>
      <c r="F151" s="167" t="s">
        <v>1415</v>
      </c>
      <c r="G151" s="167">
        <v>1</v>
      </c>
      <c r="H151" s="167"/>
      <c r="I151" s="167">
        <v>1</v>
      </c>
      <c r="J151" s="167"/>
      <c r="K151" s="167"/>
      <c r="L151" s="167"/>
      <c r="M151" s="167" t="s">
        <v>684</v>
      </c>
      <c r="N151" s="167" t="s">
        <v>685</v>
      </c>
      <c r="O151" s="167" t="s">
        <v>686</v>
      </c>
      <c r="P151" s="167">
        <v>23</v>
      </c>
      <c r="Q151" s="167">
        <v>0</v>
      </c>
      <c r="R151" s="167">
        <f t="shared" si="2"/>
        <v>23</v>
      </c>
      <c r="S151" s="167" t="s">
        <v>15</v>
      </c>
      <c r="T151" s="167"/>
      <c r="U151" s="169"/>
    </row>
    <row r="152" spans="1:22" s="146" customFormat="1" ht="20.399999999999999" hidden="1" customHeight="1" x14ac:dyDescent="0.3">
      <c r="A152" s="153">
        <v>63</v>
      </c>
      <c r="B152" s="154" t="s">
        <v>687</v>
      </c>
      <c r="C152" s="154" t="s">
        <v>350</v>
      </c>
      <c r="D152" s="154" t="s">
        <v>688</v>
      </c>
      <c r="E152" s="154" t="s">
        <v>689</v>
      </c>
      <c r="F152" s="154" t="s">
        <v>1414</v>
      </c>
      <c r="G152" s="154">
        <v>0</v>
      </c>
      <c r="H152" s="154"/>
      <c r="I152" s="154"/>
      <c r="J152" s="154"/>
      <c r="K152" s="154"/>
      <c r="L152" s="154"/>
      <c r="M152" s="154" t="s">
        <v>1450</v>
      </c>
      <c r="N152" s="155" t="s">
        <v>1451</v>
      </c>
      <c r="O152" s="154" t="s">
        <v>1286</v>
      </c>
      <c r="P152" s="154">
        <v>14</v>
      </c>
      <c r="Q152" s="154">
        <v>0</v>
      </c>
      <c r="R152" s="154">
        <f t="shared" si="2"/>
        <v>14</v>
      </c>
      <c r="S152" s="154" t="s">
        <v>15</v>
      </c>
      <c r="T152" s="154" t="s">
        <v>690</v>
      </c>
      <c r="U152" s="156"/>
    </row>
    <row r="153" spans="1:22" s="146" customFormat="1" hidden="1" x14ac:dyDescent="0.3">
      <c r="A153" s="153">
        <v>65</v>
      </c>
      <c r="B153" s="154" t="s">
        <v>691</v>
      </c>
      <c r="C153" s="154" t="s">
        <v>692</v>
      </c>
      <c r="D153" s="154" t="s">
        <v>693</v>
      </c>
      <c r="E153" s="154" t="s">
        <v>694</v>
      </c>
      <c r="F153" s="154" t="s">
        <v>1538</v>
      </c>
      <c r="G153" s="154">
        <v>0</v>
      </c>
      <c r="H153" s="154"/>
      <c r="I153" s="154"/>
      <c r="J153" s="154"/>
      <c r="K153" s="154"/>
      <c r="L153" s="154"/>
      <c r="M153" s="154" t="s">
        <v>695</v>
      </c>
      <c r="N153" s="154" t="s">
        <v>696</v>
      </c>
      <c r="O153" s="154" t="s">
        <v>1340</v>
      </c>
      <c r="P153" s="154">
        <v>30</v>
      </c>
      <c r="Q153" s="154">
        <v>0</v>
      </c>
      <c r="R153" s="154">
        <f t="shared" si="2"/>
        <v>30</v>
      </c>
      <c r="S153" s="154" t="s">
        <v>15</v>
      </c>
      <c r="T153" s="154" t="s">
        <v>697</v>
      </c>
      <c r="U153" s="156"/>
    </row>
    <row r="154" spans="1:22" s="156" customFormat="1" hidden="1" x14ac:dyDescent="0.3">
      <c r="A154" s="153">
        <v>141</v>
      </c>
      <c r="B154" s="154" t="s">
        <v>698</v>
      </c>
      <c r="C154" s="154" t="s">
        <v>83</v>
      </c>
      <c r="D154" s="154" t="s">
        <v>699</v>
      </c>
      <c r="E154" s="154" t="s">
        <v>288</v>
      </c>
      <c r="F154" s="154" t="s">
        <v>1548</v>
      </c>
      <c r="G154" s="154">
        <v>0</v>
      </c>
      <c r="H154" s="154"/>
      <c r="I154" s="154"/>
      <c r="J154" s="154"/>
      <c r="K154" s="154"/>
      <c r="L154" s="154"/>
      <c r="M154" s="154" t="s">
        <v>1334</v>
      </c>
      <c r="N154" s="155" t="s">
        <v>1476</v>
      </c>
      <c r="O154" s="154" t="s">
        <v>1335</v>
      </c>
      <c r="P154" s="154">
        <v>10</v>
      </c>
      <c r="Q154" s="154">
        <v>0</v>
      </c>
      <c r="R154" s="154">
        <f t="shared" si="2"/>
        <v>10</v>
      </c>
      <c r="S154" s="154" t="s">
        <v>15</v>
      </c>
      <c r="T154" s="154" t="s">
        <v>700</v>
      </c>
    </row>
    <row r="155" spans="1:22" s="159" customFormat="1" ht="28.8" x14ac:dyDescent="0.3">
      <c r="A155" s="141">
        <v>142</v>
      </c>
      <c r="B155" s="142" t="s">
        <v>294</v>
      </c>
      <c r="C155" s="142" t="s">
        <v>295</v>
      </c>
      <c r="D155" s="142" t="s">
        <v>296</v>
      </c>
      <c r="E155" s="141" t="s">
        <v>1502</v>
      </c>
      <c r="F155" s="148" t="s">
        <v>1547</v>
      </c>
      <c r="G155" s="142">
        <v>1</v>
      </c>
      <c r="H155" s="142"/>
      <c r="I155" s="142"/>
      <c r="J155" s="142"/>
      <c r="K155" s="142">
        <v>1</v>
      </c>
      <c r="L155" s="142"/>
      <c r="M155" s="142" t="s">
        <v>1196</v>
      </c>
      <c r="N155" s="142" t="s">
        <v>701</v>
      </c>
      <c r="O155" s="142" t="s">
        <v>1477</v>
      </c>
      <c r="P155" s="141">
        <v>34</v>
      </c>
      <c r="Q155" s="141">
        <v>0</v>
      </c>
      <c r="R155" s="141">
        <f t="shared" si="2"/>
        <v>34</v>
      </c>
      <c r="S155" s="141" t="s">
        <v>15</v>
      </c>
      <c r="T155" s="141" t="s">
        <v>702</v>
      </c>
      <c r="U155" s="250"/>
    </row>
    <row r="156" spans="1:22" s="147" customFormat="1" x14ac:dyDescent="0.3">
      <c r="A156" s="171">
        <v>144</v>
      </c>
      <c r="B156" s="172" t="s">
        <v>703</v>
      </c>
      <c r="C156" s="172" t="s">
        <v>704</v>
      </c>
      <c r="D156" s="172" t="s">
        <v>705</v>
      </c>
      <c r="E156" s="172" t="s">
        <v>1564</v>
      </c>
      <c r="F156" s="172" t="s">
        <v>1538</v>
      </c>
      <c r="G156" s="172">
        <v>1</v>
      </c>
      <c r="H156" s="172"/>
      <c r="I156" s="172"/>
      <c r="J156" s="172">
        <v>1</v>
      </c>
      <c r="K156" s="172"/>
      <c r="L156" s="172"/>
      <c r="M156" s="172" t="s">
        <v>1242</v>
      </c>
      <c r="N156" s="172" t="s">
        <v>706</v>
      </c>
      <c r="O156" s="172" t="s">
        <v>1478</v>
      </c>
      <c r="P156" s="172">
        <v>12</v>
      </c>
      <c r="Q156" s="172">
        <v>0</v>
      </c>
      <c r="R156" s="172">
        <f t="shared" si="2"/>
        <v>12</v>
      </c>
      <c r="S156" s="172" t="s">
        <v>15</v>
      </c>
      <c r="T156" s="172" t="s">
        <v>707</v>
      </c>
      <c r="U156" s="174"/>
    </row>
    <row r="157" spans="1:22" s="146" customFormat="1" hidden="1" x14ac:dyDescent="0.3">
      <c r="A157" s="153">
        <v>145</v>
      </c>
      <c r="B157" s="154" t="s">
        <v>410</v>
      </c>
      <c r="C157" s="154" t="s">
        <v>411</v>
      </c>
      <c r="D157" s="154" t="s">
        <v>412</v>
      </c>
      <c r="E157" s="154" t="s">
        <v>708</v>
      </c>
      <c r="F157" s="154" t="s">
        <v>1546</v>
      </c>
      <c r="G157" s="154">
        <v>0</v>
      </c>
      <c r="H157" s="154"/>
      <c r="I157" s="154"/>
      <c r="J157" s="154"/>
      <c r="K157" s="154"/>
      <c r="L157" s="154"/>
      <c r="M157" s="154" t="s">
        <v>1261</v>
      </c>
      <c r="N157" s="154" t="s">
        <v>1258</v>
      </c>
      <c r="O157" s="154" t="s">
        <v>1259</v>
      </c>
      <c r="P157" s="154">
        <v>10</v>
      </c>
      <c r="Q157" s="154">
        <v>0</v>
      </c>
      <c r="R157" s="154">
        <f t="shared" si="2"/>
        <v>10</v>
      </c>
      <c r="S157" s="154" t="s">
        <v>15</v>
      </c>
      <c r="T157" s="154" t="s">
        <v>709</v>
      </c>
      <c r="U157" s="156"/>
    </row>
    <row r="158" spans="1:22" s="146" customFormat="1" hidden="1" x14ac:dyDescent="0.3">
      <c r="A158" s="153">
        <v>146</v>
      </c>
      <c r="B158" s="154" t="s">
        <v>404</v>
      </c>
      <c r="C158" s="154" t="s">
        <v>83</v>
      </c>
      <c r="D158" s="154" t="s">
        <v>405</v>
      </c>
      <c r="E158" s="154" t="s">
        <v>1123</v>
      </c>
      <c r="F158" s="154" t="s">
        <v>1414</v>
      </c>
      <c r="G158" s="154">
        <v>0</v>
      </c>
      <c r="H158" s="154"/>
      <c r="I158" s="154"/>
      <c r="J158" s="154"/>
      <c r="K158" s="154"/>
      <c r="L158" s="154"/>
      <c r="M158" s="154" t="s">
        <v>1289</v>
      </c>
      <c r="N158" s="154" t="s">
        <v>710</v>
      </c>
      <c r="O158" s="154" t="s">
        <v>711</v>
      </c>
      <c r="P158" s="154">
        <v>10</v>
      </c>
      <c r="Q158" s="154">
        <v>0</v>
      </c>
      <c r="R158" s="154">
        <f t="shared" si="2"/>
        <v>10</v>
      </c>
      <c r="S158" s="154" t="s">
        <v>15</v>
      </c>
      <c r="T158" s="154" t="s">
        <v>712</v>
      </c>
      <c r="U158" s="156"/>
    </row>
    <row r="159" spans="1:22" s="146" customFormat="1" hidden="1" x14ac:dyDescent="0.3">
      <c r="A159" s="153">
        <v>147</v>
      </c>
      <c r="B159" s="154" t="s">
        <v>713</v>
      </c>
      <c r="C159" s="154" t="s">
        <v>714</v>
      </c>
      <c r="D159" s="154" t="s">
        <v>715</v>
      </c>
      <c r="E159" s="154" t="s">
        <v>1124</v>
      </c>
      <c r="F159" s="154" t="s">
        <v>1414</v>
      </c>
      <c r="G159" s="154">
        <v>0</v>
      </c>
      <c r="H159" s="154"/>
      <c r="I159" s="154"/>
      <c r="J159" s="154"/>
      <c r="K159" s="154"/>
      <c r="L159" s="154"/>
      <c r="M159" s="154" t="s">
        <v>1294</v>
      </c>
      <c r="N159" s="154" t="s">
        <v>716</v>
      </c>
      <c r="O159" s="154" t="s">
        <v>1295</v>
      </c>
      <c r="P159" s="154">
        <v>40</v>
      </c>
      <c r="Q159" s="154">
        <v>0</v>
      </c>
      <c r="R159" s="154">
        <f t="shared" si="2"/>
        <v>40</v>
      </c>
      <c r="S159" s="154" t="s">
        <v>1107</v>
      </c>
      <c r="T159" s="154" t="s">
        <v>717</v>
      </c>
      <c r="U159" s="156"/>
    </row>
    <row r="160" spans="1:22" s="157" customFormat="1" hidden="1" x14ac:dyDescent="0.3">
      <c r="A160" s="153">
        <v>213</v>
      </c>
      <c r="B160" s="153" t="s">
        <v>99</v>
      </c>
      <c r="C160" s="153" t="s">
        <v>100</v>
      </c>
      <c r="D160" s="153" t="s">
        <v>101</v>
      </c>
      <c r="E160" s="153" t="s">
        <v>1299</v>
      </c>
      <c r="F160" s="154" t="s">
        <v>1415</v>
      </c>
      <c r="G160" s="153">
        <v>0</v>
      </c>
      <c r="H160" s="153"/>
      <c r="I160" s="153"/>
      <c r="J160" s="153"/>
      <c r="K160" s="153"/>
      <c r="L160" s="153"/>
      <c r="M160" s="153" t="s">
        <v>1300</v>
      </c>
      <c r="N160" s="175" t="s">
        <v>1484</v>
      </c>
      <c r="O160" s="153" t="s">
        <v>1301</v>
      </c>
      <c r="P160" s="153">
        <v>31</v>
      </c>
      <c r="Q160" s="153">
        <v>0</v>
      </c>
      <c r="R160" s="153">
        <f t="shared" si="2"/>
        <v>31</v>
      </c>
      <c r="S160" s="153"/>
      <c r="T160" s="153"/>
      <c r="V160" s="150"/>
    </row>
    <row r="161" spans="1:22" s="156" customFormat="1" ht="28.8" hidden="1" x14ac:dyDescent="0.3">
      <c r="A161" s="153">
        <v>212</v>
      </c>
      <c r="B161" s="154" t="s">
        <v>99</v>
      </c>
      <c r="C161" s="154" t="s">
        <v>100</v>
      </c>
      <c r="D161" s="154" t="s">
        <v>101</v>
      </c>
      <c r="E161" s="153" t="s">
        <v>1312</v>
      </c>
      <c r="F161" s="154" t="s">
        <v>1415</v>
      </c>
      <c r="G161" s="154">
        <v>0</v>
      </c>
      <c r="H161" s="154"/>
      <c r="I161" s="154"/>
      <c r="J161" s="154"/>
      <c r="K161" s="154"/>
      <c r="L161" s="154"/>
      <c r="M161" s="155" t="s">
        <v>1313</v>
      </c>
      <c r="N161" s="155" t="s">
        <v>1314</v>
      </c>
      <c r="O161" s="154" t="s">
        <v>1315</v>
      </c>
      <c r="P161" s="154">
        <v>60</v>
      </c>
      <c r="Q161" s="154">
        <v>0</v>
      </c>
      <c r="R161" s="154">
        <f t="shared" si="2"/>
        <v>60</v>
      </c>
      <c r="S161" s="154"/>
      <c r="T161" s="154"/>
      <c r="V161" s="146"/>
    </row>
    <row r="162" spans="1:22" s="156" customFormat="1" hidden="1" x14ac:dyDescent="0.3">
      <c r="A162" s="153">
        <v>150</v>
      </c>
      <c r="B162" s="154" t="s">
        <v>718</v>
      </c>
      <c r="C162" s="154" t="s">
        <v>719</v>
      </c>
      <c r="D162" s="154" t="s">
        <v>720</v>
      </c>
      <c r="E162" s="154" t="s">
        <v>721</v>
      </c>
      <c r="F162" s="154" t="s">
        <v>1548</v>
      </c>
      <c r="G162" s="154">
        <v>0</v>
      </c>
      <c r="H162" s="154"/>
      <c r="I162" s="154"/>
      <c r="J162" s="154"/>
      <c r="K162" s="154"/>
      <c r="L162" s="154"/>
      <c r="M162" s="155" t="s">
        <v>722</v>
      </c>
      <c r="N162" s="154" t="s">
        <v>1343</v>
      </c>
      <c r="O162" s="154" t="s">
        <v>1344</v>
      </c>
      <c r="P162" s="154">
        <v>10</v>
      </c>
      <c r="Q162" s="154">
        <v>0</v>
      </c>
      <c r="R162" s="154">
        <f t="shared" si="2"/>
        <v>10</v>
      </c>
      <c r="S162" s="154" t="s">
        <v>1107</v>
      </c>
      <c r="T162" s="154" t="s">
        <v>723</v>
      </c>
    </row>
    <row r="163" spans="1:22" s="159" customFormat="1" x14ac:dyDescent="0.3">
      <c r="A163" s="141">
        <v>151</v>
      </c>
      <c r="B163" s="142" t="s">
        <v>724</v>
      </c>
      <c r="C163" s="142" t="s">
        <v>119</v>
      </c>
      <c r="D163" s="142" t="s">
        <v>725</v>
      </c>
      <c r="E163" s="142" t="s">
        <v>1140</v>
      </c>
      <c r="F163" s="141" t="s">
        <v>1540</v>
      </c>
      <c r="G163" s="142">
        <v>1</v>
      </c>
      <c r="H163" s="142"/>
      <c r="I163" s="142"/>
      <c r="J163" s="142"/>
      <c r="K163" s="142">
        <v>1</v>
      </c>
      <c r="L163" s="142"/>
      <c r="M163" s="142" t="s">
        <v>1345</v>
      </c>
      <c r="N163" s="148" t="s">
        <v>1479</v>
      </c>
      <c r="O163" s="142" t="s">
        <v>1346</v>
      </c>
      <c r="P163" s="142">
        <v>20</v>
      </c>
      <c r="Q163" s="142">
        <v>0</v>
      </c>
      <c r="R163" s="142">
        <f t="shared" si="2"/>
        <v>20</v>
      </c>
      <c r="S163" s="142" t="s">
        <v>1107</v>
      </c>
      <c r="T163" s="142" t="s">
        <v>726</v>
      </c>
      <c r="U163" s="144"/>
    </row>
    <row r="164" spans="1:22" s="156" customFormat="1" ht="28.8" hidden="1" x14ac:dyDescent="0.3">
      <c r="A164" s="153">
        <v>153</v>
      </c>
      <c r="B164" s="154" t="s">
        <v>462</v>
      </c>
      <c r="C164" s="154" t="s">
        <v>463</v>
      </c>
      <c r="D164" s="154" t="s">
        <v>464</v>
      </c>
      <c r="E164" s="155" t="s">
        <v>1430</v>
      </c>
      <c r="F164" s="154" t="s">
        <v>1414</v>
      </c>
      <c r="G164" s="154">
        <v>0</v>
      </c>
      <c r="H164" s="154"/>
      <c r="I164" s="154"/>
      <c r="J164" s="154"/>
      <c r="K164" s="154"/>
      <c r="L164" s="154"/>
      <c r="M164" s="154" t="s">
        <v>465</v>
      </c>
      <c r="N164" s="154" t="s">
        <v>466</v>
      </c>
      <c r="O164" s="154" t="s">
        <v>467</v>
      </c>
      <c r="P164" s="153">
        <v>20</v>
      </c>
      <c r="Q164" s="153">
        <v>0</v>
      </c>
      <c r="R164" s="153">
        <f t="shared" si="2"/>
        <v>20</v>
      </c>
      <c r="S164" s="154" t="s">
        <v>15</v>
      </c>
      <c r="T164" s="154"/>
      <c r="U164" s="176"/>
    </row>
    <row r="165" spans="1:22" s="156" customFormat="1" hidden="1" x14ac:dyDescent="0.3">
      <c r="A165" s="153">
        <v>154</v>
      </c>
      <c r="B165" s="154" t="s">
        <v>727</v>
      </c>
      <c r="C165" s="154" t="s">
        <v>27</v>
      </c>
      <c r="D165" s="154" t="s">
        <v>728</v>
      </c>
      <c r="E165" s="154" t="s">
        <v>729</v>
      </c>
      <c r="F165" s="154" t="s">
        <v>1538</v>
      </c>
      <c r="G165" s="154">
        <v>0</v>
      </c>
      <c r="H165" s="154"/>
      <c r="I165" s="154"/>
      <c r="J165" s="154"/>
      <c r="K165" s="154"/>
      <c r="L165" s="154"/>
      <c r="M165" s="154" t="s">
        <v>1368</v>
      </c>
      <c r="N165" s="155" t="s">
        <v>1480</v>
      </c>
      <c r="O165" s="154" t="s">
        <v>1369</v>
      </c>
      <c r="P165" s="153">
        <v>20</v>
      </c>
      <c r="Q165" s="153">
        <v>0</v>
      </c>
      <c r="R165" s="153">
        <f t="shared" si="2"/>
        <v>20</v>
      </c>
      <c r="S165" s="154" t="s">
        <v>1107</v>
      </c>
      <c r="T165" s="154" t="s">
        <v>730</v>
      </c>
      <c r="U165" s="157"/>
    </row>
    <row r="166" spans="1:22" s="146" customFormat="1" hidden="1" x14ac:dyDescent="0.3">
      <c r="A166" s="153">
        <v>155</v>
      </c>
      <c r="B166" s="154" t="s">
        <v>731</v>
      </c>
      <c r="C166" s="154" t="s">
        <v>179</v>
      </c>
      <c r="D166" s="154" t="s">
        <v>732</v>
      </c>
      <c r="E166" s="154" t="s">
        <v>733</v>
      </c>
      <c r="F166" s="154" t="s">
        <v>1544</v>
      </c>
      <c r="G166" s="154">
        <v>0</v>
      </c>
      <c r="H166" s="154"/>
      <c r="I166" s="154"/>
      <c r="J166" s="154"/>
      <c r="K166" s="154"/>
      <c r="L166" s="154"/>
      <c r="M166" s="154" t="s">
        <v>1187</v>
      </c>
      <c r="N166" s="154" t="s">
        <v>1400</v>
      </c>
      <c r="O166" s="154" t="s">
        <v>734</v>
      </c>
      <c r="P166" s="154">
        <v>10</v>
      </c>
      <c r="Q166" s="154">
        <v>0</v>
      </c>
      <c r="R166" s="154">
        <f t="shared" si="2"/>
        <v>10</v>
      </c>
      <c r="S166" s="154" t="s">
        <v>1107</v>
      </c>
      <c r="T166" s="154" t="s">
        <v>735</v>
      </c>
      <c r="U166" s="156"/>
    </row>
    <row r="167" spans="1:22" s="146" customFormat="1" hidden="1" x14ac:dyDescent="0.3">
      <c r="A167" s="153">
        <v>202</v>
      </c>
      <c r="B167" s="239">
        <v>30029</v>
      </c>
      <c r="C167" s="239">
        <v>30430</v>
      </c>
      <c r="D167" s="154" t="s">
        <v>1185</v>
      </c>
      <c r="E167" s="153" t="s">
        <v>1186</v>
      </c>
      <c r="F167" s="154" t="s">
        <v>1539</v>
      </c>
      <c r="G167" s="154">
        <v>0</v>
      </c>
      <c r="H167" s="154"/>
      <c r="I167" s="154"/>
      <c r="J167" s="154"/>
      <c r="K167" s="154"/>
      <c r="L167" s="154"/>
      <c r="M167" s="154" t="s">
        <v>1205</v>
      </c>
      <c r="N167" s="154" t="s">
        <v>1188</v>
      </c>
      <c r="O167" s="154" t="s">
        <v>1481</v>
      </c>
      <c r="P167" s="154">
        <v>15</v>
      </c>
      <c r="Q167" s="154">
        <v>0</v>
      </c>
      <c r="R167" s="154">
        <f t="shared" si="2"/>
        <v>15</v>
      </c>
      <c r="S167" s="154"/>
      <c r="T167" s="154"/>
      <c r="U167" s="156"/>
    </row>
    <row r="168" spans="1:22" s="150" customFormat="1" ht="14.25" hidden="1" customHeight="1" x14ac:dyDescent="0.3">
      <c r="A168" s="153">
        <v>221</v>
      </c>
      <c r="B168" s="251">
        <v>30091</v>
      </c>
      <c r="C168" s="251">
        <v>30111</v>
      </c>
      <c r="D168" s="153" t="s">
        <v>1245</v>
      </c>
      <c r="E168" s="153" t="s">
        <v>1246</v>
      </c>
      <c r="F168" s="154" t="s">
        <v>1546</v>
      </c>
      <c r="G168" s="153">
        <v>0</v>
      </c>
      <c r="H168" s="153"/>
      <c r="I168" s="153"/>
      <c r="J168" s="153"/>
      <c r="K168" s="153"/>
      <c r="L168" s="153"/>
      <c r="M168" s="153" t="s">
        <v>1247</v>
      </c>
      <c r="N168" s="153" t="s">
        <v>1248</v>
      </c>
      <c r="O168" s="153" t="s">
        <v>1249</v>
      </c>
      <c r="P168" s="153">
        <v>12</v>
      </c>
      <c r="Q168" s="153">
        <v>0</v>
      </c>
      <c r="R168" s="153">
        <f t="shared" si="2"/>
        <v>12</v>
      </c>
      <c r="S168" s="153"/>
      <c r="T168" s="153"/>
      <c r="U168" s="157"/>
    </row>
    <row r="169" spans="1:22" s="146" customFormat="1" ht="14.25" hidden="1" customHeight="1" x14ac:dyDescent="0.3">
      <c r="A169" s="153">
        <v>214</v>
      </c>
      <c r="B169" s="239">
        <v>30226</v>
      </c>
      <c r="C169" s="239">
        <v>30130</v>
      </c>
      <c r="D169" s="154" t="s">
        <v>1337</v>
      </c>
      <c r="E169" s="158" t="s">
        <v>1486</v>
      </c>
      <c r="F169" s="153" t="s">
        <v>1540</v>
      </c>
      <c r="G169" s="154">
        <v>0</v>
      </c>
      <c r="H169" s="154"/>
      <c r="I169" s="154"/>
      <c r="J169" s="154"/>
      <c r="K169" s="154"/>
      <c r="L169" s="154"/>
      <c r="M169" s="154" t="s">
        <v>1338</v>
      </c>
      <c r="N169" s="154" t="s">
        <v>1339</v>
      </c>
      <c r="O169" s="154" t="s">
        <v>1485</v>
      </c>
      <c r="P169" s="154">
        <v>12</v>
      </c>
      <c r="Q169" s="154">
        <v>0</v>
      </c>
      <c r="R169" s="154">
        <f t="shared" si="2"/>
        <v>12</v>
      </c>
      <c r="S169" s="154"/>
      <c r="T169" s="154"/>
      <c r="U169" s="156"/>
    </row>
    <row r="170" spans="1:22" s="146" customFormat="1" ht="17.25" hidden="1" customHeight="1" x14ac:dyDescent="0.3">
      <c r="A170" s="153">
        <v>215</v>
      </c>
      <c r="B170" s="239">
        <v>30324</v>
      </c>
      <c r="C170" s="239">
        <v>30250</v>
      </c>
      <c r="D170" s="154" t="s">
        <v>1382</v>
      </c>
      <c r="E170" s="153" t="s">
        <v>1383</v>
      </c>
      <c r="F170" s="154" t="s">
        <v>1544</v>
      </c>
      <c r="G170" s="154">
        <v>0</v>
      </c>
      <c r="H170" s="154"/>
      <c r="I170" s="154"/>
      <c r="J170" s="154"/>
      <c r="K170" s="154"/>
      <c r="L170" s="154"/>
      <c r="M170" s="154" t="s">
        <v>1384</v>
      </c>
      <c r="N170" s="154" t="s">
        <v>1385</v>
      </c>
      <c r="O170" s="154" t="s">
        <v>1386</v>
      </c>
      <c r="P170" s="154">
        <v>12</v>
      </c>
      <c r="Q170" s="154">
        <v>0</v>
      </c>
      <c r="R170" s="154">
        <f t="shared" si="2"/>
        <v>12</v>
      </c>
      <c r="S170" s="154"/>
      <c r="T170" s="154"/>
      <c r="U170" s="156"/>
    </row>
    <row r="171" spans="1:22" s="186" customFormat="1" ht="17.25" customHeight="1" x14ac:dyDescent="0.3">
      <c r="A171" s="152">
        <v>225</v>
      </c>
      <c r="B171" s="252">
        <v>30003</v>
      </c>
      <c r="C171" s="252">
        <v>30220</v>
      </c>
      <c r="D171" s="152" t="s">
        <v>367</v>
      </c>
      <c r="E171" s="152" t="s">
        <v>1504</v>
      </c>
      <c r="F171" s="152" t="s">
        <v>1549</v>
      </c>
      <c r="G171" s="152">
        <v>1</v>
      </c>
      <c r="H171" s="152"/>
      <c r="I171" s="152"/>
      <c r="J171" s="152"/>
      <c r="K171" s="152">
        <v>1</v>
      </c>
      <c r="L171" s="152"/>
      <c r="M171" s="152" t="s">
        <v>1503</v>
      </c>
      <c r="N171" s="152" t="s">
        <v>1505</v>
      </c>
      <c r="O171" s="152" t="s">
        <v>1506</v>
      </c>
      <c r="P171" s="152">
        <v>12</v>
      </c>
      <c r="Q171" s="152">
        <v>0</v>
      </c>
      <c r="R171" s="152">
        <f t="shared" si="2"/>
        <v>12</v>
      </c>
      <c r="S171" s="152"/>
      <c r="T171" s="152"/>
      <c r="U171" s="253" t="s">
        <v>1179</v>
      </c>
      <c r="V171" s="186">
        <v>1</v>
      </c>
    </row>
    <row r="172" spans="1:22" s="186" customFormat="1" ht="17.25" hidden="1" customHeight="1" x14ac:dyDescent="0.3">
      <c r="A172" s="152">
        <v>226</v>
      </c>
      <c r="B172" s="252">
        <v>30007</v>
      </c>
      <c r="C172" s="252">
        <v>30100</v>
      </c>
      <c r="D172" s="152" t="s">
        <v>35</v>
      </c>
      <c r="E172" s="152" t="s">
        <v>1507</v>
      </c>
      <c r="F172" s="152" t="s">
        <v>1414</v>
      </c>
      <c r="G172" s="152">
        <v>0</v>
      </c>
      <c r="H172" s="152"/>
      <c r="I172" s="152"/>
      <c r="J172" s="152"/>
      <c r="K172" s="152"/>
      <c r="L172" s="152"/>
      <c r="M172" s="152" t="s">
        <v>1510</v>
      </c>
      <c r="N172" s="152" t="s">
        <v>1509</v>
      </c>
      <c r="O172" s="152" t="s">
        <v>1508</v>
      </c>
      <c r="P172" s="152">
        <v>12</v>
      </c>
      <c r="Q172" s="152">
        <v>0</v>
      </c>
      <c r="R172" s="152">
        <f t="shared" si="2"/>
        <v>12</v>
      </c>
      <c r="S172" s="152"/>
      <c r="T172" s="152"/>
      <c r="U172" s="253" t="s">
        <v>1179</v>
      </c>
      <c r="V172" s="186">
        <v>1</v>
      </c>
    </row>
    <row r="173" spans="1:22" s="186" customFormat="1" ht="17.25" hidden="1" customHeight="1" x14ac:dyDescent="0.3">
      <c r="A173" s="152">
        <v>227</v>
      </c>
      <c r="B173" s="252">
        <v>30014</v>
      </c>
      <c r="C173" s="252">
        <v>30700</v>
      </c>
      <c r="D173" s="152" t="s">
        <v>1512</v>
      </c>
      <c r="E173" s="152" t="s">
        <v>1511</v>
      </c>
      <c r="F173" s="152" t="s">
        <v>1414</v>
      </c>
      <c r="G173" s="152">
        <v>0</v>
      </c>
      <c r="H173" s="152"/>
      <c r="I173" s="152"/>
      <c r="J173" s="152"/>
      <c r="K173" s="152"/>
      <c r="L173" s="152"/>
      <c r="M173" s="152" t="s">
        <v>1513</v>
      </c>
      <c r="N173" s="152" t="s">
        <v>1514</v>
      </c>
      <c r="O173" s="152" t="s">
        <v>1515</v>
      </c>
      <c r="P173" s="152">
        <v>12</v>
      </c>
      <c r="Q173" s="152">
        <v>0</v>
      </c>
      <c r="R173" s="152">
        <f t="shared" si="2"/>
        <v>12</v>
      </c>
      <c r="S173" s="152"/>
      <c r="T173" s="152"/>
      <c r="U173" s="253" t="s">
        <v>1179</v>
      </c>
      <c r="V173" s="186">
        <v>1</v>
      </c>
    </row>
    <row r="174" spans="1:22" s="186" customFormat="1" ht="17.25" customHeight="1" x14ac:dyDescent="0.3">
      <c r="A174" s="152">
        <v>228</v>
      </c>
      <c r="B174" s="252">
        <v>30169</v>
      </c>
      <c r="C174" s="252">
        <v>30540</v>
      </c>
      <c r="D174" s="152" t="s">
        <v>398</v>
      </c>
      <c r="E174" s="152" t="s">
        <v>1516</v>
      </c>
      <c r="F174" s="152" t="s">
        <v>1415</v>
      </c>
      <c r="G174" s="152">
        <v>1</v>
      </c>
      <c r="H174" s="152"/>
      <c r="I174" s="152"/>
      <c r="J174" s="152">
        <v>1</v>
      </c>
      <c r="K174" s="152"/>
      <c r="L174" s="152"/>
      <c r="M174" s="152" t="s">
        <v>1517</v>
      </c>
      <c r="N174" s="152" t="s">
        <v>1518</v>
      </c>
      <c r="O174" s="152" t="s">
        <v>1519</v>
      </c>
      <c r="P174" s="152">
        <v>10</v>
      </c>
      <c r="Q174" s="152">
        <v>0</v>
      </c>
      <c r="R174" s="152">
        <f t="shared" si="2"/>
        <v>10</v>
      </c>
      <c r="S174" s="152"/>
      <c r="T174" s="152"/>
      <c r="U174" s="253" t="s">
        <v>1179</v>
      </c>
      <c r="V174" s="186">
        <v>1</v>
      </c>
    </row>
    <row r="175" spans="1:22" s="186" customFormat="1" ht="17.25" customHeight="1" x14ac:dyDescent="0.3">
      <c r="A175" s="152">
        <v>229</v>
      </c>
      <c r="B175" s="252">
        <v>30189</v>
      </c>
      <c r="C175" s="252">
        <v>30000</v>
      </c>
      <c r="D175" s="152" t="s">
        <v>101</v>
      </c>
      <c r="E175" s="152" t="s">
        <v>1520</v>
      </c>
      <c r="F175" s="152" t="s">
        <v>1415</v>
      </c>
      <c r="G175" s="152">
        <v>1</v>
      </c>
      <c r="H175" s="152"/>
      <c r="I175" s="152"/>
      <c r="J175" s="152">
        <v>1</v>
      </c>
      <c r="K175" s="152"/>
      <c r="L175" s="152"/>
      <c r="M175" s="152" t="s">
        <v>1521</v>
      </c>
      <c r="N175" s="152" t="s">
        <v>1522</v>
      </c>
      <c r="O175" s="152" t="s">
        <v>1523</v>
      </c>
      <c r="P175" s="152">
        <v>12</v>
      </c>
      <c r="Q175" s="152">
        <v>0</v>
      </c>
      <c r="R175" s="152">
        <f t="shared" si="2"/>
        <v>12</v>
      </c>
      <c r="S175" s="152"/>
      <c r="T175" s="152"/>
      <c r="U175" s="253" t="s">
        <v>1179</v>
      </c>
      <c r="V175" s="186">
        <v>1</v>
      </c>
    </row>
    <row r="176" spans="1:22" s="186" customFormat="1" ht="17.25" customHeight="1" x14ac:dyDescent="0.3">
      <c r="A176" s="152">
        <v>230</v>
      </c>
      <c r="B176" s="252">
        <v>30189</v>
      </c>
      <c r="C176" s="252">
        <v>30000</v>
      </c>
      <c r="D176" s="152" t="s">
        <v>101</v>
      </c>
      <c r="E176" s="152" t="s">
        <v>1524</v>
      </c>
      <c r="F176" s="152" t="s">
        <v>1415</v>
      </c>
      <c r="G176" s="152">
        <v>1</v>
      </c>
      <c r="H176" s="152"/>
      <c r="I176" s="152"/>
      <c r="J176" s="152">
        <v>1</v>
      </c>
      <c r="K176" s="152"/>
      <c r="L176" s="152"/>
      <c r="M176" s="152" t="s">
        <v>1526</v>
      </c>
      <c r="N176" s="152" t="s">
        <v>1528</v>
      </c>
      <c r="O176" s="152" t="s">
        <v>1530</v>
      </c>
      <c r="P176" s="152">
        <v>12</v>
      </c>
      <c r="Q176" s="152">
        <v>0</v>
      </c>
      <c r="R176" s="152">
        <f t="shared" si="2"/>
        <v>12</v>
      </c>
      <c r="S176" s="152"/>
      <c r="T176" s="152"/>
      <c r="U176" s="253" t="s">
        <v>1179</v>
      </c>
      <c r="V176" s="186">
        <v>1</v>
      </c>
    </row>
    <row r="177" spans="1:22" s="186" customFormat="1" ht="17.25" customHeight="1" x14ac:dyDescent="0.3">
      <c r="A177" s="152">
        <v>231</v>
      </c>
      <c r="B177" s="252">
        <v>30189</v>
      </c>
      <c r="C177" s="252">
        <v>30000</v>
      </c>
      <c r="D177" s="152" t="s">
        <v>101</v>
      </c>
      <c r="E177" s="152" t="s">
        <v>1525</v>
      </c>
      <c r="F177" s="152" t="s">
        <v>1415</v>
      </c>
      <c r="G177" s="152">
        <v>1</v>
      </c>
      <c r="H177" s="152"/>
      <c r="I177" s="152"/>
      <c r="J177" s="152">
        <v>1</v>
      </c>
      <c r="K177" s="152"/>
      <c r="L177" s="152"/>
      <c r="M177" s="152" t="s">
        <v>1527</v>
      </c>
      <c r="N177" s="152" t="s">
        <v>1529</v>
      </c>
      <c r="O177" s="152" t="s">
        <v>1531</v>
      </c>
      <c r="P177" s="152">
        <v>10</v>
      </c>
      <c r="Q177" s="152">
        <v>0</v>
      </c>
      <c r="R177" s="152">
        <f t="shared" si="2"/>
        <v>10</v>
      </c>
      <c r="S177" s="152"/>
      <c r="T177" s="152"/>
      <c r="U177" s="253" t="s">
        <v>1179</v>
      </c>
      <c r="V177" s="186">
        <v>1</v>
      </c>
    </row>
    <row r="178" spans="1:22" s="186" customFormat="1" ht="17.25" hidden="1" customHeight="1" x14ac:dyDescent="0.3">
      <c r="A178" s="152">
        <v>232</v>
      </c>
      <c r="B178" s="252">
        <v>30202</v>
      </c>
      <c r="C178" s="252">
        <v>30130</v>
      </c>
      <c r="D178" s="152" t="s">
        <v>197</v>
      </c>
      <c r="E178" s="152" t="s">
        <v>1532</v>
      </c>
      <c r="F178" s="152" t="s">
        <v>1536</v>
      </c>
      <c r="G178" s="152">
        <v>0</v>
      </c>
      <c r="H178" s="152"/>
      <c r="I178" s="152"/>
      <c r="J178" s="152"/>
      <c r="K178" s="152"/>
      <c r="L178" s="152"/>
      <c r="M178" s="152" t="s">
        <v>1533</v>
      </c>
      <c r="N178" s="152" t="s">
        <v>1534</v>
      </c>
      <c r="O178" s="152" t="s">
        <v>1535</v>
      </c>
      <c r="P178" s="152">
        <v>12</v>
      </c>
      <c r="Q178" s="152">
        <v>0</v>
      </c>
      <c r="R178" s="152">
        <f t="shared" si="2"/>
        <v>12</v>
      </c>
      <c r="S178" s="152"/>
      <c r="T178" s="152"/>
      <c r="U178" s="253" t="s">
        <v>1179</v>
      </c>
      <c r="V178" s="186">
        <v>1</v>
      </c>
    </row>
    <row r="179" spans="1:22" s="186" customFormat="1" ht="29.25" hidden="1" customHeight="1" x14ac:dyDescent="0.3">
      <c r="A179" s="152">
        <v>233</v>
      </c>
      <c r="B179" s="252">
        <v>30245</v>
      </c>
      <c r="C179" s="252">
        <v>30870</v>
      </c>
      <c r="D179" s="152" t="s">
        <v>1553</v>
      </c>
      <c r="E179" s="152" t="s">
        <v>1550</v>
      </c>
      <c r="F179" s="152" t="s">
        <v>1415</v>
      </c>
      <c r="G179" s="152">
        <v>0</v>
      </c>
      <c r="H179" s="152"/>
      <c r="I179" s="152"/>
      <c r="J179" s="152"/>
      <c r="K179" s="152"/>
      <c r="L179" s="152"/>
      <c r="M179" s="189" t="s">
        <v>1551</v>
      </c>
      <c r="N179" s="152" t="s">
        <v>1552</v>
      </c>
      <c r="O179" s="152" t="s">
        <v>1554</v>
      </c>
      <c r="P179" s="152">
        <v>12</v>
      </c>
      <c r="Q179" s="152">
        <v>0</v>
      </c>
      <c r="R179" s="152">
        <f t="shared" si="2"/>
        <v>12</v>
      </c>
      <c r="S179" s="152"/>
      <c r="T179" s="152"/>
      <c r="U179" s="253" t="s">
        <v>1179</v>
      </c>
      <c r="V179" s="186">
        <v>1</v>
      </c>
    </row>
    <row r="180" spans="1:22" s="186" customFormat="1" ht="17.25" customHeight="1" x14ac:dyDescent="0.3">
      <c r="A180" s="152">
        <v>234</v>
      </c>
      <c r="B180" s="252">
        <v>30284</v>
      </c>
      <c r="C180" s="254">
        <v>30520</v>
      </c>
      <c r="D180" s="152" t="s">
        <v>464</v>
      </c>
      <c r="E180" s="152" t="s">
        <v>1555</v>
      </c>
      <c r="F180" s="152" t="s">
        <v>1414</v>
      </c>
      <c r="G180" s="152">
        <v>1</v>
      </c>
      <c r="H180" s="152"/>
      <c r="I180" s="152"/>
      <c r="J180" s="152">
        <v>1</v>
      </c>
      <c r="K180" s="152"/>
      <c r="L180" s="152"/>
      <c r="M180" s="152" t="s">
        <v>1558</v>
      </c>
      <c r="N180" s="152" t="s">
        <v>1560</v>
      </c>
      <c r="O180" s="152" t="s">
        <v>1557</v>
      </c>
      <c r="P180" s="152">
        <v>12</v>
      </c>
      <c r="Q180" s="152">
        <v>0</v>
      </c>
      <c r="R180" s="152">
        <f t="shared" si="2"/>
        <v>12</v>
      </c>
      <c r="S180" s="152"/>
      <c r="T180" s="152"/>
      <c r="U180" s="253" t="s">
        <v>1179</v>
      </c>
      <c r="V180" s="186">
        <v>1</v>
      </c>
    </row>
    <row r="181" spans="1:22" s="186" customFormat="1" ht="17.25" hidden="1" customHeight="1" x14ac:dyDescent="0.3">
      <c r="A181" s="152">
        <v>235</v>
      </c>
      <c r="B181" s="252">
        <v>30351</v>
      </c>
      <c r="C181" s="254">
        <v>30400</v>
      </c>
      <c r="D181" s="152" t="s">
        <v>278</v>
      </c>
      <c r="E181" s="152" t="s">
        <v>1556</v>
      </c>
      <c r="F181" s="152" t="s">
        <v>1543</v>
      </c>
      <c r="G181" s="152">
        <v>0</v>
      </c>
      <c r="H181" s="152"/>
      <c r="I181" s="152"/>
      <c r="J181" s="152"/>
      <c r="K181" s="152"/>
      <c r="L181" s="152"/>
      <c r="M181" s="152" t="s">
        <v>1559</v>
      </c>
      <c r="N181" s="152" t="s">
        <v>1401</v>
      </c>
      <c r="O181" s="152" t="s">
        <v>1403</v>
      </c>
      <c r="P181" s="152">
        <v>12</v>
      </c>
      <c r="Q181" s="152">
        <v>0</v>
      </c>
      <c r="R181" s="152">
        <f t="shared" si="2"/>
        <v>12</v>
      </c>
      <c r="S181" s="152"/>
      <c r="T181" s="152"/>
      <c r="U181" s="253" t="s">
        <v>1179</v>
      </c>
      <c r="V181" s="186">
        <v>1</v>
      </c>
    </row>
    <row r="182" spans="1:22" ht="18" hidden="1" customHeight="1" x14ac:dyDescent="0.3">
      <c r="B182" s="139"/>
      <c r="F182" s="139">
        <v>180</v>
      </c>
      <c r="G182" s="226">
        <f>SUM(G2:G181)</f>
        <v>67</v>
      </c>
      <c r="H182" s="226">
        <f t="shared" ref="H182:L182" si="3">SUM(H2:H181)</f>
        <v>2</v>
      </c>
      <c r="I182" s="226">
        <f t="shared" si="3"/>
        <v>12</v>
      </c>
      <c r="J182" s="226">
        <f t="shared" si="3"/>
        <v>23</v>
      </c>
      <c r="K182" s="226">
        <f t="shared" si="3"/>
        <v>20</v>
      </c>
      <c r="L182" s="226">
        <f t="shared" si="3"/>
        <v>10</v>
      </c>
      <c r="P182" s="255">
        <f t="shared" ref="P182" si="4">SUM(P2:P181)</f>
        <v>4857</v>
      </c>
      <c r="Q182" s="255">
        <f t="shared" ref="Q182" si="5">SUM(Q2:Q181)</f>
        <v>49</v>
      </c>
      <c r="R182" s="255">
        <f t="shared" ref="R182" si="6">SUM(R2:R181)</f>
        <v>4906</v>
      </c>
    </row>
    <row r="183" spans="1:22" s="99" customFormat="1" hidden="1" x14ac:dyDescent="0.3">
      <c r="A183" s="138"/>
      <c r="B183" s="257"/>
      <c r="C183" s="138"/>
      <c r="D183" s="138"/>
      <c r="E183" s="138"/>
      <c r="F183" s="258"/>
      <c r="G183" s="259"/>
      <c r="H183" s="259"/>
      <c r="I183" s="259"/>
      <c r="J183" s="259"/>
      <c r="K183" s="259"/>
      <c r="L183" s="259">
        <f>H182+I182+J182+K182+L182</f>
        <v>67</v>
      </c>
      <c r="M183" s="138"/>
      <c r="N183" s="138"/>
      <c r="O183" s="138"/>
      <c r="P183" s="138"/>
      <c r="Q183" s="138"/>
      <c r="R183" s="138"/>
      <c r="S183" s="138"/>
      <c r="T183" s="138"/>
      <c r="U183" s="260"/>
    </row>
    <row r="190" spans="1:22" x14ac:dyDescent="0.3">
      <c r="A190" s="139"/>
      <c r="B190" s="139"/>
    </row>
    <row r="191" spans="1:22" x14ac:dyDescent="0.3">
      <c r="A191" s="139"/>
      <c r="B191" s="138"/>
    </row>
    <row r="192" spans="1:22" x14ac:dyDescent="0.3">
      <c r="A192" s="224"/>
      <c r="B192" s="139"/>
      <c r="D192" s="138"/>
    </row>
    <row r="193" spans="1:15" x14ac:dyDescent="0.3">
      <c r="A193" s="139"/>
      <c r="B193" s="139"/>
    </row>
    <row r="194" spans="1:15" x14ac:dyDescent="0.3">
      <c r="A194" s="139"/>
      <c r="B194" s="139"/>
    </row>
    <row r="195" spans="1:15" x14ac:dyDescent="0.3">
      <c r="A195" s="139"/>
      <c r="B195" s="138"/>
    </row>
    <row r="196" spans="1:15" x14ac:dyDescent="0.3">
      <c r="A196" s="139"/>
      <c r="B196" s="139"/>
    </row>
    <row r="197" spans="1:15" x14ac:dyDescent="0.3">
      <c r="A197" s="139"/>
      <c r="B197" s="224"/>
    </row>
    <row r="198" spans="1:15" x14ac:dyDescent="0.3">
      <c r="A198" s="139"/>
      <c r="B198" s="139"/>
      <c r="C198" s="224"/>
    </row>
    <row r="199" spans="1:15" x14ac:dyDescent="0.3">
      <c r="A199" s="139"/>
      <c r="B199" s="139"/>
      <c r="O199" s="138"/>
    </row>
    <row r="200" spans="1:15" x14ac:dyDescent="0.3">
      <c r="B200" s="224"/>
    </row>
    <row r="201" spans="1:15" x14ac:dyDescent="0.3">
      <c r="B201" s="139"/>
    </row>
    <row r="202" spans="1:15" x14ac:dyDescent="0.3">
      <c r="B202" s="139"/>
      <c r="O202" s="138"/>
    </row>
    <row r="203" spans="1:15" x14ac:dyDescent="0.3">
      <c r="B203" s="139"/>
    </row>
    <row r="204" spans="1:15" x14ac:dyDescent="0.3">
      <c r="B204" s="139"/>
    </row>
    <row r="205" spans="1:15" x14ac:dyDescent="0.3">
      <c r="B205" s="139"/>
    </row>
    <row r="206" spans="1:15" x14ac:dyDescent="0.3">
      <c r="B206" s="139"/>
      <c r="N206" s="138"/>
    </row>
    <row r="207" spans="1:15" x14ac:dyDescent="0.3">
      <c r="B207" s="138"/>
      <c r="N207" s="138"/>
    </row>
    <row r="208" spans="1:15" x14ac:dyDescent="0.3">
      <c r="B208" s="139"/>
      <c r="C208" s="223"/>
    </row>
    <row r="209" spans="2:15" x14ac:dyDescent="0.3">
      <c r="B209" s="223"/>
      <c r="C209" s="223"/>
    </row>
    <row r="210" spans="2:15" x14ac:dyDescent="0.3">
      <c r="C210" s="223"/>
    </row>
    <row r="211" spans="2:15" x14ac:dyDescent="0.3">
      <c r="C211" s="223"/>
      <c r="O211" s="138"/>
    </row>
    <row r="212" spans="2:15" x14ac:dyDescent="0.3">
      <c r="C212" s="223"/>
    </row>
    <row r="218" spans="2:15" x14ac:dyDescent="0.3">
      <c r="O218" s="138"/>
    </row>
    <row r="221" spans="2:15" x14ac:dyDescent="0.3">
      <c r="N221" s="138"/>
    </row>
    <row r="227" spans="14:14" x14ac:dyDescent="0.3">
      <c r="N227" s="224"/>
    </row>
    <row r="228" spans="14:14" x14ac:dyDescent="0.3">
      <c r="N228" s="138"/>
    </row>
    <row r="230" spans="14:14" x14ac:dyDescent="0.3">
      <c r="N230" s="224"/>
    </row>
    <row r="236" spans="14:14" x14ac:dyDescent="0.3">
      <c r="N236" s="140"/>
    </row>
    <row r="240" spans="14:14" x14ac:dyDescent="0.3">
      <c r="N240" s="223"/>
    </row>
    <row r="241" spans="15:15" x14ac:dyDescent="0.3">
      <c r="O241" s="138"/>
    </row>
    <row r="247" spans="15:15" x14ac:dyDescent="0.3">
      <c r="O247" s="138"/>
    </row>
    <row r="257" spans="14:14" x14ac:dyDescent="0.3">
      <c r="N257" s="223"/>
    </row>
    <row r="264" spans="14:14" x14ac:dyDescent="0.3">
      <c r="N264" s="261"/>
    </row>
    <row r="267" spans="14:14" x14ac:dyDescent="0.3">
      <c r="N267" s="138"/>
    </row>
    <row r="269" spans="14:14" x14ac:dyDescent="0.3">
      <c r="N269" s="138"/>
    </row>
  </sheetData>
  <autoFilter ref="A1:V183" xr:uid="{20463E9C-30F7-4899-B065-88586DA1B687}">
    <filterColumn colId="6">
      <filters>
        <filter val="1"/>
      </filters>
    </filterColumn>
  </autoFilter>
  <hyperlinks>
    <hyperlink ref="O7" r:id="rId1" xr:uid="{155313AD-7AD8-4C92-8C89-163AB495F71C}"/>
    <hyperlink ref="O71" r:id="rId2" xr:uid="{144A0C90-A7EA-4674-9F52-E34A24149634}"/>
    <hyperlink ref="O14" r:id="rId3" xr:uid="{158215BD-EE65-49D7-9BB6-13E568EE43F7}"/>
    <hyperlink ref="O142" r:id="rId4" xr:uid="{B9387875-693D-42B0-93F1-3979B90A4128}"/>
    <hyperlink ref="O68" r:id="rId5" xr:uid="{D936373B-7A09-4041-B9C4-0B396119DBEA}"/>
    <hyperlink ref="O52" r:id="rId6" xr:uid="{327B19DE-F958-44E8-961D-D6B21A8C3EAA}"/>
    <hyperlink ref="O53" r:id="rId7" xr:uid="{3904AEDD-DC85-41B1-9DD5-5F005951ACC2}"/>
    <hyperlink ref="O82" r:id="rId8" xr:uid="{A52D66A9-DECF-49B9-B443-2CCA10EEE77C}"/>
    <hyperlink ref="O138" r:id="rId9" xr:uid="{4369EE7C-5242-4359-9AF8-7B471C84048B}"/>
  </hyperlinks>
  <pageMargins left="0.7" right="0.7" top="0.75" bottom="0.75" header="0.3" footer="0.3"/>
  <pageSetup paperSize="9" orientation="portrait"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I389"/>
  <sheetViews>
    <sheetView workbookViewId="0">
      <pane ySplit="1" topLeftCell="A4" activePane="bottomLeft" state="frozen"/>
      <selection pane="bottomLeft" activeCell="Q8" sqref="Q8"/>
    </sheetView>
  </sheetViews>
  <sheetFormatPr baseColWidth="10" defaultRowHeight="15.6" outlineLevelRow="1" outlineLevelCol="1" x14ac:dyDescent="0.3"/>
  <cols>
    <col min="1" max="1" width="15.109375" style="18" customWidth="1"/>
    <col min="2" max="2" width="25" style="43" customWidth="1"/>
    <col min="3" max="3" width="19.88671875" style="14" customWidth="1"/>
    <col min="4" max="4" width="10" style="14" customWidth="1"/>
    <col min="5" max="5" width="9.109375" style="14" customWidth="1"/>
    <col min="6" max="6" width="6.33203125" style="14" customWidth="1"/>
    <col min="7" max="8" width="5.88671875" style="14" customWidth="1"/>
    <col min="9" max="9" width="7.33203125" style="14" customWidth="1"/>
    <col min="10" max="10" width="7.6640625" style="14" customWidth="1"/>
    <col min="11" max="12" width="10.44140625" style="14" customWidth="1"/>
    <col min="13" max="13" width="11.6640625" style="14" customWidth="1"/>
    <col min="14" max="14" width="10.44140625" style="14" customWidth="1"/>
    <col min="15" max="15" width="10.109375" style="38" customWidth="1"/>
    <col min="16" max="16" width="6.6640625" customWidth="1"/>
    <col min="17" max="17" width="9.88671875" style="13" customWidth="1"/>
    <col min="18" max="18" width="11.5546875" style="13" customWidth="1"/>
    <col min="19" max="19" width="12.109375" style="13" customWidth="1"/>
    <col min="20" max="20" width="14.5546875" style="13" customWidth="1"/>
    <col min="21" max="21" width="18.6640625" style="13" customWidth="1"/>
    <col min="22" max="22" width="15" style="14" customWidth="1"/>
    <col min="23" max="24" width="10.44140625" style="14" customWidth="1" outlineLevel="1"/>
    <col min="25" max="25" width="10.5546875" style="14" customWidth="1" outlineLevel="1"/>
    <col min="26" max="30" width="10" style="14" customWidth="1" outlineLevel="1"/>
    <col min="31" max="34" width="11.44140625" style="14" outlineLevel="1"/>
    <col min="35" max="35" width="9.44140625" style="14" customWidth="1" outlineLevel="1"/>
    <col min="36" max="37" width="11.44140625" style="14" outlineLevel="1"/>
    <col min="38" max="38" width="9.109375" style="14" customWidth="1" outlineLevel="1"/>
    <col min="39" max="39" width="11.5546875" style="14" customWidth="1" outlineLevel="1"/>
    <col min="40" max="40" width="9.6640625" style="14" customWidth="1" outlineLevel="1"/>
    <col min="41" max="41" width="11.5546875" style="14" customWidth="1" outlineLevel="1"/>
    <col min="42" max="43" width="10.5546875" style="14" customWidth="1" outlineLevel="1"/>
    <col min="44" max="45" width="11.44140625" style="14" outlineLevel="1"/>
    <col min="46" max="47" width="11" style="14" customWidth="1" outlineLevel="1"/>
    <col min="48" max="48" width="9.109375" style="14" customWidth="1" outlineLevel="1"/>
    <col min="49" max="49" width="11" style="14" customWidth="1" outlineLevel="1"/>
    <col min="50" max="53" width="11.44140625" style="14" outlineLevel="1"/>
    <col min="54" max="55" width="11.5546875" style="14" customWidth="1" outlineLevel="1"/>
    <col min="56" max="60" width="9.88671875" style="14" customWidth="1" outlineLevel="1"/>
    <col min="61" max="61" width="10.44140625" style="14" customWidth="1" outlineLevel="1"/>
    <col min="62" max="62" width="10.109375" style="14" customWidth="1" outlineLevel="1"/>
    <col min="63" max="63" width="9.109375" style="14" customWidth="1" outlineLevel="1"/>
    <col min="64" max="66" width="8.44140625" style="14" customWidth="1" outlineLevel="1"/>
    <col min="67" max="67" width="9.6640625" style="14" customWidth="1" outlineLevel="1"/>
    <col min="68" max="69" width="9.44140625" style="14" customWidth="1" outlineLevel="1"/>
    <col min="70" max="70" width="10.109375" style="14" customWidth="1" outlineLevel="1"/>
    <col min="71" max="77" width="9.88671875" style="14" customWidth="1" outlineLevel="1"/>
    <col min="78" max="79" width="9.6640625" style="14" customWidth="1" outlineLevel="1"/>
    <col min="80" max="82" width="11.44140625" style="14" outlineLevel="1"/>
    <col min="83" max="84" width="11.6640625" style="14" customWidth="1" outlineLevel="1"/>
    <col min="85" max="85" width="12.33203125" style="14" customWidth="1" outlineLevel="1"/>
    <col min="86" max="86" width="14" style="12" customWidth="1"/>
    <col min="87" max="87" width="17" style="12" customWidth="1"/>
    <col min="88" max="255" width="11.44140625" style="12"/>
    <col min="256" max="256" width="15.109375" style="12" customWidth="1"/>
    <col min="257" max="257" width="28.5546875" style="12" customWidth="1"/>
    <col min="258" max="258" width="9.5546875" style="12" customWidth="1"/>
    <col min="259" max="259" width="19.88671875" style="12" customWidth="1"/>
    <col min="260" max="260" width="10" style="12" customWidth="1"/>
    <col min="261" max="261" width="9.109375" style="12" customWidth="1"/>
    <col min="262" max="262" width="6.33203125" style="12" customWidth="1"/>
    <col min="263" max="264" width="5.88671875" style="12" customWidth="1"/>
    <col min="265" max="265" width="7.33203125" style="12" customWidth="1"/>
    <col min="266" max="266" width="7.6640625" style="12" customWidth="1"/>
    <col min="267" max="268" width="10.44140625" style="12" customWidth="1"/>
    <col min="269" max="269" width="11.6640625" style="12" customWidth="1"/>
    <col min="270" max="270" width="10.44140625" style="12" customWidth="1"/>
    <col min="271" max="271" width="10.109375" style="12" customWidth="1"/>
    <col min="272" max="272" width="6.6640625" style="12" customWidth="1"/>
    <col min="273" max="273" width="9.88671875" style="12" customWidth="1"/>
    <col min="274" max="274" width="11.5546875" style="12" customWidth="1"/>
    <col min="275" max="275" width="12.109375" style="12" customWidth="1"/>
    <col min="276" max="276" width="14.5546875" style="12" customWidth="1"/>
    <col min="277" max="277" width="18.6640625" style="12" customWidth="1"/>
    <col min="278" max="278" width="15" style="12" customWidth="1"/>
    <col min="279" max="280" width="10.44140625" style="12" customWidth="1"/>
    <col min="281" max="281" width="10.5546875" style="12" customWidth="1"/>
    <col min="282" max="286" width="10" style="12" customWidth="1"/>
    <col min="287" max="290" width="11.44140625" style="12"/>
    <col min="291" max="291" width="9.44140625" style="12" customWidth="1"/>
    <col min="292" max="293" width="11.44140625" style="12"/>
    <col min="294" max="294" width="9.109375" style="12" customWidth="1"/>
    <col min="295" max="295" width="11.5546875" style="12" customWidth="1"/>
    <col min="296" max="296" width="9.6640625" style="12" customWidth="1"/>
    <col min="297" max="297" width="11.5546875" style="12" customWidth="1"/>
    <col min="298" max="299" width="10.5546875" style="12" customWidth="1"/>
    <col min="300" max="301" width="11.44140625" style="12"/>
    <col min="302" max="303" width="11" style="12" customWidth="1"/>
    <col min="304" max="304" width="9.109375" style="12" customWidth="1"/>
    <col min="305" max="305" width="11" style="12" customWidth="1"/>
    <col min="306" max="309" width="11.44140625" style="12"/>
    <col min="310" max="311" width="11.5546875" style="12" customWidth="1"/>
    <col min="312" max="316" width="9.88671875" style="12" customWidth="1"/>
    <col min="317" max="317" width="10.44140625" style="12" customWidth="1"/>
    <col min="318" max="318" width="10.109375" style="12" customWidth="1"/>
    <col min="319" max="319" width="9.109375" style="12" customWidth="1"/>
    <col min="320" max="322" width="8.44140625" style="12" customWidth="1"/>
    <col min="323" max="323" width="9.6640625" style="12" customWidth="1"/>
    <col min="324" max="325" width="9.44140625" style="12" customWidth="1"/>
    <col min="326" max="326" width="10.109375" style="12" customWidth="1"/>
    <col min="327" max="333" width="9.88671875" style="12" customWidth="1"/>
    <col min="334" max="335" width="9.6640625" style="12" customWidth="1"/>
    <col min="336" max="338" width="11.44140625" style="12"/>
    <col min="339" max="340" width="11.6640625" style="12" customWidth="1"/>
    <col min="341" max="341" width="12.33203125" style="12" customWidth="1"/>
    <col min="342" max="342" width="14" style="12" customWidth="1"/>
    <col min="343" max="343" width="17" style="12" customWidth="1"/>
    <col min="344" max="511" width="11.44140625" style="12"/>
    <col min="512" max="512" width="15.109375" style="12" customWidth="1"/>
    <col min="513" max="513" width="28.5546875" style="12" customWidth="1"/>
    <col min="514" max="514" width="9.5546875" style="12" customWidth="1"/>
    <col min="515" max="515" width="19.88671875" style="12" customWidth="1"/>
    <col min="516" max="516" width="10" style="12" customWidth="1"/>
    <col min="517" max="517" width="9.109375" style="12" customWidth="1"/>
    <col min="518" max="518" width="6.33203125" style="12" customWidth="1"/>
    <col min="519" max="520" width="5.88671875" style="12" customWidth="1"/>
    <col min="521" max="521" width="7.33203125" style="12" customWidth="1"/>
    <col min="522" max="522" width="7.6640625" style="12" customWidth="1"/>
    <col min="523" max="524" width="10.44140625" style="12" customWidth="1"/>
    <col min="525" max="525" width="11.6640625" style="12" customWidth="1"/>
    <col min="526" max="526" width="10.44140625" style="12" customWidth="1"/>
    <col min="527" max="527" width="10.109375" style="12" customWidth="1"/>
    <col min="528" max="528" width="6.6640625" style="12" customWidth="1"/>
    <col min="529" max="529" width="9.88671875" style="12" customWidth="1"/>
    <col min="530" max="530" width="11.5546875" style="12" customWidth="1"/>
    <col min="531" max="531" width="12.109375" style="12" customWidth="1"/>
    <col min="532" max="532" width="14.5546875" style="12" customWidth="1"/>
    <col min="533" max="533" width="18.6640625" style="12" customWidth="1"/>
    <col min="534" max="534" width="15" style="12" customWidth="1"/>
    <col min="535" max="536" width="10.44140625" style="12" customWidth="1"/>
    <col min="537" max="537" width="10.5546875" style="12" customWidth="1"/>
    <col min="538" max="542" width="10" style="12" customWidth="1"/>
    <col min="543" max="546" width="11.44140625" style="12"/>
    <col min="547" max="547" width="9.44140625" style="12" customWidth="1"/>
    <col min="548" max="549" width="11.44140625" style="12"/>
    <col min="550" max="550" width="9.109375" style="12" customWidth="1"/>
    <col min="551" max="551" width="11.5546875" style="12" customWidth="1"/>
    <col min="552" max="552" width="9.6640625" style="12" customWidth="1"/>
    <col min="553" max="553" width="11.5546875" style="12" customWidth="1"/>
    <col min="554" max="555" width="10.5546875" style="12" customWidth="1"/>
    <col min="556" max="557" width="11.44140625" style="12"/>
    <col min="558" max="559" width="11" style="12" customWidth="1"/>
    <col min="560" max="560" width="9.109375" style="12" customWidth="1"/>
    <col min="561" max="561" width="11" style="12" customWidth="1"/>
    <col min="562" max="565" width="11.44140625" style="12"/>
    <col min="566" max="567" width="11.5546875" style="12" customWidth="1"/>
    <col min="568" max="572" width="9.88671875" style="12" customWidth="1"/>
    <col min="573" max="573" width="10.44140625" style="12" customWidth="1"/>
    <col min="574" max="574" width="10.109375" style="12" customWidth="1"/>
    <col min="575" max="575" width="9.109375" style="12" customWidth="1"/>
    <col min="576" max="578" width="8.44140625" style="12" customWidth="1"/>
    <col min="579" max="579" width="9.6640625" style="12" customWidth="1"/>
    <col min="580" max="581" width="9.44140625" style="12" customWidth="1"/>
    <col min="582" max="582" width="10.109375" style="12" customWidth="1"/>
    <col min="583" max="589" width="9.88671875" style="12" customWidth="1"/>
    <col min="590" max="591" width="9.6640625" style="12" customWidth="1"/>
    <col min="592" max="594" width="11.44140625" style="12"/>
    <col min="595" max="596" width="11.6640625" style="12" customWidth="1"/>
    <col min="597" max="597" width="12.33203125" style="12" customWidth="1"/>
    <col min="598" max="598" width="14" style="12" customWidth="1"/>
    <col min="599" max="599" width="17" style="12" customWidth="1"/>
    <col min="600" max="767" width="11.44140625" style="12"/>
    <col min="768" max="768" width="15.109375" style="12" customWidth="1"/>
    <col min="769" max="769" width="28.5546875" style="12" customWidth="1"/>
    <col min="770" max="770" width="9.5546875" style="12" customWidth="1"/>
    <col min="771" max="771" width="19.88671875" style="12" customWidth="1"/>
    <col min="772" max="772" width="10" style="12" customWidth="1"/>
    <col min="773" max="773" width="9.109375" style="12" customWidth="1"/>
    <col min="774" max="774" width="6.33203125" style="12" customWidth="1"/>
    <col min="775" max="776" width="5.88671875" style="12" customWidth="1"/>
    <col min="777" max="777" width="7.33203125" style="12" customWidth="1"/>
    <col min="778" max="778" width="7.6640625" style="12" customWidth="1"/>
    <col min="779" max="780" width="10.44140625" style="12" customWidth="1"/>
    <col min="781" max="781" width="11.6640625" style="12" customWidth="1"/>
    <col min="782" max="782" width="10.44140625" style="12" customWidth="1"/>
    <col min="783" max="783" width="10.109375" style="12" customWidth="1"/>
    <col min="784" max="784" width="6.6640625" style="12" customWidth="1"/>
    <col min="785" max="785" width="9.88671875" style="12" customWidth="1"/>
    <col min="786" max="786" width="11.5546875" style="12" customWidth="1"/>
    <col min="787" max="787" width="12.109375" style="12" customWidth="1"/>
    <col min="788" max="788" width="14.5546875" style="12" customWidth="1"/>
    <col min="789" max="789" width="18.6640625" style="12" customWidth="1"/>
    <col min="790" max="790" width="15" style="12" customWidth="1"/>
    <col min="791" max="792" width="10.44140625" style="12" customWidth="1"/>
    <col min="793" max="793" width="10.5546875" style="12" customWidth="1"/>
    <col min="794" max="798" width="10" style="12" customWidth="1"/>
    <col min="799" max="802" width="11.44140625" style="12"/>
    <col min="803" max="803" width="9.44140625" style="12" customWidth="1"/>
    <col min="804" max="805" width="11.44140625" style="12"/>
    <col min="806" max="806" width="9.109375" style="12" customWidth="1"/>
    <col min="807" max="807" width="11.5546875" style="12" customWidth="1"/>
    <col min="808" max="808" width="9.6640625" style="12" customWidth="1"/>
    <col min="809" max="809" width="11.5546875" style="12" customWidth="1"/>
    <col min="810" max="811" width="10.5546875" style="12" customWidth="1"/>
    <col min="812" max="813" width="11.44140625" style="12"/>
    <col min="814" max="815" width="11" style="12" customWidth="1"/>
    <col min="816" max="816" width="9.109375" style="12" customWidth="1"/>
    <col min="817" max="817" width="11" style="12" customWidth="1"/>
    <col min="818" max="821" width="11.44140625" style="12"/>
    <col min="822" max="823" width="11.5546875" style="12" customWidth="1"/>
    <col min="824" max="828" width="9.88671875" style="12" customWidth="1"/>
    <col min="829" max="829" width="10.44140625" style="12" customWidth="1"/>
    <col min="830" max="830" width="10.109375" style="12" customWidth="1"/>
    <col min="831" max="831" width="9.109375" style="12" customWidth="1"/>
    <col min="832" max="834" width="8.44140625" style="12" customWidth="1"/>
    <col min="835" max="835" width="9.6640625" style="12" customWidth="1"/>
    <col min="836" max="837" width="9.44140625" style="12" customWidth="1"/>
    <col min="838" max="838" width="10.109375" style="12" customWidth="1"/>
    <col min="839" max="845" width="9.88671875" style="12" customWidth="1"/>
    <col min="846" max="847" width="9.6640625" style="12" customWidth="1"/>
    <col min="848" max="850" width="11.44140625" style="12"/>
    <col min="851" max="852" width="11.6640625" style="12" customWidth="1"/>
    <col min="853" max="853" width="12.33203125" style="12" customWidth="1"/>
    <col min="854" max="854" width="14" style="12" customWidth="1"/>
    <col min="855" max="855" width="17" style="12" customWidth="1"/>
    <col min="856" max="1023" width="11.44140625" style="12"/>
    <col min="1024" max="1024" width="15.109375" style="12" customWidth="1"/>
    <col min="1025" max="1025" width="28.5546875" style="12" customWidth="1"/>
    <col min="1026" max="1026" width="9.5546875" style="12" customWidth="1"/>
    <col min="1027" max="1027" width="19.88671875" style="12" customWidth="1"/>
    <col min="1028" max="1028" width="10" style="12" customWidth="1"/>
    <col min="1029" max="1029" width="9.109375" style="12" customWidth="1"/>
    <col min="1030" max="1030" width="6.33203125" style="12" customWidth="1"/>
    <col min="1031" max="1032" width="5.88671875" style="12" customWidth="1"/>
    <col min="1033" max="1033" width="7.33203125" style="12" customWidth="1"/>
    <col min="1034" max="1034" width="7.6640625" style="12" customWidth="1"/>
    <col min="1035" max="1036" width="10.44140625" style="12" customWidth="1"/>
    <col min="1037" max="1037" width="11.6640625" style="12" customWidth="1"/>
    <col min="1038" max="1038" width="10.44140625" style="12" customWidth="1"/>
    <col min="1039" max="1039" width="10.109375" style="12" customWidth="1"/>
    <col min="1040" max="1040" width="6.6640625" style="12" customWidth="1"/>
    <col min="1041" max="1041" width="9.88671875" style="12" customWidth="1"/>
    <col min="1042" max="1042" width="11.5546875" style="12" customWidth="1"/>
    <col min="1043" max="1043" width="12.109375" style="12" customWidth="1"/>
    <col min="1044" max="1044" width="14.5546875" style="12" customWidth="1"/>
    <col min="1045" max="1045" width="18.6640625" style="12" customWidth="1"/>
    <col min="1046" max="1046" width="15" style="12" customWidth="1"/>
    <col min="1047" max="1048" width="10.44140625" style="12" customWidth="1"/>
    <col min="1049" max="1049" width="10.5546875" style="12" customWidth="1"/>
    <col min="1050" max="1054" width="10" style="12" customWidth="1"/>
    <col min="1055" max="1058" width="11.44140625" style="12"/>
    <col min="1059" max="1059" width="9.44140625" style="12" customWidth="1"/>
    <col min="1060" max="1061" width="11.44140625" style="12"/>
    <col min="1062" max="1062" width="9.109375" style="12" customWidth="1"/>
    <col min="1063" max="1063" width="11.5546875" style="12" customWidth="1"/>
    <col min="1064" max="1064" width="9.6640625" style="12" customWidth="1"/>
    <col min="1065" max="1065" width="11.5546875" style="12" customWidth="1"/>
    <col min="1066" max="1067" width="10.5546875" style="12" customWidth="1"/>
    <col min="1068" max="1069" width="11.44140625" style="12"/>
    <col min="1070" max="1071" width="11" style="12" customWidth="1"/>
    <col min="1072" max="1072" width="9.109375" style="12" customWidth="1"/>
    <col min="1073" max="1073" width="11" style="12" customWidth="1"/>
    <col min="1074" max="1077" width="11.44140625" style="12"/>
    <col min="1078" max="1079" width="11.5546875" style="12" customWidth="1"/>
    <col min="1080" max="1084" width="9.88671875" style="12" customWidth="1"/>
    <col min="1085" max="1085" width="10.44140625" style="12" customWidth="1"/>
    <col min="1086" max="1086" width="10.109375" style="12" customWidth="1"/>
    <col min="1087" max="1087" width="9.109375" style="12" customWidth="1"/>
    <col min="1088" max="1090" width="8.44140625" style="12" customWidth="1"/>
    <col min="1091" max="1091" width="9.6640625" style="12" customWidth="1"/>
    <col min="1092" max="1093" width="9.44140625" style="12" customWidth="1"/>
    <col min="1094" max="1094" width="10.109375" style="12" customWidth="1"/>
    <col min="1095" max="1101" width="9.88671875" style="12" customWidth="1"/>
    <col min="1102" max="1103" width="9.6640625" style="12" customWidth="1"/>
    <col min="1104" max="1106" width="11.44140625" style="12"/>
    <col min="1107" max="1108" width="11.6640625" style="12" customWidth="1"/>
    <col min="1109" max="1109" width="12.33203125" style="12" customWidth="1"/>
    <col min="1110" max="1110" width="14" style="12" customWidth="1"/>
    <col min="1111" max="1111" width="17" style="12" customWidth="1"/>
    <col min="1112" max="1279" width="11.44140625" style="12"/>
    <col min="1280" max="1280" width="15.109375" style="12" customWidth="1"/>
    <col min="1281" max="1281" width="28.5546875" style="12" customWidth="1"/>
    <col min="1282" max="1282" width="9.5546875" style="12" customWidth="1"/>
    <col min="1283" max="1283" width="19.88671875" style="12" customWidth="1"/>
    <col min="1284" max="1284" width="10" style="12" customWidth="1"/>
    <col min="1285" max="1285" width="9.109375" style="12" customWidth="1"/>
    <col min="1286" max="1286" width="6.33203125" style="12" customWidth="1"/>
    <col min="1287" max="1288" width="5.88671875" style="12" customWidth="1"/>
    <col min="1289" max="1289" width="7.33203125" style="12" customWidth="1"/>
    <col min="1290" max="1290" width="7.6640625" style="12" customWidth="1"/>
    <col min="1291" max="1292" width="10.44140625" style="12" customWidth="1"/>
    <col min="1293" max="1293" width="11.6640625" style="12" customWidth="1"/>
    <col min="1294" max="1294" width="10.44140625" style="12" customWidth="1"/>
    <col min="1295" max="1295" width="10.109375" style="12" customWidth="1"/>
    <col min="1296" max="1296" width="6.6640625" style="12" customWidth="1"/>
    <col min="1297" max="1297" width="9.88671875" style="12" customWidth="1"/>
    <col min="1298" max="1298" width="11.5546875" style="12" customWidth="1"/>
    <col min="1299" max="1299" width="12.109375" style="12" customWidth="1"/>
    <col min="1300" max="1300" width="14.5546875" style="12" customWidth="1"/>
    <col min="1301" max="1301" width="18.6640625" style="12" customWidth="1"/>
    <col min="1302" max="1302" width="15" style="12" customWidth="1"/>
    <col min="1303" max="1304" width="10.44140625" style="12" customWidth="1"/>
    <col min="1305" max="1305" width="10.5546875" style="12" customWidth="1"/>
    <col min="1306" max="1310" width="10" style="12" customWidth="1"/>
    <col min="1311" max="1314" width="11.44140625" style="12"/>
    <col min="1315" max="1315" width="9.44140625" style="12" customWidth="1"/>
    <col min="1316" max="1317" width="11.44140625" style="12"/>
    <col min="1318" max="1318" width="9.109375" style="12" customWidth="1"/>
    <col min="1319" max="1319" width="11.5546875" style="12" customWidth="1"/>
    <col min="1320" max="1320" width="9.6640625" style="12" customWidth="1"/>
    <col min="1321" max="1321" width="11.5546875" style="12" customWidth="1"/>
    <col min="1322" max="1323" width="10.5546875" style="12" customWidth="1"/>
    <col min="1324" max="1325" width="11.44140625" style="12"/>
    <col min="1326" max="1327" width="11" style="12" customWidth="1"/>
    <col min="1328" max="1328" width="9.109375" style="12" customWidth="1"/>
    <col min="1329" max="1329" width="11" style="12" customWidth="1"/>
    <col min="1330" max="1333" width="11.44140625" style="12"/>
    <col min="1334" max="1335" width="11.5546875" style="12" customWidth="1"/>
    <col min="1336" max="1340" width="9.88671875" style="12" customWidth="1"/>
    <col min="1341" max="1341" width="10.44140625" style="12" customWidth="1"/>
    <col min="1342" max="1342" width="10.109375" style="12" customWidth="1"/>
    <col min="1343" max="1343" width="9.109375" style="12" customWidth="1"/>
    <col min="1344" max="1346" width="8.44140625" style="12" customWidth="1"/>
    <col min="1347" max="1347" width="9.6640625" style="12" customWidth="1"/>
    <col min="1348" max="1349" width="9.44140625" style="12" customWidth="1"/>
    <col min="1350" max="1350" width="10.109375" style="12" customWidth="1"/>
    <col min="1351" max="1357" width="9.88671875" style="12" customWidth="1"/>
    <col min="1358" max="1359" width="9.6640625" style="12" customWidth="1"/>
    <col min="1360" max="1362" width="11.44140625" style="12"/>
    <col min="1363" max="1364" width="11.6640625" style="12" customWidth="1"/>
    <col min="1365" max="1365" width="12.33203125" style="12" customWidth="1"/>
    <col min="1366" max="1366" width="14" style="12" customWidth="1"/>
    <col min="1367" max="1367" width="17" style="12" customWidth="1"/>
    <col min="1368" max="1535" width="11.44140625" style="12"/>
    <col min="1536" max="1536" width="15.109375" style="12" customWidth="1"/>
    <col min="1537" max="1537" width="28.5546875" style="12" customWidth="1"/>
    <col min="1538" max="1538" width="9.5546875" style="12" customWidth="1"/>
    <col min="1539" max="1539" width="19.88671875" style="12" customWidth="1"/>
    <col min="1540" max="1540" width="10" style="12" customWidth="1"/>
    <col min="1541" max="1541" width="9.109375" style="12" customWidth="1"/>
    <col min="1542" max="1542" width="6.33203125" style="12" customWidth="1"/>
    <col min="1543" max="1544" width="5.88671875" style="12" customWidth="1"/>
    <col min="1545" max="1545" width="7.33203125" style="12" customWidth="1"/>
    <col min="1546" max="1546" width="7.6640625" style="12" customWidth="1"/>
    <col min="1547" max="1548" width="10.44140625" style="12" customWidth="1"/>
    <col min="1549" max="1549" width="11.6640625" style="12" customWidth="1"/>
    <col min="1550" max="1550" width="10.44140625" style="12" customWidth="1"/>
    <col min="1551" max="1551" width="10.109375" style="12" customWidth="1"/>
    <col min="1552" max="1552" width="6.6640625" style="12" customWidth="1"/>
    <col min="1553" max="1553" width="9.88671875" style="12" customWidth="1"/>
    <col min="1554" max="1554" width="11.5546875" style="12" customWidth="1"/>
    <col min="1555" max="1555" width="12.109375" style="12" customWidth="1"/>
    <col min="1556" max="1556" width="14.5546875" style="12" customWidth="1"/>
    <col min="1557" max="1557" width="18.6640625" style="12" customWidth="1"/>
    <col min="1558" max="1558" width="15" style="12" customWidth="1"/>
    <col min="1559" max="1560" width="10.44140625" style="12" customWidth="1"/>
    <col min="1561" max="1561" width="10.5546875" style="12" customWidth="1"/>
    <col min="1562" max="1566" width="10" style="12" customWidth="1"/>
    <col min="1567" max="1570" width="11.44140625" style="12"/>
    <col min="1571" max="1571" width="9.44140625" style="12" customWidth="1"/>
    <col min="1572" max="1573" width="11.44140625" style="12"/>
    <col min="1574" max="1574" width="9.109375" style="12" customWidth="1"/>
    <col min="1575" max="1575" width="11.5546875" style="12" customWidth="1"/>
    <col min="1576" max="1576" width="9.6640625" style="12" customWidth="1"/>
    <col min="1577" max="1577" width="11.5546875" style="12" customWidth="1"/>
    <col min="1578" max="1579" width="10.5546875" style="12" customWidth="1"/>
    <col min="1580" max="1581" width="11.44140625" style="12"/>
    <col min="1582" max="1583" width="11" style="12" customWidth="1"/>
    <col min="1584" max="1584" width="9.109375" style="12" customWidth="1"/>
    <col min="1585" max="1585" width="11" style="12" customWidth="1"/>
    <col min="1586" max="1589" width="11.44140625" style="12"/>
    <col min="1590" max="1591" width="11.5546875" style="12" customWidth="1"/>
    <col min="1592" max="1596" width="9.88671875" style="12" customWidth="1"/>
    <col min="1597" max="1597" width="10.44140625" style="12" customWidth="1"/>
    <col min="1598" max="1598" width="10.109375" style="12" customWidth="1"/>
    <col min="1599" max="1599" width="9.109375" style="12" customWidth="1"/>
    <col min="1600" max="1602" width="8.44140625" style="12" customWidth="1"/>
    <col min="1603" max="1603" width="9.6640625" style="12" customWidth="1"/>
    <col min="1604" max="1605" width="9.44140625" style="12" customWidth="1"/>
    <col min="1606" max="1606" width="10.109375" style="12" customWidth="1"/>
    <col min="1607" max="1613" width="9.88671875" style="12" customWidth="1"/>
    <col min="1614" max="1615" width="9.6640625" style="12" customWidth="1"/>
    <col min="1616" max="1618" width="11.44140625" style="12"/>
    <col min="1619" max="1620" width="11.6640625" style="12" customWidth="1"/>
    <col min="1621" max="1621" width="12.33203125" style="12" customWidth="1"/>
    <col min="1622" max="1622" width="14" style="12" customWidth="1"/>
    <col min="1623" max="1623" width="17" style="12" customWidth="1"/>
    <col min="1624" max="1791" width="11.44140625" style="12"/>
    <col min="1792" max="1792" width="15.109375" style="12" customWidth="1"/>
    <col min="1793" max="1793" width="28.5546875" style="12" customWidth="1"/>
    <col min="1794" max="1794" width="9.5546875" style="12" customWidth="1"/>
    <col min="1795" max="1795" width="19.88671875" style="12" customWidth="1"/>
    <col min="1796" max="1796" width="10" style="12" customWidth="1"/>
    <col min="1797" max="1797" width="9.109375" style="12" customWidth="1"/>
    <col min="1798" max="1798" width="6.33203125" style="12" customWidth="1"/>
    <col min="1799" max="1800" width="5.88671875" style="12" customWidth="1"/>
    <col min="1801" max="1801" width="7.33203125" style="12" customWidth="1"/>
    <col min="1802" max="1802" width="7.6640625" style="12" customWidth="1"/>
    <col min="1803" max="1804" width="10.44140625" style="12" customWidth="1"/>
    <col min="1805" max="1805" width="11.6640625" style="12" customWidth="1"/>
    <col min="1806" max="1806" width="10.44140625" style="12" customWidth="1"/>
    <col min="1807" max="1807" width="10.109375" style="12" customWidth="1"/>
    <col min="1808" max="1808" width="6.6640625" style="12" customWidth="1"/>
    <col min="1809" max="1809" width="9.88671875" style="12" customWidth="1"/>
    <col min="1810" max="1810" width="11.5546875" style="12" customWidth="1"/>
    <col min="1811" max="1811" width="12.109375" style="12" customWidth="1"/>
    <col min="1812" max="1812" width="14.5546875" style="12" customWidth="1"/>
    <col min="1813" max="1813" width="18.6640625" style="12" customWidth="1"/>
    <col min="1814" max="1814" width="15" style="12" customWidth="1"/>
    <col min="1815" max="1816" width="10.44140625" style="12" customWidth="1"/>
    <col min="1817" max="1817" width="10.5546875" style="12" customWidth="1"/>
    <col min="1818" max="1822" width="10" style="12" customWidth="1"/>
    <col min="1823" max="1826" width="11.44140625" style="12"/>
    <col min="1827" max="1827" width="9.44140625" style="12" customWidth="1"/>
    <col min="1828" max="1829" width="11.44140625" style="12"/>
    <col min="1830" max="1830" width="9.109375" style="12" customWidth="1"/>
    <col min="1831" max="1831" width="11.5546875" style="12" customWidth="1"/>
    <col min="1832" max="1832" width="9.6640625" style="12" customWidth="1"/>
    <col min="1833" max="1833" width="11.5546875" style="12" customWidth="1"/>
    <col min="1834" max="1835" width="10.5546875" style="12" customWidth="1"/>
    <col min="1836" max="1837" width="11.44140625" style="12"/>
    <col min="1838" max="1839" width="11" style="12" customWidth="1"/>
    <col min="1840" max="1840" width="9.109375" style="12" customWidth="1"/>
    <col min="1841" max="1841" width="11" style="12" customWidth="1"/>
    <col min="1842" max="1845" width="11.44140625" style="12"/>
    <col min="1846" max="1847" width="11.5546875" style="12" customWidth="1"/>
    <col min="1848" max="1852" width="9.88671875" style="12" customWidth="1"/>
    <col min="1853" max="1853" width="10.44140625" style="12" customWidth="1"/>
    <col min="1854" max="1854" width="10.109375" style="12" customWidth="1"/>
    <col min="1855" max="1855" width="9.109375" style="12" customWidth="1"/>
    <col min="1856" max="1858" width="8.44140625" style="12" customWidth="1"/>
    <col min="1859" max="1859" width="9.6640625" style="12" customWidth="1"/>
    <col min="1860" max="1861" width="9.44140625" style="12" customWidth="1"/>
    <col min="1862" max="1862" width="10.109375" style="12" customWidth="1"/>
    <col min="1863" max="1869" width="9.88671875" style="12" customWidth="1"/>
    <col min="1870" max="1871" width="9.6640625" style="12" customWidth="1"/>
    <col min="1872" max="1874" width="11.44140625" style="12"/>
    <col min="1875" max="1876" width="11.6640625" style="12" customWidth="1"/>
    <col min="1877" max="1877" width="12.33203125" style="12" customWidth="1"/>
    <col min="1878" max="1878" width="14" style="12" customWidth="1"/>
    <col min="1879" max="1879" width="17" style="12" customWidth="1"/>
    <col min="1880" max="2047" width="11.44140625" style="12"/>
    <col min="2048" max="2048" width="15.109375" style="12" customWidth="1"/>
    <col min="2049" max="2049" width="28.5546875" style="12" customWidth="1"/>
    <col min="2050" max="2050" width="9.5546875" style="12" customWidth="1"/>
    <col min="2051" max="2051" width="19.88671875" style="12" customWidth="1"/>
    <col min="2052" max="2052" width="10" style="12" customWidth="1"/>
    <col min="2053" max="2053" width="9.109375" style="12" customWidth="1"/>
    <col min="2054" max="2054" width="6.33203125" style="12" customWidth="1"/>
    <col min="2055" max="2056" width="5.88671875" style="12" customWidth="1"/>
    <col min="2057" max="2057" width="7.33203125" style="12" customWidth="1"/>
    <col min="2058" max="2058" width="7.6640625" style="12" customWidth="1"/>
    <col min="2059" max="2060" width="10.44140625" style="12" customWidth="1"/>
    <col min="2061" max="2061" width="11.6640625" style="12" customWidth="1"/>
    <col min="2062" max="2062" width="10.44140625" style="12" customWidth="1"/>
    <col min="2063" max="2063" width="10.109375" style="12" customWidth="1"/>
    <col min="2064" max="2064" width="6.6640625" style="12" customWidth="1"/>
    <col min="2065" max="2065" width="9.88671875" style="12" customWidth="1"/>
    <col min="2066" max="2066" width="11.5546875" style="12" customWidth="1"/>
    <col min="2067" max="2067" width="12.109375" style="12" customWidth="1"/>
    <col min="2068" max="2068" width="14.5546875" style="12" customWidth="1"/>
    <col min="2069" max="2069" width="18.6640625" style="12" customWidth="1"/>
    <col min="2070" max="2070" width="15" style="12" customWidth="1"/>
    <col min="2071" max="2072" width="10.44140625" style="12" customWidth="1"/>
    <col min="2073" max="2073" width="10.5546875" style="12" customWidth="1"/>
    <col min="2074" max="2078" width="10" style="12" customWidth="1"/>
    <col min="2079" max="2082" width="11.44140625" style="12"/>
    <col min="2083" max="2083" width="9.44140625" style="12" customWidth="1"/>
    <col min="2084" max="2085" width="11.44140625" style="12"/>
    <col min="2086" max="2086" width="9.109375" style="12" customWidth="1"/>
    <col min="2087" max="2087" width="11.5546875" style="12" customWidth="1"/>
    <col min="2088" max="2088" width="9.6640625" style="12" customWidth="1"/>
    <col min="2089" max="2089" width="11.5546875" style="12" customWidth="1"/>
    <col min="2090" max="2091" width="10.5546875" style="12" customWidth="1"/>
    <col min="2092" max="2093" width="11.44140625" style="12"/>
    <col min="2094" max="2095" width="11" style="12" customWidth="1"/>
    <col min="2096" max="2096" width="9.109375" style="12" customWidth="1"/>
    <col min="2097" max="2097" width="11" style="12" customWidth="1"/>
    <col min="2098" max="2101" width="11.44140625" style="12"/>
    <col min="2102" max="2103" width="11.5546875" style="12" customWidth="1"/>
    <col min="2104" max="2108" width="9.88671875" style="12" customWidth="1"/>
    <col min="2109" max="2109" width="10.44140625" style="12" customWidth="1"/>
    <col min="2110" max="2110" width="10.109375" style="12" customWidth="1"/>
    <col min="2111" max="2111" width="9.109375" style="12" customWidth="1"/>
    <col min="2112" max="2114" width="8.44140625" style="12" customWidth="1"/>
    <col min="2115" max="2115" width="9.6640625" style="12" customWidth="1"/>
    <col min="2116" max="2117" width="9.44140625" style="12" customWidth="1"/>
    <col min="2118" max="2118" width="10.109375" style="12" customWidth="1"/>
    <col min="2119" max="2125" width="9.88671875" style="12" customWidth="1"/>
    <col min="2126" max="2127" width="9.6640625" style="12" customWidth="1"/>
    <col min="2128" max="2130" width="11.44140625" style="12"/>
    <col min="2131" max="2132" width="11.6640625" style="12" customWidth="1"/>
    <col min="2133" max="2133" width="12.33203125" style="12" customWidth="1"/>
    <col min="2134" max="2134" width="14" style="12" customWidth="1"/>
    <col min="2135" max="2135" width="17" style="12" customWidth="1"/>
    <col min="2136" max="2303" width="11.44140625" style="12"/>
    <col min="2304" max="2304" width="15.109375" style="12" customWidth="1"/>
    <col min="2305" max="2305" width="28.5546875" style="12" customWidth="1"/>
    <col min="2306" max="2306" width="9.5546875" style="12" customWidth="1"/>
    <col min="2307" max="2307" width="19.88671875" style="12" customWidth="1"/>
    <col min="2308" max="2308" width="10" style="12" customWidth="1"/>
    <col min="2309" max="2309" width="9.109375" style="12" customWidth="1"/>
    <col min="2310" max="2310" width="6.33203125" style="12" customWidth="1"/>
    <col min="2311" max="2312" width="5.88671875" style="12" customWidth="1"/>
    <col min="2313" max="2313" width="7.33203125" style="12" customWidth="1"/>
    <col min="2314" max="2314" width="7.6640625" style="12" customWidth="1"/>
    <col min="2315" max="2316" width="10.44140625" style="12" customWidth="1"/>
    <col min="2317" max="2317" width="11.6640625" style="12" customWidth="1"/>
    <col min="2318" max="2318" width="10.44140625" style="12" customWidth="1"/>
    <col min="2319" max="2319" width="10.109375" style="12" customWidth="1"/>
    <col min="2320" max="2320" width="6.6640625" style="12" customWidth="1"/>
    <col min="2321" max="2321" width="9.88671875" style="12" customWidth="1"/>
    <col min="2322" max="2322" width="11.5546875" style="12" customWidth="1"/>
    <col min="2323" max="2323" width="12.109375" style="12" customWidth="1"/>
    <col min="2324" max="2324" width="14.5546875" style="12" customWidth="1"/>
    <col min="2325" max="2325" width="18.6640625" style="12" customWidth="1"/>
    <col min="2326" max="2326" width="15" style="12" customWidth="1"/>
    <col min="2327" max="2328" width="10.44140625" style="12" customWidth="1"/>
    <col min="2329" max="2329" width="10.5546875" style="12" customWidth="1"/>
    <col min="2330" max="2334" width="10" style="12" customWidth="1"/>
    <col min="2335" max="2338" width="11.44140625" style="12"/>
    <col min="2339" max="2339" width="9.44140625" style="12" customWidth="1"/>
    <col min="2340" max="2341" width="11.44140625" style="12"/>
    <col min="2342" max="2342" width="9.109375" style="12" customWidth="1"/>
    <col min="2343" max="2343" width="11.5546875" style="12" customWidth="1"/>
    <col min="2344" max="2344" width="9.6640625" style="12" customWidth="1"/>
    <col min="2345" max="2345" width="11.5546875" style="12" customWidth="1"/>
    <col min="2346" max="2347" width="10.5546875" style="12" customWidth="1"/>
    <col min="2348" max="2349" width="11.44140625" style="12"/>
    <col min="2350" max="2351" width="11" style="12" customWidth="1"/>
    <col min="2352" max="2352" width="9.109375" style="12" customWidth="1"/>
    <col min="2353" max="2353" width="11" style="12" customWidth="1"/>
    <col min="2354" max="2357" width="11.44140625" style="12"/>
    <col min="2358" max="2359" width="11.5546875" style="12" customWidth="1"/>
    <col min="2360" max="2364" width="9.88671875" style="12" customWidth="1"/>
    <col min="2365" max="2365" width="10.44140625" style="12" customWidth="1"/>
    <col min="2366" max="2366" width="10.109375" style="12" customWidth="1"/>
    <col min="2367" max="2367" width="9.109375" style="12" customWidth="1"/>
    <col min="2368" max="2370" width="8.44140625" style="12" customWidth="1"/>
    <col min="2371" max="2371" width="9.6640625" style="12" customWidth="1"/>
    <col min="2372" max="2373" width="9.44140625" style="12" customWidth="1"/>
    <col min="2374" max="2374" width="10.109375" style="12" customWidth="1"/>
    <col min="2375" max="2381" width="9.88671875" style="12" customWidth="1"/>
    <col min="2382" max="2383" width="9.6640625" style="12" customWidth="1"/>
    <col min="2384" max="2386" width="11.44140625" style="12"/>
    <col min="2387" max="2388" width="11.6640625" style="12" customWidth="1"/>
    <col min="2389" max="2389" width="12.33203125" style="12" customWidth="1"/>
    <col min="2390" max="2390" width="14" style="12" customWidth="1"/>
    <col min="2391" max="2391" width="17" style="12" customWidth="1"/>
    <col min="2392" max="2559" width="11.44140625" style="12"/>
    <col min="2560" max="2560" width="15.109375" style="12" customWidth="1"/>
    <col min="2561" max="2561" width="28.5546875" style="12" customWidth="1"/>
    <col min="2562" max="2562" width="9.5546875" style="12" customWidth="1"/>
    <col min="2563" max="2563" width="19.88671875" style="12" customWidth="1"/>
    <col min="2564" max="2564" width="10" style="12" customWidth="1"/>
    <col min="2565" max="2565" width="9.109375" style="12" customWidth="1"/>
    <col min="2566" max="2566" width="6.33203125" style="12" customWidth="1"/>
    <col min="2567" max="2568" width="5.88671875" style="12" customWidth="1"/>
    <col min="2569" max="2569" width="7.33203125" style="12" customWidth="1"/>
    <col min="2570" max="2570" width="7.6640625" style="12" customWidth="1"/>
    <col min="2571" max="2572" width="10.44140625" style="12" customWidth="1"/>
    <col min="2573" max="2573" width="11.6640625" style="12" customWidth="1"/>
    <col min="2574" max="2574" width="10.44140625" style="12" customWidth="1"/>
    <col min="2575" max="2575" width="10.109375" style="12" customWidth="1"/>
    <col min="2576" max="2576" width="6.6640625" style="12" customWidth="1"/>
    <col min="2577" max="2577" width="9.88671875" style="12" customWidth="1"/>
    <col min="2578" max="2578" width="11.5546875" style="12" customWidth="1"/>
    <col min="2579" max="2579" width="12.109375" style="12" customWidth="1"/>
    <col min="2580" max="2580" width="14.5546875" style="12" customWidth="1"/>
    <col min="2581" max="2581" width="18.6640625" style="12" customWidth="1"/>
    <col min="2582" max="2582" width="15" style="12" customWidth="1"/>
    <col min="2583" max="2584" width="10.44140625" style="12" customWidth="1"/>
    <col min="2585" max="2585" width="10.5546875" style="12" customWidth="1"/>
    <col min="2586" max="2590" width="10" style="12" customWidth="1"/>
    <col min="2591" max="2594" width="11.44140625" style="12"/>
    <col min="2595" max="2595" width="9.44140625" style="12" customWidth="1"/>
    <col min="2596" max="2597" width="11.44140625" style="12"/>
    <col min="2598" max="2598" width="9.109375" style="12" customWidth="1"/>
    <col min="2599" max="2599" width="11.5546875" style="12" customWidth="1"/>
    <col min="2600" max="2600" width="9.6640625" style="12" customWidth="1"/>
    <col min="2601" max="2601" width="11.5546875" style="12" customWidth="1"/>
    <col min="2602" max="2603" width="10.5546875" style="12" customWidth="1"/>
    <col min="2604" max="2605" width="11.44140625" style="12"/>
    <col min="2606" max="2607" width="11" style="12" customWidth="1"/>
    <col min="2608" max="2608" width="9.109375" style="12" customWidth="1"/>
    <col min="2609" max="2609" width="11" style="12" customWidth="1"/>
    <col min="2610" max="2613" width="11.44140625" style="12"/>
    <col min="2614" max="2615" width="11.5546875" style="12" customWidth="1"/>
    <col min="2616" max="2620" width="9.88671875" style="12" customWidth="1"/>
    <col min="2621" max="2621" width="10.44140625" style="12" customWidth="1"/>
    <col min="2622" max="2622" width="10.109375" style="12" customWidth="1"/>
    <col min="2623" max="2623" width="9.109375" style="12" customWidth="1"/>
    <col min="2624" max="2626" width="8.44140625" style="12" customWidth="1"/>
    <col min="2627" max="2627" width="9.6640625" style="12" customWidth="1"/>
    <col min="2628" max="2629" width="9.44140625" style="12" customWidth="1"/>
    <col min="2630" max="2630" width="10.109375" style="12" customWidth="1"/>
    <col min="2631" max="2637" width="9.88671875" style="12" customWidth="1"/>
    <col min="2638" max="2639" width="9.6640625" style="12" customWidth="1"/>
    <col min="2640" max="2642" width="11.44140625" style="12"/>
    <col min="2643" max="2644" width="11.6640625" style="12" customWidth="1"/>
    <col min="2645" max="2645" width="12.33203125" style="12" customWidth="1"/>
    <col min="2646" max="2646" width="14" style="12" customWidth="1"/>
    <col min="2647" max="2647" width="17" style="12" customWidth="1"/>
    <col min="2648" max="2815" width="11.44140625" style="12"/>
    <col min="2816" max="2816" width="15.109375" style="12" customWidth="1"/>
    <col min="2817" max="2817" width="28.5546875" style="12" customWidth="1"/>
    <col min="2818" max="2818" width="9.5546875" style="12" customWidth="1"/>
    <col min="2819" max="2819" width="19.88671875" style="12" customWidth="1"/>
    <col min="2820" max="2820" width="10" style="12" customWidth="1"/>
    <col min="2821" max="2821" width="9.109375" style="12" customWidth="1"/>
    <col min="2822" max="2822" width="6.33203125" style="12" customWidth="1"/>
    <col min="2823" max="2824" width="5.88671875" style="12" customWidth="1"/>
    <col min="2825" max="2825" width="7.33203125" style="12" customWidth="1"/>
    <col min="2826" max="2826" width="7.6640625" style="12" customWidth="1"/>
    <col min="2827" max="2828" width="10.44140625" style="12" customWidth="1"/>
    <col min="2829" max="2829" width="11.6640625" style="12" customWidth="1"/>
    <col min="2830" max="2830" width="10.44140625" style="12" customWidth="1"/>
    <col min="2831" max="2831" width="10.109375" style="12" customWidth="1"/>
    <col min="2832" max="2832" width="6.6640625" style="12" customWidth="1"/>
    <col min="2833" max="2833" width="9.88671875" style="12" customWidth="1"/>
    <col min="2834" max="2834" width="11.5546875" style="12" customWidth="1"/>
    <col min="2835" max="2835" width="12.109375" style="12" customWidth="1"/>
    <col min="2836" max="2836" width="14.5546875" style="12" customWidth="1"/>
    <col min="2837" max="2837" width="18.6640625" style="12" customWidth="1"/>
    <col min="2838" max="2838" width="15" style="12" customWidth="1"/>
    <col min="2839" max="2840" width="10.44140625" style="12" customWidth="1"/>
    <col min="2841" max="2841" width="10.5546875" style="12" customWidth="1"/>
    <col min="2842" max="2846" width="10" style="12" customWidth="1"/>
    <col min="2847" max="2850" width="11.44140625" style="12"/>
    <col min="2851" max="2851" width="9.44140625" style="12" customWidth="1"/>
    <col min="2852" max="2853" width="11.44140625" style="12"/>
    <col min="2854" max="2854" width="9.109375" style="12" customWidth="1"/>
    <col min="2855" max="2855" width="11.5546875" style="12" customWidth="1"/>
    <col min="2856" max="2856" width="9.6640625" style="12" customWidth="1"/>
    <col min="2857" max="2857" width="11.5546875" style="12" customWidth="1"/>
    <col min="2858" max="2859" width="10.5546875" style="12" customWidth="1"/>
    <col min="2860" max="2861" width="11.44140625" style="12"/>
    <col min="2862" max="2863" width="11" style="12" customWidth="1"/>
    <col min="2864" max="2864" width="9.109375" style="12" customWidth="1"/>
    <col min="2865" max="2865" width="11" style="12" customWidth="1"/>
    <col min="2866" max="2869" width="11.44140625" style="12"/>
    <col min="2870" max="2871" width="11.5546875" style="12" customWidth="1"/>
    <col min="2872" max="2876" width="9.88671875" style="12" customWidth="1"/>
    <col min="2877" max="2877" width="10.44140625" style="12" customWidth="1"/>
    <col min="2878" max="2878" width="10.109375" style="12" customWidth="1"/>
    <col min="2879" max="2879" width="9.109375" style="12" customWidth="1"/>
    <col min="2880" max="2882" width="8.44140625" style="12" customWidth="1"/>
    <col min="2883" max="2883" width="9.6640625" style="12" customWidth="1"/>
    <col min="2884" max="2885" width="9.44140625" style="12" customWidth="1"/>
    <col min="2886" max="2886" width="10.109375" style="12" customWidth="1"/>
    <col min="2887" max="2893" width="9.88671875" style="12" customWidth="1"/>
    <col min="2894" max="2895" width="9.6640625" style="12" customWidth="1"/>
    <col min="2896" max="2898" width="11.44140625" style="12"/>
    <col min="2899" max="2900" width="11.6640625" style="12" customWidth="1"/>
    <col min="2901" max="2901" width="12.33203125" style="12" customWidth="1"/>
    <col min="2902" max="2902" width="14" style="12" customWidth="1"/>
    <col min="2903" max="2903" width="17" style="12" customWidth="1"/>
    <col min="2904" max="3071" width="11.44140625" style="12"/>
    <col min="3072" max="3072" width="15.109375" style="12" customWidth="1"/>
    <col min="3073" max="3073" width="28.5546875" style="12" customWidth="1"/>
    <col min="3074" max="3074" width="9.5546875" style="12" customWidth="1"/>
    <col min="3075" max="3075" width="19.88671875" style="12" customWidth="1"/>
    <col min="3076" max="3076" width="10" style="12" customWidth="1"/>
    <col min="3077" max="3077" width="9.109375" style="12" customWidth="1"/>
    <col min="3078" max="3078" width="6.33203125" style="12" customWidth="1"/>
    <col min="3079" max="3080" width="5.88671875" style="12" customWidth="1"/>
    <col min="3081" max="3081" width="7.33203125" style="12" customWidth="1"/>
    <col min="3082" max="3082" width="7.6640625" style="12" customWidth="1"/>
    <col min="3083" max="3084" width="10.44140625" style="12" customWidth="1"/>
    <col min="3085" max="3085" width="11.6640625" style="12" customWidth="1"/>
    <col min="3086" max="3086" width="10.44140625" style="12" customWidth="1"/>
    <col min="3087" max="3087" width="10.109375" style="12" customWidth="1"/>
    <col min="3088" max="3088" width="6.6640625" style="12" customWidth="1"/>
    <col min="3089" max="3089" width="9.88671875" style="12" customWidth="1"/>
    <col min="3090" max="3090" width="11.5546875" style="12" customWidth="1"/>
    <col min="3091" max="3091" width="12.109375" style="12" customWidth="1"/>
    <col min="3092" max="3092" width="14.5546875" style="12" customWidth="1"/>
    <col min="3093" max="3093" width="18.6640625" style="12" customWidth="1"/>
    <col min="3094" max="3094" width="15" style="12" customWidth="1"/>
    <col min="3095" max="3096" width="10.44140625" style="12" customWidth="1"/>
    <col min="3097" max="3097" width="10.5546875" style="12" customWidth="1"/>
    <col min="3098" max="3102" width="10" style="12" customWidth="1"/>
    <col min="3103" max="3106" width="11.44140625" style="12"/>
    <col min="3107" max="3107" width="9.44140625" style="12" customWidth="1"/>
    <col min="3108" max="3109" width="11.44140625" style="12"/>
    <col min="3110" max="3110" width="9.109375" style="12" customWidth="1"/>
    <col min="3111" max="3111" width="11.5546875" style="12" customWidth="1"/>
    <col min="3112" max="3112" width="9.6640625" style="12" customWidth="1"/>
    <col min="3113" max="3113" width="11.5546875" style="12" customWidth="1"/>
    <col min="3114" max="3115" width="10.5546875" style="12" customWidth="1"/>
    <col min="3116" max="3117" width="11.44140625" style="12"/>
    <col min="3118" max="3119" width="11" style="12" customWidth="1"/>
    <col min="3120" max="3120" width="9.109375" style="12" customWidth="1"/>
    <col min="3121" max="3121" width="11" style="12" customWidth="1"/>
    <col min="3122" max="3125" width="11.44140625" style="12"/>
    <col min="3126" max="3127" width="11.5546875" style="12" customWidth="1"/>
    <col min="3128" max="3132" width="9.88671875" style="12" customWidth="1"/>
    <col min="3133" max="3133" width="10.44140625" style="12" customWidth="1"/>
    <col min="3134" max="3134" width="10.109375" style="12" customWidth="1"/>
    <col min="3135" max="3135" width="9.109375" style="12" customWidth="1"/>
    <col min="3136" max="3138" width="8.44140625" style="12" customWidth="1"/>
    <col min="3139" max="3139" width="9.6640625" style="12" customWidth="1"/>
    <col min="3140" max="3141" width="9.44140625" style="12" customWidth="1"/>
    <col min="3142" max="3142" width="10.109375" style="12" customWidth="1"/>
    <col min="3143" max="3149" width="9.88671875" style="12" customWidth="1"/>
    <col min="3150" max="3151" width="9.6640625" style="12" customWidth="1"/>
    <col min="3152" max="3154" width="11.44140625" style="12"/>
    <col min="3155" max="3156" width="11.6640625" style="12" customWidth="1"/>
    <col min="3157" max="3157" width="12.33203125" style="12" customWidth="1"/>
    <col min="3158" max="3158" width="14" style="12" customWidth="1"/>
    <col min="3159" max="3159" width="17" style="12" customWidth="1"/>
    <col min="3160" max="3327" width="11.44140625" style="12"/>
    <col min="3328" max="3328" width="15.109375" style="12" customWidth="1"/>
    <col min="3329" max="3329" width="28.5546875" style="12" customWidth="1"/>
    <col min="3330" max="3330" width="9.5546875" style="12" customWidth="1"/>
    <col min="3331" max="3331" width="19.88671875" style="12" customWidth="1"/>
    <col min="3332" max="3332" width="10" style="12" customWidth="1"/>
    <col min="3333" max="3333" width="9.109375" style="12" customWidth="1"/>
    <col min="3334" max="3334" width="6.33203125" style="12" customWidth="1"/>
    <col min="3335" max="3336" width="5.88671875" style="12" customWidth="1"/>
    <col min="3337" max="3337" width="7.33203125" style="12" customWidth="1"/>
    <col min="3338" max="3338" width="7.6640625" style="12" customWidth="1"/>
    <col min="3339" max="3340" width="10.44140625" style="12" customWidth="1"/>
    <col min="3341" max="3341" width="11.6640625" style="12" customWidth="1"/>
    <col min="3342" max="3342" width="10.44140625" style="12" customWidth="1"/>
    <col min="3343" max="3343" width="10.109375" style="12" customWidth="1"/>
    <col min="3344" max="3344" width="6.6640625" style="12" customWidth="1"/>
    <col min="3345" max="3345" width="9.88671875" style="12" customWidth="1"/>
    <col min="3346" max="3346" width="11.5546875" style="12" customWidth="1"/>
    <col min="3347" max="3347" width="12.109375" style="12" customWidth="1"/>
    <col min="3348" max="3348" width="14.5546875" style="12" customWidth="1"/>
    <col min="3349" max="3349" width="18.6640625" style="12" customWidth="1"/>
    <col min="3350" max="3350" width="15" style="12" customWidth="1"/>
    <col min="3351" max="3352" width="10.44140625" style="12" customWidth="1"/>
    <col min="3353" max="3353" width="10.5546875" style="12" customWidth="1"/>
    <col min="3354" max="3358" width="10" style="12" customWidth="1"/>
    <col min="3359" max="3362" width="11.44140625" style="12"/>
    <col min="3363" max="3363" width="9.44140625" style="12" customWidth="1"/>
    <col min="3364" max="3365" width="11.44140625" style="12"/>
    <col min="3366" max="3366" width="9.109375" style="12" customWidth="1"/>
    <col min="3367" max="3367" width="11.5546875" style="12" customWidth="1"/>
    <col min="3368" max="3368" width="9.6640625" style="12" customWidth="1"/>
    <col min="3369" max="3369" width="11.5546875" style="12" customWidth="1"/>
    <col min="3370" max="3371" width="10.5546875" style="12" customWidth="1"/>
    <col min="3372" max="3373" width="11.44140625" style="12"/>
    <col min="3374" max="3375" width="11" style="12" customWidth="1"/>
    <col min="3376" max="3376" width="9.109375" style="12" customWidth="1"/>
    <col min="3377" max="3377" width="11" style="12" customWidth="1"/>
    <col min="3378" max="3381" width="11.44140625" style="12"/>
    <col min="3382" max="3383" width="11.5546875" style="12" customWidth="1"/>
    <col min="3384" max="3388" width="9.88671875" style="12" customWidth="1"/>
    <col min="3389" max="3389" width="10.44140625" style="12" customWidth="1"/>
    <col min="3390" max="3390" width="10.109375" style="12" customWidth="1"/>
    <col min="3391" max="3391" width="9.109375" style="12" customWidth="1"/>
    <col min="3392" max="3394" width="8.44140625" style="12" customWidth="1"/>
    <col min="3395" max="3395" width="9.6640625" style="12" customWidth="1"/>
    <col min="3396" max="3397" width="9.44140625" style="12" customWidth="1"/>
    <col min="3398" max="3398" width="10.109375" style="12" customWidth="1"/>
    <col min="3399" max="3405" width="9.88671875" style="12" customWidth="1"/>
    <col min="3406" max="3407" width="9.6640625" style="12" customWidth="1"/>
    <col min="3408" max="3410" width="11.44140625" style="12"/>
    <col min="3411" max="3412" width="11.6640625" style="12" customWidth="1"/>
    <col min="3413" max="3413" width="12.33203125" style="12" customWidth="1"/>
    <col min="3414" max="3414" width="14" style="12" customWidth="1"/>
    <col min="3415" max="3415" width="17" style="12" customWidth="1"/>
    <col min="3416" max="3583" width="11.44140625" style="12"/>
    <col min="3584" max="3584" width="15.109375" style="12" customWidth="1"/>
    <col min="3585" max="3585" width="28.5546875" style="12" customWidth="1"/>
    <col min="3586" max="3586" width="9.5546875" style="12" customWidth="1"/>
    <col min="3587" max="3587" width="19.88671875" style="12" customWidth="1"/>
    <col min="3588" max="3588" width="10" style="12" customWidth="1"/>
    <col min="3589" max="3589" width="9.109375" style="12" customWidth="1"/>
    <col min="3590" max="3590" width="6.33203125" style="12" customWidth="1"/>
    <col min="3591" max="3592" width="5.88671875" style="12" customWidth="1"/>
    <col min="3593" max="3593" width="7.33203125" style="12" customWidth="1"/>
    <col min="3594" max="3594" width="7.6640625" style="12" customWidth="1"/>
    <col min="3595" max="3596" width="10.44140625" style="12" customWidth="1"/>
    <col min="3597" max="3597" width="11.6640625" style="12" customWidth="1"/>
    <col min="3598" max="3598" width="10.44140625" style="12" customWidth="1"/>
    <col min="3599" max="3599" width="10.109375" style="12" customWidth="1"/>
    <col min="3600" max="3600" width="6.6640625" style="12" customWidth="1"/>
    <col min="3601" max="3601" width="9.88671875" style="12" customWidth="1"/>
    <col min="3602" max="3602" width="11.5546875" style="12" customWidth="1"/>
    <col min="3603" max="3603" width="12.109375" style="12" customWidth="1"/>
    <col min="3604" max="3604" width="14.5546875" style="12" customWidth="1"/>
    <col min="3605" max="3605" width="18.6640625" style="12" customWidth="1"/>
    <col min="3606" max="3606" width="15" style="12" customWidth="1"/>
    <col min="3607" max="3608" width="10.44140625" style="12" customWidth="1"/>
    <col min="3609" max="3609" width="10.5546875" style="12" customWidth="1"/>
    <col min="3610" max="3614" width="10" style="12" customWidth="1"/>
    <col min="3615" max="3618" width="11.44140625" style="12"/>
    <col min="3619" max="3619" width="9.44140625" style="12" customWidth="1"/>
    <col min="3620" max="3621" width="11.44140625" style="12"/>
    <col min="3622" max="3622" width="9.109375" style="12" customWidth="1"/>
    <col min="3623" max="3623" width="11.5546875" style="12" customWidth="1"/>
    <col min="3624" max="3624" width="9.6640625" style="12" customWidth="1"/>
    <col min="3625" max="3625" width="11.5546875" style="12" customWidth="1"/>
    <col min="3626" max="3627" width="10.5546875" style="12" customWidth="1"/>
    <col min="3628" max="3629" width="11.44140625" style="12"/>
    <col min="3630" max="3631" width="11" style="12" customWidth="1"/>
    <col min="3632" max="3632" width="9.109375" style="12" customWidth="1"/>
    <col min="3633" max="3633" width="11" style="12" customWidth="1"/>
    <col min="3634" max="3637" width="11.44140625" style="12"/>
    <col min="3638" max="3639" width="11.5546875" style="12" customWidth="1"/>
    <col min="3640" max="3644" width="9.88671875" style="12" customWidth="1"/>
    <col min="3645" max="3645" width="10.44140625" style="12" customWidth="1"/>
    <col min="3646" max="3646" width="10.109375" style="12" customWidth="1"/>
    <col min="3647" max="3647" width="9.109375" style="12" customWidth="1"/>
    <col min="3648" max="3650" width="8.44140625" style="12" customWidth="1"/>
    <col min="3651" max="3651" width="9.6640625" style="12" customWidth="1"/>
    <col min="3652" max="3653" width="9.44140625" style="12" customWidth="1"/>
    <col min="3654" max="3654" width="10.109375" style="12" customWidth="1"/>
    <col min="3655" max="3661" width="9.88671875" style="12" customWidth="1"/>
    <col min="3662" max="3663" width="9.6640625" style="12" customWidth="1"/>
    <col min="3664" max="3666" width="11.44140625" style="12"/>
    <col min="3667" max="3668" width="11.6640625" style="12" customWidth="1"/>
    <col min="3669" max="3669" width="12.33203125" style="12" customWidth="1"/>
    <col min="3670" max="3670" width="14" style="12" customWidth="1"/>
    <col min="3671" max="3671" width="17" style="12" customWidth="1"/>
    <col min="3672" max="3839" width="11.44140625" style="12"/>
    <col min="3840" max="3840" width="15.109375" style="12" customWidth="1"/>
    <col min="3841" max="3841" width="28.5546875" style="12" customWidth="1"/>
    <col min="3842" max="3842" width="9.5546875" style="12" customWidth="1"/>
    <col min="3843" max="3843" width="19.88671875" style="12" customWidth="1"/>
    <col min="3844" max="3844" width="10" style="12" customWidth="1"/>
    <col min="3845" max="3845" width="9.109375" style="12" customWidth="1"/>
    <col min="3846" max="3846" width="6.33203125" style="12" customWidth="1"/>
    <col min="3847" max="3848" width="5.88671875" style="12" customWidth="1"/>
    <col min="3849" max="3849" width="7.33203125" style="12" customWidth="1"/>
    <col min="3850" max="3850" width="7.6640625" style="12" customWidth="1"/>
    <col min="3851" max="3852" width="10.44140625" style="12" customWidth="1"/>
    <col min="3853" max="3853" width="11.6640625" style="12" customWidth="1"/>
    <col min="3854" max="3854" width="10.44140625" style="12" customWidth="1"/>
    <col min="3855" max="3855" width="10.109375" style="12" customWidth="1"/>
    <col min="3856" max="3856" width="6.6640625" style="12" customWidth="1"/>
    <col min="3857" max="3857" width="9.88671875" style="12" customWidth="1"/>
    <col min="3858" max="3858" width="11.5546875" style="12" customWidth="1"/>
    <col min="3859" max="3859" width="12.109375" style="12" customWidth="1"/>
    <col min="3860" max="3860" width="14.5546875" style="12" customWidth="1"/>
    <col min="3861" max="3861" width="18.6640625" style="12" customWidth="1"/>
    <col min="3862" max="3862" width="15" style="12" customWidth="1"/>
    <col min="3863" max="3864" width="10.44140625" style="12" customWidth="1"/>
    <col min="3865" max="3865" width="10.5546875" style="12" customWidth="1"/>
    <col min="3866" max="3870" width="10" style="12" customWidth="1"/>
    <col min="3871" max="3874" width="11.44140625" style="12"/>
    <col min="3875" max="3875" width="9.44140625" style="12" customWidth="1"/>
    <col min="3876" max="3877" width="11.44140625" style="12"/>
    <col min="3878" max="3878" width="9.109375" style="12" customWidth="1"/>
    <col min="3879" max="3879" width="11.5546875" style="12" customWidth="1"/>
    <col min="3880" max="3880" width="9.6640625" style="12" customWidth="1"/>
    <col min="3881" max="3881" width="11.5546875" style="12" customWidth="1"/>
    <col min="3882" max="3883" width="10.5546875" style="12" customWidth="1"/>
    <col min="3884" max="3885" width="11.44140625" style="12"/>
    <col min="3886" max="3887" width="11" style="12" customWidth="1"/>
    <col min="3888" max="3888" width="9.109375" style="12" customWidth="1"/>
    <col min="3889" max="3889" width="11" style="12" customWidth="1"/>
    <col min="3890" max="3893" width="11.44140625" style="12"/>
    <col min="3894" max="3895" width="11.5546875" style="12" customWidth="1"/>
    <col min="3896" max="3900" width="9.88671875" style="12" customWidth="1"/>
    <col min="3901" max="3901" width="10.44140625" style="12" customWidth="1"/>
    <col min="3902" max="3902" width="10.109375" style="12" customWidth="1"/>
    <col min="3903" max="3903" width="9.109375" style="12" customWidth="1"/>
    <col min="3904" max="3906" width="8.44140625" style="12" customWidth="1"/>
    <col min="3907" max="3907" width="9.6640625" style="12" customWidth="1"/>
    <col min="3908" max="3909" width="9.44140625" style="12" customWidth="1"/>
    <col min="3910" max="3910" width="10.109375" style="12" customWidth="1"/>
    <col min="3911" max="3917" width="9.88671875" style="12" customWidth="1"/>
    <col min="3918" max="3919" width="9.6640625" style="12" customWidth="1"/>
    <col min="3920" max="3922" width="11.44140625" style="12"/>
    <col min="3923" max="3924" width="11.6640625" style="12" customWidth="1"/>
    <col min="3925" max="3925" width="12.33203125" style="12" customWidth="1"/>
    <col min="3926" max="3926" width="14" style="12" customWidth="1"/>
    <col min="3927" max="3927" width="17" style="12" customWidth="1"/>
    <col min="3928" max="4095" width="11.44140625" style="12"/>
    <col min="4096" max="4096" width="15.109375" style="12" customWidth="1"/>
    <col min="4097" max="4097" width="28.5546875" style="12" customWidth="1"/>
    <col min="4098" max="4098" width="9.5546875" style="12" customWidth="1"/>
    <col min="4099" max="4099" width="19.88671875" style="12" customWidth="1"/>
    <col min="4100" max="4100" width="10" style="12" customWidth="1"/>
    <col min="4101" max="4101" width="9.109375" style="12" customWidth="1"/>
    <col min="4102" max="4102" width="6.33203125" style="12" customWidth="1"/>
    <col min="4103" max="4104" width="5.88671875" style="12" customWidth="1"/>
    <col min="4105" max="4105" width="7.33203125" style="12" customWidth="1"/>
    <col min="4106" max="4106" width="7.6640625" style="12" customWidth="1"/>
    <col min="4107" max="4108" width="10.44140625" style="12" customWidth="1"/>
    <col min="4109" max="4109" width="11.6640625" style="12" customWidth="1"/>
    <col min="4110" max="4110" width="10.44140625" style="12" customWidth="1"/>
    <col min="4111" max="4111" width="10.109375" style="12" customWidth="1"/>
    <col min="4112" max="4112" width="6.6640625" style="12" customWidth="1"/>
    <col min="4113" max="4113" width="9.88671875" style="12" customWidth="1"/>
    <col min="4114" max="4114" width="11.5546875" style="12" customWidth="1"/>
    <col min="4115" max="4115" width="12.109375" style="12" customWidth="1"/>
    <col min="4116" max="4116" width="14.5546875" style="12" customWidth="1"/>
    <col min="4117" max="4117" width="18.6640625" style="12" customWidth="1"/>
    <col min="4118" max="4118" width="15" style="12" customWidth="1"/>
    <col min="4119" max="4120" width="10.44140625" style="12" customWidth="1"/>
    <col min="4121" max="4121" width="10.5546875" style="12" customWidth="1"/>
    <col min="4122" max="4126" width="10" style="12" customWidth="1"/>
    <col min="4127" max="4130" width="11.44140625" style="12"/>
    <col min="4131" max="4131" width="9.44140625" style="12" customWidth="1"/>
    <col min="4132" max="4133" width="11.44140625" style="12"/>
    <col min="4134" max="4134" width="9.109375" style="12" customWidth="1"/>
    <col min="4135" max="4135" width="11.5546875" style="12" customWidth="1"/>
    <col min="4136" max="4136" width="9.6640625" style="12" customWidth="1"/>
    <col min="4137" max="4137" width="11.5546875" style="12" customWidth="1"/>
    <col min="4138" max="4139" width="10.5546875" style="12" customWidth="1"/>
    <col min="4140" max="4141" width="11.44140625" style="12"/>
    <col min="4142" max="4143" width="11" style="12" customWidth="1"/>
    <col min="4144" max="4144" width="9.109375" style="12" customWidth="1"/>
    <col min="4145" max="4145" width="11" style="12" customWidth="1"/>
    <col min="4146" max="4149" width="11.44140625" style="12"/>
    <col min="4150" max="4151" width="11.5546875" style="12" customWidth="1"/>
    <col min="4152" max="4156" width="9.88671875" style="12" customWidth="1"/>
    <col min="4157" max="4157" width="10.44140625" style="12" customWidth="1"/>
    <col min="4158" max="4158" width="10.109375" style="12" customWidth="1"/>
    <col min="4159" max="4159" width="9.109375" style="12" customWidth="1"/>
    <col min="4160" max="4162" width="8.44140625" style="12" customWidth="1"/>
    <col min="4163" max="4163" width="9.6640625" style="12" customWidth="1"/>
    <col min="4164" max="4165" width="9.44140625" style="12" customWidth="1"/>
    <col min="4166" max="4166" width="10.109375" style="12" customWidth="1"/>
    <col min="4167" max="4173" width="9.88671875" style="12" customWidth="1"/>
    <col min="4174" max="4175" width="9.6640625" style="12" customWidth="1"/>
    <col min="4176" max="4178" width="11.44140625" style="12"/>
    <col min="4179" max="4180" width="11.6640625" style="12" customWidth="1"/>
    <col min="4181" max="4181" width="12.33203125" style="12" customWidth="1"/>
    <col min="4182" max="4182" width="14" style="12" customWidth="1"/>
    <col min="4183" max="4183" width="17" style="12" customWidth="1"/>
    <col min="4184" max="4351" width="11.44140625" style="12"/>
    <col min="4352" max="4352" width="15.109375" style="12" customWidth="1"/>
    <col min="4353" max="4353" width="28.5546875" style="12" customWidth="1"/>
    <col min="4354" max="4354" width="9.5546875" style="12" customWidth="1"/>
    <col min="4355" max="4355" width="19.88671875" style="12" customWidth="1"/>
    <col min="4356" max="4356" width="10" style="12" customWidth="1"/>
    <col min="4357" max="4357" width="9.109375" style="12" customWidth="1"/>
    <col min="4358" max="4358" width="6.33203125" style="12" customWidth="1"/>
    <col min="4359" max="4360" width="5.88671875" style="12" customWidth="1"/>
    <col min="4361" max="4361" width="7.33203125" style="12" customWidth="1"/>
    <col min="4362" max="4362" width="7.6640625" style="12" customWidth="1"/>
    <col min="4363" max="4364" width="10.44140625" style="12" customWidth="1"/>
    <col min="4365" max="4365" width="11.6640625" style="12" customWidth="1"/>
    <col min="4366" max="4366" width="10.44140625" style="12" customWidth="1"/>
    <col min="4367" max="4367" width="10.109375" style="12" customWidth="1"/>
    <col min="4368" max="4368" width="6.6640625" style="12" customWidth="1"/>
    <col min="4369" max="4369" width="9.88671875" style="12" customWidth="1"/>
    <col min="4370" max="4370" width="11.5546875" style="12" customWidth="1"/>
    <col min="4371" max="4371" width="12.109375" style="12" customWidth="1"/>
    <col min="4372" max="4372" width="14.5546875" style="12" customWidth="1"/>
    <col min="4373" max="4373" width="18.6640625" style="12" customWidth="1"/>
    <col min="4374" max="4374" width="15" style="12" customWidth="1"/>
    <col min="4375" max="4376" width="10.44140625" style="12" customWidth="1"/>
    <col min="4377" max="4377" width="10.5546875" style="12" customWidth="1"/>
    <col min="4378" max="4382" width="10" style="12" customWidth="1"/>
    <col min="4383" max="4386" width="11.44140625" style="12"/>
    <col min="4387" max="4387" width="9.44140625" style="12" customWidth="1"/>
    <col min="4388" max="4389" width="11.44140625" style="12"/>
    <col min="4390" max="4390" width="9.109375" style="12" customWidth="1"/>
    <col min="4391" max="4391" width="11.5546875" style="12" customWidth="1"/>
    <col min="4392" max="4392" width="9.6640625" style="12" customWidth="1"/>
    <col min="4393" max="4393" width="11.5546875" style="12" customWidth="1"/>
    <col min="4394" max="4395" width="10.5546875" style="12" customWidth="1"/>
    <col min="4396" max="4397" width="11.44140625" style="12"/>
    <col min="4398" max="4399" width="11" style="12" customWidth="1"/>
    <col min="4400" max="4400" width="9.109375" style="12" customWidth="1"/>
    <col min="4401" max="4401" width="11" style="12" customWidth="1"/>
    <col min="4402" max="4405" width="11.44140625" style="12"/>
    <col min="4406" max="4407" width="11.5546875" style="12" customWidth="1"/>
    <col min="4408" max="4412" width="9.88671875" style="12" customWidth="1"/>
    <col min="4413" max="4413" width="10.44140625" style="12" customWidth="1"/>
    <col min="4414" max="4414" width="10.109375" style="12" customWidth="1"/>
    <col min="4415" max="4415" width="9.109375" style="12" customWidth="1"/>
    <col min="4416" max="4418" width="8.44140625" style="12" customWidth="1"/>
    <col min="4419" max="4419" width="9.6640625" style="12" customWidth="1"/>
    <col min="4420" max="4421" width="9.44140625" style="12" customWidth="1"/>
    <col min="4422" max="4422" width="10.109375" style="12" customWidth="1"/>
    <col min="4423" max="4429" width="9.88671875" style="12" customWidth="1"/>
    <col min="4430" max="4431" width="9.6640625" style="12" customWidth="1"/>
    <col min="4432" max="4434" width="11.44140625" style="12"/>
    <col min="4435" max="4436" width="11.6640625" style="12" customWidth="1"/>
    <col min="4437" max="4437" width="12.33203125" style="12" customWidth="1"/>
    <col min="4438" max="4438" width="14" style="12" customWidth="1"/>
    <col min="4439" max="4439" width="17" style="12" customWidth="1"/>
    <col min="4440" max="4607" width="11.44140625" style="12"/>
    <col min="4608" max="4608" width="15.109375" style="12" customWidth="1"/>
    <col min="4609" max="4609" width="28.5546875" style="12" customWidth="1"/>
    <col min="4610" max="4610" width="9.5546875" style="12" customWidth="1"/>
    <col min="4611" max="4611" width="19.88671875" style="12" customWidth="1"/>
    <col min="4612" max="4612" width="10" style="12" customWidth="1"/>
    <col min="4613" max="4613" width="9.109375" style="12" customWidth="1"/>
    <col min="4614" max="4614" width="6.33203125" style="12" customWidth="1"/>
    <col min="4615" max="4616" width="5.88671875" style="12" customWidth="1"/>
    <col min="4617" max="4617" width="7.33203125" style="12" customWidth="1"/>
    <col min="4618" max="4618" width="7.6640625" style="12" customWidth="1"/>
    <col min="4619" max="4620" width="10.44140625" style="12" customWidth="1"/>
    <col min="4621" max="4621" width="11.6640625" style="12" customWidth="1"/>
    <col min="4622" max="4622" width="10.44140625" style="12" customWidth="1"/>
    <col min="4623" max="4623" width="10.109375" style="12" customWidth="1"/>
    <col min="4624" max="4624" width="6.6640625" style="12" customWidth="1"/>
    <col min="4625" max="4625" width="9.88671875" style="12" customWidth="1"/>
    <col min="4626" max="4626" width="11.5546875" style="12" customWidth="1"/>
    <col min="4627" max="4627" width="12.109375" style="12" customWidth="1"/>
    <col min="4628" max="4628" width="14.5546875" style="12" customWidth="1"/>
    <col min="4629" max="4629" width="18.6640625" style="12" customWidth="1"/>
    <col min="4630" max="4630" width="15" style="12" customWidth="1"/>
    <col min="4631" max="4632" width="10.44140625" style="12" customWidth="1"/>
    <col min="4633" max="4633" width="10.5546875" style="12" customWidth="1"/>
    <col min="4634" max="4638" width="10" style="12" customWidth="1"/>
    <col min="4639" max="4642" width="11.44140625" style="12"/>
    <col min="4643" max="4643" width="9.44140625" style="12" customWidth="1"/>
    <col min="4644" max="4645" width="11.44140625" style="12"/>
    <col min="4646" max="4646" width="9.109375" style="12" customWidth="1"/>
    <col min="4647" max="4647" width="11.5546875" style="12" customWidth="1"/>
    <col min="4648" max="4648" width="9.6640625" style="12" customWidth="1"/>
    <col min="4649" max="4649" width="11.5546875" style="12" customWidth="1"/>
    <col min="4650" max="4651" width="10.5546875" style="12" customWidth="1"/>
    <col min="4652" max="4653" width="11.44140625" style="12"/>
    <col min="4654" max="4655" width="11" style="12" customWidth="1"/>
    <col min="4656" max="4656" width="9.109375" style="12" customWidth="1"/>
    <col min="4657" max="4657" width="11" style="12" customWidth="1"/>
    <col min="4658" max="4661" width="11.44140625" style="12"/>
    <col min="4662" max="4663" width="11.5546875" style="12" customWidth="1"/>
    <col min="4664" max="4668" width="9.88671875" style="12" customWidth="1"/>
    <col min="4669" max="4669" width="10.44140625" style="12" customWidth="1"/>
    <col min="4670" max="4670" width="10.109375" style="12" customWidth="1"/>
    <col min="4671" max="4671" width="9.109375" style="12" customWidth="1"/>
    <col min="4672" max="4674" width="8.44140625" style="12" customWidth="1"/>
    <col min="4675" max="4675" width="9.6640625" style="12" customWidth="1"/>
    <col min="4676" max="4677" width="9.44140625" style="12" customWidth="1"/>
    <col min="4678" max="4678" width="10.109375" style="12" customWidth="1"/>
    <col min="4679" max="4685" width="9.88671875" style="12" customWidth="1"/>
    <col min="4686" max="4687" width="9.6640625" style="12" customWidth="1"/>
    <col min="4688" max="4690" width="11.44140625" style="12"/>
    <col min="4691" max="4692" width="11.6640625" style="12" customWidth="1"/>
    <col min="4693" max="4693" width="12.33203125" style="12" customWidth="1"/>
    <col min="4694" max="4694" width="14" style="12" customWidth="1"/>
    <col min="4695" max="4695" width="17" style="12" customWidth="1"/>
    <col min="4696" max="4863" width="11.44140625" style="12"/>
    <col min="4864" max="4864" width="15.109375" style="12" customWidth="1"/>
    <col min="4865" max="4865" width="28.5546875" style="12" customWidth="1"/>
    <col min="4866" max="4866" width="9.5546875" style="12" customWidth="1"/>
    <col min="4867" max="4867" width="19.88671875" style="12" customWidth="1"/>
    <col min="4868" max="4868" width="10" style="12" customWidth="1"/>
    <col min="4869" max="4869" width="9.109375" style="12" customWidth="1"/>
    <col min="4870" max="4870" width="6.33203125" style="12" customWidth="1"/>
    <col min="4871" max="4872" width="5.88671875" style="12" customWidth="1"/>
    <col min="4873" max="4873" width="7.33203125" style="12" customWidth="1"/>
    <col min="4874" max="4874" width="7.6640625" style="12" customWidth="1"/>
    <col min="4875" max="4876" width="10.44140625" style="12" customWidth="1"/>
    <col min="4877" max="4877" width="11.6640625" style="12" customWidth="1"/>
    <col min="4878" max="4878" width="10.44140625" style="12" customWidth="1"/>
    <col min="4879" max="4879" width="10.109375" style="12" customWidth="1"/>
    <col min="4880" max="4880" width="6.6640625" style="12" customWidth="1"/>
    <col min="4881" max="4881" width="9.88671875" style="12" customWidth="1"/>
    <col min="4882" max="4882" width="11.5546875" style="12" customWidth="1"/>
    <col min="4883" max="4883" width="12.109375" style="12" customWidth="1"/>
    <col min="4884" max="4884" width="14.5546875" style="12" customWidth="1"/>
    <col min="4885" max="4885" width="18.6640625" style="12" customWidth="1"/>
    <col min="4886" max="4886" width="15" style="12" customWidth="1"/>
    <col min="4887" max="4888" width="10.44140625" style="12" customWidth="1"/>
    <col min="4889" max="4889" width="10.5546875" style="12" customWidth="1"/>
    <col min="4890" max="4894" width="10" style="12" customWidth="1"/>
    <col min="4895" max="4898" width="11.44140625" style="12"/>
    <col min="4899" max="4899" width="9.44140625" style="12" customWidth="1"/>
    <col min="4900" max="4901" width="11.44140625" style="12"/>
    <col min="4902" max="4902" width="9.109375" style="12" customWidth="1"/>
    <col min="4903" max="4903" width="11.5546875" style="12" customWidth="1"/>
    <col min="4904" max="4904" width="9.6640625" style="12" customWidth="1"/>
    <col min="4905" max="4905" width="11.5546875" style="12" customWidth="1"/>
    <col min="4906" max="4907" width="10.5546875" style="12" customWidth="1"/>
    <col min="4908" max="4909" width="11.44140625" style="12"/>
    <col min="4910" max="4911" width="11" style="12" customWidth="1"/>
    <col min="4912" max="4912" width="9.109375" style="12" customWidth="1"/>
    <col min="4913" max="4913" width="11" style="12" customWidth="1"/>
    <col min="4914" max="4917" width="11.44140625" style="12"/>
    <col min="4918" max="4919" width="11.5546875" style="12" customWidth="1"/>
    <col min="4920" max="4924" width="9.88671875" style="12" customWidth="1"/>
    <col min="4925" max="4925" width="10.44140625" style="12" customWidth="1"/>
    <col min="4926" max="4926" width="10.109375" style="12" customWidth="1"/>
    <col min="4927" max="4927" width="9.109375" style="12" customWidth="1"/>
    <col min="4928" max="4930" width="8.44140625" style="12" customWidth="1"/>
    <col min="4931" max="4931" width="9.6640625" style="12" customWidth="1"/>
    <col min="4932" max="4933" width="9.44140625" style="12" customWidth="1"/>
    <col min="4934" max="4934" width="10.109375" style="12" customWidth="1"/>
    <col min="4935" max="4941" width="9.88671875" style="12" customWidth="1"/>
    <col min="4942" max="4943" width="9.6640625" style="12" customWidth="1"/>
    <col min="4944" max="4946" width="11.44140625" style="12"/>
    <col min="4947" max="4948" width="11.6640625" style="12" customWidth="1"/>
    <col min="4949" max="4949" width="12.33203125" style="12" customWidth="1"/>
    <col min="4950" max="4950" width="14" style="12" customWidth="1"/>
    <col min="4951" max="4951" width="17" style="12" customWidth="1"/>
    <col min="4952" max="5119" width="11.44140625" style="12"/>
    <col min="5120" max="5120" width="15.109375" style="12" customWidth="1"/>
    <col min="5121" max="5121" width="28.5546875" style="12" customWidth="1"/>
    <col min="5122" max="5122" width="9.5546875" style="12" customWidth="1"/>
    <col min="5123" max="5123" width="19.88671875" style="12" customWidth="1"/>
    <col min="5124" max="5124" width="10" style="12" customWidth="1"/>
    <col min="5125" max="5125" width="9.109375" style="12" customWidth="1"/>
    <col min="5126" max="5126" width="6.33203125" style="12" customWidth="1"/>
    <col min="5127" max="5128" width="5.88671875" style="12" customWidth="1"/>
    <col min="5129" max="5129" width="7.33203125" style="12" customWidth="1"/>
    <col min="5130" max="5130" width="7.6640625" style="12" customWidth="1"/>
    <col min="5131" max="5132" width="10.44140625" style="12" customWidth="1"/>
    <col min="5133" max="5133" width="11.6640625" style="12" customWidth="1"/>
    <col min="5134" max="5134" width="10.44140625" style="12" customWidth="1"/>
    <col min="5135" max="5135" width="10.109375" style="12" customWidth="1"/>
    <col min="5136" max="5136" width="6.6640625" style="12" customWidth="1"/>
    <col min="5137" max="5137" width="9.88671875" style="12" customWidth="1"/>
    <col min="5138" max="5138" width="11.5546875" style="12" customWidth="1"/>
    <col min="5139" max="5139" width="12.109375" style="12" customWidth="1"/>
    <col min="5140" max="5140" width="14.5546875" style="12" customWidth="1"/>
    <col min="5141" max="5141" width="18.6640625" style="12" customWidth="1"/>
    <col min="5142" max="5142" width="15" style="12" customWidth="1"/>
    <col min="5143" max="5144" width="10.44140625" style="12" customWidth="1"/>
    <col min="5145" max="5145" width="10.5546875" style="12" customWidth="1"/>
    <col min="5146" max="5150" width="10" style="12" customWidth="1"/>
    <col min="5151" max="5154" width="11.44140625" style="12"/>
    <col min="5155" max="5155" width="9.44140625" style="12" customWidth="1"/>
    <col min="5156" max="5157" width="11.44140625" style="12"/>
    <col min="5158" max="5158" width="9.109375" style="12" customWidth="1"/>
    <col min="5159" max="5159" width="11.5546875" style="12" customWidth="1"/>
    <col min="5160" max="5160" width="9.6640625" style="12" customWidth="1"/>
    <col min="5161" max="5161" width="11.5546875" style="12" customWidth="1"/>
    <col min="5162" max="5163" width="10.5546875" style="12" customWidth="1"/>
    <col min="5164" max="5165" width="11.44140625" style="12"/>
    <col min="5166" max="5167" width="11" style="12" customWidth="1"/>
    <col min="5168" max="5168" width="9.109375" style="12" customWidth="1"/>
    <col min="5169" max="5169" width="11" style="12" customWidth="1"/>
    <col min="5170" max="5173" width="11.44140625" style="12"/>
    <col min="5174" max="5175" width="11.5546875" style="12" customWidth="1"/>
    <col min="5176" max="5180" width="9.88671875" style="12" customWidth="1"/>
    <col min="5181" max="5181" width="10.44140625" style="12" customWidth="1"/>
    <col min="5182" max="5182" width="10.109375" style="12" customWidth="1"/>
    <col min="5183" max="5183" width="9.109375" style="12" customWidth="1"/>
    <col min="5184" max="5186" width="8.44140625" style="12" customWidth="1"/>
    <col min="5187" max="5187" width="9.6640625" style="12" customWidth="1"/>
    <col min="5188" max="5189" width="9.44140625" style="12" customWidth="1"/>
    <col min="5190" max="5190" width="10.109375" style="12" customWidth="1"/>
    <col min="5191" max="5197" width="9.88671875" style="12" customWidth="1"/>
    <col min="5198" max="5199" width="9.6640625" style="12" customWidth="1"/>
    <col min="5200" max="5202" width="11.44140625" style="12"/>
    <col min="5203" max="5204" width="11.6640625" style="12" customWidth="1"/>
    <col min="5205" max="5205" width="12.33203125" style="12" customWidth="1"/>
    <col min="5206" max="5206" width="14" style="12" customWidth="1"/>
    <col min="5207" max="5207" width="17" style="12" customWidth="1"/>
    <col min="5208" max="5375" width="11.44140625" style="12"/>
    <col min="5376" max="5376" width="15.109375" style="12" customWidth="1"/>
    <col min="5377" max="5377" width="28.5546875" style="12" customWidth="1"/>
    <col min="5378" max="5378" width="9.5546875" style="12" customWidth="1"/>
    <col min="5379" max="5379" width="19.88671875" style="12" customWidth="1"/>
    <col min="5380" max="5380" width="10" style="12" customWidth="1"/>
    <col min="5381" max="5381" width="9.109375" style="12" customWidth="1"/>
    <col min="5382" max="5382" width="6.33203125" style="12" customWidth="1"/>
    <col min="5383" max="5384" width="5.88671875" style="12" customWidth="1"/>
    <col min="5385" max="5385" width="7.33203125" style="12" customWidth="1"/>
    <col min="5386" max="5386" width="7.6640625" style="12" customWidth="1"/>
    <col min="5387" max="5388" width="10.44140625" style="12" customWidth="1"/>
    <col min="5389" max="5389" width="11.6640625" style="12" customWidth="1"/>
    <col min="5390" max="5390" width="10.44140625" style="12" customWidth="1"/>
    <col min="5391" max="5391" width="10.109375" style="12" customWidth="1"/>
    <col min="5392" max="5392" width="6.6640625" style="12" customWidth="1"/>
    <col min="5393" max="5393" width="9.88671875" style="12" customWidth="1"/>
    <col min="5394" max="5394" width="11.5546875" style="12" customWidth="1"/>
    <col min="5395" max="5395" width="12.109375" style="12" customWidth="1"/>
    <col min="5396" max="5396" width="14.5546875" style="12" customWidth="1"/>
    <col min="5397" max="5397" width="18.6640625" style="12" customWidth="1"/>
    <col min="5398" max="5398" width="15" style="12" customWidth="1"/>
    <col min="5399" max="5400" width="10.44140625" style="12" customWidth="1"/>
    <col min="5401" max="5401" width="10.5546875" style="12" customWidth="1"/>
    <col min="5402" max="5406" width="10" style="12" customWidth="1"/>
    <col min="5407" max="5410" width="11.44140625" style="12"/>
    <col min="5411" max="5411" width="9.44140625" style="12" customWidth="1"/>
    <col min="5412" max="5413" width="11.44140625" style="12"/>
    <col min="5414" max="5414" width="9.109375" style="12" customWidth="1"/>
    <col min="5415" max="5415" width="11.5546875" style="12" customWidth="1"/>
    <col min="5416" max="5416" width="9.6640625" style="12" customWidth="1"/>
    <col min="5417" max="5417" width="11.5546875" style="12" customWidth="1"/>
    <col min="5418" max="5419" width="10.5546875" style="12" customWidth="1"/>
    <col min="5420" max="5421" width="11.44140625" style="12"/>
    <col min="5422" max="5423" width="11" style="12" customWidth="1"/>
    <col min="5424" max="5424" width="9.109375" style="12" customWidth="1"/>
    <col min="5425" max="5425" width="11" style="12" customWidth="1"/>
    <col min="5426" max="5429" width="11.44140625" style="12"/>
    <col min="5430" max="5431" width="11.5546875" style="12" customWidth="1"/>
    <col min="5432" max="5436" width="9.88671875" style="12" customWidth="1"/>
    <col min="5437" max="5437" width="10.44140625" style="12" customWidth="1"/>
    <col min="5438" max="5438" width="10.109375" style="12" customWidth="1"/>
    <col min="5439" max="5439" width="9.109375" style="12" customWidth="1"/>
    <col min="5440" max="5442" width="8.44140625" style="12" customWidth="1"/>
    <col min="5443" max="5443" width="9.6640625" style="12" customWidth="1"/>
    <col min="5444" max="5445" width="9.44140625" style="12" customWidth="1"/>
    <col min="5446" max="5446" width="10.109375" style="12" customWidth="1"/>
    <col min="5447" max="5453" width="9.88671875" style="12" customWidth="1"/>
    <col min="5454" max="5455" width="9.6640625" style="12" customWidth="1"/>
    <col min="5456" max="5458" width="11.44140625" style="12"/>
    <col min="5459" max="5460" width="11.6640625" style="12" customWidth="1"/>
    <col min="5461" max="5461" width="12.33203125" style="12" customWidth="1"/>
    <col min="5462" max="5462" width="14" style="12" customWidth="1"/>
    <col min="5463" max="5463" width="17" style="12" customWidth="1"/>
    <col min="5464" max="5631" width="11.44140625" style="12"/>
    <col min="5632" max="5632" width="15.109375" style="12" customWidth="1"/>
    <col min="5633" max="5633" width="28.5546875" style="12" customWidth="1"/>
    <col min="5634" max="5634" width="9.5546875" style="12" customWidth="1"/>
    <col min="5635" max="5635" width="19.88671875" style="12" customWidth="1"/>
    <col min="5636" max="5636" width="10" style="12" customWidth="1"/>
    <col min="5637" max="5637" width="9.109375" style="12" customWidth="1"/>
    <col min="5638" max="5638" width="6.33203125" style="12" customWidth="1"/>
    <col min="5639" max="5640" width="5.88671875" style="12" customWidth="1"/>
    <col min="5641" max="5641" width="7.33203125" style="12" customWidth="1"/>
    <col min="5642" max="5642" width="7.6640625" style="12" customWidth="1"/>
    <col min="5643" max="5644" width="10.44140625" style="12" customWidth="1"/>
    <col min="5645" max="5645" width="11.6640625" style="12" customWidth="1"/>
    <col min="5646" max="5646" width="10.44140625" style="12" customWidth="1"/>
    <col min="5647" max="5647" width="10.109375" style="12" customWidth="1"/>
    <col min="5648" max="5648" width="6.6640625" style="12" customWidth="1"/>
    <col min="5649" max="5649" width="9.88671875" style="12" customWidth="1"/>
    <col min="5650" max="5650" width="11.5546875" style="12" customWidth="1"/>
    <col min="5651" max="5651" width="12.109375" style="12" customWidth="1"/>
    <col min="5652" max="5652" width="14.5546875" style="12" customWidth="1"/>
    <col min="5653" max="5653" width="18.6640625" style="12" customWidth="1"/>
    <col min="5654" max="5654" width="15" style="12" customWidth="1"/>
    <col min="5655" max="5656" width="10.44140625" style="12" customWidth="1"/>
    <col min="5657" max="5657" width="10.5546875" style="12" customWidth="1"/>
    <col min="5658" max="5662" width="10" style="12" customWidth="1"/>
    <col min="5663" max="5666" width="11.44140625" style="12"/>
    <col min="5667" max="5667" width="9.44140625" style="12" customWidth="1"/>
    <col min="5668" max="5669" width="11.44140625" style="12"/>
    <col min="5670" max="5670" width="9.109375" style="12" customWidth="1"/>
    <col min="5671" max="5671" width="11.5546875" style="12" customWidth="1"/>
    <col min="5672" max="5672" width="9.6640625" style="12" customWidth="1"/>
    <col min="5673" max="5673" width="11.5546875" style="12" customWidth="1"/>
    <col min="5674" max="5675" width="10.5546875" style="12" customWidth="1"/>
    <col min="5676" max="5677" width="11.44140625" style="12"/>
    <col min="5678" max="5679" width="11" style="12" customWidth="1"/>
    <col min="5680" max="5680" width="9.109375" style="12" customWidth="1"/>
    <col min="5681" max="5681" width="11" style="12" customWidth="1"/>
    <col min="5682" max="5685" width="11.44140625" style="12"/>
    <col min="5686" max="5687" width="11.5546875" style="12" customWidth="1"/>
    <col min="5688" max="5692" width="9.88671875" style="12" customWidth="1"/>
    <col min="5693" max="5693" width="10.44140625" style="12" customWidth="1"/>
    <col min="5694" max="5694" width="10.109375" style="12" customWidth="1"/>
    <col min="5695" max="5695" width="9.109375" style="12" customWidth="1"/>
    <col min="5696" max="5698" width="8.44140625" style="12" customWidth="1"/>
    <col min="5699" max="5699" width="9.6640625" style="12" customWidth="1"/>
    <col min="5700" max="5701" width="9.44140625" style="12" customWidth="1"/>
    <col min="5702" max="5702" width="10.109375" style="12" customWidth="1"/>
    <col min="5703" max="5709" width="9.88671875" style="12" customWidth="1"/>
    <col min="5710" max="5711" width="9.6640625" style="12" customWidth="1"/>
    <col min="5712" max="5714" width="11.44140625" style="12"/>
    <col min="5715" max="5716" width="11.6640625" style="12" customWidth="1"/>
    <col min="5717" max="5717" width="12.33203125" style="12" customWidth="1"/>
    <col min="5718" max="5718" width="14" style="12" customWidth="1"/>
    <col min="5719" max="5719" width="17" style="12" customWidth="1"/>
    <col min="5720" max="5887" width="11.44140625" style="12"/>
    <col min="5888" max="5888" width="15.109375" style="12" customWidth="1"/>
    <col min="5889" max="5889" width="28.5546875" style="12" customWidth="1"/>
    <col min="5890" max="5890" width="9.5546875" style="12" customWidth="1"/>
    <col min="5891" max="5891" width="19.88671875" style="12" customWidth="1"/>
    <col min="5892" max="5892" width="10" style="12" customWidth="1"/>
    <col min="5893" max="5893" width="9.109375" style="12" customWidth="1"/>
    <col min="5894" max="5894" width="6.33203125" style="12" customWidth="1"/>
    <col min="5895" max="5896" width="5.88671875" style="12" customWidth="1"/>
    <col min="5897" max="5897" width="7.33203125" style="12" customWidth="1"/>
    <col min="5898" max="5898" width="7.6640625" style="12" customWidth="1"/>
    <col min="5899" max="5900" width="10.44140625" style="12" customWidth="1"/>
    <col min="5901" max="5901" width="11.6640625" style="12" customWidth="1"/>
    <col min="5902" max="5902" width="10.44140625" style="12" customWidth="1"/>
    <col min="5903" max="5903" width="10.109375" style="12" customWidth="1"/>
    <col min="5904" max="5904" width="6.6640625" style="12" customWidth="1"/>
    <col min="5905" max="5905" width="9.88671875" style="12" customWidth="1"/>
    <col min="5906" max="5906" width="11.5546875" style="12" customWidth="1"/>
    <col min="5907" max="5907" width="12.109375" style="12" customWidth="1"/>
    <col min="5908" max="5908" width="14.5546875" style="12" customWidth="1"/>
    <col min="5909" max="5909" width="18.6640625" style="12" customWidth="1"/>
    <col min="5910" max="5910" width="15" style="12" customWidth="1"/>
    <col min="5911" max="5912" width="10.44140625" style="12" customWidth="1"/>
    <col min="5913" max="5913" width="10.5546875" style="12" customWidth="1"/>
    <col min="5914" max="5918" width="10" style="12" customWidth="1"/>
    <col min="5919" max="5922" width="11.44140625" style="12"/>
    <col min="5923" max="5923" width="9.44140625" style="12" customWidth="1"/>
    <col min="5924" max="5925" width="11.44140625" style="12"/>
    <col min="5926" max="5926" width="9.109375" style="12" customWidth="1"/>
    <col min="5927" max="5927" width="11.5546875" style="12" customWidth="1"/>
    <col min="5928" max="5928" width="9.6640625" style="12" customWidth="1"/>
    <col min="5929" max="5929" width="11.5546875" style="12" customWidth="1"/>
    <col min="5930" max="5931" width="10.5546875" style="12" customWidth="1"/>
    <col min="5932" max="5933" width="11.44140625" style="12"/>
    <col min="5934" max="5935" width="11" style="12" customWidth="1"/>
    <col min="5936" max="5936" width="9.109375" style="12" customWidth="1"/>
    <col min="5937" max="5937" width="11" style="12" customWidth="1"/>
    <col min="5938" max="5941" width="11.44140625" style="12"/>
    <col min="5942" max="5943" width="11.5546875" style="12" customWidth="1"/>
    <col min="5944" max="5948" width="9.88671875" style="12" customWidth="1"/>
    <col min="5949" max="5949" width="10.44140625" style="12" customWidth="1"/>
    <col min="5950" max="5950" width="10.109375" style="12" customWidth="1"/>
    <col min="5951" max="5951" width="9.109375" style="12" customWidth="1"/>
    <col min="5952" max="5954" width="8.44140625" style="12" customWidth="1"/>
    <col min="5955" max="5955" width="9.6640625" style="12" customWidth="1"/>
    <col min="5956" max="5957" width="9.44140625" style="12" customWidth="1"/>
    <col min="5958" max="5958" width="10.109375" style="12" customWidth="1"/>
    <col min="5959" max="5965" width="9.88671875" style="12" customWidth="1"/>
    <col min="5966" max="5967" width="9.6640625" style="12" customWidth="1"/>
    <col min="5968" max="5970" width="11.44140625" style="12"/>
    <col min="5971" max="5972" width="11.6640625" style="12" customWidth="1"/>
    <col min="5973" max="5973" width="12.33203125" style="12" customWidth="1"/>
    <col min="5974" max="5974" width="14" style="12" customWidth="1"/>
    <col min="5975" max="5975" width="17" style="12" customWidth="1"/>
    <col min="5976" max="6143" width="11.44140625" style="12"/>
    <col min="6144" max="6144" width="15.109375" style="12" customWidth="1"/>
    <col min="6145" max="6145" width="28.5546875" style="12" customWidth="1"/>
    <col min="6146" max="6146" width="9.5546875" style="12" customWidth="1"/>
    <col min="6147" max="6147" width="19.88671875" style="12" customWidth="1"/>
    <col min="6148" max="6148" width="10" style="12" customWidth="1"/>
    <col min="6149" max="6149" width="9.109375" style="12" customWidth="1"/>
    <col min="6150" max="6150" width="6.33203125" style="12" customWidth="1"/>
    <col min="6151" max="6152" width="5.88671875" style="12" customWidth="1"/>
    <col min="6153" max="6153" width="7.33203125" style="12" customWidth="1"/>
    <col min="6154" max="6154" width="7.6640625" style="12" customWidth="1"/>
    <col min="6155" max="6156" width="10.44140625" style="12" customWidth="1"/>
    <col min="6157" max="6157" width="11.6640625" style="12" customWidth="1"/>
    <col min="6158" max="6158" width="10.44140625" style="12" customWidth="1"/>
    <col min="6159" max="6159" width="10.109375" style="12" customWidth="1"/>
    <col min="6160" max="6160" width="6.6640625" style="12" customWidth="1"/>
    <col min="6161" max="6161" width="9.88671875" style="12" customWidth="1"/>
    <col min="6162" max="6162" width="11.5546875" style="12" customWidth="1"/>
    <col min="6163" max="6163" width="12.109375" style="12" customWidth="1"/>
    <col min="6164" max="6164" width="14.5546875" style="12" customWidth="1"/>
    <col min="6165" max="6165" width="18.6640625" style="12" customWidth="1"/>
    <col min="6166" max="6166" width="15" style="12" customWidth="1"/>
    <col min="6167" max="6168" width="10.44140625" style="12" customWidth="1"/>
    <col min="6169" max="6169" width="10.5546875" style="12" customWidth="1"/>
    <col min="6170" max="6174" width="10" style="12" customWidth="1"/>
    <col min="6175" max="6178" width="11.44140625" style="12"/>
    <col min="6179" max="6179" width="9.44140625" style="12" customWidth="1"/>
    <col min="6180" max="6181" width="11.44140625" style="12"/>
    <col min="6182" max="6182" width="9.109375" style="12" customWidth="1"/>
    <col min="6183" max="6183" width="11.5546875" style="12" customWidth="1"/>
    <col min="6184" max="6184" width="9.6640625" style="12" customWidth="1"/>
    <col min="6185" max="6185" width="11.5546875" style="12" customWidth="1"/>
    <col min="6186" max="6187" width="10.5546875" style="12" customWidth="1"/>
    <col min="6188" max="6189" width="11.44140625" style="12"/>
    <col min="6190" max="6191" width="11" style="12" customWidth="1"/>
    <col min="6192" max="6192" width="9.109375" style="12" customWidth="1"/>
    <col min="6193" max="6193" width="11" style="12" customWidth="1"/>
    <col min="6194" max="6197" width="11.44140625" style="12"/>
    <col min="6198" max="6199" width="11.5546875" style="12" customWidth="1"/>
    <col min="6200" max="6204" width="9.88671875" style="12" customWidth="1"/>
    <col min="6205" max="6205" width="10.44140625" style="12" customWidth="1"/>
    <col min="6206" max="6206" width="10.109375" style="12" customWidth="1"/>
    <col min="6207" max="6207" width="9.109375" style="12" customWidth="1"/>
    <col min="6208" max="6210" width="8.44140625" style="12" customWidth="1"/>
    <col min="6211" max="6211" width="9.6640625" style="12" customWidth="1"/>
    <col min="6212" max="6213" width="9.44140625" style="12" customWidth="1"/>
    <col min="6214" max="6214" width="10.109375" style="12" customWidth="1"/>
    <col min="6215" max="6221" width="9.88671875" style="12" customWidth="1"/>
    <col min="6222" max="6223" width="9.6640625" style="12" customWidth="1"/>
    <col min="6224" max="6226" width="11.44140625" style="12"/>
    <col min="6227" max="6228" width="11.6640625" style="12" customWidth="1"/>
    <col min="6229" max="6229" width="12.33203125" style="12" customWidth="1"/>
    <col min="6230" max="6230" width="14" style="12" customWidth="1"/>
    <col min="6231" max="6231" width="17" style="12" customWidth="1"/>
    <col min="6232" max="6399" width="11.44140625" style="12"/>
    <col min="6400" max="6400" width="15.109375" style="12" customWidth="1"/>
    <col min="6401" max="6401" width="28.5546875" style="12" customWidth="1"/>
    <col min="6402" max="6402" width="9.5546875" style="12" customWidth="1"/>
    <col min="6403" max="6403" width="19.88671875" style="12" customWidth="1"/>
    <col min="6404" max="6404" width="10" style="12" customWidth="1"/>
    <col min="6405" max="6405" width="9.109375" style="12" customWidth="1"/>
    <col min="6406" max="6406" width="6.33203125" style="12" customWidth="1"/>
    <col min="6407" max="6408" width="5.88671875" style="12" customWidth="1"/>
    <col min="6409" max="6409" width="7.33203125" style="12" customWidth="1"/>
    <col min="6410" max="6410" width="7.6640625" style="12" customWidth="1"/>
    <col min="6411" max="6412" width="10.44140625" style="12" customWidth="1"/>
    <col min="6413" max="6413" width="11.6640625" style="12" customWidth="1"/>
    <col min="6414" max="6414" width="10.44140625" style="12" customWidth="1"/>
    <col min="6415" max="6415" width="10.109375" style="12" customWidth="1"/>
    <col min="6416" max="6416" width="6.6640625" style="12" customWidth="1"/>
    <col min="6417" max="6417" width="9.88671875" style="12" customWidth="1"/>
    <col min="6418" max="6418" width="11.5546875" style="12" customWidth="1"/>
    <col min="6419" max="6419" width="12.109375" style="12" customWidth="1"/>
    <col min="6420" max="6420" width="14.5546875" style="12" customWidth="1"/>
    <col min="6421" max="6421" width="18.6640625" style="12" customWidth="1"/>
    <col min="6422" max="6422" width="15" style="12" customWidth="1"/>
    <col min="6423" max="6424" width="10.44140625" style="12" customWidth="1"/>
    <col min="6425" max="6425" width="10.5546875" style="12" customWidth="1"/>
    <col min="6426" max="6430" width="10" style="12" customWidth="1"/>
    <col min="6431" max="6434" width="11.44140625" style="12"/>
    <col min="6435" max="6435" width="9.44140625" style="12" customWidth="1"/>
    <col min="6436" max="6437" width="11.44140625" style="12"/>
    <col min="6438" max="6438" width="9.109375" style="12" customWidth="1"/>
    <col min="6439" max="6439" width="11.5546875" style="12" customWidth="1"/>
    <col min="6440" max="6440" width="9.6640625" style="12" customWidth="1"/>
    <col min="6441" max="6441" width="11.5546875" style="12" customWidth="1"/>
    <col min="6442" max="6443" width="10.5546875" style="12" customWidth="1"/>
    <col min="6444" max="6445" width="11.44140625" style="12"/>
    <col min="6446" max="6447" width="11" style="12" customWidth="1"/>
    <col min="6448" max="6448" width="9.109375" style="12" customWidth="1"/>
    <col min="6449" max="6449" width="11" style="12" customWidth="1"/>
    <col min="6450" max="6453" width="11.44140625" style="12"/>
    <col min="6454" max="6455" width="11.5546875" style="12" customWidth="1"/>
    <col min="6456" max="6460" width="9.88671875" style="12" customWidth="1"/>
    <col min="6461" max="6461" width="10.44140625" style="12" customWidth="1"/>
    <col min="6462" max="6462" width="10.109375" style="12" customWidth="1"/>
    <col min="6463" max="6463" width="9.109375" style="12" customWidth="1"/>
    <col min="6464" max="6466" width="8.44140625" style="12" customWidth="1"/>
    <col min="6467" max="6467" width="9.6640625" style="12" customWidth="1"/>
    <col min="6468" max="6469" width="9.44140625" style="12" customWidth="1"/>
    <col min="6470" max="6470" width="10.109375" style="12" customWidth="1"/>
    <col min="6471" max="6477" width="9.88671875" style="12" customWidth="1"/>
    <col min="6478" max="6479" width="9.6640625" style="12" customWidth="1"/>
    <col min="6480" max="6482" width="11.44140625" style="12"/>
    <col min="6483" max="6484" width="11.6640625" style="12" customWidth="1"/>
    <col min="6485" max="6485" width="12.33203125" style="12" customWidth="1"/>
    <col min="6486" max="6486" width="14" style="12" customWidth="1"/>
    <col min="6487" max="6487" width="17" style="12" customWidth="1"/>
    <col min="6488" max="6655" width="11.44140625" style="12"/>
    <col min="6656" max="6656" width="15.109375" style="12" customWidth="1"/>
    <col min="6657" max="6657" width="28.5546875" style="12" customWidth="1"/>
    <col min="6658" max="6658" width="9.5546875" style="12" customWidth="1"/>
    <col min="6659" max="6659" width="19.88671875" style="12" customWidth="1"/>
    <col min="6660" max="6660" width="10" style="12" customWidth="1"/>
    <col min="6661" max="6661" width="9.109375" style="12" customWidth="1"/>
    <col min="6662" max="6662" width="6.33203125" style="12" customWidth="1"/>
    <col min="6663" max="6664" width="5.88671875" style="12" customWidth="1"/>
    <col min="6665" max="6665" width="7.33203125" style="12" customWidth="1"/>
    <col min="6666" max="6666" width="7.6640625" style="12" customWidth="1"/>
    <col min="6667" max="6668" width="10.44140625" style="12" customWidth="1"/>
    <col min="6669" max="6669" width="11.6640625" style="12" customWidth="1"/>
    <col min="6670" max="6670" width="10.44140625" style="12" customWidth="1"/>
    <col min="6671" max="6671" width="10.109375" style="12" customWidth="1"/>
    <col min="6672" max="6672" width="6.6640625" style="12" customWidth="1"/>
    <col min="6673" max="6673" width="9.88671875" style="12" customWidth="1"/>
    <col min="6674" max="6674" width="11.5546875" style="12" customWidth="1"/>
    <col min="6675" max="6675" width="12.109375" style="12" customWidth="1"/>
    <col min="6676" max="6676" width="14.5546875" style="12" customWidth="1"/>
    <col min="6677" max="6677" width="18.6640625" style="12" customWidth="1"/>
    <col min="6678" max="6678" width="15" style="12" customWidth="1"/>
    <col min="6679" max="6680" width="10.44140625" style="12" customWidth="1"/>
    <col min="6681" max="6681" width="10.5546875" style="12" customWidth="1"/>
    <col min="6682" max="6686" width="10" style="12" customWidth="1"/>
    <col min="6687" max="6690" width="11.44140625" style="12"/>
    <col min="6691" max="6691" width="9.44140625" style="12" customWidth="1"/>
    <col min="6692" max="6693" width="11.44140625" style="12"/>
    <col min="6694" max="6694" width="9.109375" style="12" customWidth="1"/>
    <col min="6695" max="6695" width="11.5546875" style="12" customWidth="1"/>
    <col min="6696" max="6696" width="9.6640625" style="12" customWidth="1"/>
    <col min="6697" max="6697" width="11.5546875" style="12" customWidth="1"/>
    <col min="6698" max="6699" width="10.5546875" style="12" customWidth="1"/>
    <col min="6700" max="6701" width="11.44140625" style="12"/>
    <col min="6702" max="6703" width="11" style="12" customWidth="1"/>
    <col min="6704" max="6704" width="9.109375" style="12" customWidth="1"/>
    <col min="6705" max="6705" width="11" style="12" customWidth="1"/>
    <col min="6706" max="6709" width="11.44140625" style="12"/>
    <col min="6710" max="6711" width="11.5546875" style="12" customWidth="1"/>
    <col min="6712" max="6716" width="9.88671875" style="12" customWidth="1"/>
    <col min="6717" max="6717" width="10.44140625" style="12" customWidth="1"/>
    <col min="6718" max="6718" width="10.109375" style="12" customWidth="1"/>
    <col min="6719" max="6719" width="9.109375" style="12" customWidth="1"/>
    <col min="6720" max="6722" width="8.44140625" style="12" customWidth="1"/>
    <col min="6723" max="6723" width="9.6640625" style="12" customWidth="1"/>
    <col min="6724" max="6725" width="9.44140625" style="12" customWidth="1"/>
    <col min="6726" max="6726" width="10.109375" style="12" customWidth="1"/>
    <col min="6727" max="6733" width="9.88671875" style="12" customWidth="1"/>
    <col min="6734" max="6735" width="9.6640625" style="12" customWidth="1"/>
    <col min="6736" max="6738" width="11.44140625" style="12"/>
    <col min="6739" max="6740" width="11.6640625" style="12" customWidth="1"/>
    <col min="6741" max="6741" width="12.33203125" style="12" customWidth="1"/>
    <col min="6742" max="6742" width="14" style="12" customWidth="1"/>
    <col min="6743" max="6743" width="17" style="12" customWidth="1"/>
    <col min="6744" max="6911" width="11.44140625" style="12"/>
    <col min="6912" max="6912" width="15.109375" style="12" customWidth="1"/>
    <col min="6913" max="6913" width="28.5546875" style="12" customWidth="1"/>
    <col min="6914" max="6914" width="9.5546875" style="12" customWidth="1"/>
    <col min="6915" max="6915" width="19.88671875" style="12" customWidth="1"/>
    <col min="6916" max="6916" width="10" style="12" customWidth="1"/>
    <col min="6917" max="6917" width="9.109375" style="12" customWidth="1"/>
    <col min="6918" max="6918" width="6.33203125" style="12" customWidth="1"/>
    <col min="6919" max="6920" width="5.88671875" style="12" customWidth="1"/>
    <col min="6921" max="6921" width="7.33203125" style="12" customWidth="1"/>
    <col min="6922" max="6922" width="7.6640625" style="12" customWidth="1"/>
    <col min="6923" max="6924" width="10.44140625" style="12" customWidth="1"/>
    <col min="6925" max="6925" width="11.6640625" style="12" customWidth="1"/>
    <col min="6926" max="6926" width="10.44140625" style="12" customWidth="1"/>
    <col min="6927" max="6927" width="10.109375" style="12" customWidth="1"/>
    <col min="6928" max="6928" width="6.6640625" style="12" customWidth="1"/>
    <col min="6929" max="6929" width="9.88671875" style="12" customWidth="1"/>
    <col min="6930" max="6930" width="11.5546875" style="12" customWidth="1"/>
    <col min="6931" max="6931" width="12.109375" style="12" customWidth="1"/>
    <col min="6932" max="6932" width="14.5546875" style="12" customWidth="1"/>
    <col min="6933" max="6933" width="18.6640625" style="12" customWidth="1"/>
    <col min="6934" max="6934" width="15" style="12" customWidth="1"/>
    <col min="6935" max="6936" width="10.44140625" style="12" customWidth="1"/>
    <col min="6937" max="6937" width="10.5546875" style="12" customWidth="1"/>
    <col min="6938" max="6942" width="10" style="12" customWidth="1"/>
    <col min="6943" max="6946" width="11.44140625" style="12"/>
    <col min="6947" max="6947" width="9.44140625" style="12" customWidth="1"/>
    <col min="6948" max="6949" width="11.44140625" style="12"/>
    <col min="6950" max="6950" width="9.109375" style="12" customWidth="1"/>
    <col min="6951" max="6951" width="11.5546875" style="12" customWidth="1"/>
    <col min="6952" max="6952" width="9.6640625" style="12" customWidth="1"/>
    <col min="6953" max="6953" width="11.5546875" style="12" customWidth="1"/>
    <col min="6954" max="6955" width="10.5546875" style="12" customWidth="1"/>
    <col min="6956" max="6957" width="11.44140625" style="12"/>
    <col min="6958" max="6959" width="11" style="12" customWidth="1"/>
    <col min="6960" max="6960" width="9.109375" style="12" customWidth="1"/>
    <col min="6961" max="6961" width="11" style="12" customWidth="1"/>
    <col min="6962" max="6965" width="11.44140625" style="12"/>
    <col min="6966" max="6967" width="11.5546875" style="12" customWidth="1"/>
    <col min="6968" max="6972" width="9.88671875" style="12" customWidth="1"/>
    <col min="6973" max="6973" width="10.44140625" style="12" customWidth="1"/>
    <col min="6974" max="6974" width="10.109375" style="12" customWidth="1"/>
    <col min="6975" max="6975" width="9.109375" style="12" customWidth="1"/>
    <col min="6976" max="6978" width="8.44140625" style="12" customWidth="1"/>
    <col min="6979" max="6979" width="9.6640625" style="12" customWidth="1"/>
    <col min="6980" max="6981" width="9.44140625" style="12" customWidth="1"/>
    <col min="6982" max="6982" width="10.109375" style="12" customWidth="1"/>
    <col min="6983" max="6989" width="9.88671875" style="12" customWidth="1"/>
    <col min="6990" max="6991" width="9.6640625" style="12" customWidth="1"/>
    <col min="6992" max="6994" width="11.44140625" style="12"/>
    <col min="6995" max="6996" width="11.6640625" style="12" customWidth="1"/>
    <col min="6997" max="6997" width="12.33203125" style="12" customWidth="1"/>
    <col min="6998" max="6998" width="14" style="12" customWidth="1"/>
    <col min="6999" max="6999" width="17" style="12" customWidth="1"/>
    <col min="7000" max="7167" width="11.44140625" style="12"/>
    <col min="7168" max="7168" width="15.109375" style="12" customWidth="1"/>
    <col min="7169" max="7169" width="28.5546875" style="12" customWidth="1"/>
    <col min="7170" max="7170" width="9.5546875" style="12" customWidth="1"/>
    <col min="7171" max="7171" width="19.88671875" style="12" customWidth="1"/>
    <col min="7172" max="7172" width="10" style="12" customWidth="1"/>
    <col min="7173" max="7173" width="9.109375" style="12" customWidth="1"/>
    <col min="7174" max="7174" width="6.33203125" style="12" customWidth="1"/>
    <col min="7175" max="7176" width="5.88671875" style="12" customWidth="1"/>
    <col min="7177" max="7177" width="7.33203125" style="12" customWidth="1"/>
    <col min="7178" max="7178" width="7.6640625" style="12" customWidth="1"/>
    <col min="7179" max="7180" width="10.44140625" style="12" customWidth="1"/>
    <col min="7181" max="7181" width="11.6640625" style="12" customWidth="1"/>
    <col min="7182" max="7182" width="10.44140625" style="12" customWidth="1"/>
    <col min="7183" max="7183" width="10.109375" style="12" customWidth="1"/>
    <col min="7184" max="7184" width="6.6640625" style="12" customWidth="1"/>
    <col min="7185" max="7185" width="9.88671875" style="12" customWidth="1"/>
    <col min="7186" max="7186" width="11.5546875" style="12" customWidth="1"/>
    <col min="7187" max="7187" width="12.109375" style="12" customWidth="1"/>
    <col min="7188" max="7188" width="14.5546875" style="12" customWidth="1"/>
    <col min="7189" max="7189" width="18.6640625" style="12" customWidth="1"/>
    <col min="7190" max="7190" width="15" style="12" customWidth="1"/>
    <col min="7191" max="7192" width="10.44140625" style="12" customWidth="1"/>
    <col min="7193" max="7193" width="10.5546875" style="12" customWidth="1"/>
    <col min="7194" max="7198" width="10" style="12" customWidth="1"/>
    <col min="7199" max="7202" width="11.44140625" style="12"/>
    <col min="7203" max="7203" width="9.44140625" style="12" customWidth="1"/>
    <col min="7204" max="7205" width="11.44140625" style="12"/>
    <col min="7206" max="7206" width="9.109375" style="12" customWidth="1"/>
    <col min="7207" max="7207" width="11.5546875" style="12" customWidth="1"/>
    <col min="7208" max="7208" width="9.6640625" style="12" customWidth="1"/>
    <col min="7209" max="7209" width="11.5546875" style="12" customWidth="1"/>
    <col min="7210" max="7211" width="10.5546875" style="12" customWidth="1"/>
    <col min="7212" max="7213" width="11.44140625" style="12"/>
    <col min="7214" max="7215" width="11" style="12" customWidth="1"/>
    <col min="7216" max="7216" width="9.109375" style="12" customWidth="1"/>
    <col min="7217" max="7217" width="11" style="12" customWidth="1"/>
    <col min="7218" max="7221" width="11.44140625" style="12"/>
    <col min="7222" max="7223" width="11.5546875" style="12" customWidth="1"/>
    <col min="7224" max="7228" width="9.88671875" style="12" customWidth="1"/>
    <col min="7229" max="7229" width="10.44140625" style="12" customWidth="1"/>
    <col min="7230" max="7230" width="10.109375" style="12" customWidth="1"/>
    <col min="7231" max="7231" width="9.109375" style="12" customWidth="1"/>
    <col min="7232" max="7234" width="8.44140625" style="12" customWidth="1"/>
    <col min="7235" max="7235" width="9.6640625" style="12" customWidth="1"/>
    <col min="7236" max="7237" width="9.44140625" style="12" customWidth="1"/>
    <col min="7238" max="7238" width="10.109375" style="12" customWidth="1"/>
    <col min="7239" max="7245" width="9.88671875" style="12" customWidth="1"/>
    <col min="7246" max="7247" width="9.6640625" style="12" customWidth="1"/>
    <col min="7248" max="7250" width="11.44140625" style="12"/>
    <col min="7251" max="7252" width="11.6640625" style="12" customWidth="1"/>
    <col min="7253" max="7253" width="12.33203125" style="12" customWidth="1"/>
    <col min="7254" max="7254" width="14" style="12" customWidth="1"/>
    <col min="7255" max="7255" width="17" style="12" customWidth="1"/>
    <col min="7256" max="7423" width="11.44140625" style="12"/>
    <col min="7424" max="7424" width="15.109375" style="12" customWidth="1"/>
    <col min="7425" max="7425" width="28.5546875" style="12" customWidth="1"/>
    <col min="7426" max="7426" width="9.5546875" style="12" customWidth="1"/>
    <col min="7427" max="7427" width="19.88671875" style="12" customWidth="1"/>
    <col min="7428" max="7428" width="10" style="12" customWidth="1"/>
    <col min="7429" max="7429" width="9.109375" style="12" customWidth="1"/>
    <col min="7430" max="7430" width="6.33203125" style="12" customWidth="1"/>
    <col min="7431" max="7432" width="5.88671875" style="12" customWidth="1"/>
    <col min="7433" max="7433" width="7.33203125" style="12" customWidth="1"/>
    <col min="7434" max="7434" width="7.6640625" style="12" customWidth="1"/>
    <col min="7435" max="7436" width="10.44140625" style="12" customWidth="1"/>
    <col min="7437" max="7437" width="11.6640625" style="12" customWidth="1"/>
    <col min="7438" max="7438" width="10.44140625" style="12" customWidth="1"/>
    <col min="7439" max="7439" width="10.109375" style="12" customWidth="1"/>
    <col min="7440" max="7440" width="6.6640625" style="12" customWidth="1"/>
    <col min="7441" max="7441" width="9.88671875" style="12" customWidth="1"/>
    <col min="7442" max="7442" width="11.5546875" style="12" customWidth="1"/>
    <col min="7443" max="7443" width="12.109375" style="12" customWidth="1"/>
    <col min="7444" max="7444" width="14.5546875" style="12" customWidth="1"/>
    <col min="7445" max="7445" width="18.6640625" style="12" customWidth="1"/>
    <col min="7446" max="7446" width="15" style="12" customWidth="1"/>
    <col min="7447" max="7448" width="10.44140625" style="12" customWidth="1"/>
    <col min="7449" max="7449" width="10.5546875" style="12" customWidth="1"/>
    <col min="7450" max="7454" width="10" style="12" customWidth="1"/>
    <col min="7455" max="7458" width="11.44140625" style="12"/>
    <col min="7459" max="7459" width="9.44140625" style="12" customWidth="1"/>
    <col min="7460" max="7461" width="11.44140625" style="12"/>
    <col min="7462" max="7462" width="9.109375" style="12" customWidth="1"/>
    <col min="7463" max="7463" width="11.5546875" style="12" customWidth="1"/>
    <col min="7464" max="7464" width="9.6640625" style="12" customWidth="1"/>
    <col min="7465" max="7465" width="11.5546875" style="12" customWidth="1"/>
    <col min="7466" max="7467" width="10.5546875" style="12" customWidth="1"/>
    <col min="7468" max="7469" width="11.44140625" style="12"/>
    <col min="7470" max="7471" width="11" style="12" customWidth="1"/>
    <col min="7472" max="7472" width="9.109375" style="12" customWidth="1"/>
    <col min="7473" max="7473" width="11" style="12" customWidth="1"/>
    <col min="7474" max="7477" width="11.44140625" style="12"/>
    <col min="7478" max="7479" width="11.5546875" style="12" customWidth="1"/>
    <col min="7480" max="7484" width="9.88671875" style="12" customWidth="1"/>
    <col min="7485" max="7485" width="10.44140625" style="12" customWidth="1"/>
    <col min="7486" max="7486" width="10.109375" style="12" customWidth="1"/>
    <col min="7487" max="7487" width="9.109375" style="12" customWidth="1"/>
    <col min="7488" max="7490" width="8.44140625" style="12" customWidth="1"/>
    <col min="7491" max="7491" width="9.6640625" style="12" customWidth="1"/>
    <col min="7492" max="7493" width="9.44140625" style="12" customWidth="1"/>
    <col min="7494" max="7494" width="10.109375" style="12" customWidth="1"/>
    <col min="7495" max="7501" width="9.88671875" style="12" customWidth="1"/>
    <col min="7502" max="7503" width="9.6640625" style="12" customWidth="1"/>
    <col min="7504" max="7506" width="11.44140625" style="12"/>
    <col min="7507" max="7508" width="11.6640625" style="12" customWidth="1"/>
    <col min="7509" max="7509" width="12.33203125" style="12" customWidth="1"/>
    <col min="7510" max="7510" width="14" style="12" customWidth="1"/>
    <col min="7511" max="7511" width="17" style="12" customWidth="1"/>
    <col min="7512" max="7679" width="11.44140625" style="12"/>
    <col min="7680" max="7680" width="15.109375" style="12" customWidth="1"/>
    <col min="7681" max="7681" width="28.5546875" style="12" customWidth="1"/>
    <col min="7682" max="7682" width="9.5546875" style="12" customWidth="1"/>
    <col min="7683" max="7683" width="19.88671875" style="12" customWidth="1"/>
    <col min="7684" max="7684" width="10" style="12" customWidth="1"/>
    <col min="7685" max="7685" width="9.109375" style="12" customWidth="1"/>
    <col min="7686" max="7686" width="6.33203125" style="12" customWidth="1"/>
    <col min="7687" max="7688" width="5.88671875" style="12" customWidth="1"/>
    <col min="7689" max="7689" width="7.33203125" style="12" customWidth="1"/>
    <col min="7690" max="7690" width="7.6640625" style="12" customWidth="1"/>
    <col min="7691" max="7692" width="10.44140625" style="12" customWidth="1"/>
    <col min="7693" max="7693" width="11.6640625" style="12" customWidth="1"/>
    <col min="7694" max="7694" width="10.44140625" style="12" customWidth="1"/>
    <col min="7695" max="7695" width="10.109375" style="12" customWidth="1"/>
    <col min="7696" max="7696" width="6.6640625" style="12" customWidth="1"/>
    <col min="7697" max="7697" width="9.88671875" style="12" customWidth="1"/>
    <col min="7698" max="7698" width="11.5546875" style="12" customWidth="1"/>
    <col min="7699" max="7699" width="12.109375" style="12" customWidth="1"/>
    <col min="7700" max="7700" width="14.5546875" style="12" customWidth="1"/>
    <col min="7701" max="7701" width="18.6640625" style="12" customWidth="1"/>
    <col min="7702" max="7702" width="15" style="12" customWidth="1"/>
    <col min="7703" max="7704" width="10.44140625" style="12" customWidth="1"/>
    <col min="7705" max="7705" width="10.5546875" style="12" customWidth="1"/>
    <col min="7706" max="7710" width="10" style="12" customWidth="1"/>
    <col min="7711" max="7714" width="11.44140625" style="12"/>
    <col min="7715" max="7715" width="9.44140625" style="12" customWidth="1"/>
    <col min="7716" max="7717" width="11.44140625" style="12"/>
    <col min="7718" max="7718" width="9.109375" style="12" customWidth="1"/>
    <col min="7719" max="7719" width="11.5546875" style="12" customWidth="1"/>
    <col min="7720" max="7720" width="9.6640625" style="12" customWidth="1"/>
    <col min="7721" max="7721" width="11.5546875" style="12" customWidth="1"/>
    <col min="7722" max="7723" width="10.5546875" style="12" customWidth="1"/>
    <col min="7724" max="7725" width="11.44140625" style="12"/>
    <col min="7726" max="7727" width="11" style="12" customWidth="1"/>
    <col min="7728" max="7728" width="9.109375" style="12" customWidth="1"/>
    <col min="7729" max="7729" width="11" style="12" customWidth="1"/>
    <col min="7730" max="7733" width="11.44140625" style="12"/>
    <col min="7734" max="7735" width="11.5546875" style="12" customWidth="1"/>
    <col min="7736" max="7740" width="9.88671875" style="12" customWidth="1"/>
    <col min="7741" max="7741" width="10.44140625" style="12" customWidth="1"/>
    <col min="7742" max="7742" width="10.109375" style="12" customWidth="1"/>
    <col min="7743" max="7743" width="9.109375" style="12" customWidth="1"/>
    <col min="7744" max="7746" width="8.44140625" style="12" customWidth="1"/>
    <col min="7747" max="7747" width="9.6640625" style="12" customWidth="1"/>
    <col min="7748" max="7749" width="9.44140625" style="12" customWidth="1"/>
    <col min="7750" max="7750" width="10.109375" style="12" customWidth="1"/>
    <col min="7751" max="7757" width="9.88671875" style="12" customWidth="1"/>
    <col min="7758" max="7759" width="9.6640625" style="12" customWidth="1"/>
    <col min="7760" max="7762" width="11.44140625" style="12"/>
    <col min="7763" max="7764" width="11.6640625" style="12" customWidth="1"/>
    <col min="7765" max="7765" width="12.33203125" style="12" customWidth="1"/>
    <col min="7766" max="7766" width="14" style="12" customWidth="1"/>
    <col min="7767" max="7767" width="17" style="12" customWidth="1"/>
    <col min="7768" max="7935" width="11.44140625" style="12"/>
    <col min="7936" max="7936" width="15.109375" style="12" customWidth="1"/>
    <col min="7937" max="7937" width="28.5546875" style="12" customWidth="1"/>
    <col min="7938" max="7938" width="9.5546875" style="12" customWidth="1"/>
    <col min="7939" max="7939" width="19.88671875" style="12" customWidth="1"/>
    <col min="7940" max="7940" width="10" style="12" customWidth="1"/>
    <col min="7941" max="7941" width="9.109375" style="12" customWidth="1"/>
    <col min="7942" max="7942" width="6.33203125" style="12" customWidth="1"/>
    <col min="7943" max="7944" width="5.88671875" style="12" customWidth="1"/>
    <col min="7945" max="7945" width="7.33203125" style="12" customWidth="1"/>
    <col min="7946" max="7946" width="7.6640625" style="12" customWidth="1"/>
    <col min="7947" max="7948" width="10.44140625" style="12" customWidth="1"/>
    <col min="7949" max="7949" width="11.6640625" style="12" customWidth="1"/>
    <col min="7950" max="7950" width="10.44140625" style="12" customWidth="1"/>
    <col min="7951" max="7951" width="10.109375" style="12" customWidth="1"/>
    <col min="7952" max="7952" width="6.6640625" style="12" customWidth="1"/>
    <col min="7953" max="7953" width="9.88671875" style="12" customWidth="1"/>
    <col min="7954" max="7954" width="11.5546875" style="12" customWidth="1"/>
    <col min="7955" max="7955" width="12.109375" style="12" customWidth="1"/>
    <col min="7956" max="7956" width="14.5546875" style="12" customWidth="1"/>
    <col min="7957" max="7957" width="18.6640625" style="12" customWidth="1"/>
    <col min="7958" max="7958" width="15" style="12" customWidth="1"/>
    <col min="7959" max="7960" width="10.44140625" style="12" customWidth="1"/>
    <col min="7961" max="7961" width="10.5546875" style="12" customWidth="1"/>
    <col min="7962" max="7966" width="10" style="12" customWidth="1"/>
    <col min="7967" max="7970" width="11.44140625" style="12"/>
    <col min="7971" max="7971" width="9.44140625" style="12" customWidth="1"/>
    <col min="7972" max="7973" width="11.44140625" style="12"/>
    <col min="7974" max="7974" width="9.109375" style="12" customWidth="1"/>
    <col min="7975" max="7975" width="11.5546875" style="12" customWidth="1"/>
    <col min="7976" max="7976" width="9.6640625" style="12" customWidth="1"/>
    <col min="7977" max="7977" width="11.5546875" style="12" customWidth="1"/>
    <col min="7978" max="7979" width="10.5546875" style="12" customWidth="1"/>
    <col min="7980" max="7981" width="11.44140625" style="12"/>
    <col min="7982" max="7983" width="11" style="12" customWidth="1"/>
    <col min="7984" max="7984" width="9.109375" style="12" customWidth="1"/>
    <col min="7985" max="7985" width="11" style="12" customWidth="1"/>
    <col min="7986" max="7989" width="11.44140625" style="12"/>
    <col min="7990" max="7991" width="11.5546875" style="12" customWidth="1"/>
    <col min="7992" max="7996" width="9.88671875" style="12" customWidth="1"/>
    <col min="7997" max="7997" width="10.44140625" style="12" customWidth="1"/>
    <col min="7998" max="7998" width="10.109375" style="12" customWidth="1"/>
    <col min="7999" max="7999" width="9.109375" style="12" customWidth="1"/>
    <col min="8000" max="8002" width="8.44140625" style="12" customWidth="1"/>
    <col min="8003" max="8003" width="9.6640625" style="12" customWidth="1"/>
    <col min="8004" max="8005" width="9.44140625" style="12" customWidth="1"/>
    <col min="8006" max="8006" width="10.109375" style="12" customWidth="1"/>
    <col min="8007" max="8013" width="9.88671875" style="12" customWidth="1"/>
    <col min="8014" max="8015" width="9.6640625" style="12" customWidth="1"/>
    <col min="8016" max="8018" width="11.44140625" style="12"/>
    <col min="8019" max="8020" width="11.6640625" style="12" customWidth="1"/>
    <col min="8021" max="8021" width="12.33203125" style="12" customWidth="1"/>
    <col min="8022" max="8022" width="14" style="12" customWidth="1"/>
    <col min="8023" max="8023" width="17" style="12" customWidth="1"/>
    <col min="8024" max="8191" width="11.44140625" style="12"/>
    <col min="8192" max="8192" width="15.109375" style="12" customWidth="1"/>
    <col min="8193" max="8193" width="28.5546875" style="12" customWidth="1"/>
    <col min="8194" max="8194" width="9.5546875" style="12" customWidth="1"/>
    <col min="8195" max="8195" width="19.88671875" style="12" customWidth="1"/>
    <col min="8196" max="8196" width="10" style="12" customWidth="1"/>
    <col min="8197" max="8197" width="9.109375" style="12" customWidth="1"/>
    <col min="8198" max="8198" width="6.33203125" style="12" customWidth="1"/>
    <col min="8199" max="8200" width="5.88671875" style="12" customWidth="1"/>
    <col min="8201" max="8201" width="7.33203125" style="12" customWidth="1"/>
    <col min="8202" max="8202" width="7.6640625" style="12" customWidth="1"/>
    <col min="8203" max="8204" width="10.44140625" style="12" customWidth="1"/>
    <col min="8205" max="8205" width="11.6640625" style="12" customWidth="1"/>
    <col min="8206" max="8206" width="10.44140625" style="12" customWidth="1"/>
    <col min="8207" max="8207" width="10.109375" style="12" customWidth="1"/>
    <col min="8208" max="8208" width="6.6640625" style="12" customWidth="1"/>
    <col min="8209" max="8209" width="9.88671875" style="12" customWidth="1"/>
    <col min="8210" max="8210" width="11.5546875" style="12" customWidth="1"/>
    <col min="8211" max="8211" width="12.109375" style="12" customWidth="1"/>
    <col min="8212" max="8212" width="14.5546875" style="12" customWidth="1"/>
    <col min="8213" max="8213" width="18.6640625" style="12" customWidth="1"/>
    <col min="8214" max="8214" width="15" style="12" customWidth="1"/>
    <col min="8215" max="8216" width="10.44140625" style="12" customWidth="1"/>
    <col min="8217" max="8217" width="10.5546875" style="12" customWidth="1"/>
    <col min="8218" max="8222" width="10" style="12" customWidth="1"/>
    <col min="8223" max="8226" width="11.44140625" style="12"/>
    <col min="8227" max="8227" width="9.44140625" style="12" customWidth="1"/>
    <col min="8228" max="8229" width="11.44140625" style="12"/>
    <col min="8230" max="8230" width="9.109375" style="12" customWidth="1"/>
    <col min="8231" max="8231" width="11.5546875" style="12" customWidth="1"/>
    <col min="8232" max="8232" width="9.6640625" style="12" customWidth="1"/>
    <col min="8233" max="8233" width="11.5546875" style="12" customWidth="1"/>
    <col min="8234" max="8235" width="10.5546875" style="12" customWidth="1"/>
    <col min="8236" max="8237" width="11.44140625" style="12"/>
    <col min="8238" max="8239" width="11" style="12" customWidth="1"/>
    <col min="8240" max="8240" width="9.109375" style="12" customWidth="1"/>
    <col min="8241" max="8241" width="11" style="12" customWidth="1"/>
    <col min="8242" max="8245" width="11.44140625" style="12"/>
    <col min="8246" max="8247" width="11.5546875" style="12" customWidth="1"/>
    <col min="8248" max="8252" width="9.88671875" style="12" customWidth="1"/>
    <col min="8253" max="8253" width="10.44140625" style="12" customWidth="1"/>
    <col min="8254" max="8254" width="10.109375" style="12" customWidth="1"/>
    <col min="8255" max="8255" width="9.109375" style="12" customWidth="1"/>
    <col min="8256" max="8258" width="8.44140625" style="12" customWidth="1"/>
    <col min="8259" max="8259" width="9.6640625" style="12" customWidth="1"/>
    <col min="8260" max="8261" width="9.44140625" style="12" customWidth="1"/>
    <col min="8262" max="8262" width="10.109375" style="12" customWidth="1"/>
    <col min="8263" max="8269" width="9.88671875" style="12" customWidth="1"/>
    <col min="8270" max="8271" width="9.6640625" style="12" customWidth="1"/>
    <col min="8272" max="8274" width="11.44140625" style="12"/>
    <col min="8275" max="8276" width="11.6640625" style="12" customWidth="1"/>
    <col min="8277" max="8277" width="12.33203125" style="12" customWidth="1"/>
    <col min="8278" max="8278" width="14" style="12" customWidth="1"/>
    <col min="8279" max="8279" width="17" style="12" customWidth="1"/>
    <col min="8280" max="8447" width="11.44140625" style="12"/>
    <col min="8448" max="8448" width="15.109375" style="12" customWidth="1"/>
    <col min="8449" max="8449" width="28.5546875" style="12" customWidth="1"/>
    <col min="8450" max="8450" width="9.5546875" style="12" customWidth="1"/>
    <col min="8451" max="8451" width="19.88671875" style="12" customWidth="1"/>
    <col min="8452" max="8452" width="10" style="12" customWidth="1"/>
    <col min="8453" max="8453" width="9.109375" style="12" customWidth="1"/>
    <col min="8454" max="8454" width="6.33203125" style="12" customWidth="1"/>
    <col min="8455" max="8456" width="5.88671875" style="12" customWidth="1"/>
    <col min="8457" max="8457" width="7.33203125" style="12" customWidth="1"/>
    <col min="8458" max="8458" width="7.6640625" style="12" customWidth="1"/>
    <col min="8459" max="8460" width="10.44140625" style="12" customWidth="1"/>
    <col min="8461" max="8461" width="11.6640625" style="12" customWidth="1"/>
    <col min="8462" max="8462" width="10.44140625" style="12" customWidth="1"/>
    <col min="8463" max="8463" width="10.109375" style="12" customWidth="1"/>
    <col min="8464" max="8464" width="6.6640625" style="12" customWidth="1"/>
    <col min="8465" max="8465" width="9.88671875" style="12" customWidth="1"/>
    <col min="8466" max="8466" width="11.5546875" style="12" customWidth="1"/>
    <col min="8467" max="8467" width="12.109375" style="12" customWidth="1"/>
    <col min="8468" max="8468" width="14.5546875" style="12" customWidth="1"/>
    <col min="8469" max="8469" width="18.6640625" style="12" customWidth="1"/>
    <col min="8470" max="8470" width="15" style="12" customWidth="1"/>
    <col min="8471" max="8472" width="10.44140625" style="12" customWidth="1"/>
    <col min="8473" max="8473" width="10.5546875" style="12" customWidth="1"/>
    <col min="8474" max="8478" width="10" style="12" customWidth="1"/>
    <col min="8479" max="8482" width="11.44140625" style="12"/>
    <col min="8483" max="8483" width="9.44140625" style="12" customWidth="1"/>
    <col min="8484" max="8485" width="11.44140625" style="12"/>
    <col min="8486" max="8486" width="9.109375" style="12" customWidth="1"/>
    <col min="8487" max="8487" width="11.5546875" style="12" customWidth="1"/>
    <col min="8488" max="8488" width="9.6640625" style="12" customWidth="1"/>
    <col min="8489" max="8489" width="11.5546875" style="12" customWidth="1"/>
    <col min="8490" max="8491" width="10.5546875" style="12" customWidth="1"/>
    <col min="8492" max="8493" width="11.44140625" style="12"/>
    <col min="8494" max="8495" width="11" style="12" customWidth="1"/>
    <col min="8496" max="8496" width="9.109375" style="12" customWidth="1"/>
    <col min="8497" max="8497" width="11" style="12" customWidth="1"/>
    <col min="8498" max="8501" width="11.44140625" style="12"/>
    <col min="8502" max="8503" width="11.5546875" style="12" customWidth="1"/>
    <col min="8504" max="8508" width="9.88671875" style="12" customWidth="1"/>
    <col min="8509" max="8509" width="10.44140625" style="12" customWidth="1"/>
    <col min="8510" max="8510" width="10.109375" style="12" customWidth="1"/>
    <col min="8511" max="8511" width="9.109375" style="12" customWidth="1"/>
    <col min="8512" max="8514" width="8.44140625" style="12" customWidth="1"/>
    <col min="8515" max="8515" width="9.6640625" style="12" customWidth="1"/>
    <col min="8516" max="8517" width="9.44140625" style="12" customWidth="1"/>
    <col min="8518" max="8518" width="10.109375" style="12" customWidth="1"/>
    <col min="8519" max="8525" width="9.88671875" style="12" customWidth="1"/>
    <col min="8526" max="8527" width="9.6640625" style="12" customWidth="1"/>
    <col min="8528" max="8530" width="11.44140625" style="12"/>
    <col min="8531" max="8532" width="11.6640625" style="12" customWidth="1"/>
    <col min="8533" max="8533" width="12.33203125" style="12" customWidth="1"/>
    <col min="8534" max="8534" width="14" style="12" customWidth="1"/>
    <col min="8535" max="8535" width="17" style="12" customWidth="1"/>
    <col min="8536" max="8703" width="11.44140625" style="12"/>
    <col min="8704" max="8704" width="15.109375" style="12" customWidth="1"/>
    <col min="8705" max="8705" width="28.5546875" style="12" customWidth="1"/>
    <col min="8706" max="8706" width="9.5546875" style="12" customWidth="1"/>
    <col min="8707" max="8707" width="19.88671875" style="12" customWidth="1"/>
    <col min="8708" max="8708" width="10" style="12" customWidth="1"/>
    <col min="8709" max="8709" width="9.109375" style="12" customWidth="1"/>
    <col min="8710" max="8710" width="6.33203125" style="12" customWidth="1"/>
    <col min="8711" max="8712" width="5.88671875" style="12" customWidth="1"/>
    <col min="8713" max="8713" width="7.33203125" style="12" customWidth="1"/>
    <col min="8714" max="8714" width="7.6640625" style="12" customWidth="1"/>
    <col min="8715" max="8716" width="10.44140625" style="12" customWidth="1"/>
    <col min="8717" max="8717" width="11.6640625" style="12" customWidth="1"/>
    <col min="8718" max="8718" width="10.44140625" style="12" customWidth="1"/>
    <col min="8719" max="8719" width="10.109375" style="12" customWidth="1"/>
    <col min="8720" max="8720" width="6.6640625" style="12" customWidth="1"/>
    <col min="8721" max="8721" width="9.88671875" style="12" customWidth="1"/>
    <col min="8722" max="8722" width="11.5546875" style="12" customWidth="1"/>
    <col min="8723" max="8723" width="12.109375" style="12" customWidth="1"/>
    <col min="8724" max="8724" width="14.5546875" style="12" customWidth="1"/>
    <col min="8725" max="8725" width="18.6640625" style="12" customWidth="1"/>
    <col min="8726" max="8726" width="15" style="12" customWidth="1"/>
    <col min="8727" max="8728" width="10.44140625" style="12" customWidth="1"/>
    <col min="8729" max="8729" width="10.5546875" style="12" customWidth="1"/>
    <col min="8730" max="8734" width="10" style="12" customWidth="1"/>
    <col min="8735" max="8738" width="11.44140625" style="12"/>
    <col min="8739" max="8739" width="9.44140625" style="12" customWidth="1"/>
    <col min="8740" max="8741" width="11.44140625" style="12"/>
    <col min="8742" max="8742" width="9.109375" style="12" customWidth="1"/>
    <col min="8743" max="8743" width="11.5546875" style="12" customWidth="1"/>
    <col min="8744" max="8744" width="9.6640625" style="12" customWidth="1"/>
    <col min="8745" max="8745" width="11.5546875" style="12" customWidth="1"/>
    <col min="8746" max="8747" width="10.5546875" style="12" customWidth="1"/>
    <col min="8748" max="8749" width="11.44140625" style="12"/>
    <col min="8750" max="8751" width="11" style="12" customWidth="1"/>
    <col min="8752" max="8752" width="9.109375" style="12" customWidth="1"/>
    <col min="8753" max="8753" width="11" style="12" customWidth="1"/>
    <col min="8754" max="8757" width="11.44140625" style="12"/>
    <col min="8758" max="8759" width="11.5546875" style="12" customWidth="1"/>
    <col min="8760" max="8764" width="9.88671875" style="12" customWidth="1"/>
    <col min="8765" max="8765" width="10.44140625" style="12" customWidth="1"/>
    <col min="8766" max="8766" width="10.109375" style="12" customWidth="1"/>
    <col min="8767" max="8767" width="9.109375" style="12" customWidth="1"/>
    <col min="8768" max="8770" width="8.44140625" style="12" customWidth="1"/>
    <col min="8771" max="8771" width="9.6640625" style="12" customWidth="1"/>
    <col min="8772" max="8773" width="9.44140625" style="12" customWidth="1"/>
    <col min="8774" max="8774" width="10.109375" style="12" customWidth="1"/>
    <col min="8775" max="8781" width="9.88671875" style="12" customWidth="1"/>
    <col min="8782" max="8783" width="9.6640625" style="12" customWidth="1"/>
    <col min="8784" max="8786" width="11.44140625" style="12"/>
    <col min="8787" max="8788" width="11.6640625" style="12" customWidth="1"/>
    <col min="8789" max="8789" width="12.33203125" style="12" customWidth="1"/>
    <col min="8790" max="8790" width="14" style="12" customWidth="1"/>
    <col min="8791" max="8791" width="17" style="12" customWidth="1"/>
    <col min="8792" max="8959" width="11.44140625" style="12"/>
    <col min="8960" max="8960" width="15.109375" style="12" customWidth="1"/>
    <col min="8961" max="8961" width="28.5546875" style="12" customWidth="1"/>
    <col min="8962" max="8962" width="9.5546875" style="12" customWidth="1"/>
    <col min="8963" max="8963" width="19.88671875" style="12" customWidth="1"/>
    <col min="8964" max="8964" width="10" style="12" customWidth="1"/>
    <col min="8965" max="8965" width="9.109375" style="12" customWidth="1"/>
    <col min="8966" max="8966" width="6.33203125" style="12" customWidth="1"/>
    <col min="8967" max="8968" width="5.88671875" style="12" customWidth="1"/>
    <col min="8969" max="8969" width="7.33203125" style="12" customWidth="1"/>
    <col min="8970" max="8970" width="7.6640625" style="12" customWidth="1"/>
    <col min="8971" max="8972" width="10.44140625" style="12" customWidth="1"/>
    <col min="8973" max="8973" width="11.6640625" style="12" customWidth="1"/>
    <col min="8974" max="8974" width="10.44140625" style="12" customWidth="1"/>
    <col min="8975" max="8975" width="10.109375" style="12" customWidth="1"/>
    <col min="8976" max="8976" width="6.6640625" style="12" customWidth="1"/>
    <col min="8977" max="8977" width="9.88671875" style="12" customWidth="1"/>
    <col min="8978" max="8978" width="11.5546875" style="12" customWidth="1"/>
    <col min="8979" max="8979" width="12.109375" style="12" customWidth="1"/>
    <col min="8980" max="8980" width="14.5546875" style="12" customWidth="1"/>
    <col min="8981" max="8981" width="18.6640625" style="12" customWidth="1"/>
    <col min="8982" max="8982" width="15" style="12" customWidth="1"/>
    <col min="8983" max="8984" width="10.44140625" style="12" customWidth="1"/>
    <col min="8985" max="8985" width="10.5546875" style="12" customWidth="1"/>
    <col min="8986" max="8990" width="10" style="12" customWidth="1"/>
    <col min="8991" max="8994" width="11.44140625" style="12"/>
    <col min="8995" max="8995" width="9.44140625" style="12" customWidth="1"/>
    <col min="8996" max="8997" width="11.44140625" style="12"/>
    <col min="8998" max="8998" width="9.109375" style="12" customWidth="1"/>
    <col min="8999" max="8999" width="11.5546875" style="12" customWidth="1"/>
    <col min="9000" max="9000" width="9.6640625" style="12" customWidth="1"/>
    <col min="9001" max="9001" width="11.5546875" style="12" customWidth="1"/>
    <col min="9002" max="9003" width="10.5546875" style="12" customWidth="1"/>
    <col min="9004" max="9005" width="11.44140625" style="12"/>
    <col min="9006" max="9007" width="11" style="12" customWidth="1"/>
    <col min="9008" max="9008" width="9.109375" style="12" customWidth="1"/>
    <col min="9009" max="9009" width="11" style="12" customWidth="1"/>
    <col min="9010" max="9013" width="11.44140625" style="12"/>
    <col min="9014" max="9015" width="11.5546875" style="12" customWidth="1"/>
    <col min="9016" max="9020" width="9.88671875" style="12" customWidth="1"/>
    <col min="9021" max="9021" width="10.44140625" style="12" customWidth="1"/>
    <col min="9022" max="9022" width="10.109375" style="12" customWidth="1"/>
    <col min="9023" max="9023" width="9.109375" style="12" customWidth="1"/>
    <col min="9024" max="9026" width="8.44140625" style="12" customWidth="1"/>
    <col min="9027" max="9027" width="9.6640625" style="12" customWidth="1"/>
    <col min="9028" max="9029" width="9.44140625" style="12" customWidth="1"/>
    <col min="9030" max="9030" width="10.109375" style="12" customWidth="1"/>
    <col min="9031" max="9037" width="9.88671875" style="12" customWidth="1"/>
    <col min="9038" max="9039" width="9.6640625" style="12" customWidth="1"/>
    <col min="9040" max="9042" width="11.44140625" style="12"/>
    <col min="9043" max="9044" width="11.6640625" style="12" customWidth="1"/>
    <col min="9045" max="9045" width="12.33203125" style="12" customWidth="1"/>
    <col min="9046" max="9046" width="14" style="12" customWidth="1"/>
    <col min="9047" max="9047" width="17" style="12" customWidth="1"/>
    <col min="9048" max="9215" width="11.44140625" style="12"/>
    <col min="9216" max="9216" width="15.109375" style="12" customWidth="1"/>
    <col min="9217" max="9217" width="28.5546875" style="12" customWidth="1"/>
    <col min="9218" max="9218" width="9.5546875" style="12" customWidth="1"/>
    <col min="9219" max="9219" width="19.88671875" style="12" customWidth="1"/>
    <col min="9220" max="9220" width="10" style="12" customWidth="1"/>
    <col min="9221" max="9221" width="9.109375" style="12" customWidth="1"/>
    <col min="9222" max="9222" width="6.33203125" style="12" customWidth="1"/>
    <col min="9223" max="9224" width="5.88671875" style="12" customWidth="1"/>
    <col min="9225" max="9225" width="7.33203125" style="12" customWidth="1"/>
    <col min="9226" max="9226" width="7.6640625" style="12" customWidth="1"/>
    <col min="9227" max="9228" width="10.44140625" style="12" customWidth="1"/>
    <col min="9229" max="9229" width="11.6640625" style="12" customWidth="1"/>
    <col min="9230" max="9230" width="10.44140625" style="12" customWidth="1"/>
    <col min="9231" max="9231" width="10.109375" style="12" customWidth="1"/>
    <col min="9232" max="9232" width="6.6640625" style="12" customWidth="1"/>
    <col min="9233" max="9233" width="9.88671875" style="12" customWidth="1"/>
    <col min="9234" max="9234" width="11.5546875" style="12" customWidth="1"/>
    <col min="9235" max="9235" width="12.109375" style="12" customWidth="1"/>
    <col min="9236" max="9236" width="14.5546875" style="12" customWidth="1"/>
    <col min="9237" max="9237" width="18.6640625" style="12" customWidth="1"/>
    <col min="9238" max="9238" width="15" style="12" customWidth="1"/>
    <col min="9239" max="9240" width="10.44140625" style="12" customWidth="1"/>
    <col min="9241" max="9241" width="10.5546875" style="12" customWidth="1"/>
    <col min="9242" max="9246" width="10" style="12" customWidth="1"/>
    <col min="9247" max="9250" width="11.44140625" style="12"/>
    <col min="9251" max="9251" width="9.44140625" style="12" customWidth="1"/>
    <col min="9252" max="9253" width="11.44140625" style="12"/>
    <col min="9254" max="9254" width="9.109375" style="12" customWidth="1"/>
    <col min="9255" max="9255" width="11.5546875" style="12" customWidth="1"/>
    <col min="9256" max="9256" width="9.6640625" style="12" customWidth="1"/>
    <col min="9257" max="9257" width="11.5546875" style="12" customWidth="1"/>
    <col min="9258" max="9259" width="10.5546875" style="12" customWidth="1"/>
    <col min="9260" max="9261" width="11.44140625" style="12"/>
    <col min="9262" max="9263" width="11" style="12" customWidth="1"/>
    <col min="9264" max="9264" width="9.109375" style="12" customWidth="1"/>
    <col min="9265" max="9265" width="11" style="12" customWidth="1"/>
    <col min="9266" max="9269" width="11.44140625" style="12"/>
    <col min="9270" max="9271" width="11.5546875" style="12" customWidth="1"/>
    <col min="9272" max="9276" width="9.88671875" style="12" customWidth="1"/>
    <col min="9277" max="9277" width="10.44140625" style="12" customWidth="1"/>
    <col min="9278" max="9278" width="10.109375" style="12" customWidth="1"/>
    <col min="9279" max="9279" width="9.109375" style="12" customWidth="1"/>
    <col min="9280" max="9282" width="8.44140625" style="12" customWidth="1"/>
    <col min="9283" max="9283" width="9.6640625" style="12" customWidth="1"/>
    <col min="9284" max="9285" width="9.44140625" style="12" customWidth="1"/>
    <col min="9286" max="9286" width="10.109375" style="12" customWidth="1"/>
    <col min="9287" max="9293" width="9.88671875" style="12" customWidth="1"/>
    <col min="9294" max="9295" width="9.6640625" style="12" customWidth="1"/>
    <col min="9296" max="9298" width="11.44140625" style="12"/>
    <col min="9299" max="9300" width="11.6640625" style="12" customWidth="1"/>
    <col min="9301" max="9301" width="12.33203125" style="12" customWidth="1"/>
    <col min="9302" max="9302" width="14" style="12" customWidth="1"/>
    <col min="9303" max="9303" width="17" style="12" customWidth="1"/>
    <col min="9304" max="9471" width="11.44140625" style="12"/>
    <col min="9472" max="9472" width="15.109375" style="12" customWidth="1"/>
    <col min="9473" max="9473" width="28.5546875" style="12" customWidth="1"/>
    <col min="9474" max="9474" width="9.5546875" style="12" customWidth="1"/>
    <col min="9475" max="9475" width="19.88671875" style="12" customWidth="1"/>
    <col min="9476" max="9476" width="10" style="12" customWidth="1"/>
    <col min="9477" max="9477" width="9.109375" style="12" customWidth="1"/>
    <col min="9478" max="9478" width="6.33203125" style="12" customWidth="1"/>
    <col min="9479" max="9480" width="5.88671875" style="12" customWidth="1"/>
    <col min="9481" max="9481" width="7.33203125" style="12" customWidth="1"/>
    <col min="9482" max="9482" width="7.6640625" style="12" customWidth="1"/>
    <col min="9483" max="9484" width="10.44140625" style="12" customWidth="1"/>
    <col min="9485" max="9485" width="11.6640625" style="12" customWidth="1"/>
    <col min="9486" max="9486" width="10.44140625" style="12" customWidth="1"/>
    <col min="9487" max="9487" width="10.109375" style="12" customWidth="1"/>
    <col min="9488" max="9488" width="6.6640625" style="12" customWidth="1"/>
    <col min="9489" max="9489" width="9.88671875" style="12" customWidth="1"/>
    <col min="9490" max="9490" width="11.5546875" style="12" customWidth="1"/>
    <col min="9491" max="9491" width="12.109375" style="12" customWidth="1"/>
    <col min="9492" max="9492" width="14.5546875" style="12" customWidth="1"/>
    <col min="9493" max="9493" width="18.6640625" style="12" customWidth="1"/>
    <col min="9494" max="9494" width="15" style="12" customWidth="1"/>
    <col min="9495" max="9496" width="10.44140625" style="12" customWidth="1"/>
    <col min="9497" max="9497" width="10.5546875" style="12" customWidth="1"/>
    <col min="9498" max="9502" width="10" style="12" customWidth="1"/>
    <col min="9503" max="9506" width="11.44140625" style="12"/>
    <col min="9507" max="9507" width="9.44140625" style="12" customWidth="1"/>
    <col min="9508" max="9509" width="11.44140625" style="12"/>
    <col min="9510" max="9510" width="9.109375" style="12" customWidth="1"/>
    <col min="9511" max="9511" width="11.5546875" style="12" customWidth="1"/>
    <col min="9512" max="9512" width="9.6640625" style="12" customWidth="1"/>
    <col min="9513" max="9513" width="11.5546875" style="12" customWidth="1"/>
    <col min="9514" max="9515" width="10.5546875" style="12" customWidth="1"/>
    <col min="9516" max="9517" width="11.44140625" style="12"/>
    <col min="9518" max="9519" width="11" style="12" customWidth="1"/>
    <col min="9520" max="9520" width="9.109375" style="12" customWidth="1"/>
    <col min="9521" max="9521" width="11" style="12" customWidth="1"/>
    <col min="9522" max="9525" width="11.44140625" style="12"/>
    <col min="9526" max="9527" width="11.5546875" style="12" customWidth="1"/>
    <col min="9528" max="9532" width="9.88671875" style="12" customWidth="1"/>
    <col min="9533" max="9533" width="10.44140625" style="12" customWidth="1"/>
    <col min="9534" max="9534" width="10.109375" style="12" customWidth="1"/>
    <col min="9535" max="9535" width="9.109375" style="12" customWidth="1"/>
    <col min="9536" max="9538" width="8.44140625" style="12" customWidth="1"/>
    <col min="9539" max="9539" width="9.6640625" style="12" customWidth="1"/>
    <col min="9540" max="9541" width="9.44140625" style="12" customWidth="1"/>
    <col min="9542" max="9542" width="10.109375" style="12" customWidth="1"/>
    <col min="9543" max="9549" width="9.88671875" style="12" customWidth="1"/>
    <col min="9550" max="9551" width="9.6640625" style="12" customWidth="1"/>
    <col min="9552" max="9554" width="11.44140625" style="12"/>
    <col min="9555" max="9556" width="11.6640625" style="12" customWidth="1"/>
    <col min="9557" max="9557" width="12.33203125" style="12" customWidth="1"/>
    <col min="9558" max="9558" width="14" style="12" customWidth="1"/>
    <col min="9559" max="9559" width="17" style="12" customWidth="1"/>
    <col min="9560" max="9727" width="11.44140625" style="12"/>
    <col min="9728" max="9728" width="15.109375" style="12" customWidth="1"/>
    <col min="9729" max="9729" width="28.5546875" style="12" customWidth="1"/>
    <col min="9730" max="9730" width="9.5546875" style="12" customWidth="1"/>
    <col min="9731" max="9731" width="19.88671875" style="12" customWidth="1"/>
    <col min="9732" max="9732" width="10" style="12" customWidth="1"/>
    <col min="9733" max="9733" width="9.109375" style="12" customWidth="1"/>
    <col min="9734" max="9734" width="6.33203125" style="12" customWidth="1"/>
    <col min="9735" max="9736" width="5.88671875" style="12" customWidth="1"/>
    <col min="9737" max="9737" width="7.33203125" style="12" customWidth="1"/>
    <col min="9738" max="9738" width="7.6640625" style="12" customWidth="1"/>
    <col min="9739" max="9740" width="10.44140625" style="12" customWidth="1"/>
    <col min="9741" max="9741" width="11.6640625" style="12" customWidth="1"/>
    <col min="9742" max="9742" width="10.44140625" style="12" customWidth="1"/>
    <col min="9743" max="9743" width="10.109375" style="12" customWidth="1"/>
    <col min="9744" max="9744" width="6.6640625" style="12" customWidth="1"/>
    <col min="9745" max="9745" width="9.88671875" style="12" customWidth="1"/>
    <col min="9746" max="9746" width="11.5546875" style="12" customWidth="1"/>
    <col min="9747" max="9747" width="12.109375" style="12" customWidth="1"/>
    <col min="9748" max="9748" width="14.5546875" style="12" customWidth="1"/>
    <col min="9749" max="9749" width="18.6640625" style="12" customWidth="1"/>
    <col min="9750" max="9750" width="15" style="12" customWidth="1"/>
    <col min="9751" max="9752" width="10.44140625" style="12" customWidth="1"/>
    <col min="9753" max="9753" width="10.5546875" style="12" customWidth="1"/>
    <col min="9754" max="9758" width="10" style="12" customWidth="1"/>
    <col min="9759" max="9762" width="11.44140625" style="12"/>
    <col min="9763" max="9763" width="9.44140625" style="12" customWidth="1"/>
    <col min="9764" max="9765" width="11.44140625" style="12"/>
    <col min="9766" max="9766" width="9.109375" style="12" customWidth="1"/>
    <col min="9767" max="9767" width="11.5546875" style="12" customWidth="1"/>
    <col min="9768" max="9768" width="9.6640625" style="12" customWidth="1"/>
    <col min="9769" max="9769" width="11.5546875" style="12" customWidth="1"/>
    <col min="9770" max="9771" width="10.5546875" style="12" customWidth="1"/>
    <col min="9772" max="9773" width="11.44140625" style="12"/>
    <col min="9774" max="9775" width="11" style="12" customWidth="1"/>
    <col min="9776" max="9776" width="9.109375" style="12" customWidth="1"/>
    <col min="9777" max="9777" width="11" style="12" customWidth="1"/>
    <col min="9778" max="9781" width="11.44140625" style="12"/>
    <col min="9782" max="9783" width="11.5546875" style="12" customWidth="1"/>
    <col min="9784" max="9788" width="9.88671875" style="12" customWidth="1"/>
    <col min="9789" max="9789" width="10.44140625" style="12" customWidth="1"/>
    <col min="9790" max="9790" width="10.109375" style="12" customWidth="1"/>
    <col min="9791" max="9791" width="9.109375" style="12" customWidth="1"/>
    <col min="9792" max="9794" width="8.44140625" style="12" customWidth="1"/>
    <col min="9795" max="9795" width="9.6640625" style="12" customWidth="1"/>
    <col min="9796" max="9797" width="9.44140625" style="12" customWidth="1"/>
    <col min="9798" max="9798" width="10.109375" style="12" customWidth="1"/>
    <col min="9799" max="9805" width="9.88671875" style="12" customWidth="1"/>
    <col min="9806" max="9807" width="9.6640625" style="12" customWidth="1"/>
    <col min="9808" max="9810" width="11.44140625" style="12"/>
    <col min="9811" max="9812" width="11.6640625" style="12" customWidth="1"/>
    <col min="9813" max="9813" width="12.33203125" style="12" customWidth="1"/>
    <col min="9814" max="9814" width="14" style="12" customWidth="1"/>
    <col min="9815" max="9815" width="17" style="12" customWidth="1"/>
    <col min="9816" max="9983" width="11.44140625" style="12"/>
    <col min="9984" max="9984" width="15.109375" style="12" customWidth="1"/>
    <col min="9985" max="9985" width="28.5546875" style="12" customWidth="1"/>
    <col min="9986" max="9986" width="9.5546875" style="12" customWidth="1"/>
    <col min="9987" max="9987" width="19.88671875" style="12" customWidth="1"/>
    <col min="9988" max="9988" width="10" style="12" customWidth="1"/>
    <col min="9989" max="9989" width="9.109375" style="12" customWidth="1"/>
    <col min="9990" max="9990" width="6.33203125" style="12" customWidth="1"/>
    <col min="9991" max="9992" width="5.88671875" style="12" customWidth="1"/>
    <col min="9993" max="9993" width="7.33203125" style="12" customWidth="1"/>
    <col min="9994" max="9994" width="7.6640625" style="12" customWidth="1"/>
    <col min="9995" max="9996" width="10.44140625" style="12" customWidth="1"/>
    <col min="9997" max="9997" width="11.6640625" style="12" customWidth="1"/>
    <col min="9998" max="9998" width="10.44140625" style="12" customWidth="1"/>
    <col min="9999" max="9999" width="10.109375" style="12" customWidth="1"/>
    <col min="10000" max="10000" width="6.6640625" style="12" customWidth="1"/>
    <col min="10001" max="10001" width="9.88671875" style="12" customWidth="1"/>
    <col min="10002" max="10002" width="11.5546875" style="12" customWidth="1"/>
    <col min="10003" max="10003" width="12.109375" style="12" customWidth="1"/>
    <col min="10004" max="10004" width="14.5546875" style="12" customWidth="1"/>
    <col min="10005" max="10005" width="18.6640625" style="12" customWidth="1"/>
    <col min="10006" max="10006" width="15" style="12" customWidth="1"/>
    <col min="10007" max="10008" width="10.44140625" style="12" customWidth="1"/>
    <col min="10009" max="10009" width="10.5546875" style="12" customWidth="1"/>
    <col min="10010" max="10014" width="10" style="12" customWidth="1"/>
    <col min="10015" max="10018" width="11.44140625" style="12"/>
    <col min="10019" max="10019" width="9.44140625" style="12" customWidth="1"/>
    <col min="10020" max="10021" width="11.44140625" style="12"/>
    <col min="10022" max="10022" width="9.109375" style="12" customWidth="1"/>
    <col min="10023" max="10023" width="11.5546875" style="12" customWidth="1"/>
    <col min="10024" max="10024" width="9.6640625" style="12" customWidth="1"/>
    <col min="10025" max="10025" width="11.5546875" style="12" customWidth="1"/>
    <col min="10026" max="10027" width="10.5546875" style="12" customWidth="1"/>
    <col min="10028" max="10029" width="11.44140625" style="12"/>
    <col min="10030" max="10031" width="11" style="12" customWidth="1"/>
    <col min="10032" max="10032" width="9.109375" style="12" customWidth="1"/>
    <col min="10033" max="10033" width="11" style="12" customWidth="1"/>
    <col min="10034" max="10037" width="11.44140625" style="12"/>
    <col min="10038" max="10039" width="11.5546875" style="12" customWidth="1"/>
    <col min="10040" max="10044" width="9.88671875" style="12" customWidth="1"/>
    <col min="10045" max="10045" width="10.44140625" style="12" customWidth="1"/>
    <col min="10046" max="10046" width="10.109375" style="12" customWidth="1"/>
    <col min="10047" max="10047" width="9.109375" style="12" customWidth="1"/>
    <col min="10048" max="10050" width="8.44140625" style="12" customWidth="1"/>
    <col min="10051" max="10051" width="9.6640625" style="12" customWidth="1"/>
    <col min="10052" max="10053" width="9.44140625" style="12" customWidth="1"/>
    <col min="10054" max="10054" width="10.109375" style="12" customWidth="1"/>
    <col min="10055" max="10061" width="9.88671875" style="12" customWidth="1"/>
    <col min="10062" max="10063" width="9.6640625" style="12" customWidth="1"/>
    <col min="10064" max="10066" width="11.44140625" style="12"/>
    <col min="10067" max="10068" width="11.6640625" style="12" customWidth="1"/>
    <col min="10069" max="10069" width="12.33203125" style="12" customWidth="1"/>
    <col min="10070" max="10070" width="14" style="12" customWidth="1"/>
    <col min="10071" max="10071" width="17" style="12" customWidth="1"/>
    <col min="10072" max="10239" width="11.44140625" style="12"/>
    <col min="10240" max="10240" width="15.109375" style="12" customWidth="1"/>
    <col min="10241" max="10241" width="28.5546875" style="12" customWidth="1"/>
    <col min="10242" max="10242" width="9.5546875" style="12" customWidth="1"/>
    <col min="10243" max="10243" width="19.88671875" style="12" customWidth="1"/>
    <col min="10244" max="10244" width="10" style="12" customWidth="1"/>
    <col min="10245" max="10245" width="9.109375" style="12" customWidth="1"/>
    <col min="10246" max="10246" width="6.33203125" style="12" customWidth="1"/>
    <col min="10247" max="10248" width="5.88671875" style="12" customWidth="1"/>
    <col min="10249" max="10249" width="7.33203125" style="12" customWidth="1"/>
    <col min="10250" max="10250" width="7.6640625" style="12" customWidth="1"/>
    <col min="10251" max="10252" width="10.44140625" style="12" customWidth="1"/>
    <col min="10253" max="10253" width="11.6640625" style="12" customWidth="1"/>
    <col min="10254" max="10254" width="10.44140625" style="12" customWidth="1"/>
    <col min="10255" max="10255" width="10.109375" style="12" customWidth="1"/>
    <col min="10256" max="10256" width="6.6640625" style="12" customWidth="1"/>
    <col min="10257" max="10257" width="9.88671875" style="12" customWidth="1"/>
    <col min="10258" max="10258" width="11.5546875" style="12" customWidth="1"/>
    <col min="10259" max="10259" width="12.109375" style="12" customWidth="1"/>
    <col min="10260" max="10260" width="14.5546875" style="12" customWidth="1"/>
    <col min="10261" max="10261" width="18.6640625" style="12" customWidth="1"/>
    <col min="10262" max="10262" width="15" style="12" customWidth="1"/>
    <col min="10263" max="10264" width="10.44140625" style="12" customWidth="1"/>
    <col min="10265" max="10265" width="10.5546875" style="12" customWidth="1"/>
    <col min="10266" max="10270" width="10" style="12" customWidth="1"/>
    <col min="10271" max="10274" width="11.44140625" style="12"/>
    <col min="10275" max="10275" width="9.44140625" style="12" customWidth="1"/>
    <col min="10276" max="10277" width="11.44140625" style="12"/>
    <col min="10278" max="10278" width="9.109375" style="12" customWidth="1"/>
    <col min="10279" max="10279" width="11.5546875" style="12" customWidth="1"/>
    <col min="10280" max="10280" width="9.6640625" style="12" customWidth="1"/>
    <col min="10281" max="10281" width="11.5546875" style="12" customWidth="1"/>
    <col min="10282" max="10283" width="10.5546875" style="12" customWidth="1"/>
    <col min="10284" max="10285" width="11.44140625" style="12"/>
    <col min="10286" max="10287" width="11" style="12" customWidth="1"/>
    <col min="10288" max="10288" width="9.109375" style="12" customWidth="1"/>
    <col min="10289" max="10289" width="11" style="12" customWidth="1"/>
    <col min="10290" max="10293" width="11.44140625" style="12"/>
    <col min="10294" max="10295" width="11.5546875" style="12" customWidth="1"/>
    <col min="10296" max="10300" width="9.88671875" style="12" customWidth="1"/>
    <col min="10301" max="10301" width="10.44140625" style="12" customWidth="1"/>
    <col min="10302" max="10302" width="10.109375" style="12" customWidth="1"/>
    <col min="10303" max="10303" width="9.109375" style="12" customWidth="1"/>
    <col min="10304" max="10306" width="8.44140625" style="12" customWidth="1"/>
    <col min="10307" max="10307" width="9.6640625" style="12" customWidth="1"/>
    <col min="10308" max="10309" width="9.44140625" style="12" customWidth="1"/>
    <col min="10310" max="10310" width="10.109375" style="12" customWidth="1"/>
    <col min="10311" max="10317" width="9.88671875" style="12" customWidth="1"/>
    <col min="10318" max="10319" width="9.6640625" style="12" customWidth="1"/>
    <col min="10320" max="10322" width="11.44140625" style="12"/>
    <col min="10323" max="10324" width="11.6640625" style="12" customWidth="1"/>
    <col min="10325" max="10325" width="12.33203125" style="12" customWidth="1"/>
    <col min="10326" max="10326" width="14" style="12" customWidth="1"/>
    <col min="10327" max="10327" width="17" style="12" customWidth="1"/>
    <col min="10328" max="10495" width="11.44140625" style="12"/>
    <col min="10496" max="10496" width="15.109375" style="12" customWidth="1"/>
    <col min="10497" max="10497" width="28.5546875" style="12" customWidth="1"/>
    <col min="10498" max="10498" width="9.5546875" style="12" customWidth="1"/>
    <col min="10499" max="10499" width="19.88671875" style="12" customWidth="1"/>
    <col min="10500" max="10500" width="10" style="12" customWidth="1"/>
    <col min="10501" max="10501" width="9.109375" style="12" customWidth="1"/>
    <col min="10502" max="10502" width="6.33203125" style="12" customWidth="1"/>
    <col min="10503" max="10504" width="5.88671875" style="12" customWidth="1"/>
    <col min="10505" max="10505" width="7.33203125" style="12" customWidth="1"/>
    <col min="10506" max="10506" width="7.6640625" style="12" customWidth="1"/>
    <col min="10507" max="10508" width="10.44140625" style="12" customWidth="1"/>
    <col min="10509" max="10509" width="11.6640625" style="12" customWidth="1"/>
    <col min="10510" max="10510" width="10.44140625" style="12" customWidth="1"/>
    <col min="10511" max="10511" width="10.109375" style="12" customWidth="1"/>
    <col min="10512" max="10512" width="6.6640625" style="12" customWidth="1"/>
    <col min="10513" max="10513" width="9.88671875" style="12" customWidth="1"/>
    <col min="10514" max="10514" width="11.5546875" style="12" customWidth="1"/>
    <col min="10515" max="10515" width="12.109375" style="12" customWidth="1"/>
    <col min="10516" max="10516" width="14.5546875" style="12" customWidth="1"/>
    <col min="10517" max="10517" width="18.6640625" style="12" customWidth="1"/>
    <col min="10518" max="10518" width="15" style="12" customWidth="1"/>
    <col min="10519" max="10520" width="10.44140625" style="12" customWidth="1"/>
    <col min="10521" max="10521" width="10.5546875" style="12" customWidth="1"/>
    <col min="10522" max="10526" width="10" style="12" customWidth="1"/>
    <col min="10527" max="10530" width="11.44140625" style="12"/>
    <col min="10531" max="10531" width="9.44140625" style="12" customWidth="1"/>
    <col min="10532" max="10533" width="11.44140625" style="12"/>
    <col min="10534" max="10534" width="9.109375" style="12" customWidth="1"/>
    <col min="10535" max="10535" width="11.5546875" style="12" customWidth="1"/>
    <col min="10536" max="10536" width="9.6640625" style="12" customWidth="1"/>
    <col min="10537" max="10537" width="11.5546875" style="12" customWidth="1"/>
    <col min="10538" max="10539" width="10.5546875" style="12" customWidth="1"/>
    <col min="10540" max="10541" width="11.44140625" style="12"/>
    <col min="10542" max="10543" width="11" style="12" customWidth="1"/>
    <col min="10544" max="10544" width="9.109375" style="12" customWidth="1"/>
    <col min="10545" max="10545" width="11" style="12" customWidth="1"/>
    <col min="10546" max="10549" width="11.44140625" style="12"/>
    <col min="10550" max="10551" width="11.5546875" style="12" customWidth="1"/>
    <col min="10552" max="10556" width="9.88671875" style="12" customWidth="1"/>
    <col min="10557" max="10557" width="10.44140625" style="12" customWidth="1"/>
    <col min="10558" max="10558" width="10.109375" style="12" customWidth="1"/>
    <col min="10559" max="10559" width="9.109375" style="12" customWidth="1"/>
    <col min="10560" max="10562" width="8.44140625" style="12" customWidth="1"/>
    <col min="10563" max="10563" width="9.6640625" style="12" customWidth="1"/>
    <col min="10564" max="10565" width="9.44140625" style="12" customWidth="1"/>
    <col min="10566" max="10566" width="10.109375" style="12" customWidth="1"/>
    <col min="10567" max="10573" width="9.88671875" style="12" customWidth="1"/>
    <col min="10574" max="10575" width="9.6640625" style="12" customWidth="1"/>
    <col min="10576" max="10578" width="11.44140625" style="12"/>
    <col min="10579" max="10580" width="11.6640625" style="12" customWidth="1"/>
    <col min="10581" max="10581" width="12.33203125" style="12" customWidth="1"/>
    <col min="10582" max="10582" width="14" style="12" customWidth="1"/>
    <col min="10583" max="10583" width="17" style="12" customWidth="1"/>
    <col min="10584" max="10751" width="11.44140625" style="12"/>
    <col min="10752" max="10752" width="15.109375" style="12" customWidth="1"/>
    <col min="10753" max="10753" width="28.5546875" style="12" customWidth="1"/>
    <col min="10754" max="10754" width="9.5546875" style="12" customWidth="1"/>
    <col min="10755" max="10755" width="19.88671875" style="12" customWidth="1"/>
    <col min="10756" max="10756" width="10" style="12" customWidth="1"/>
    <col min="10757" max="10757" width="9.109375" style="12" customWidth="1"/>
    <col min="10758" max="10758" width="6.33203125" style="12" customWidth="1"/>
    <col min="10759" max="10760" width="5.88671875" style="12" customWidth="1"/>
    <col min="10761" max="10761" width="7.33203125" style="12" customWidth="1"/>
    <col min="10762" max="10762" width="7.6640625" style="12" customWidth="1"/>
    <col min="10763" max="10764" width="10.44140625" style="12" customWidth="1"/>
    <col min="10765" max="10765" width="11.6640625" style="12" customWidth="1"/>
    <col min="10766" max="10766" width="10.44140625" style="12" customWidth="1"/>
    <col min="10767" max="10767" width="10.109375" style="12" customWidth="1"/>
    <col min="10768" max="10768" width="6.6640625" style="12" customWidth="1"/>
    <col min="10769" max="10769" width="9.88671875" style="12" customWidth="1"/>
    <col min="10770" max="10770" width="11.5546875" style="12" customWidth="1"/>
    <col min="10771" max="10771" width="12.109375" style="12" customWidth="1"/>
    <col min="10772" max="10772" width="14.5546875" style="12" customWidth="1"/>
    <col min="10773" max="10773" width="18.6640625" style="12" customWidth="1"/>
    <col min="10774" max="10774" width="15" style="12" customWidth="1"/>
    <col min="10775" max="10776" width="10.44140625" style="12" customWidth="1"/>
    <col min="10777" max="10777" width="10.5546875" style="12" customWidth="1"/>
    <col min="10778" max="10782" width="10" style="12" customWidth="1"/>
    <col min="10783" max="10786" width="11.44140625" style="12"/>
    <col min="10787" max="10787" width="9.44140625" style="12" customWidth="1"/>
    <col min="10788" max="10789" width="11.44140625" style="12"/>
    <col min="10790" max="10790" width="9.109375" style="12" customWidth="1"/>
    <col min="10791" max="10791" width="11.5546875" style="12" customWidth="1"/>
    <col min="10792" max="10792" width="9.6640625" style="12" customWidth="1"/>
    <col min="10793" max="10793" width="11.5546875" style="12" customWidth="1"/>
    <col min="10794" max="10795" width="10.5546875" style="12" customWidth="1"/>
    <col min="10796" max="10797" width="11.44140625" style="12"/>
    <col min="10798" max="10799" width="11" style="12" customWidth="1"/>
    <col min="10800" max="10800" width="9.109375" style="12" customWidth="1"/>
    <col min="10801" max="10801" width="11" style="12" customWidth="1"/>
    <col min="10802" max="10805" width="11.44140625" style="12"/>
    <col min="10806" max="10807" width="11.5546875" style="12" customWidth="1"/>
    <col min="10808" max="10812" width="9.88671875" style="12" customWidth="1"/>
    <col min="10813" max="10813" width="10.44140625" style="12" customWidth="1"/>
    <col min="10814" max="10814" width="10.109375" style="12" customWidth="1"/>
    <col min="10815" max="10815" width="9.109375" style="12" customWidth="1"/>
    <col min="10816" max="10818" width="8.44140625" style="12" customWidth="1"/>
    <col min="10819" max="10819" width="9.6640625" style="12" customWidth="1"/>
    <col min="10820" max="10821" width="9.44140625" style="12" customWidth="1"/>
    <col min="10822" max="10822" width="10.109375" style="12" customWidth="1"/>
    <col min="10823" max="10829" width="9.88671875" style="12" customWidth="1"/>
    <col min="10830" max="10831" width="9.6640625" style="12" customWidth="1"/>
    <col min="10832" max="10834" width="11.44140625" style="12"/>
    <col min="10835" max="10836" width="11.6640625" style="12" customWidth="1"/>
    <col min="10837" max="10837" width="12.33203125" style="12" customWidth="1"/>
    <col min="10838" max="10838" width="14" style="12" customWidth="1"/>
    <col min="10839" max="10839" width="17" style="12" customWidth="1"/>
    <col min="10840" max="11007" width="11.44140625" style="12"/>
    <col min="11008" max="11008" width="15.109375" style="12" customWidth="1"/>
    <col min="11009" max="11009" width="28.5546875" style="12" customWidth="1"/>
    <col min="11010" max="11010" width="9.5546875" style="12" customWidth="1"/>
    <col min="11011" max="11011" width="19.88671875" style="12" customWidth="1"/>
    <col min="11012" max="11012" width="10" style="12" customWidth="1"/>
    <col min="11013" max="11013" width="9.109375" style="12" customWidth="1"/>
    <col min="11014" max="11014" width="6.33203125" style="12" customWidth="1"/>
    <col min="11015" max="11016" width="5.88671875" style="12" customWidth="1"/>
    <col min="11017" max="11017" width="7.33203125" style="12" customWidth="1"/>
    <col min="11018" max="11018" width="7.6640625" style="12" customWidth="1"/>
    <col min="11019" max="11020" width="10.44140625" style="12" customWidth="1"/>
    <col min="11021" max="11021" width="11.6640625" style="12" customWidth="1"/>
    <col min="11022" max="11022" width="10.44140625" style="12" customWidth="1"/>
    <col min="11023" max="11023" width="10.109375" style="12" customWidth="1"/>
    <col min="11024" max="11024" width="6.6640625" style="12" customWidth="1"/>
    <col min="11025" max="11025" width="9.88671875" style="12" customWidth="1"/>
    <col min="11026" max="11026" width="11.5546875" style="12" customWidth="1"/>
    <col min="11027" max="11027" width="12.109375" style="12" customWidth="1"/>
    <col min="11028" max="11028" width="14.5546875" style="12" customWidth="1"/>
    <col min="11029" max="11029" width="18.6640625" style="12" customWidth="1"/>
    <col min="11030" max="11030" width="15" style="12" customWidth="1"/>
    <col min="11031" max="11032" width="10.44140625" style="12" customWidth="1"/>
    <col min="11033" max="11033" width="10.5546875" style="12" customWidth="1"/>
    <col min="11034" max="11038" width="10" style="12" customWidth="1"/>
    <col min="11039" max="11042" width="11.44140625" style="12"/>
    <col min="11043" max="11043" width="9.44140625" style="12" customWidth="1"/>
    <col min="11044" max="11045" width="11.44140625" style="12"/>
    <col min="11046" max="11046" width="9.109375" style="12" customWidth="1"/>
    <col min="11047" max="11047" width="11.5546875" style="12" customWidth="1"/>
    <col min="11048" max="11048" width="9.6640625" style="12" customWidth="1"/>
    <col min="11049" max="11049" width="11.5546875" style="12" customWidth="1"/>
    <col min="11050" max="11051" width="10.5546875" style="12" customWidth="1"/>
    <col min="11052" max="11053" width="11.44140625" style="12"/>
    <col min="11054" max="11055" width="11" style="12" customWidth="1"/>
    <col min="11056" max="11056" width="9.109375" style="12" customWidth="1"/>
    <col min="11057" max="11057" width="11" style="12" customWidth="1"/>
    <col min="11058" max="11061" width="11.44140625" style="12"/>
    <col min="11062" max="11063" width="11.5546875" style="12" customWidth="1"/>
    <col min="11064" max="11068" width="9.88671875" style="12" customWidth="1"/>
    <col min="11069" max="11069" width="10.44140625" style="12" customWidth="1"/>
    <col min="11070" max="11070" width="10.109375" style="12" customWidth="1"/>
    <col min="11071" max="11071" width="9.109375" style="12" customWidth="1"/>
    <col min="11072" max="11074" width="8.44140625" style="12" customWidth="1"/>
    <col min="11075" max="11075" width="9.6640625" style="12" customWidth="1"/>
    <col min="11076" max="11077" width="9.44140625" style="12" customWidth="1"/>
    <col min="11078" max="11078" width="10.109375" style="12" customWidth="1"/>
    <col min="11079" max="11085" width="9.88671875" style="12" customWidth="1"/>
    <col min="11086" max="11087" width="9.6640625" style="12" customWidth="1"/>
    <col min="11088" max="11090" width="11.44140625" style="12"/>
    <col min="11091" max="11092" width="11.6640625" style="12" customWidth="1"/>
    <col min="11093" max="11093" width="12.33203125" style="12" customWidth="1"/>
    <col min="11094" max="11094" width="14" style="12" customWidth="1"/>
    <col min="11095" max="11095" width="17" style="12" customWidth="1"/>
    <col min="11096" max="11263" width="11.44140625" style="12"/>
    <col min="11264" max="11264" width="15.109375" style="12" customWidth="1"/>
    <col min="11265" max="11265" width="28.5546875" style="12" customWidth="1"/>
    <col min="11266" max="11266" width="9.5546875" style="12" customWidth="1"/>
    <col min="11267" max="11267" width="19.88671875" style="12" customWidth="1"/>
    <col min="11268" max="11268" width="10" style="12" customWidth="1"/>
    <col min="11269" max="11269" width="9.109375" style="12" customWidth="1"/>
    <col min="11270" max="11270" width="6.33203125" style="12" customWidth="1"/>
    <col min="11271" max="11272" width="5.88671875" style="12" customWidth="1"/>
    <col min="11273" max="11273" width="7.33203125" style="12" customWidth="1"/>
    <col min="11274" max="11274" width="7.6640625" style="12" customWidth="1"/>
    <col min="11275" max="11276" width="10.44140625" style="12" customWidth="1"/>
    <col min="11277" max="11277" width="11.6640625" style="12" customWidth="1"/>
    <col min="11278" max="11278" width="10.44140625" style="12" customWidth="1"/>
    <col min="11279" max="11279" width="10.109375" style="12" customWidth="1"/>
    <col min="11280" max="11280" width="6.6640625" style="12" customWidth="1"/>
    <col min="11281" max="11281" width="9.88671875" style="12" customWidth="1"/>
    <col min="11282" max="11282" width="11.5546875" style="12" customWidth="1"/>
    <col min="11283" max="11283" width="12.109375" style="12" customWidth="1"/>
    <col min="11284" max="11284" width="14.5546875" style="12" customWidth="1"/>
    <col min="11285" max="11285" width="18.6640625" style="12" customWidth="1"/>
    <col min="11286" max="11286" width="15" style="12" customWidth="1"/>
    <col min="11287" max="11288" width="10.44140625" style="12" customWidth="1"/>
    <col min="11289" max="11289" width="10.5546875" style="12" customWidth="1"/>
    <col min="11290" max="11294" width="10" style="12" customWidth="1"/>
    <col min="11295" max="11298" width="11.44140625" style="12"/>
    <col min="11299" max="11299" width="9.44140625" style="12" customWidth="1"/>
    <col min="11300" max="11301" width="11.44140625" style="12"/>
    <col min="11302" max="11302" width="9.109375" style="12" customWidth="1"/>
    <col min="11303" max="11303" width="11.5546875" style="12" customWidth="1"/>
    <col min="11304" max="11304" width="9.6640625" style="12" customWidth="1"/>
    <col min="11305" max="11305" width="11.5546875" style="12" customWidth="1"/>
    <col min="11306" max="11307" width="10.5546875" style="12" customWidth="1"/>
    <col min="11308" max="11309" width="11.44140625" style="12"/>
    <col min="11310" max="11311" width="11" style="12" customWidth="1"/>
    <col min="11312" max="11312" width="9.109375" style="12" customWidth="1"/>
    <col min="11313" max="11313" width="11" style="12" customWidth="1"/>
    <col min="11314" max="11317" width="11.44140625" style="12"/>
    <col min="11318" max="11319" width="11.5546875" style="12" customWidth="1"/>
    <col min="11320" max="11324" width="9.88671875" style="12" customWidth="1"/>
    <col min="11325" max="11325" width="10.44140625" style="12" customWidth="1"/>
    <col min="11326" max="11326" width="10.109375" style="12" customWidth="1"/>
    <col min="11327" max="11327" width="9.109375" style="12" customWidth="1"/>
    <col min="11328" max="11330" width="8.44140625" style="12" customWidth="1"/>
    <col min="11331" max="11331" width="9.6640625" style="12" customWidth="1"/>
    <col min="11332" max="11333" width="9.44140625" style="12" customWidth="1"/>
    <col min="11334" max="11334" width="10.109375" style="12" customWidth="1"/>
    <col min="11335" max="11341" width="9.88671875" style="12" customWidth="1"/>
    <col min="11342" max="11343" width="9.6640625" style="12" customWidth="1"/>
    <col min="11344" max="11346" width="11.44140625" style="12"/>
    <col min="11347" max="11348" width="11.6640625" style="12" customWidth="1"/>
    <col min="11349" max="11349" width="12.33203125" style="12" customWidth="1"/>
    <col min="11350" max="11350" width="14" style="12" customWidth="1"/>
    <col min="11351" max="11351" width="17" style="12" customWidth="1"/>
    <col min="11352" max="11519" width="11.44140625" style="12"/>
    <col min="11520" max="11520" width="15.109375" style="12" customWidth="1"/>
    <col min="11521" max="11521" width="28.5546875" style="12" customWidth="1"/>
    <col min="11522" max="11522" width="9.5546875" style="12" customWidth="1"/>
    <col min="11523" max="11523" width="19.88671875" style="12" customWidth="1"/>
    <col min="11524" max="11524" width="10" style="12" customWidth="1"/>
    <col min="11525" max="11525" width="9.109375" style="12" customWidth="1"/>
    <col min="11526" max="11526" width="6.33203125" style="12" customWidth="1"/>
    <col min="11527" max="11528" width="5.88671875" style="12" customWidth="1"/>
    <col min="11529" max="11529" width="7.33203125" style="12" customWidth="1"/>
    <col min="11530" max="11530" width="7.6640625" style="12" customWidth="1"/>
    <col min="11531" max="11532" width="10.44140625" style="12" customWidth="1"/>
    <col min="11533" max="11533" width="11.6640625" style="12" customWidth="1"/>
    <col min="11534" max="11534" width="10.44140625" style="12" customWidth="1"/>
    <col min="11535" max="11535" width="10.109375" style="12" customWidth="1"/>
    <col min="11536" max="11536" width="6.6640625" style="12" customWidth="1"/>
    <col min="11537" max="11537" width="9.88671875" style="12" customWidth="1"/>
    <col min="11538" max="11538" width="11.5546875" style="12" customWidth="1"/>
    <col min="11539" max="11539" width="12.109375" style="12" customWidth="1"/>
    <col min="11540" max="11540" width="14.5546875" style="12" customWidth="1"/>
    <col min="11541" max="11541" width="18.6640625" style="12" customWidth="1"/>
    <col min="11542" max="11542" width="15" style="12" customWidth="1"/>
    <col min="11543" max="11544" width="10.44140625" style="12" customWidth="1"/>
    <col min="11545" max="11545" width="10.5546875" style="12" customWidth="1"/>
    <col min="11546" max="11550" width="10" style="12" customWidth="1"/>
    <col min="11551" max="11554" width="11.44140625" style="12"/>
    <col min="11555" max="11555" width="9.44140625" style="12" customWidth="1"/>
    <col min="11556" max="11557" width="11.44140625" style="12"/>
    <col min="11558" max="11558" width="9.109375" style="12" customWidth="1"/>
    <col min="11559" max="11559" width="11.5546875" style="12" customWidth="1"/>
    <col min="11560" max="11560" width="9.6640625" style="12" customWidth="1"/>
    <col min="11561" max="11561" width="11.5546875" style="12" customWidth="1"/>
    <col min="11562" max="11563" width="10.5546875" style="12" customWidth="1"/>
    <col min="11564" max="11565" width="11.44140625" style="12"/>
    <col min="11566" max="11567" width="11" style="12" customWidth="1"/>
    <col min="11568" max="11568" width="9.109375" style="12" customWidth="1"/>
    <col min="11569" max="11569" width="11" style="12" customWidth="1"/>
    <col min="11570" max="11573" width="11.44140625" style="12"/>
    <col min="11574" max="11575" width="11.5546875" style="12" customWidth="1"/>
    <col min="11576" max="11580" width="9.88671875" style="12" customWidth="1"/>
    <col min="11581" max="11581" width="10.44140625" style="12" customWidth="1"/>
    <col min="11582" max="11582" width="10.109375" style="12" customWidth="1"/>
    <col min="11583" max="11583" width="9.109375" style="12" customWidth="1"/>
    <col min="11584" max="11586" width="8.44140625" style="12" customWidth="1"/>
    <col min="11587" max="11587" width="9.6640625" style="12" customWidth="1"/>
    <col min="11588" max="11589" width="9.44140625" style="12" customWidth="1"/>
    <col min="11590" max="11590" width="10.109375" style="12" customWidth="1"/>
    <col min="11591" max="11597" width="9.88671875" style="12" customWidth="1"/>
    <col min="11598" max="11599" width="9.6640625" style="12" customWidth="1"/>
    <col min="11600" max="11602" width="11.44140625" style="12"/>
    <col min="11603" max="11604" width="11.6640625" style="12" customWidth="1"/>
    <col min="11605" max="11605" width="12.33203125" style="12" customWidth="1"/>
    <col min="11606" max="11606" width="14" style="12" customWidth="1"/>
    <col min="11607" max="11607" width="17" style="12" customWidth="1"/>
    <col min="11608" max="11775" width="11.44140625" style="12"/>
    <col min="11776" max="11776" width="15.109375" style="12" customWidth="1"/>
    <col min="11777" max="11777" width="28.5546875" style="12" customWidth="1"/>
    <col min="11778" max="11778" width="9.5546875" style="12" customWidth="1"/>
    <col min="11779" max="11779" width="19.88671875" style="12" customWidth="1"/>
    <col min="11780" max="11780" width="10" style="12" customWidth="1"/>
    <col min="11781" max="11781" width="9.109375" style="12" customWidth="1"/>
    <col min="11782" max="11782" width="6.33203125" style="12" customWidth="1"/>
    <col min="11783" max="11784" width="5.88671875" style="12" customWidth="1"/>
    <col min="11785" max="11785" width="7.33203125" style="12" customWidth="1"/>
    <col min="11786" max="11786" width="7.6640625" style="12" customWidth="1"/>
    <col min="11787" max="11788" width="10.44140625" style="12" customWidth="1"/>
    <col min="11789" max="11789" width="11.6640625" style="12" customWidth="1"/>
    <col min="11790" max="11790" width="10.44140625" style="12" customWidth="1"/>
    <col min="11791" max="11791" width="10.109375" style="12" customWidth="1"/>
    <col min="11792" max="11792" width="6.6640625" style="12" customWidth="1"/>
    <col min="11793" max="11793" width="9.88671875" style="12" customWidth="1"/>
    <col min="11794" max="11794" width="11.5546875" style="12" customWidth="1"/>
    <col min="11795" max="11795" width="12.109375" style="12" customWidth="1"/>
    <col min="11796" max="11796" width="14.5546875" style="12" customWidth="1"/>
    <col min="11797" max="11797" width="18.6640625" style="12" customWidth="1"/>
    <col min="11798" max="11798" width="15" style="12" customWidth="1"/>
    <col min="11799" max="11800" width="10.44140625" style="12" customWidth="1"/>
    <col min="11801" max="11801" width="10.5546875" style="12" customWidth="1"/>
    <col min="11802" max="11806" width="10" style="12" customWidth="1"/>
    <col min="11807" max="11810" width="11.44140625" style="12"/>
    <col min="11811" max="11811" width="9.44140625" style="12" customWidth="1"/>
    <col min="11812" max="11813" width="11.44140625" style="12"/>
    <col min="11814" max="11814" width="9.109375" style="12" customWidth="1"/>
    <col min="11815" max="11815" width="11.5546875" style="12" customWidth="1"/>
    <col min="11816" max="11816" width="9.6640625" style="12" customWidth="1"/>
    <col min="11817" max="11817" width="11.5546875" style="12" customWidth="1"/>
    <col min="11818" max="11819" width="10.5546875" style="12" customWidth="1"/>
    <col min="11820" max="11821" width="11.44140625" style="12"/>
    <col min="11822" max="11823" width="11" style="12" customWidth="1"/>
    <col min="11824" max="11824" width="9.109375" style="12" customWidth="1"/>
    <col min="11825" max="11825" width="11" style="12" customWidth="1"/>
    <col min="11826" max="11829" width="11.44140625" style="12"/>
    <col min="11830" max="11831" width="11.5546875" style="12" customWidth="1"/>
    <col min="11832" max="11836" width="9.88671875" style="12" customWidth="1"/>
    <col min="11837" max="11837" width="10.44140625" style="12" customWidth="1"/>
    <col min="11838" max="11838" width="10.109375" style="12" customWidth="1"/>
    <col min="11839" max="11839" width="9.109375" style="12" customWidth="1"/>
    <col min="11840" max="11842" width="8.44140625" style="12" customWidth="1"/>
    <col min="11843" max="11843" width="9.6640625" style="12" customWidth="1"/>
    <col min="11844" max="11845" width="9.44140625" style="12" customWidth="1"/>
    <col min="11846" max="11846" width="10.109375" style="12" customWidth="1"/>
    <col min="11847" max="11853" width="9.88671875" style="12" customWidth="1"/>
    <col min="11854" max="11855" width="9.6640625" style="12" customWidth="1"/>
    <col min="11856" max="11858" width="11.44140625" style="12"/>
    <col min="11859" max="11860" width="11.6640625" style="12" customWidth="1"/>
    <col min="11861" max="11861" width="12.33203125" style="12" customWidth="1"/>
    <col min="11862" max="11862" width="14" style="12" customWidth="1"/>
    <col min="11863" max="11863" width="17" style="12" customWidth="1"/>
    <col min="11864" max="12031" width="11.44140625" style="12"/>
    <col min="12032" max="12032" width="15.109375" style="12" customWidth="1"/>
    <col min="12033" max="12033" width="28.5546875" style="12" customWidth="1"/>
    <col min="12034" max="12034" width="9.5546875" style="12" customWidth="1"/>
    <col min="12035" max="12035" width="19.88671875" style="12" customWidth="1"/>
    <col min="12036" max="12036" width="10" style="12" customWidth="1"/>
    <col min="12037" max="12037" width="9.109375" style="12" customWidth="1"/>
    <col min="12038" max="12038" width="6.33203125" style="12" customWidth="1"/>
    <col min="12039" max="12040" width="5.88671875" style="12" customWidth="1"/>
    <col min="12041" max="12041" width="7.33203125" style="12" customWidth="1"/>
    <col min="12042" max="12042" width="7.6640625" style="12" customWidth="1"/>
    <col min="12043" max="12044" width="10.44140625" style="12" customWidth="1"/>
    <col min="12045" max="12045" width="11.6640625" style="12" customWidth="1"/>
    <col min="12046" max="12046" width="10.44140625" style="12" customWidth="1"/>
    <col min="12047" max="12047" width="10.109375" style="12" customWidth="1"/>
    <col min="12048" max="12048" width="6.6640625" style="12" customWidth="1"/>
    <col min="12049" max="12049" width="9.88671875" style="12" customWidth="1"/>
    <col min="12050" max="12050" width="11.5546875" style="12" customWidth="1"/>
    <col min="12051" max="12051" width="12.109375" style="12" customWidth="1"/>
    <col min="12052" max="12052" width="14.5546875" style="12" customWidth="1"/>
    <col min="12053" max="12053" width="18.6640625" style="12" customWidth="1"/>
    <col min="12054" max="12054" width="15" style="12" customWidth="1"/>
    <col min="12055" max="12056" width="10.44140625" style="12" customWidth="1"/>
    <col min="12057" max="12057" width="10.5546875" style="12" customWidth="1"/>
    <col min="12058" max="12062" width="10" style="12" customWidth="1"/>
    <col min="12063" max="12066" width="11.44140625" style="12"/>
    <col min="12067" max="12067" width="9.44140625" style="12" customWidth="1"/>
    <col min="12068" max="12069" width="11.44140625" style="12"/>
    <col min="12070" max="12070" width="9.109375" style="12" customWidth="1"/>
    <col min="12071" max="12071" width="11.5546875" style="12" customWidth="1"/>
    <col min="12072" max="12072" width="9.6640625" style="12" customWidth="1"/>
    <col min="12073" max="12073" width="11.5546875" style="12" customWidth="1"/>
    <col min="12074" max="12075" width="10.5546875" style="12" customWidth="1"/>
    <col min="12076" max="12077" width="11.44140625" style="12"/>
    <col min="12078" max="12079" width="11" style="12" customWidth="1"/>
    <col min="12080" max="12080" width="9.109375" style="12" customWidth="1"/>
    <col min="12081" max="12081" width="11" style="12" customWidth="1"/>
    <col min="12082" max="12085" width="11.44140625" style="12"/>
    <col min="12086" max="12087" width="11.5546875" style="12" customWidth="1"/>
    <col min="12088" max="12092" width="9.88671875" style="12" customWidth="1"/>
    <col min="12093" max="12093" width="10.44140625" style="12" customWidth="1"/>
    <col min="12094" max="12094" width="10.109375" style="12" customWidth="1"/>
    <col min="12095" max="12095" width="9.109375" style="12" customWidth="1"/>
    <col min="12096" max="12098" width="8.44140625" style="12" customWidth="1"/>
    <col min="12099" max="12099" width="9.6640625" style="12" customWidth="1"/>
    <col min="12100" max="12101" width="9.44140625" style="12" customWidth="1"/>
    <col min="12102" max="12102" width="10.109375" style="12" customWidth="1"/>
    <col min="12103" max="12109" width="9.88671875" style="12" customWidth="1"/>
    <col min="12110" max="12111" width="9.6640625" style="12" customWidth="1"/>
    <col min="12112" max="12114" width="11.44140625" style="12"/>
    <col min="12115" max="12116" width="11.6640625" style="12" customWidth="1"/>
    <col min="12117" max="12117" width="12.33203125" style="12" customWidth="1"/>
    <col min="12118" max="12118" width="14" style="12" customWidth="1"/>
    <col min="12119" max="12119" width="17" style="12" customWidth="1"/>
    <col min="12120" max="12287" width="11.44140625" style="12"/>
    <col min="12288" max="12288" width="15.109375" style="12" customWidth="1"/>
    <col min="12289" max="12289" width="28.5546875" style="12" customWidth="1"/>
    <col min="12290" max="12290" width="9.5546875" style="12" customWidth="1"/>
    <col min="12291" max="12291" width="19.88671875" style="12" customWidth="1"/>
    <col min="12292" max="12292" width="10" style="12" customWidth="1"/>
    <col min="12293" max="12293" width="9.109375" style="12" customWidth="1"/>
    <col min="12294" max="12294" width="6.33203125" style="12" customWidth="1"/>
    <col min="12295" max="12296" width="5.88671875" style="12" customWidth="1"/>
    <col min="12297" max="12297" width="7.33203125" style="12" customWidth="1"/>
    <col min="12298" max="12298" width="7.6640625" style="12" customWidth="1"/>
    <col min="12299" max="12300" width="10.44140625" style="12" customWidth="1"/>
    <col min="12301" max="12301" width="11.6640625" style="12" customWidth="1"/>
    <col min="12302" max="12302" width="10.44140625" style="12" customWidth="1"/>
    <col min="12303" max="12303" width="10.109375" style="12" customWidth="1"/>
    <col min="12304" max="12304" width="6.6640625" style="12" customWidth="1"/>
    <col min="12305" max="12305" width="9.88671875" style="12" customWidth="1"/>
    <col min="12306" max="12306" width="11.5546875" style="12" customWidth="1"/>
    <col min="12307" max="12307" width="12.109375" style="12" customWidth="1"/>
    <col min="12308" max="12308" width="14.5546875" style="12" customWidth="1"/>
    <col min="12309" max="12309" width="18.6640625" style="12" customWidth="1"/>
    <col min="12310" max="12310" width="15" style="12" customWidth="1"/>
    <col min="12311" max="12312" width="10.44140625" style="12" customWidth="1"/>
    <col min="12313" max="12313" width="10.5546875" style="12" customWidth="1"/>
    <col min="12314" max="12318" width="10" style="12" customWidth="1"/>
    <col min="12319" max="12322" width="11.44140625" style="12"/>
    <col min="12323" max="12323" width="9.44140625" style="12" customWidth="1"/>
    <col min="12324" max="12325" width="11.44140625" style="12"/>
    <col min="12326" max="12326" width="9.109375" style="12" customWidth="1"/>
    <col min="12327" max="12327" width="11.5546875" style="12" customWidth="1"/>
    <col min="12328" max="12328" width="9.6640625" style="12" customWidth="1"/>
    <col min="12329" max="12329" width="11.5546875" style="12" customWidth="1"/>
    <col min="12330" max="12331" width="10.5546875" style="12" customWidth="1"/>
    <col min="12332" max="12333" width="11.44140625" style="12"/>
    <col min="12334" max="12335" width="11" style="12" customWidth="1"/>
    <col min="12336" max="12336" width="9.109375" style="12" customWidth="1"/>
    <col min="12337" max="12337" width="11" style="12" customWidth="1"/>
    <col min="12338" max="12341" width="11.44140625" style="12"/>
    <col min="12342" max="12343" width="11.5546875" style="12" customWidth="1"/>
    <col min="12344" max="12348" width="9.88671875" style="12" customWidth="1"/>
    <col min="12349" max="12349" width="10.44140625" style="12" customWidth="1"/>
    <col min="12350" max="12350" width="10.109375" style="12" customWidth="1"/>
    <col min="12351" max="12351" width="9.109375" style="12" customWidth="1"/>
    <col min="12352" max="12354" width="8.44140625" style="12" customWidth="1"/>
    <col min="12355" max="12355" width="9.6640625" style="12" customWidth="1"/>
    <col min="12356" max="12357" width="9.44140625" style="12" customWidth="1"/>
    <col min="12358" max="12358" width="10.109375" style="12" customWidth="1"/>
    <col min="12359" max="12365" width="9.88671875" style="12" customWidth="1"/>
    <col min="12366" max="12367" width="9.6640625" style="12" customWidth="1"/>
    <col min="12368" max="12370" width="11.44140625" style="12"/>
    <col min="12371" max="12372" width="11.6640625" style="12" customWidth="1"/>
    <col min="12373" max="12373" width="12.33203125" style="12" customWidth="1"/>
    <col min="12374" max="12374" width="14" style="12" customWidth="1"/>
    <col min="12375" max="12375" width="17" style="12" customWidth="1"/>
    <col min="12376" max="12543" width="11.44140625" style="12"/>
    <col min="12544" max="12544" width="15.109375" style="12" customWidth="1"/>
    <col min="12545" max="12545" width="28.5546875" style="12" customWidth="1"/>
    <col min="12546" max="12546" width="9.5546875" style="12" customWidth="1"/>
    <col min="12547" max="12547" width="19.88671875" style="12" customWidth="1"/>
    <col min="12548" max="12548" width="10" style="12" customWidth="1"/>
    <col min="12549" max="12549" width="9.109375" style="12" customWidth="1"/>
    <col min="12550" max="12550" width="6.33203125" style="12" customWidth="1"/>
    <col min="12551" max="12552" width="5.88671875" style="12" customWidth="1"/>
    <col min="12553" max="12553" width="7.33203125" style="12" customWidth="1"/>
    <col min="12554" max="12554" width="7.6640625" style="12" customWidth="1"/>
    <col min="12555" max="12556" width="10.44140625" style="12" customWidth="1"/>
    <col min="12557" max="12557" width="11.6640625" style="12" customWidth="1"/>
    <col min="12558" max="12558" width="10.44140625" style="12" customWidth="1"/>
    <col min="12559" max="12559" width="10.109375" style="12" customWidth="1"/>
    <col min="12560" max="12560" width="6.6640625" style="12" customWidth="1"/>
    <col min="12561" max="12561" width="9.88671875" style="12" customWidth="1"/>
    <col min="12562" max="12562" width="11.5546875" style="12" customWidth="1"/>
    <col min="12563" max="12563" width="12.109375" style="12" customWidth="1"/>
    <col min="12564" max="12564" width="14.5546875" style="12" customWidth="1"/>
    <col min="12565" max="12565" width="18.6640625" style="12" customWidth="1"/>
    <col min="12566" max="12566" width="15" style="12" customWidth="1"/>
    <col min="12567" max="12568" width="10.44140625" style="12" customWidth="1"/>
    <col min="12569" max="12569" width="10.5546875" style="12" customWidth="1"/>
    <col min="12570" max="12574" width="10" style="12" customWidth="1"/>
    <col min="12575" max="12578" width="11.44140625" style="12"/>
    <col min="12579" max="12579" width="9.44140625" style="12" customWidth="1"/>
    <col min="12580" max="12581" width="11.44140625" style="12"/>
    <col min="12582" max="12582" width="9.109375" style="12" customWidth="1"/>
    <col min="12583" max="12583" width="11.5546875" style="12" customWidth="1"/>
    <col min="12584" max="12584" width="9.6640625" style="12" customWidth="1"/>
    <col min="12585" max="12585" width="11.5546875" style="12" customWidth="1"/>
    <col min="12586" max="12587" width="10.5546875" style="12" customWidth="1"/>
    <col min="12588" max="12589" width="11.44140625" style="12"/>
    <col min="12590" max="12591" width="11" style="12" customWidth="1"/>
    <col min="12592" max="12592" width="9.109375" style="12" customWidth="1"/>
    <col min="12593" max="12593" width="11" style="12" customWidth="1"/>
    <col min="12594" max="12597" width="11.44140625" style="12"/>
    <col min="12598" max="12599" width="11.5546875" style="12" customWidth="1"/>
    <col min="12600" max="12604" width="9.88671875" style="12" customWidth="1"/>
    <col min="12605" max="12605" width="10.44140625" style="12" customWidth="1"/>
    <col min="12606" max="12606" width="10.109375" style="12" customWidth="1"/>
    <col min="12607" max="12607" width="9.109375" style="12" customWidth="1"/>
    <col min="12608" max="12610" width="8.44140625" style="12" customWidth="1"/>
    <col min="12611" max="12611" width="9.6640625" style="12" customWidth="1"/>
    <col min="12612" max="12613" width="9.44140625" style="12" customWidth="1"/>
    <col min="12614" max="12614" width="10.109375" style="12" customWidth="1"/>
    <col min="12615" max="12621" width="9.88671875" style="12" customWidth="1"/>
    <col min="12622" max="12623" width="9.6640625" style="12" customWidth="1"/>
    <col min="12624" max="12626" width="11.44140625" style="12"/>
    <col min="12627" max="12628" width="11.6640625" style="12" customWidth="1"/>
    <col min="12629" max="12629" width="12.33203125" style="12" customWidth="1"/>
    <col min="12630" max="12630" width="14" style="12" customWidth="1"/>
    <col min="12631" max="12631" width="17" style="12" customWidth="1"/>
    <col min="12632" max="12799" width="11.44140625" style="12"/>
    <col min="12800" max="12800" width="15.109375" style="12" customWidth="1"/>
    <col min="12801" max="12801" width="28.5546875" style="12" customWidth="1"/>
    <col min="12802" max="12802" width="9.5546875" style="12" customWidth="1"/>
    <col min="12803" max="12803" width="19.88671875" style="12" customWidth="1"/>
    <col min="12804" max="12804" width="10" style="12" customWidth="1"/>
    <col min="12805" max="12805" width="9.109375" style="12" customWidth="1"/>
    <col min="12806" max="12806" width="6.33203125" style="12" customWidth="1"/>
    <col min="12807" max="12808" width="5.88671875" style="12" customWidth="1"/>
    <col min="12809" max="12809" width="7.33203125" style="12" customWidth="1"/>
    <col min="12810" max="12810" width="7.6640625" style="12" customWidth="1"/>
    <col min="12811" max="12812" width="10.44140625" style="12" customWidth="1"/>
    <col min="12813" max="12813" width="11.6640625" style="12" customWidth="1"/>
    <col min="12814" max="12814" width="10.44140625" style="12" customWidth="1"/>
    <col min="12815" max="12815" width="10.109375" style="12" customWidth="1"/>
    <col min="12816" max="12816" width="6.6640625" style="12" customWidth="1"/>
    <col min="12817" max="12817" width="9.88671875" style="12" customWidth="1"/>
    <col min="12818" max="12818" width="11.5546875" style="12" customWidth="1"/>
    <col min="12819" max="12819" width="12.109375" style="12" customWidth="1"/>
    <col min="12820" max="12820" width="14.5546875" style="12" customWidth="1"/>
    <col min="12821" max="12821" width="18.6640625" style="12" customWidth="1"/>
    <col min="12822" max="12822" width="15" style="12" customWidth="1"/>
    <col min="12823" max="12824" width="10.44140625" style="12" customWidth="1"/>
    <col min="12825" max="12825" width="10.5546875" style="12" customWidth="1"/>
    <col min="12826" max="12830" width="10" style="12" customWidth="1"/>
    <col min="12831" max="12834" width="11.44140625" style="12"/>
    <col min="12835" max="12835" width="9.44140625" style="12" customWidth="1"/>
    <col min="12836" max="12837" width="11.44140625" style="12"/>
    <col min="12838" max="12838" width="9.109375" style="12" customWidth="1"/>
    <col min="12839" max="12839" width="11.5546875" style="12" customWidth="1"/>
    <col min="12840" max="12840" width="9.6640625" style="12" customWidth="1"/>
    <col min="12841" max="12841" width="11.5546875" style="12" customWidth="1"/>
    <col min="12842" max="12843" width="10.5546875" style="12" customWidth="1"/>
    <col min="12844" max="12845" width="11.44140625" style="12"/>
    <col min="12846" max="12847" width="11" style="12" customWidth="1"/>
    <col min="12848" max="12848" width="9.109375" style="12" customWidth="1"/>
    <col min="12849" max="12849" width="11" style="12" customWidth="1"/>
    <col min="12850" max="12853" width="11.44140625" style="12"/>
    <col min="12854" max="12855" width="11.5546875" style="12" customWidth="1"/>
    <col min="12856" max="12860" width="9.88671875" style="12" customWidth="1"/>
    <col min="12861" max="12861" width="10.44140625" style="12" customWidth="1"/>
    <col min="12862" max="12862" width="10.109375" style="12" customWidth="1"/>
    <col min="12863" max="12863" width="9.109375" style="12" customWidth="1"/>
    <col min="12864" max="12866" width="8.44140625" style="12" customWidth="1"/>
    <col min="12867" max="12867" width="9.6640625" style="12" customWidth="1"/>
    <col min="12868" max="12869" width="9.44140625" style="12" customWidth="1"/>
    <col min="12870" max="12870" width="10.109375" style="12" customWidth="1"/>
    <col min="12871" max="12877" width="9.88671875" style="12" customWidth="1"/>
    <col min="12878" max="12879" width="9.6640625" style="12" customWidth="1"/>
    <col min="12880" max="12882" width="11.44140625" style="12"/>
    <col min="12883" max="12884" width="11.6640625" style="12" customWidth="1"/>
    <col min="12885" max="12885" width="12.33203125" style="12" customWidth="1"/>
    <col min="12886" max="12886" width="14" style="12" customWidth="1"/>
    <col min="12887" max="12887" width="17" style="12" customWidth="1"/>
    <col min="12888" max="13055" width="11.44140625" style="12"/>
    <col min="13056" max="13056" width="15.109375" style="12" customWidth="1"/>
    <col min="13057" max="13057" width="28.5546875" style="12" customWidth="1"/>
    <col min="13058" max="13058" width="9.5546875" style="12" customWidth="1"/>
    <col min="13059" max="13059" width="19.88671875" style="12" customWidth="1"/>
    <col min="13060" max="13060" width="10" style="12" customWidth="1"/>
    <col min="13061" max="13061" width="9.109375" style="12" customWidth="1"/>
    <col min="13062" max="13062" width="6.33203125" style="12" customWidth="1"/>
    <col min="13063" max="13064" width="5.88671875" style="12" customWidth="1"/>
    <col min="13065" max="13065" width="7.33203125" style="12" customWidth="1"/>
    <col min="13066" max="13066" width="7.6640625" style="12" customWidth="1"/>
    <col min="13067" max="13068" width="10.44140625" style="12" customWidth="1"/>
    <col min="13069" max="13069" width="11.6640625" style="12" customWidth="1"/>
    <col min="13070" max="13070" width="10.44140625" style="12" customWidth="1"/>
    <col min="13071" max="13071" width="10.109375" style="12" customWidth="1"/>
    <col min="13072" max="13072" width="6.6640625" style="12" customWidth="1"/>
    <col min="13073" max="13073" width="9.88671875" style="12" customWidth="1"/>
    <col min="13074" max="13074" width="11.5546875" style="12" customWidth="1"/>
    <col min="13075" max="13075" width="12.109375" style="12" customWidth="1"/>
    <col min="13076" max="13076" width="14.5546875" style="12" customWidth="1"/>
    <col min="13077" max="13077" width="18.6640625" style="12" customWidth="1"/>
    <col min="13078" max="13078" width="15" style="12" customWidth="1"/>
    <col min="13079" max="13080" width="10.44140625" style="12" customWidth="1"/>
    <col min="13081" max="13081" width="10.5546875" style="12" customWidth="1"/>
    <col min="13082" max="13086" width="10" style="12" customWidth="1"/>
    <col min="13087" max="13090" width="11.44140625" style="12"/>
    <col min="13091" max="13091" width="9.44140625" style="12" customWidth="1"/>
    <col min="13092" max="13093" width="11.44140625" style="12"/>
    <col min="13094" max="13094" width="9.109375" style="12" customWidth="1"/>
    <col min="13095" max="13095" width="11.5546875" style="12" customWidth="1"/>
    <col min="13096" max="13096" width="9.6640625" style="12" customWidth="1"/>
    <col min="13097" max="13097" width="11.5546875" style="12" customWidth="1"/>
    <col min="13098" max="13099" width="10.5546875" style="12" customWidth="1"/>
    <col min="13100" max="13101" width="11.44140625" style="12"/>
    <col min="13102" max="13103" width="11" style="12" customWidth="1"/>
    <col min="13104" max="13104" width="9.109375" style="12" customWidth="1"/>
    <col min="13105" max="13105" width="11" style="12" customWidth="1"/>
    <col min="13106" max="13109" width="11.44140625" style="12"/>
    <col min="13110" max="13111" width="11.5546875" style="12" customWidth="1"/>
    <col min="13112" max="13116" width="9.88671875" style="12" customWidth="1"/>
    <col min="13117" max="13117" width="10.44140625" style="12" customWidth="1"/>
    <col min="13118" max="13118" width="10.109375" style="12" customWidth="1"/>
    <col min="13119" max="13119" width="9.109375" style="12" customWidth="1"/>
    <col min="13120" max="13122" width="8.44140625" style="12" customWidth="1"/>
    <col min="13123" max="13123" width="9.6640625" style="12" customWidth="1"/>
    <col min="13124" max="13125" width="9.44140625" style="12" customWidth="1"/>
    <col min="13126" max="13126" width="10.109375" style="12" customWidth="1"/>
    <col min="13127" max="13133" width="9.88671875" style="12" customWidth="1"/>
    <col min="13134" max="13135" width="9.6640625" style="12" customWidth="1"/>
    <col min="13136" max="13138" width="11.44140625" style="12"/>
    <col min="13139" max="13140" width="11.6640625" style="12" customWidth="1"/>
    <col min="13141" max="13141" width="12.33203125" style="12" customWidth="1"/>
    <col min="13142" max="13142" width="14" style="12" customWidth="1"/>
    <col min="13143" max="13143" width="17" style="12" customWidth="1"/>
    <col min="13144" max="13311" width="11.44140625" style="12"/>
    <col min="13312" max="13312" width="15.109375" style="12" customWidth="1"/>
    <col min="13313" max="13313" width="28.5546875" style="12" customWidth="1"/>
    <col min="13314" max="13314" width="9.5546875" style="12" customWidth="1"/>
    <col min="13315" max="13315" width="19.88671875" style="12" customWidth="1"/>
    <col min="13316" max="13316" width="10" style="12" customWidth="1"/>
    <col min="13317" max="13317" width="9.109375" style="12" customWidth="1"/>
    <col min="13318" max="13318" width="6.33203125" style="12" customWidth="1"/>
    <col min="13319" max="13320" width="5.88671875" style="12" customWidth="1"/>
    <col min="13321" max="13321" width="7.33203125" style="12" customWidth="1"/>
    <col min="13322" max="13322" width="7.6640625" style="12" customWidth="1"/>
    <col min="13323" max="13324" width="10.44140625" style="12" customWidth="1"/>
    <col min="13325" max="13325" width="11.6640625" style="12" customWidth="1"/>
    <col min="13326" max="13326" width="10.44140625" style="12" customWidth="1"/>
    <col min="13327" max="13327" width="10.109375" style="12" customWidth="1"/>
    <col min="13328" max="13328" width="6.6640625" style="12" customWidth="1"/>
    <col min="13329" max="13329" width="9.88671875" style="12" customWidth="1"/>
    <col min="13330" max="13330" width="11.5546875" style="12" customWidth="1"/>
    <col min="13331" max="13331" width="12.109375" style="12" customWidth="1"/>
    <col min="13332" max="13332" width="14.5546875" style="12" customWidth="1"/>
    <col min="13333" max="13333" width="18.6640625" style="12" customWidth="1"/>
    <col min="13334" max="13334" width="15" style="12" customWidth="1"/>
    <col min="13335" max="13336" width="10.44140625" style="12" customWidth="1"/>
    <col min="13337" max="13337" width="10.5546875" style="12" customWidth="1"/>
    <col min="13338" max="13342" width="10" style="12" customWidth="1"/>
    <col min="13343" max="13346" width="11.44140625" style="12"/>
    <col min="13347" max="13347" width="9.44140625" style="12" customWidth="1"/>
    <col min="13348" max="13349" width="11.44140625" style="12"/>
    <col min="13350" max="13350" width="9.109375" style="12" customWidth="1"/>
    <col min="13351" max="13351" width="11.5546875" style="12" customWidth="1"/>
    <col min="13352" max="13352" width="9.6640625" style="12" customWidth="1"/>
    <col min="13353" max="13353" width="11.5546875" style="12" customWidth="1"/>
    <col min="13354" max="13355" width="10.5546875" style="12" customWidth="1"/>
    <col min="13356" max="13357" width="11.44140625" style="12"/>
    <col min="13358" max="13359" width="11" style="12" customWidth="1"/>
    <col min="13360" max="13360" width="9.109375" style="12" customWidth="1"/>
    <col min="13361" max="13361" width="11" style="12" customWidth="1"/>
    <col min="13362" max="13365" width="11.44140625" style="12"/>
    <col min="13366" max="13367" width="11.5546875" style="12" customWidth="1"/>
    <col min="13368" max="13372" width="9.88671875" style="12" customWidth="1"/>
    <col min="13373" max="13373" width="10.44140625" style="12" customWidth="1"/>
    <col min="13374" max="13374" width="10.109375" style="12" customWidth="1"/>
    <col min="13375" max="13375" width="9.109375" style="12" customWidth="1"/>
    <col min="13376" max="13378" width="8.44140625" style="12" customWidth="1"/>
    <col min="13379" max="13379" width="9.6640625" style="12" customWidth="1"/>
    <col min="13380" max="13381" width="9.44140625" style="12" customWidth="1"/>
    <col min="13382" max="13382" width="10.109375" style="12" customWidth="1"/>
    <col min="13383" max="13389" width="9.88671875" style="12" customWidth="1"/>
    <col min="13390" max="13391" width="9.6640625" style="12" customWidth="1"/>
    <col min="13392" max="13394" width="11.44140625" style="12"/>
    <col min="13395" max="13396" width="11.6640625" style="12" customWidth="1"/>
    <col min="13397" max="13397" width="12.33203125" style="12" customWidth="1"/>
    <col min="13398" max="13398" width="14" style="12" customWidth="1"/>
    <col min="13399" max="13399" width="17" style="12" customWidth="1"/>
    <col min="13400" max="13567" width="11.44140625" style="12"/>
    <col min="13568" max="13568" width="15.109375" style="12" customWidth="1"/>
    <col min="13569" max="13569" width="28.5546875" style="12" customWidth="1"/>
    <col min="13570" max="13570" width="9.5546875" style="12" customWidth="1"/>
    <col min="13571" max="13571" width="19.88671875" style="12" customWidth="1"/>
    <col min="13572" max="13572" width="10" style="12" customWidth="1"/>
    <col min="13573" max="13573" width="9.109375" style="12" customWidth="1"/>
    <col min="13574" max="13574" width="6.33203125" style="12" customWidth="1"/>
    <col min="13575" max="13576" width="5.88671875" style="12" customWidth="1"/>
    <col min="13577" max="13577" width="7.33203125" style="12" customWidth="1"/>
    <col min="13578" max="13578" width="7.6640625" style="12" customWidth="1"/>
    <col min="13579" max="13580" width="10.44140625" style="12" customWidth="1"/>
    <col min="13581" max="13581" width="11.6640625" style="12" customWidth="1"/>
    <col min="13582" max="13582" width="10.44140625" style="12" customWidth="1"/>
    <col min="13583" max="13583" width="10.109375" style="12" customWidth="1"/>
    <col min="13584" max="13584" width="6.6640625" style="12" customWidth="1"/>
    <col min="13585" max="13585" width="9.88671875" style="12" customWidth="1"/>
    <col min="13586" max="13586" width="11.5546875" style="12" customWidth="1"/>
    <col min="13587" max="13587" width="12.109375" style="12" customWidth="1"/>
    <col min="13588" max="13588" width="14.5546875" style="12" customWidth="1"/>
    <col min="13589" max="13589" width="18.6640625" style="12" customWidth="1"/>
    <col min="13590" max="13590" width="15" style="12" customWidth="1"/>
    <col min="13591" max="13592" width="10.44140625" style="12" customWidth="1"/>
    <col min="13593" max="13593" width="10.5546875" style="12" customWidth="1"/>
    <col min="13594" max="13598" width="10" style="12" customWidth="1"/>
    <col min="13599" max="13602" width="11.44140625" style="12"/>
    <col min="13603" max="13603" width="9.44140625" style="12" customWidth="1"/>
    <col min="13604" max="13605" width="11.44140625" style="12"/>
    <col min="13606" max="13606" width="9.109375" style="12" customWidth="1"/>
    <col min="13607" max="13607" width="11.5546875" style="12" customWidth="1"/>
    <col min="13608" max="13608" width="9.6640625" style="12" customWidth="1"/>
    <col min="13609" max="13609" width="11.5546875" style="12" customWidth="1"/>
    <col min="13610" max="13611" width="10.5546875" style="12" customWidth="1"/>
    <col min="13612" max="13613" width="11.44140625" style="12"/>
    <col min="13614" max="13615" width="11" style="12" customWidth="1"/>
    <col min="13616" max="13616" width="9.109375" style="12" customWidth="1"/>
    <col min="13617" max="13617" width="11" style="12" customWidth="1"/>
    <col min="13618" max="13621" width="11.44140625" style="12"/>
    <col min="13622" max="13623" width="11.5546875" style="12" customWidth="1"/>
    <col min="13624" max="13628" width="9.88671875" style="12" customWidth="1"/>
    <col min="13629" max="13629" width="10.44140625" style="12" customWidth="1"/>
    <col min="13630" max="13630" width="10.109375" style="12" customWidth="1"/>
    <col min="13631" max="13631" width="9.109375" style="12" customWidth="1"/>
    <col min="13632" max="13634" width="8.44140625" style="12" customWidth="1"/>
    <col min="13635" max="13635" width="9.6640625" style="12" customWidth="1"/>
    <col min="13636" max="13637" width="9.44140625" style="12" customWidth="1"/>
    <col min="13638" max="13638" width="10.109375" style="12" customWidth="1"/>
    <col min="13639" max="13645" width="9.88671875" style="12" customWidth="1"/>
    <col min="13646" max="13647" width="9.6640625" style="12" customWidth="1"/>
    <col min="13648" max="13650" width="11.44140625" style="12"/>
    <col min="13651" max="13652" width="11.6640625" style="12" customWidth="1"/>
    <col min="13653" max="13653" width="12.33203125" style="12" customWidth="1"/>
    <col min="13654" max="13654" width="14" style="12" customWidth="1"/>
    <col min="13655" max="13655" width="17" style="12" customWidth="1"/>
    <col min="13656" max="13823" width="11.44140625" style="12"/>
    <col min="13824" max="13824" width="15.109375" style="12" customWidth="1"/>
    <col min="13825" max="13825" width="28.5546875" style="12" customWidth="1"/>
    <col min="13826" max="13826" width="9.5546875" style="12" customWidth="1"/>
    <col min="13827" max="13827" width="19.88671875" style="12" customWidth="1"/>
    <col min="13828" max="13828" width="10" style="12" customWidth="1"/>
    <col min="13829" max="13829" width="9.109375" style="12" customWidth="1"/>
    <col min="13830" max="13830" width="6.33203125" style="12" customWidth="1"/>
    <col min="13831" max="13832" width="5.88671875" style="12" customWidth="1"/>
    <col min="13833" max="13833" width="7.33203125" style="12" customWidth="1"/>
    <col min="13834" max="13834" width="7.6640625" style="12" customWidth="1"/>
    <col min="13835" max="13836" width="10.44140625" style="12" customWidth="1"/>
    <col min="13837" max="13837" width="11.6640625" style="12" customWidth="1"/>
    <col min="13838" max="13838" width="10.44140625" style="12" customWidth="1"/>
    <col min="13839" max="13839" width="10.109375" style="12" customWidth="1"/>
    <col min="13840" max="13840" width="6.6640625" style="12" customWidth="1"/>
    <col min="13841" max="13841" width="9.88671875" style="12" customWidth="1"/>
    <col min="13842" max="13842" width="11.5546875" style="12" customWidth="1"/>
    <col min="13843" max="13843" width="12.109375" style="12" customWidth="1"/>
    <col min="13844" max="13844" width="14.5546875" style="12" customWidth="1"/>
    <col min="13845" max="13845" width="18.6640625" style="12" customWidth="1"/>
    <col min="13846" max="13846" width="15" style="12" customWidth="1"/>
    <col min="13847" max="13848" width="10.44140625" style="12" customWidth="1"/>
    <col min="13849" max="13849" width="10.5546875" style="12" customWidth="1"/>
    <col min="13850" max="13854" width="10" style="12" customWidth="1"/>
    <col min="13855" max="13858" width="11.44140625" style="12"/>
    <col min="13859" max="13859" width="9.44140625" style="12" customWidth="1"/>
    <col min="13860" max="13861" width="11.44140625" style="12"/>
    <col min="13862" max="13862" width="9.109375" style="12" customWidth="1"/>
    <col min="13863" max="13863" width="11.5546875" style="12" customWidth="1"/>
    <col min="13864" max="13864" width="9.6640625" style="12" customWidth="1"/>
    <col min="13865" max="13865" width="11.5546875" style="12" customWidth="1"/>
    <col min="13866" max="13867" width="10.5546875" style="12" customWidth="1"/>
    <col min="13868" max="13869" width="11.44140625" style="12"/>
    <col min="13870" max="13871" width="11" style="12" customWidth="1"/>
    <col min="13872" max="13872" width="9.109375" style="12" customWidth="1"/>
    <col min="13873" max="13873" width="11" style="12" customWidth="1"/>
    <col min="13874" max="13877" width="11.44140625" style="12"/>
    <col min="13878" max="13879" width="11.5546875" style="12" customWidth="1"/>
    <col min="13880" max="13884" width="9.88671875" style="12" customWidth="1"/>
    <col min="13885" max="13885" width="10.44140625" style="12" customWidth="1"/>
    <col min="13886" max="13886" width="10.109375" style="12" customWidth="1"/>
    <col min="13887" max="13887" width="9.109375" style="12" customWidth="1"/>
    <col min="13888" max="13890" width="8.44140625" style="12" customWidth="1"/>
    <col min="13891" max="13891" width="9.6640625" style="12" customWidth="1"/>
    <col min="13892" max="13893" width="9.44140625" style="12" customWidth="1"/>
    <col min="13894" max="13894" width="10.109375" style="12" customWidth="1"/>
    <col min="13895" max="13901" width="9.88671875" style="12" customWidth="1"/>
    <col min="13902" max="13903" width="9.6640625" style="12" customWidth="1"/>
    <col min="13904" max="13906" width="11.44140625" style="12"/>
    <col min="13907" max="13908" width="11.6640625" style="12" customWidth="1"/>
    <col min="13909" max="13909" width="12.33203125" style="12" customWidth="1"/>
    <col min="13910" max="13910" width="14" style="12" customWidth="1"/>
    <col min="13911" max="13911" width="17" style="12" customWidth="1"/>
    <col min="13912" max="14079" width="11.44140625" style="12"/>
    <col min="14080" max="14080" width="15.109375" style="12" customWidth="1"/>
    <col min="14081" max="14081" width="28.5546875" style="12" customWidth="1"/>
    <col min="14082" max="14082" width="9.5546875" style="12" customWidth="1"/>
    <col min="14083" max="14083" width="19.88671875" style="12" customWidth="1"/>
    <col min="14084" max="14084" width="10" style="12" customWidth="1"/>
    <col min="14085" max="14085" width="9.109375" style="12" customWidth="1"/>
    <col min="14086" max="14086" width="6.33203125" style="12" customWidth="1"/>
    <col min="14087" max="14088" width="5.88671875" style="12" customWidth="1"/>
    <col min="14089" max="14089" width="7.33203125" style="12" customWidth="1"/>
    <col min="14090" max="14090" width="7.6640625" style="12" customWidth="1"/>
    <col min="14091" max="14092" width="10.44140625" style="12" customWidth="1"/>
    <col min="14093" max="14093" width="11.6640625" style="12" customWidth="1"/>
    <col min="14094" max="14094" width="10.44140625" style="12" customWidth="1"/>
    <col min="14095" max="14095" width="10.109375" style="12" customWidth="1"/>
    <col min="14096" max="14096" width="6.6640625" style="12" customWidth="1"/>
    <col min="14097" max="14097" width="9.88671875" style="12" customWidth="1"/>
    <col min="14098" max="14098" width="11.5546875" style="12" customWidth="1"/>
    <col min="14099" max="14099" width="12.109375" style="12" customWidth="1"/>
    <col min="14100" max="14100" width="14.5546875" style="12" customWidth="1"/>
    <col min="14101" max="14101" width="18.6640625" style="12" customWidth="1"/>
    <col min="14102" max="14102" width="15" style="12" customWidth="1"/>
    <col min="14103" max="14104" width="10.44140625" style="12" customWidth="1"/>
    <col min="14105" max="14105" width="10.5546875" style="12" customWidth="1"/>
    <col min="14106" max="14110" width="10" style="12" customWidth="1"/>
    <col min="14111" max="14114" width="11.44140625" style="12"/>
    <col min="14115" max="14115" width="9.44140625" style="12" customWidth="1"/>
    <col min="14116" max="14117" width="11.44140625" style="12"/>
    <col min="14118" max="14118" width="9.109375" style="12" customWidth="1"/>
    <col min="14119" max="14119" width="11.5546875" style="12" customWidth="1"/>
    <col min="14120" max="14120" width="9.6640625" style="12" customWidth="1"/>
    <col min="14121" max="14121" width="11.5546875" style="12" customWidth="1"/>
    <col min="14122" max="14123" width="10.5546875" style="12" customWidth="1"/>
    <col min="14124" max="14125" width="11.44140625" style="12"/>
    <col min="14126" max="14127" width="11" style="12" customWidth="1"/>
    <col min="14128" max="14128" width="9.109375" style="12" customWidth="1"/>
    <col min="14129" max="14129" width="11" style="12" customWidth="1"/>
    <col min="14130" max="14133" width="11.44140625" style="12"/>
    <col min="14134" max="14135" width="11.5546875" style="12" customWidth="1"/>
    <col min="14136" max="14140" width="9.88671875" style="12" customWidth="1"/>
    <col min="14141" max="14141" width="10.44140625" style="12" customWidth="1"/>
    <col min="14142" max="14142" width="10.109375" style="12" customWidth="1"/>
    <col min="14143" max="14143" width="9.109375" style="12" customWidth="1"/>
    <col min="14144" max="14146" width="8.44140625" style="12" customWidth="1"/>
    <col min="14147" max="14147" width="9.6640625" style="12" customWidth="1"/>
    <col min="14148" max="14149" width="9.44140625" style="12" customWidth="1"/>
    <col min="14150" max="14150" width="10.109375" style="12" customWidth="1"/>
    <col min="14151" max="14157" width="9.88671875" style="12" customWidth="1"/>
    <col min="14158" max="14159" width="9.6640625" style="12" customWidth="1"/>
    <col min="14160" max="14162" width="11.44140625" style="12"/>
    <col min="14163" max="14164" width="11.6640625" style="12" customWidth="1"/>
    <col min="14165" max="14165" width="12.33203125" style="12" customWidth="1"/>
    <col min="14166" max="14166" width="14" style="12" customWidth="1"/>
    <col min="14167" max="14167" width="17" style="12" customWidth="1"/>
    <col min="14168" max="14335" width="11.44140625" style="12"/>
    <col min="14336" max="14336" width="15.109375" style="12" customWidth="1"/>
    <col min="14337" max="14337" width="28.5546875" style="12" customWidth="1"/>
    <col min="14338" max="14338" width="9.5546875" style="12" customWidth="1"/>
    <col min="14339" max="14339" width="19.88671875" style="12" customWidth="1"/>
    <col min="14340" max="14340" width="10" style="12" customWidth="1"/>
    <col min="14341" max="14341" width="9.109375" style="12" customWidth="1"/>
    <col min="14342" max="14342" width="6.33203125" style="12" customWidth="1"/>
    <col min="14343" max="14344" width="5.88671875" style="12" customWidth="1"/>
    <col min="14345" max="14345" width="7.33203125" style="12" customWidth="1"/>
    <col min="14346" max="14346" width="7.6640625" style="12" customWidth="1"/>
    <col min="14347" max="14348" width="10.44140625" style="12" customWidth="1"/>
    <col min="14349" max="14349" width="11.6640625" style="12" customWidth="1"/>
    <col min="14350" max="14350" width="10.44140625" style="12" customWidth="1"/>
    <col min="14351" max="14351" width="10.109375" style="12" customWidth="1"/>
    <col min="14352" max="14352" width="6.6640625" style="12" customWidth="1"/>
    <col min="14353" max="14353" width="9.88671875" style="12" customWidth="1"/>
    <col min="14354" max="14354" width="11.5546875" style="12" customWidth="1"/>
    <col min="14355" max="14355" width="12.109375" style="12" customWidth="1"/>
    <col min="14356" max="14356" width="14.5546875" style="12" customWidth="1"/>
    <col min="14357" max="14357" width="18.6640625" style="12" customWidth="1"/>
    <col min="14358" max="14358" width="15" style="12" customWidth="1"/>
    <col min="14359" max="14360" width="10.44140625" style="12" customWidth="1"/>
    <col min="14361" max="14361" width="10.5546875" style="12" customWidth="1"/>
    <col min="14362" max="14366" width="10" style="12" customWidth="1"/>
    <col min="14367" max="14370" width="11.44140625" style="12"/>
    <col min="14371" max="14371" width="9.44140625" style="12" customWidth="1"/>
    <col min="14372" max="14373" width="11.44140625" style="12"/>
    <col min="14374" max="14374" width="9.109375" style="12" customWidth="1"/>
    <col min="14375" max="14375" width="11.5546875" style="12" customWidth="1"/>
    <col min="14376" max="14376" width="9.6640625" style="12" customWidth="1"/>
    <col min="14377" max="14377" width="11.5546875" style="12" customWidth="1"/>
    <col min="14378" max="14379" width="10.5546875" style="12" customWidth="1"/>
    <col min="14380" max="14381" width="11.44140625" style="12"/>
    <col min="14382" max="14383" width="11" style="12" customWidth="1"/>
    <col min="14384" max="14384" width="9.109375" style="12" customWidth="1"/>
    <col min="14385" max="14385" width="11" style="12" customWidth="1"/>
    <col min="14386" max="14389" width="11.44140625" style="12"/>
    <col min="14390" max="14391" width="11.5546875" style="12" customWidth="1"/>
    <col min="14392" max="14396" width="9.88671875" style="12" customWidth="1"/>
    <col min="14397" max="14397" width="10.44140625" style="12" customWidth="1"/>
    <col min="14398" max="14398" width="10.109375" style="12" customWidth="1"/>
    <col min="14399" max="14399" width="9.109375" style="12" customWidth="1"/>
    <col min="14400" max="14402" width="8.44140625" style="12" customWidth="1"/>
    <col min="14403" max="14403" width="9.6640625" style="12" customWidth="1"/>
    <col min="14404" max="14405" width="9.44140625" style="12" customWidth="1"/>
    <col min="14406" max="14406" width="10.109375" style="12" customWidth="1"/>
    <col min="14407" max="14413" width="9.88671875" style="12" customWidth="1"/>
    <col min="14414" max="14415" width="9.6640625" style="12" customWidth="1"/>
    <col min="14416" max="14418" width="11.44140625" style="12"/>
    <col min="14419" max="14420" width="11.6640625" style="12" customWidth="1"/>
    <col min="14421" max="14421" width="12.33203125" style="12" customWidth="1"/>
    <col min="14422" max="14422" width="14" style="12" customWidth="1"/>
    <col min="14423" max="14423" width="17" style="12" customWidth="1"/>
    <col min="14424" max="14591" width="11.44140625" style="12"/>
    <col min="14592" max="14592" width="15.109375" style="12" customWidth="1"/>
    <col min="14593" max="14593" width="28.5546875" style="12" customWidth="1"/>
    <col min="14594" max="14594" width="9.5546875" style="12" customWidth="1"/>
    <col min="14595" max="14595" width="19.88671875" style="12" customWidth="1"/>
    <col min="14596" max="14596" width="10" style="12" customWidth="1"/>
    <col min="14597" max="14597" width="9.109375" style="12" customWidth="1"/>
    <col min="14598" max="14598" width="6.33203125" style="12" customWidth="1"/>
    <col min="14599" max="14600" width="5.88671875" style="12" customWidth="1"/>
    <col min="14601" max="14601" width="7.33203125" style="12" customWidth="1"/>
    <col min="14602" max="14602" width="7.6640625" style="12" customWidth="1"/>
    <col min="14603" max="14604" width="10.44140625" style="12" customWidth="1"/>
    <col min="14605" max="14605" width="11.6640625" style="12" customWidth="1"/>
    <col min="14606" max="14606" width="10.44140625" style="12" customWidth="1"/>
    <col min="14607" max="14607" width="10.109375" style="12" customWidth="1"/>
    <col min="14608" max="14608" width="6.6640625" style="12" customWidth="1"/>
    <col min="14609" max="14609" width="9.88671875" style="12" customWidth="1"/>
    <col min="14610" max="14610" width="11.5546875" style="12" customWidth="1"/>
    <col min="14611" max="14611" width="12.109375" style="12" customWidth="1"/>
    <col min="14612" max="14612" width="14.5546875" style="12" customWidth="1"/>
    <col min="14613" max="14613" width="18.6640625" style="12" customWidth="1"/>
    <col min="14614" max="14614" width="15" style="12" customWidth="1"/>
    <col min="14615" max="14616" width="10.44140625" style="12" customWidth="1"/>
    <col min="14617" max="14617" width="10.5546875" style="12" customWidth="1"/>
    <col min="14618" max="14622" width="10" style="12" customWidth="1"/>
    <col min="14623" max="14626" width="11.44140625" style="12"/>
    <col min="14627" max="14627" width="9.44140625" style="12" customWidth="1"/>
    <col min="14628" max="14629" width="11.44140625" style="12"/>
    <col min="14630" max="14630" width="9.109375" style="12" customWidth="1"/>
    <col min="14631" max="14631" width="11.5546875" style="12" customWidth="1"/>
    <col min="14632" max="14632" width="9.6640625" style="12" customWidth="1"/>
    <col min="14633" max="14633" width="11.5546875" style="12" customWidth="1"/>
    <col min="14634" max="14635" width="10.5546875" style="12" customWidth="1"/>
    <col min="14636" max="14637" width="11.44140625" style="12"/>
    <col min="14638" max="14639" width="11" style="12" customWidth="1"/>
    <col min="14640" max="14640" width="9.109375" style="12" customWidth="1"/>
    <col min="14641" max="14641" width="11" style="12" customWidth="1"/>
    <col min="14642" max="14645" width="11.44140625" style="12"/>
    <col min="14646" max="14647" width="11.5546875" style="12" customWidth="1"/>
    <col min="14648" max="14652" width="9.88671875" style="12" customWidth="1"/>
    <col min="14653" max="14653" width="10.44140625" style="12" customWidth="1"/>
    <col min="14654" max="14654" width="10.109375" style="12" customWidth="1"/>
    <col min="14655" max="14655" width="9.109375" style="12" customWidth="1"/>
    <col min="14656" max="14658" width="8.44140625" style="12" customWidth="1"/>
    <col min="14659" max="14659" width="9.6640625" style="12" customWidth="1"/>
    <col min="14660" max="14661" width="9.44140625" style="12" customWidth="1"/>
    <col min="14662" max="14662" width="10.109375" style="12" customWidth="1"/>
    <col min="14663" max="14669" width="9.88671875" style="12" customWidth="1"/>
    <col min="14670" max="14671" width="9.6640625" style="12" customWidth="1"/>
    <col min="14672" max="14674" width="11.44140625" style="12"/>
    <col min="14675" max="14676" width="11.6640625" style="12" customWidth="1"/>
    <col min="14677" max="14677" width="12.33203125" style="12" customWidth="1"/>
    <col min="14678" max="14678" width="14" style="12" customWidth="1"/>
    <col min="14679" max="14679" width="17" style="12" customWidth="1"/>
    <col min="14680" max="14847" width="11.44140625" style="12"/>
    <col min="14848" max="14848" width="15.109375" style="12" customWidth="1"/>
    <col min="14849" max="14849" width="28.5546875" style="12" customWidth="1"/>
    <col min="14850" max="14850" width="9.5546875" style="12" customWidth="1"/>
    <col min="14851" max="14851" width="19.88671875" style="12" customWidth="1"/>
    <col min="14852" max="14852" width="10" style="12" customWidth="1"/>
    <col min="14853" max="14853" width="9.109375" style="12" customWidth="1"/>
    <col min="14854" max="14854" width="6.33203125" style="12" customWidth="1"/>
    <col min="14855" max="14856" width="5.88671875" style="12" customWidth="1"/>
    <col min="14857" max="14857" width="7.33203125" style="12" customWidth="1"/>
    <col min="14858" max="14858" width="7.6640625" style="12" customWidth="1"/>
    <col min="14859" max="14860" width="10.44140625" style="12" customWidth="1"/>
    <col min="14861" max="14861" width="11.6640625" style="12" customWidth="1"/>
    <col min="14862" max="14862" width="10.44140625" style="12" customWidth="1"/>
    <col min="14863" max="14863" width="10.109375" style="12" customWidth="1"/>
    <col min="14864" max="14864" width="6.6640625" style="12" customWidth="1"/>
    <col min="14865" max="14865" width="9.88671875" style="12" customWidth="1"/>
    <col min="14866" max="14866" width="11.5546875" style="12" customWidth="1"/>
    <col min="14867" max="14867" width="12.109375" style="12" customWidth="1"/>
    <col min="14868" max="14868" width="14.5546875" style="12" customWidth="1"/>
    <col min="14869" max="14869" width="18.6640625" style="12" customWidth="1"/>
    <col min="14870" max="14870" width="15" style="12" customWidth="1"/>
    <col min="14871" max="14872" width="10.44140625" style="12" customWidth="1"/>
    <col min="14873" max="14873" width="10.5546875" style="12" customWidth="1"/>
    <col min="14874" max="14878" width="10" style="12" customWidth="1"/>
    <col min="14879" max="14882" width="11.44140625" style="12"/>
    <col min="14883" max="14883" width="9.44140625" style="12" customWidth="1"/>
    <col min="14884" max="14885" width="11.44140625" style="12"/>
    <col min="14886" max="14886" width="9.109375" style="12" customWidth="1"/>
    <col min="14887" max="14887" width="11.5546875" style="12" customWidth="1"/>
    <col min="14888" max="14888" width="9.6640625" style="12" customWidth="1"/>
    <col min="14889" max="14889" width="11.5546875" style="12" customWidth="1"/>
    <col min="14890" max="14891" width="10.5546875" style="12" customWidth="1"/>
    <col min="14892" max="14893" width="11.44140625" style="12"/>
    <col min="14894" max="14895" width="11" style="12" customWidth="1"/>
    <col min="14896" max="14896" width="9.109375" style="12" customWidth="1"/>
    <col min="14897" max="14897" width="11" style="12" customWidth="1"/>
    <col min="14898" max="14901" width="11.44140625" style="12"/>
    <col min="14902" max="14903" width="11.5546875" style="12" customWidth="1"/>
    <col min="14904" max="14908" width="9.88671875" style="12" customWidth="1"/>
    <col min="14909" max="14909" width="10.44140625" style="12" customWidth="1"/>
    <col min="14910" max="14910" width="10.109375" style="12" customWidth="1"/>
    <col min="14911" max="14911" width="9.109375" style="12" customWidth="1"/>
    <col min="14912" max="14914" width="8.44140625" style="12" customWidth="1"/>
    <col min="14915" max="14915" width="9.6640625" style="12" customWidth="1"/>
    <col min="14916" max="14917" width="9.44140625" style="12" customWidth="1"/>
    <col min="14918" max="14918" width="10.109375" style="12" customWidth="1"/>
    <col min="14919" max="14925" width="9.88671875" style="12" customWidth="1"/>
    <col min="14926" max="14927" width="9.6640625" style="12" customWidth="1"/>
    <col min="14928" max="14930" width="11.44140625" style="12"/>
    <col min="14931" max="14932" width="11.6640625" style="12" customWidth="1"/>
    <col min="14933" max="14933" width="12.33203125" style="12" customWidth="1"/>
    <col min="14934" max="14934" width="14" style="12" customWidth="1"/>
    <col min="14935" max="14935" width="17" style="12" customWidth="1"/>
    <col min="14936" max="15103" width="11.44140625" style="12"/>
    <col min="15104" max="15104" width="15.109375" style="12" customWidth="1"/>
    <col min="15105" max="15105" width="28.5546875" style="12" customWidth="1"/>
    <col min="15106" max="15106" width="9.5546875" style="12" customWidth="1"/>
    <col min="15107" max="15107" width="19.88671875" style="12" customWidth="1"/>
    <col min="15108" max="15108" width="10" style="12" customWidth="1"/>
    <col min="15109" max="15109" width="9.109375" style="12" customWidth="1"/>
    <col min="15110" max="15110" width="6.33203125" style="12" customWidth="1"/>
    <col min="15111" max="15112" width="5.88671875" style="12" customWidth="1"/>
    <col min="15113" max="15113" width="7.33203125" style="12" customWidth="1"/>
    <col min="15114" max="15114" width="7.6640625" style="12" customWidth="1"/>
    <col min="15115" max="15116" width="10.44140625" style="12" customWidth="1"/>
    <col min="15117" max="15117" width="11.6640625" style="12" customWidth="1"/>
    <col min="15118" max="15118" width="10.44140625" style="12" customWidth="1"/>
    <col min="15119" max="15119" width="10.109375" style="12" customWidth="1"/>
    <col min="15120" max="15120" width="6.6640625" style="12" customWidth="1"/>
    <col min="15121" max="15121" width="9.88671875" style="12" customWidth="1"/>
    <col min="15122" max="15122" width="11.5546875" style="12" customWidth="1"/>
    <col min="15123" max="15123" width="12.109375" style="12" customWidth="1"/>
    <col min="15124" max="15124" width="14.5546875" style="12" customWidth="1"/>
    <col min="15125" max="15125" width="18.6640625" style="12" customWidth="1"/>
    <col min="15126" max="15126" width="15" style="12" customWidth="1"/>
    <col min="15127" max="15128" width="10.44140625" style="12" customWidth="1"/>
    <col min="15129" max="15129" width="10.5546875" style="12" customWidth="1"/>
    <col min="15130" max="15134" width="10" style="12" customWidth="1"/>
    <col min="15135" max="15138" width="11.44140625" style="12"/>
    <col min="15139" max="15139" width="9.44140625" style="12" customWidth="1"/>
    <col min="15140" max="15141" width="11.44140625" style="12"/>
    <col min="15142" max="15142" width="9.109375" style="12" customWidth="1"/>
    <col min="15143" max="15143" width="11.5546875" style="12" customWidth="1"/>
    <col min="15144" max="15144" width="9.6640625" style="12" customWidth="1"/>
    <col min="15145" max="15145" width="11.5546875" style="12" customWidth="1"/>
    <col min="15146" max="15147" width="10.5546875" style="12" customWidth="1"/>
    <col min="15148" max="15149" width="11.44140625" style="12"/>
    <col min="15150" max="15151" width="11" style="12" customWidth="1"/>
    <col min="15152" max="15152" width="9.109375" style="12" customWidth="1"/>
    <col min="15153" max="15153" width="11" style="12" customWidth="1"/>
    <col min="15154" max="15157" width="11.44140625" style="12"/>
    <col min="15158" max="15159" width="11.5546875" style="12" customWidth="1"/>
    <col min="15160" max="15164" width="9.88671875" style="12" customWidth="1"/>
    <col min="15165" max="15165" width="10.44140625" style="12" customWidth="1"/>
    <col min="15166" max="15166" width="10.109375" style="12" customWidth="1"/>
    <col min="15167" max="15167" width="9.109375" style="12" customWidth="1"/>
    <col min="15168" max="15170" width="8.44140625" style="12" customWidth="1"/>
    <col min="15171" max="15171" width="9.6640625" style="12" customWidth="1"/>
    <col min="15172" max="15173" width="9.44140625" style="12" customWidth="1"/>
    <col min="15174" max="15174" width="10.109375" style="12" customWidth="1"/>
    <col min="15175" max="15181" width="9.88671875" style="12" customWidth="1"/>
    <col min="15182" max="15183" width="9.6640625" style="12" customWidth="1"/>
    <col min="15184" max="15186" width="11.44140625" style="12"/>
    <col min="15187" max="15188" width="11.6640625" style="12" customWidth="1"/>
    <col min="15189" max="15189" width="12.33203125" style="12" customWidth="1"/>
    <col min="15190" max="15190" width="14" style="12" customWidth="1"/>
    <col min="15191" max="15191" width="17" style="12" customWidth="1"/>
    <col min="15192" max="15359" width="11.44140625" style="12"/>
    <col min="15360" max="15360" width="15.109375" style="12" customWidth="1"/>
    <col min="15361" max="15361" width="28.5546875" style="12" customWidth="1"/>
    <col min="15362" max="15362" width="9.5546875" style="12" customWidth="1"/>
    <col min="15363" max="15363" width="19.88671875" style="12" customWidth="1"/>
    <col min="15364" max="15364" width="10" style="12" customWidth="1"/>
    <col min="15365" max="15365" width="9.109375" style="12" customWidth="1"/>
    <col min="15366" max="15366" width="6.33203125" style="12" customWidth="1"/>
    <col min="15367" max="15368" width="5.88671875" style="12" customWidth="1"/>
    <col min="15369" max="15369" width="7.33203125" style="12" customWidth="1"/>
    <col min="15370" max="15370" width="7.6640625" style="12" customWidth="1"/>
    <col min="15371" max="15372" width="10.44140625" style="12" customWidth="1"/>
    <col min="15373" max="15373" width="11.6640625" style="12" customWidth="1"/>
    <col min="15374" max="15374" width="10.44140625" style="12" customWidth="1"/>
    <col min="15375" max="15375" width="10.109375" style="12" customWidth="1"/>
    <col min="15376" max="15376" width="6.6640625" style="12" customWidth="1"/>
    <col min="15377" max="15377" width="9.88671875" style="12" customWidth="1"/>
    <col min="15378" max="15378" width="11.5546875" style="12" customWidth="1"/>
    <col min="15379" max="15379" width="12.109375" style="12" customWidth="1"/>
    <col min="15380" max="15380" width="14.5546875" style="12" customWidth="1"/>
    <col min="15381" max="15381" width="18.6640625" style="12" customWidth="1"/>
    <col min="15382" max="15382" width="15" style="12" customWidth="1"/>
    <col min="15383" max="15384" width="10.44140625" style="12" customWidth="1"/>
    <col min="15385" max="15385" width="10.5546875" style="12" customWidth="1"/>
    <col min="15386" max="15390" width="10" style="12" customWidth="1"/>
    <col min="15391" max="15394" width="11.44140625" style="12"/>
    <col min="15395" max="15395" width="9.44140625" style="12" customWidth="1"/>
    <col min="15396" max="15397" width="11.44140625" style="12"/>
    <col min="15398" max="15398" width="9.109375" style="12" customWidth="1"/>
    <col min="15399" max="15399" width="11.5546875" style="12" customWidth="1"/>
    <col min="15400" max="15400" width="9.6640625" style="12" customWidth="1"/>
    <col min="15401" max="15401" width="11.5546875" style="12" customWidth="1"/>
    <col min="15402" max="15403" width="10.5546875" style="12" customWidth="1"/>
    <col min="15404" max="15405" width="11.44140625" style="12"/>
    <col min="15406" max="15407" width="11" style="12" customWidth="1"/>
    <col min="15408" max="15408" width="9.109375" style="12" customWidth="1"/>
    <col min="15409" max="15409" width="11" style="12" customWidth="1"/>
    <col min="15410" max="15413" width="11.44140625" style="12"/>
    <col min="15414" max="15415" width="11.5546875" style="12" customWidth="1"/>
    <col min="15416" max="15420" width="9.88671875" style="12" customWidth="1"/>
    <col min="15421" max="15421" width="10.44140625" style="12" customWidth="1"/>
    <col min="15422" max="15422" width="10.109375" style="12" customWidth="1"/>
    <col min="15423" max="15423" width="9.109375" style="12" customWidth="1"/>
    <col min="15424" max="15426" width="8.44140625" style="12" customWidth="1"/>
    <col min="15427" max="15427" width="9.6640625" style="12" customWidth="1"/>
    <col min="15428" max="15429" width="9.44140625" style="12" customWidth="1"/>
    <col min="15430" max="15430" width="10.109375" style="12" customWidth="1"/>
    <col min="15431" max="15437" width="9.88671875" style="12" customWidth="1"/>
    <col min="15438" max="15439" width="9.6640625" style="12" customWidth="1"/>
    <col min="15440" max="15442" width="11.44140625" style="12"/>
    <col min="15443" max="15444" width="11.6640625" style="12" customWidth="1"/>
    <col min="15445" max="15445" width="12.33203125" style="12" customWidth="1"/>
    <col min="15446" max="15446" width="14" style="12" customWidth="1"/>
    <col min="15447" max="15447" width="17" style="12" customWidth="1"/>
    <col min="15448" max="15615" width="11.44140625" style="12"/>
    <col min="15616" max="15616" width="15.109375" style="12" customWidth="1"/>
    <col min="15617" max="15617" width="28.5546875" style="12" customWidth="1"/>
    <col min="15618" max="15618" width="9.5546875" style="12" customWidth="1"/>
    <col min="15619" max="15619" width="19.88671875" style="12" customWidth="1"/>
    <col min="15620" max="15620" width="10" style="12" customWidth="1"/>
    <col min="15621" max="15621" width="9.109375" style="12" customWidth="1"/>
    <col min="15622" max="15622" width="6.33203125" style="12" customWidth="1"/>
    <col min="15623" max="15624" width="5.88671875" style="12" customWidth="1"/>
    <col min="15625" max="15625" width="7.33203125" style="12" customWidth="1"/>
    <col min="15626" max="15626" width="7.6640625" style="12" customWidth="1"/>
    <col min="15627" max="15628" width="10.44140625" style="12" customWidth="1"/>
    <col min="15629" max="15629" width="11.6640625" style="12" customWidth="1"/>
    <col min="15630" max="15630" width="10.44140625" style="12" customWidth="1"/>
    <col min="15631" max="15631" width="10.109375" style="12" customWidth="1"/>
    <col min="15632" max="15632" width="6.6640625" style="12" customWidth="1"/>
    <col min="15633" max="15633" width="9.88671875" style="12" customWidth="1"/>
    <col min="15634" max="15634" width="11.5546875" style="12" customWidth="1"/>
    <col min="15635" max="15635" width="12.109375" style="12" customWidth="1"/>
    <col min="15636" max="15636" width="14.5546875" style="12" customWidth="1"/>
    <col min="15637" max="15637" width="18.6640625" style="12" customWidth="1"/>
    <col min="15638" max="15638" width="15" style="12" customWidth="1"/>
    <col min="15639" max="15640" width="10.44140625" style="12" customWidth="1"/>
    <col min="15641" max="15641" width="10.5546875" style="12" customWidth="1"/>
    <col min="15642" max="15646" width="10" style="12" customWidth="1"/>
    <col min="15647" max="15650" width="11.44140625" style="12"/>
    <col min="15651" max="15651" width="9.44140625" style="12" customWidth="1"/>
    <col min="15652" max="15653" width="11.44140625" style="12"/>
    <col min="15654" max="15654" width="9.109375" style="12" customWidth="1"/>
    <col min="15655" max="15655" width="11.5546875" style="12" customWidth="1"/>
    <col min="15656" max="15656" width="9.6640625" style="12" customWidth="1"/>
    <col min="15657" max="15657" width="11.5546875" style="12" customWidth="1"/>
    <col min="15658" max="15659" width="10.5546875" style="12" customWidth="1"/>
    <col min="15660" max="15661" width="11.44140625" style="12"/>
    <col min="15662" max="15663" width="11" style="12" customWidth="1"/>
    <col min="15664" max="15664" width="9.109375" style="12" customWidth="1"/>
    <col min="15665" max="15665" width="11" style="12" customWidth="1"/>
    <col min="15666" max="15669" width="11.44140625" style="12"/>
    <col min="15670" max="15671" width="11.5546875" style="12" customWidth="1"/>
    <col min="15672" max="15676" width="9.88671875" style="12" customWidth="1"/>
    <col min="15677" max="15677" width="10.44140625" style="12" customWidth="1"/>
    <col min="15678" max="15678" width="10.109375" style="12" customWidth="1"/>
    <col min="15679" max="15679" width="9.109375" style="12" customWidth="1"/>
    <col min="15680" max="15682" width="8.44140625" style="12" customWidth="1"/>
    <col min="15683" max="15683" width="9.6640625" style="12" customWidth="1"/>
    <col min="15684" max="15685" width="9.44140625" style="12" customWidth="1"/>
    <col min="15686" max="15686" width="10.109375" style="12" customWidth="1"/>
    <col min="15687" max="15693" width="9.88671875" style="12" customWidth="1"/>
    <col min="15694" max="15695" width="9.6640625" style="12" customWidth="1"/>
    <col min="15696" max="15698" width="11.44140625" style="12"/>
    <col min="15699" max="15700" width="11.6640625" style="12" customWidth="1"/>
    <col min="15701" max="15701" width="12.33203125" style="12" customWidth="1"/>
    <col min="15702" max="15702" width="14" style="12" customWidth="1"/>
    <col min="15703" max="15703" width="17" style="12" customWidth="1"/>
    <col min="15704" max="15871" width="11.44140625" style="12"/>
    <col min="15872" max="15872" width="15.109375" style="12" customWidth="1"/>
    <col min="15873" max="15873" width="28.5546875" style="12" customWidth="1"/>
    <col min="15874" max="15874" width="9.5546875" style="12" customWidth="1"/>
    <col min="15875" max="15875" width="19.88671875" style="12" customWidth="1"/>
    <col min="15876" max="15876" width="10" style="12" customWidth="1"/>
    <col min="15877" max="15877" width="9.109375" style="12" customWidth="1"/>
    <col min="15878" max="15878" width="6.33203125" style="12" customWidth="1"/>
    <col min="15879" max="15880" width="5.88671875" style="12" customWidth="1"/>
    <col min="15881" max="15881" width="7.33203125" style="12" customWidth="1"/>
    <col min="15882" max="15882" width="7.6640625" style="12" customWidth="1"/>
    <col min="15883" max="15884" width="10.44140625" style="12" customWidth="1"/>
    <col min="15885" max="15885" width="11.6640625" style="12" customWidth="1"/>
    <col min="15886" max="15886" width="10.44140625" style="12" customWidth="1"/>
    <col min="15887" max="15887" width="10.109375" style="12" customWidth="1"/>
    <col min="15888" max="15888" width="6.6640625" style="12" customWidth="1"/>
    <col min="15889" max="15889" width="9.88671875" style="12" customWidth="1"/>
    <col min="15890" max="15890" width="11.5546875" style="12" customWidth="1"/>
    <col min="15891" max="15891" width="12.109375" style="12" customWidth="1"/>
    <col min="15892" max="15892" width="14.5546875" style="12" customWidth="1"/>
    <col min="15893" max="15893" width="18.6640625" style="12" customWidth="1"/>
    <col min="15894" max="15894" width="15" style="12" customWidth="1"/>
    <col min="15895" max="15896" width="10.44140625" style="12" customWidth="1"/>
    <col min="15897" max="15897" width="10.5546875" style="12" customWidth="1"/>
    <col min="15898" max="15902" width="10" style="12" customWidth="1"/>
    <col min="15903" max="15906" width="11.44140625" style="12"/>
    <col min="15907" max="15907" width="9.44140625" style="12" customWidth="1"/>
    <col min="15908" max="15909" width="11.44140625" style="12"/>
    <col min="15910" max="15910" width="9.109375" style="12" customWidth="1"/>
    <col min="15911" max="15911" width="11.5546875" style="12" customWidth="1"/>
    <col min="15912" max="15912" width="9.6640625" style="12" customWidth="1"/>
    <col min="15913" max="15913" width="11.5546875" style="12" customWidth="1"/>
    <col min="15914" max="15915" width="10.5546875" style="12" customWidth="1"/>
    <col min="15916" max="15917" width="11.44140625" style="12"/>
    <col min="15918" max="15919" width="11" style="12" customWidth="1"/>
    <col min="15920" max="15920" width="9.109375" style="12" customWidth="1"/>
    <col min="15921" max="15921" width="11" style="12" customWidth="1"/>
    <col min="15922" max="15925" width="11.44140625" style="12"/>
    <col min="15926" max="15927" width="11.5546875" style="12" customWidth="1"/>
    <col min="15928" max="15932" width="9.88671875" style="12" customWidth="1"/>
    <col min="15933" max="15933" width="10.44140625" style="12" customWidth="1"/>
    <col min="15934" max="15934" width="10.109375" style="12" customWidth="1"/>
    <col min="15935" max="15935" width="9.109375" style="12" customWidth="1"/>
    <col min="15936" max="15938" width="8.44140625" style="12" customWidth="1"/>
    <col min="15939" max="15939" width="9.6640625" style="12" customWidth="1"/>
    <col min="15940" max="15941" width="9.44140625" style="12" customWidth="1"/>
    <col min="15942" max="15942" width="10.109375" style="12" customWidth="1"/>
    <col min="15943" max="15949" width="9.88671875" style="12" customWidth="1"/>
    <col min="15950" max="15951" width="9.6640625" style="12" customWidth="1"/>
    <col min="15952" max="15954" width="11.44140625" style="12"/>
    <col min="15955" max="15956" width="11.6640625" style="12" customWidth="1"/>
    <col min="15957" max="15957" width="12.33203125" style="12" customWidth="1"/>
    <col min="15958" max="15958" width="14" style="12" customWidth="1"/>
    <col min="15959" max="15959" width="17" style="12" customWidth="1"/>
    <col min="15960" max="16127" width="11.44140625" style="12"/>
    <col min="16128" max="16128" width="15.109375" style="12" customWidth="1"/>
    <col min="16129" max="16129" width="28.5546875" style="12" customWidth="1"/>
    <col min="16130" max="16130" width="9.5546875" style="12" customWidth="1"/>
    <col min="16131" max="16131" width="19.88671875" style="12" customWidth="1"/>
    <col min="16132" max="16132" width="10" style="12" customWidth="1"/>
    <col min="16133" max="16133" width="9.109375" style="12" customWidth="1"/>
    <col min="16134" max="16134" width="6.33203125" style="12" customWidth="1"/>
    <col min="16135" max="16136" width="5.88671875" style="12" customWidth="1"/>
    <col min="16137" max="16137" width="7.33203125" style="12" customWidth="1"/>
    <col min="16138" max="16138" width="7.6640625" style="12" customWidth="1"/>
    <col min="16139" max="16140" width="10.44140625" style="12" customWidth="1"/>
    <col min="16141" max="16141" width="11.6640625" style="12" customWidth="1"/>
    <col min="16142" max="16142" width="10.44140625" style="12" customWidth="1"/>
    <col min="16143" max="16143" width="10.109375" style="12" customWidth="1"/>
    <col min="16144" max="16144" width="6.6640625" style="12" customWidth="1"/>
    <col min="16145" max="16145" width="9.88671875" style="12" customWidth="1"/>
    <col min="16146" max="16146" width="11.5546875" style="12" customWidth="1"/>
    <col min="16147" max="16147" width="12.109375" style="12" customWidth="1"/>
    <col min="16148" max="16148" width="14.5546875" style="12" customWidth="1"/>
    <col min="16149" max="16149" width="18.6640625" style="12" customWidth="1"/>
    <col min="16150" max="16150" width="15" style="12" customWidth="1"/>
    <col min="16151" max="16152" width="10.44140625" style="12" customWidth="1"/>
    <col min="16153" max="16153" width="10.5546875" style="12" customWidth="1"/>
    <col min="16154" max="16158" width="10" style="12" customWidth="1"/>
    <col min="16159" max="16162" width="11.44140625" style="12"/>
    <col min="16163" max="16163" width="9.44140625" style="12" customWidth="1"/>
    <col min="16164" max="16165" width="11.44140625" style="12"/>
    <col min="16166" max="16166" width="9.109375" style="12" customWidth="1"/>
    <col min="16167" max="16167" width="11.5546875" style="12" customWidth="1"/>
    <col min="16168" max="16168" width="9.6640625" style="12" customWidth="1"/>
    <col min="16169" max="16169" width="11.5546875" style="12" customWidth="1"/>
    <col min="16170" max="16171" width="10.5546875" style="12" customWidth="1"/>
    <col min="16172" max="16173" width="11.44140625" style="12"/>
    <col min="16174" max="16175" width="11" style="12" customWidth="1"/>
    <col min="16176" max="16176" width="9.109375" style="12" customWidth="1"/>
    <col min="16177" max="16177" width="11" style="12" customWidth="1"/>
    <col min="16178" max="16181" width="11.44140625" style="12"/>
    <col min="16182" max="16183" width="11.5546875" style="12" customWidth="1"/>
    <col min="16184" max="16188" width="9.88671875" style="12" customWidth="1"/>
    <col min="16189" max="16189" width="10.44140625" style="12" customWidth="1"/>
    <col min="16190" max="16190" width="10.109375" style="12" customWidth="1"/>
    <col min="16191" max="16191" width="9.109375" style="12" customWidth="1"/>
    <col min="16192" max="16194" width="8.44140625" style="12" customWidth="1"/>
    <col min="16195" max="16195" width="9.6640625" style="12" customWidth="1"/>
    <col min="16196" max="16197" width="9.44140625" style="12" customWidth="1"/>
    <col min="16198" max="16198" width="10.109375" style="12" customWidth="1"/>
    <col min="16199" max="16205" width="9.88671875" style="12" customWidth="1"/>
    <col min="16206" max="16207" width="9.6640625" style="12" customWidth="1"/>
    <col min="16208" max="16210" width="11.44140625" style="12"/>
    <col min="16211" max="16212" width="11.6640625" style="12" customWidth="1"/>
    <col min="16213" max="16213" width="12.33203125" style="12" customWidth="1"/>
    <col min="16214" max="16214" width="14" style="12" customWidth="1"/>
    <col min="16215" max="16215" width="17" style="12" customWidth="1"/>
    <col min="16216" max="16384" width="11.44140625" style="12"/>
  </cols>
  <sheetData>
    <row r="1" spans="1:87" s="7" customFormat="1" ht="47.25" customHeight="1" thickBot="1" x14ac:dyDescent="0.35">
      <c r="A1" s="2" t="s">
        <v>743</v>
      </c>
      <c r="B1" s="3" t="s">
        <v>744</v>
      </c>
      <c r="C1" s="100" t="s">
        <v>1421</v>
      </c>
      <c r="D1" s="4" t="s">
        <v>745</v>
      </c>
      <c r="E1" s="4" t="s">
        <v>746</v>
      </c>
      <c r="F1" s="5" t="s">
        <v>737</v>
      </c>
      <c r="G1" s="5" t="s">
        <v>738</v>
      </c>
      <c r="H1" s="5" t="s">
        <v>739</v>
      </c>
      <c r="I1" s="5" t="s">
        <v>1115</v>
      </c>
      <c r="J1" s="5" t="s">
        <v>747</v>
      </c>
      <c r="K1" s="5" t="s">
        <v>748</v>
      </c>
      <c r="L1" s="4" t="s">
        <v>749</v>
      </c>
      <c r="M1" s="4" t="s">
        <v>750</v>
      </c>
      <c r="N1" s="4" t="s">
        <v>751</v>
      </c>
      <c r="O1" s="6" t="s">
        <v>752</v>
      </c>
      <c r="Q1" s="8"/>
      <c r="R1" s="8"/>
      <c r="S1" s="8"/>
      <c r="T1" s="8"/>
      <c r="U1" s="8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10"/>
      <c r="AK1" s="9"/>
      <c r="AL1" s="9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1"/>
      <c r="BG1" s="11"/>
      <c r="BH1" s="11"/>
      <c r="BI1" s="11"/>
      <c r="BJ1" s="11"/>
      <c r="BK1" s="11"/>
      <c r="BL1" s="9"/>
      <c r="BM1" s="9"/>
      <c r="BN1" s="9"/>
      <c r="BO1" s="11"/>
      <c r="BP1" s="11"/>
      <c r="BQ1" s="11"/>
      <c r="BR1" s="11"/>
      <c r="BS1" s="11"/>
      <c r="BT1" s="11"/>
      <c r="BU1" s="11"/>
      <c r="BV1" s="11"/>
      <c r="BW1" s="11"/>
      <c r="BX1" s="11"/>
      <c r="BY1" s="11"/>
      <c r="BZ1" s="11"/>
      <c r="CA1" s="11"/>
      <c r="CB1" s="11"/>
      <c r="CC1" s="11"/>
      <c r="CD1" s="11"/>
      <c r="CE1" s="11"/>
      <c r="CF1" s="11"/>
      <c r="CG1" s="11"/>
      <c r="CH1" s="8"/>
      <c r="CI1" s="8"/>
    </row>
    <row r="2" spans="1:87" ht="36.75" customHeight="1" outlineLevel="1" x14ac:dyDescent="0.3">
      <c r="A2" s="103">
        <v>30001</v>
      </c>
      <c r="B2" s="104" t="s">
        <v>753</v>
      </c>
      <c r="C2" s="122" t="s">
        <v>1414</v>
      </c>
      <c r="D2" s="105">
        <v>0</v>
      </c>
      <c r="E2" s="105">
        <v>0</v>
      </c>
      <c r="F2" s="105">
        <v>0</v>
      </c>
      <c r="G2" s="105">
        <v>0</v>
      </c>
      <c r="H2" s="105">
        <v>0</v>
      </c>
      <c r="I2" s="105">
        <v>0</v>
      </c>
      <c r="J2" s="105">
        <v>0</v>
      </c>
      <c r="K2" s="105">
        <v>0</v>
      </c>
      <c r="L2" s="105">
        <v>0</v>
      </c>
      <c r="M2" s="105">
        <f>K2+L2</f>
        <v>0</v>
      </c>
      <c r="N2" s="105">
        <v>0</v>
      </c>
      <c r="O2" s="106">
        <v>0</v>
      </c>
      <c r="P2" s="12"/>
    </row>
    <row r="3" spans="1:87" ht="33.75" customHeight="1" outlineLevel="1" x14ac:dyDescent="0.3">
      <c r="A3" s="103">
        <v>30002</v>
      </c>
      <c r="B3" s="107" t="s">
        <v>754</v>
      </c>
      <c r="C3" s="123" t="s">
        <v>1544</v>
      </c>
      <c r="D3" s="105">
        <v>0</v>
      </c>
      <c r="E3" s="105">
        <v>0</v>
      </c>
      <c r="F3" s="105">
        <v>0</v>
      </c>
      <c r="G3" s="105">
        <v>0</v>
      </c>
      <c r="H3" s="105">
        <v>0</v>
      </c>
      <c r="I3" s="105">
        <v>0</v>
      </c>
      <c r="J3" s="105">
        <v>0</v>
      </c>
      <c r="K3" s="105">
        <v>0</v>
      </c>
      <c r="L3" s="105">
        <v>0</v>
      </c>
      <c r="M3" s="105">
        <f>K3+L3</f>
        <v>0</v>
      </c>
      <c r="N3" s="105">
        <v>0</v>
      </c>
      <c r="O3" s="106">
        <v>0</v>
      </c>
      <c r="P3" s="12"/>
    </row>
    <row r="4" spans="1:87" ht="34.5" customHeight="1" outlineLevel="1" x14ac:dyDescent="0.3">
      <c r="A4" s="101">
        <v>30003</v>
      </c>
      <c r="B4" s="187" t="s">
        <v>756</v>
      </c>
      <c r="C4" s="124" t="s">
        <v>1549</v>
      </c>
      <c r="D4" s="87">
        <v>2</v>
      </c>
      <c r="E4" s="188">
        <v>2</v>
      </c>
      <c r="F4" s="87">
        <v>0</v>
      </c>
      <c r="G4" s="87">
        <v>0</v>
      </c>
      <c r="H4" s="87">
        <v>0</v>
      </c>
      <c r="I4" s="87">
        <v>2</v>
      </c>
      <c r="J4" s="87">
        <v>0</v>
      </c>
      <c r="K4" s="89">
        <f>creches!P77+creches!P171</f>
        <v>72</v>
      </c>
      <c r="L4" s="89">
        <f>creches!Q77+creches!Q171</f>
        <v>0</v>
      </c>
      <c r="M4" s="182">
        <f t="shared" ref="M4:M68" si="0">K4+L4</f>
        <v>72</v>
      </c>
      <c r="N4" s="88">
        <f>M4</f>
        <v>72</v>
      </c>
      <c r="O4" s="90">
        <f>N4/M4</f>
        <v>1</v>
      </c>
    </row>
    <row r="5" spans="1:87" ht="36.75" customHeight="1" outlineLevel="1" x14ac:dyDescent="0.3">
      <c r="A5" s="102">
        <v>30004</v>
      </c>
      <c r="B5" s="49" t="s">
        <v>757</v>
      </c>
      <c r="C5" s="50" t="s">
        <v>1415</v>
      </c>
      <c r="D5" s="52">
        <v>1</v>
      </c>
      <c r="E5" s="51">
        <v>0</v>
      </c>
      <c r="F5" s="51">
        <v>0</v>
      </c>
      <c r="G5" s="51">
        <v>0</v>
      </c>
      <c r="H5" s="51">
        <v>0</v>
      </c>
      <c r="I5" s="51">
        <v>0</v>
      </c>
      <c r="J5" s="51">
        <v>0</v>
      </c>
      <c r="K5" s="54">
        <f>creches!P124</f>
        <v>20</v>
      </c>
      <c r="L5" s="54">
        <f>creches!Q124</f>
        <v>0</v>
      </c>
      <c r="M5" s="54">
        <f>creches!R124</f>
        <v>20</v>
      </c>
      <c r="N5" s="51">
        <v>0</v>
      </c>
      <c r="O5" s="53">
        <f>N5/M5</f>
        <v>0</v>
      </c>
    </row>
    <row r="6" spans="1:87" ht="36.75" customHeight="1" outlineLevel="1" x14ac:dyDescent="0.3">
      <c r="A6" s="108">
        <v>30005</v>
      </c>
      <c r="B6" s="109" t="s">
        <v>758</v>
      </c>
      <c r="C6" s="123" t="s">
        <v>1537</v>
      </c>
      <c r="D6" s="105">
        <v>0</v>
      </c>
      <c r="E6" s="105">
        <v>0</v>
      </c>
      <c r="F6" s="105">
        <v>0</v>
      </c>
      <c r="G6" s="105">
        <v>0</v>
      </c>
      <c r="H6" s="105">
        <v>0</v>
      </c>
      <c r="I6" s="105">
        <v>0</v>
      </c>
      <c r="J6" s="105">
        <v>0</v>
      </c>
      <c r="K6" s="105">
        <v>0</v>
      </c>
      <c r="L6" s="105">
        <v>0</v>
      </c>
      <c r="M6" s="105">
        <f t="shared" si="0"/>
        <v>0</v>
      </c>
      <c r="N6" s="105">
        <v>0</v>
      </c>
      <c r="O6" s="106">
        <v>0</v>
      </c>
    </row>
    <row r="7" spans="1:87" ht="39" customHeight="1" outlineLevel="1" x14ac:dyDescent="0.3">
      <c r="A7" s="101">
        <v>30006</v>
      </c>
      <c r="B7" s="91" t="s">
        <v>759</v>
      </c>
      <c r="C7" s="124" t="s">
        <v>1547</v>
      </c>
      <c r="D7" s="88">
        <v>3</v>
      </c>
      <c r="E7" s="88">
        <v>3</v>
      </c>
      <c r="F7" s="87">
        <v>0</v>
      </c>
      <c r="G7" s="87">
        <v>0</v>
      </c>
      <c r="H7" s="87">
        <v>1</v>
      </c>
      <c r="I7" s="87">
        <v>2</v>
      </c>
      <c r="J7" s="87">
        <v>0</v>
      </c>
      <c r="K7" s="89">
        <f>creches!P59+creches!P155+creches!P60</f>
        <v>90</v>
      </c>
      <c r="L7" s="89">
        <f>creches!Q59+creches!Q155+creches!Q60</f>
        <v>0</v>
      </c>
      <c r="M7" s="87">
        <f t="shared" si="0"/>
        <v>90</v>
      </c>
      <c r="N7" s="88">
        <f>M7</f>
        <v>90</v>
      </c>
      <c r="O7" s="90">
        <f>N7/M7</f>
        <v>1</v>
      </c>
      <c r="Q7" s="15"/>
      <c r="R7" s="15"/>
      <c r="S7" s="15"/>
      <c r="T7" s="15"/>
      <c r="U7" s="15"/>
    </row>
    <row r="8" spans="1:87" ht="33" customHeight="1" outlineLevel="1" x14ac:dyDescent="0.3">
      <c r="A8" s="110">
        <v>30007</v>
      </c>
      <c r="B8" s="181" t="s">
        <v>760</v>
      </c>
      <c r="C8" s="121" t="s">
        <v>1414</v>
      </c>
      <c r="D8" s="87">
        <v>7</v>
      </c>
      <c r="E8" s="87">
        <v>4</v>
      </c>
      <c r="F8" s="87">
        <v>0</v>
      </c>
      <c r="G8" s="87">
        <v>2</v>
      </c>
      <c r="H8" s="87">
        <v>0</v>
      </c>
      <c r="I8" s="87">
        <v>2</v>
      </c>
      <c r="J8" s="87">
        <v>0</v>
      </c>
      <c r="K8" s="89">
        <f>creches!P6+creches!P22+creches!P50+creches!P91+creches!P104+creches!P7+creches!P172</f>
        <v>203</v>
      </c>
      <c r="L8" s="89">
        <f>creches!Q6+creches!Q22+creches!Q50+creches!Q91+creches!Q104+creches!Q7+creches!Q172</f>
        <v>0</v>
      </c>
      <c r="M8" s="182">
        <f t="shared" si="0"/>
        <v>203</v>
      </c>
      <c r="N8" s="93">
        <f>creches!P22+creches!P91+creches!P104+creches!P7</f>
        <v>91</v>
      </c>
      <c r="O8" s="90">
        <f>N8/M8</f>
        <v>0.44827586206896552</v>
      </c>
    </row>
    <row r="9" spans="1:87" ht="35.25" customHeight="1" outlineLevel="1" x14ac:dyDescent="0.3">
      <c r="A9" s="111">
        <v>30008</v>
      </c>
      <c r="B9" s="109" t="s">
        <v>761</v>
      </c>
      <c r="C9" s="123" t="s">
        <v>1538</v>
      </c>
      <c r="D9" s="105">
        <v>0</v>
      </c>
      <c r="E9" s="105">
        <v>0</v>
      </c>
      <c r="F9" s="105">
        <v>0</v>
      </c>
      <c r="G9" s="105">
        <v>0</v>
      </c>
      <c r="H9" s="105">
        <v>0</v>
      </c>
      <c r="I9" s="105">
        <v>0</v>
      </c>
      <c r="J9" s="105">
        <v>0</v>
      </c>
      <c r="K9" s="105">
        <v>0</v>
      </c>
      <c r="L9" s="105">
        <v>0</v>
      </c>
      <c r="M9" s="105">
        <f t="shared" si="0"/>
        <v>0</v>
      </c>
      <c r="N9" s="105">
        <v>0</v>
      </c>
      <c r="O9" s="106">
        <v>0</v>
      </c>
      <c r="CE9" s="16"/>
    </row>
    <row r="10" spans="1:87" ht="31.5" customHeight="1" outlineLevel="1" x14ac:dyDescent="0.3">
      <c r="A10" s="111">
        <v>30009</v>
      </c>
      <c r="B10" s="109" t="s">
        <v>763</v>
      </c>
      <c r="C10" s="123" t="s">
        <v>1542</v>
      </c>
      <c r="D10" s="105">
        <v>0</v>
      </c>
      <c r="E10" s="105">
        <v>0</v>
      </c>
      <c r="F10" s="105">
        <v>0</v>
      </c>
      <c r="G10" s="105">
        <v>0</v>
      </c>
      <c r="H10" s="105">
        <v>0</v>
      </c>
      <c r="I10" s="105">
        <v>0</v>
      </c>
      <c r="J10" s="105">
        <v>0</v>
      </c>
      <c r="K10" s="105">
        <v>0</v>
      </c>
      <c r="L10" s="105">
        <v>0</v>
      </c>
      <c r="M10" s="105">
        <f t="shared" si="0"/>
        <v>0</v>
      </c>
      <c r="N10" s="105">
        <v>0</v>
      </c>
      <c r="O10" s="106">
        <v>0</v>
      </c>
    </row>
    <row r="11" spans="1:87" ht="32.25" customHeight="1" outlineLevel="1" x14ac:dyDescent="0.3">
      <c r="A11" s="112">
        <v>30010</v>
      </c>
      <c r="B11" s="55" t="s">
        <v>765</v>
      </c>
      <c r="C11" s="50" t="s">
        <v>1414</v>
      </c>
      <c r="D11" s="51">
        <v>2</v>
      </c>
      <c r="E11" s="51">
        <v>0</v>
      </c>
      <c r="F11" s="52">
        <v>0</v>
      </c>
      <c r="G11" s="52">
        <v>0</v>
      </c>
      <c r="H11" s="52">
        <v>0</v>
      </c>
      <c r="I11" s="52">
        <v>0</v>
      </c>
      <c r="J11" s="52">
        <v>0</v>
      </c>
      <c r="K11" s="54">
        <f>creches!P73+creches!P89</f>
        <v>35</v>
      </c>
      <c r="L11" s="54">
        <f>creches!Q73+creches!Q89</f>
        <v>0</v>
      </c>
      <c r="M11" s="52">
        <f t="shared" si="0"/>
        <v>35</v>
      </c>
      <c r="N11" s="51">
        <v>0</v>
      </c>
      <c r="O11" s="53">
        <f>N11/M11</f>
        <v>0</v>
      </c>
    </row>
    <row r="12" spans="1:87" ht="36.75" customHeight="1" outlineLevel="1" x14ac:dyDescent="0.3">
      <c r="A12" s="113">
        <v>30011</v>
      </c>
      <c r="B12" s="56" t="s">
        <v>766</v>
      </c>
      <c r="C12" s="50" t="s">
        <v>1543</v>
      </c>
      <c r="D12" s="52">
        <v>3</v>
      </c>
      <c r="E12" s="52">
        <v>0</v>
      </c>
      <c r="F12" s="52">
        <v>0</v>
      </c>
      <c r="G12" s="52">
        <v>0</v>
      </c>
      <c r="H12" s="52">
        <v>0</v>
      </c>
      <c r="I12" s="52">
        <v>0</v>
      </c>
      <c r="J12" s="52">
        <v>0</v>
      </c>
      <c r="K12" s="54">
        <f>creches!P67+creches!P79+creches!P80</f>
        <v>57</v>
      </c>
      <c r="L12" s="54">
        <f>creches!Q67+creches!Q79+creches!Q80</f>
        <v>0</v>
      </c>
      <c r="M12" s="52">
        <f t="shared" si="0"/>
        <v>57</v>
      </c>
      <c r="N12" s="51">
        <f>0</f>
        <v>0</v>
      </c>
      <c r="O12" s="53">
        <f>N12/M12</f>
        <v>0</v>
      </c>
    </row>
    <row r="13" spans="1:87" ht="41.25" customHeight="1" outlineLevel="1" x14ac:dyDescent="0.3">
      <c r="A13" s="115">
        <v>30012</v>
      </c>
      <c r="B13" s="55" t="s">
        <v>767</v>
      </c>
      <c r="C13" s="114" t="s">
        <v>1416</v>
      </c>
      <c r="D13" s="51">
        <v>1</v>
      </c>
      <c r="E13" s="51">
        <v>0</v>
      </c>
      <c r="F13" s="52">
        <v>0</v>
      </c>
      <c r="G13" s="52">
        <v>0</v>
      </c>
      <c r="H13" s="52">
        <v>0</v>
      </c>
      <c r="I13" s="52">
        <v>0</v>
      </c>
      <c r="J13" s="52">
        <v>0</v>
      </c>
      <c r="K13" s="54">
        <f>creches!P29</f>
        <v>30</v>
      </c>
      <c r="L13" s="54">
        <f>creches!Q29</f>
        <v>0</v>
      </c>
      <c r="M13" s="52">
        <f t="shared" si="0"/>
        <v>30</v>
      </c>
      <c r="N13" s="51">
        <v>0</v>
      </c>
      <c r="O13" s="53">
        <f>N13/M13</f>
        <v>0</v>
      </c>
    </row>
    <row r="14" spans="1:87" ht="36.75" customHeight="1" outlineLevel="1" x14ac:dyDescent="0.3">
      <c r="A14" s="116">
        <v>30013</v>
      </c>
      <c r="B14" s="117" t="s">
        <v>768</v>
      </c>
      <c r="C14" s="123" t="s">
        <v>1414</v>
      </c>
      <c r="D14" s="105">
        <v>0</v>
      </c>
      <c r="E14" s="105">
        <v>0</v>
      </c>
      <c r="F14" s="105">
        <v>0</v>
      </c>
      <c r="G14" s="105">
        <v>0</v>
      </c>
      <c r="H14" s="105">
        <v>0</v>
      </c>
      <c r="I14" s="105">
        <v>0</v>
      </c>
      <c r="J14" s="105">
        <v>0</v>
      </c>
      <c r="K14" s="105">
        <v>0</v>
      </c>
      <c r="L14" s="105">
        <v>0</v>
      </c>
      <c r="M14" s="105">
        <f t="shared" si="0"/>
        <v>0</v>
      </c>
      <c r="N14" s="105">
        <v>0</v>
      </c>
      <c r="O14" s="106">
        <v>0</v>
      </c>
    </row>
    <row r="15" spans="1:87" ht="42" customHeight="1" outlineLevel="1" x14ac:dyDescent="0.3">
      <c r="A15" s="119">
        <v>30014</v>
      </c>
      <c r="B15" s="55" t="s">
        <v>769</v>
      </c>
      <c r="C15" s="50" t="s">
        <v>1414</v>
      </c>
      <c r="D15" s="52">
        <v>1</v>
      </c>
      <c r="E15" s="52">
        <v>0</v>
      </c>
      <c r="F15" s="52">
        <v>0</v>
      </c>
      <c r="G15" s="52">
        <v>0</v>
      </c>
      <c r="H15" s="52">
        <v>0</v>
      </c>
      <c r="I15" s="52">
        <v>0</v>
      </c>
      <c r="J15" s="52">
        <v>0</v>
      </c>
      <c r="K15" s="54">
        <f>creches!P173</f>
        <v>12</v>
      </c>
      <c r="L15" s="54">
        <f>creches!Q173</f>
        <v>0</v>
      </c>
      <c r="M15" s="52">
        <f t="shared" si="0"/>
        <v>12</v>
      </c>
      <c r="N15" s="52">
        <v>0</v>
      </c>
      <c r="O15" s="53">
        <v>0</v>
      </c>
    </row>
    <row r="16" spans="1:87" ht="42" customHeight="1" outlineLevel="1" x14ac:dyDescent="0.25">
      <c r="A16" s="116">
        <v>30015</v>
      </c>
      <c r="B16" s="109" t="s">
        <v>770</v>
      </c>
      <c r="C16" s="123" t="s">
        <v>1542</v>
      </c>
      <c r="D16" s="105">
        <v>0</v>
      </c>
      <c r="E16" s="105">
        <v>0</v>
      </c>
      <c r="F16" s="105">
        <v>0</v>
      </c>
      <c r="G16" s="105">
        <v>0</v>
      </c>
      <c r="H16" s="105">
        <v>0</v>
      </c>
      <c r="I16" s="105">
        <v>0</v>
      </c>
      <c r="J16" s="105">
        <v>0</v>
      </c>
      <c r="K16" s="105">
        <v>0</v>
      </c>
      <c r="L16" s="105">
        <v>0</v>
      </c>
      <c r="M16" s="105">
        <f t="shared" si="0"/>
        <v>0</v>
      </c>
      <c r="N16" s="105">
        <v>0</v>
      </c>
      <c r="O16" s="106">
        <v>0</v>
      </c>
      <c r="P16" s="12"/>
    </row>
    <row r="17" spans="1:21" ht="42" customHeight="1" outlineLevel="1" x14ac:dyDescent="0.3">
      <c r="A17" s="116">
        <v>30016</v>
      </c>
      <c r="B17" s="109" t="s">
        <v>771</v>
      </c>
      <c r="C17" s="123" t="s">
        <v>1542</v>
      </c>
      <c r="D17" s="105">
        <v>0</v>
      </c>
      <c r="E17" s="105">
        <v>0</v>
      </c>
      <c r="F17" s="105">
        <v>0</v>
      </c>
      <c r="G17" s="105">
        <v>0</v>
      </c>
      <c r="H17" s="105">
        <v>0</v>
      </c>
      <c r="I17" s="105">
        <v>0</v>
      </c>
      <c r="J17" s="105">
        <v>0</v>
      </c>
      <c r="K17" s="105">
        <v>0</v>
      </c>
      <c r="L17" s="105">
        <v>0</v>
      </c>
      <c r="M17" s="105">
        <f t="shared" si="0"/>
        <v>0</v>
      </c>
      <c r="N17" s="105">
        <v>0</v>
      </c>
      <c r="O17" s="106">
        <v>0</v>
      </c>
    </row>
    <row r="18" spans="1:21" ht="42" customHeight="1" outlineLevel="1" x14ac:dyDescent="0.3">
      <c r="A18" s="116">
        <v>30017</v>
      </c>
      <c r="B18" s="109" t="s">
        <v>772</v>
      </c>
      <c r="C18" s="123" t="s">
        <v>1542</v>
      </c>
      <c r="D18" s="105">
        <v>0</v>
      </c>
      <c r="E18" s="105">
        <v>0</v>
      </c>
      <c r="F18" s="105">
        <v>0</v>
      </c>
      <c r="G18" s="105">
        <v>0</v>
      </c>
      <c r="H18" s="105">
        <v>0</v>
      </c>
      <c r="I18" s="105">
        <v>0</v>
      </c>
      <c r="J18" s="105">
        <v>0</v>
      </c>
      <c r="K18" s="105">
        <v>0</v>
      </c>
      <c r="L18" s="105">
        <v>0</v>
      </c>
      <c r="M18" s="105">
        <f t="shared" si="0"/>
        <v>0</v>
      </c>
      <c r="N18" s="105">
        <v>0</v>
      </c>
      <c r="O18" s="106">
        <v>0</v>
      </c>
    </row>
    <row r="19" spans="1:21" ht="42" customHeight="1" outlineLevel="1" x14ac:dyDescent="0.3">
      <c r="A19" s="116">
        <v>30018</v>
      </c>
      <c r="B19" s="107" t="s">
        <v>773</v>
      </c>
      <c r="C19" s="123" t="s">
        <v>1544</v>
      </c>
      <c r="D19" s="105">
        <v>0</v>
      </c>
      <c r="E19" s="105">
        <v>0</v>
      </c>
      <c r="F19" s="105">
        <v>0</v>
      </c>
      <c r="G19" s="105">
        <v>0</v>
      </c>
      <c r="H19" s="105">
        <v>0</v>
      </c>
      <c r="I19" s="105">
        <v>0</v>
      </c>
      <c r="J19" s="105">
        <v>0</v>
      </c>
      <c r="K19" s="105">
        <v>0</v>
      </c>
      <c r="L19" s="105">
        <v>0</v>
      </c>
      <c r="M19" s="105">
        <f t="shared" si="0"/>
        <v>0</v>
      </c>
      <c r="N19" s="105">
        <v>0</v>
      </c>
      <c r="O19" s="106">
        <v>0</v>
      </c>
    </row>
    <row r="20" spans="1:21" ht="31.5" customHeight="1" outlineLevel="1" x14ac:dyDescent="0.3">
      <c r="A20" s="119">
        <v>30019</v>
      </c>
      <c r="B20" s="57" t="s">
        <v>774</v>
      </c>
      <c r="C20" s="50" t="s">
        <v>1544</v>
      </c>
      <c r="D20" s="51">
        <v>1</v>
      </c>
      <c r="E20" s="51">
        <v>0</v>
      </c>
      <c r="F20" s="51">
        <v>0</v>
      </c>
      <c r="G20" s="51">
        <v>0</v>
      </c>
      <c r="H20" s="51">
        <v>0</v>
      </c>
      <c r="I20" s="51">
        <v>0</v>
      </c>
      <c r="J20" s="51">
        <v>0</v>
      </c>
      <c r="K20" s="58">
        <f>creches!P145</f>
        <v>17</v>
      </c>
      <c r="L20" s="58">
        <f>creches!Q145</f>
        <v>0</v>
      </c>
      <c r="M20" s="52">
        <f t="shared" si="0"/>
        <v>17</v>
      </c>
      <c r="N20" s="51">
        <v>0</v>
      </c>
      <c r="O20" s="53">
        <f>N20/M20</f>
        <v>0</v>
      </c>
      <c r="U20" s="15"/>
    </row>
    <row r="21" spans="1:21" ht="33.75" customHeight="1" outlineLevel="1" x14ac:dyDescent="0.3">
      <c r="A21" s="120">
        <v>30020</v>
      </c>
      <c r="B21" s="92" t="s">
        <v>775</v>
      </c>
      <c r="C21" s="121" t="s">
        <v>1415</v>
      </c>
      <c r="D21" s="87">
        <v>1</v>
      </c>
      <c r="E21" s="88">
        <v>1</v>
      </c>
      <c r="F21" s="88">
        <v>0</v>
      </c>
      <c r="G21" s="88">
        <v>1</v>
      </c>
      <c r="H21" s="88">
        <v>0</v>
      </c>
      <c r="I21" s="88">
        <v>0</v>
      </c>
      <c r="J21" s="88">
        <v>0</v>
      </c>
      <c r="K21" s="93">
        <f>creches!P62</f>
        <v>20</v>
      </c>
      <c r="L21" s="93">
        <f>creches!Q62</f>
        <v>0</v>
      </c>
      <c r="M21" s="87">
        <f t="shared" si="0"/>
        <v>20</v>
      </c>
      <c r="N21" s="88">
        <f>M21</f>
        <v>20</v>
      </c>
      <c r="O21" s="90">
        <f>N21/M21</f>
        <v>1</v>
      </c>
    </row>
    <row r="22" spans="1:21" ht="42" customHeight="1" outlineLevel="1" x14ac:dyDescent="0.3">
      <c r="A22" s="116">
        <v>30021</v>
      </c>
      <c r="B22" s="109" t="s">
        <v>776</v>
      </c>
      <c r="C22" s="123" t="s">
        <v>1414</v>
      </c>
      <c r="D22" s="105">
        <v>0</v>
      </c>
      <c r="E22" s="105">
        <v>0</v>
      </c>
      <c r="F22" s="105">
        <v>0</v>
      </c>
      <c r="G22" s="105">
        <v>0</v>
      </c>
      <c r="H22" s="105">
        <v>0</v>
      </c>
      <c r="I22" s="105">
        <v>0</v>
      </c>
      <c r="J22" s="105">
        <v>0</v>
      </c>
      <c r="K22" s="105">
        <v>0</v>
      </c>
      <c r="L22" s="105">
        <v>0</v>
      </c>
      <c r="M22" s="105">
        <f t="shared" si="0"/>
        <v>0</v>
      </c>
      <c r="N22" s="105">
        <v>0</v>
      </c>
      <c r="O22" s="106">
        <v>0</v>
      </c>
    </row>
    <row r="23" spans="1:21" ht="42" customHeight="1" outlineLevel="1" x14ac:dyDescent="0.3">
      <c r="A23" s="116">
        <v>30022</v>
      </c>
      <c r="B23" s="109" t="s">
        <v>777</v>
      </c>
      <c r="C23" s="123" t="s">
        <v>1538</v>
      </c>
      <c r="D23" s="105">
        <v>0</v>
      </c>
      <c r="E23" s="105">
        <v>0</v>
      </c>
      <c r="F23" s="105">
        <v>0</v>
      </c>
      <c r="G23" s="105">
        <v>0</v>
      </c>
      <c r="H23" s="105">
        <v>0</v>
      </c>
      <c r="I23" s="105">
        <v>0</v>
      </c>
      <c r="J23" s="105">
        <v>0</v>
      </c>
      <c r="K23" s="105">
        <v>0</v>
      </c>
      <c r="L23" s="105">
        <v>0</v>
      </c>
      <c r="M23" s="105">
        <f t="shared" si="0"/>
        <v>0</v>
      </c>
      <c r="N23" s="105">
        <v>0</v>
      </c>
      <c r="O23" s="106">
        <v>0</v>
      </c>
    </row>
    <row r="24" spans="1:21" ht="42" customHeight="1" outlineLevel="1" x14ac:dyDescent="0.3">
      <c r="A24" s="116">
        <v>30023</v>
      </c>
      <c r="B24" s="107" t="s">
        <v>778</v>
      </c>
      <c r="C24" s="123" t="s">
        <v>1544</v>
      </c>
      <c r="D24" s="105">
        <v>0</v>
      </c>
      <c r="E24" s="105">
        <v>0</v>
      </c>
      <c r="F24" s="105">
        <v>0</v>
      </c>
      <c r="G24" s="105">
        <v>0</v>
      </c>
      <c r="H24" s="105">
        <v>0</v>
      </c>
      <c r="I24" s="105">
        <v>0</v>
      </c>
      <c r="J24" s="105">
        <v>0</v>
      </c>
      <c r="K24" s="105">
        <v>0</v>
      </c>
      <c r="L24" s="105">
        <v>0</v>
      </c>
      <c r="M24" s="105">
        <f t="shared" si="0"/>
        <v>0</v>
      </c>
      <c r="N24" s="105">
        <v>0</v>
      </c>
      <c r="O24" s="106">
        <v>0</v>
      </c>
    </row>
    <row r="25" spans="1:21" ht="42" customHeight="1" outlineLevel="1" x14ac:dyDescent="0.3">
      <c r="A25" s="116">
        <v>30024</v>
      </c>
      <c r="B25" s="109" t="s">
        <v>779</v>
      </c>
      <c r="C25" s="123" t="s">
        <v>1542</v>
      </c>
      <c r="D25" s="105">
        <v>0</v>
      </c>
      <c r="E25" s="105">
        <v>0</v>
      </c>
      <c r="F25" s="105">
        <v>0</v>
      </c>
      <c r="G25" s="105">
        <v>0</v>
      </c>
      <c r="H25" s="105">
        <v>0</v>
      </c>
      <c r="I25" s="105">
        <v>0</v>
      </c>
      <c r="J25" s="105">
        <v>0</v>
      </c>
      <c r="K25" s="105">
        <v>0</v>
      </c>
      <c r="L25" s="105">
        <v>0</v>
      </c>
      <c r="M25" s="105">
        <f t="shared" si="0"/>
        <v>0</v>
      </c>
      <c r="N25" s="105">
        <v>0</v>
      </c>
      <c r="O25" s="106">
        <v>0</v>
      </c>
    </row>
    <row r="26" spans="1:21" ht="42" customHeight="1" outlineLevel="1" x14ac:dyDescent="0.3">
      <c r="A26" s="116">
        <v>30025</v>
      </c>
      <c r="B26" s="109" t="s">
        <v>780</v>
      </c>
      <c r="C26" s="123" t="s">
        <v>1542</v>
      </c>
      <c r="D26" s="105">
        <v>0</v>
      </c>
      <c r="E26" s="105">
        <v>0</v>
      </c>
      <c r="F26" s="105">
        <v>0</v>
      </c>
      <c r="G26" s="105">
        <v>0</v>
      </c>
      <c r="H26" s="105">
        <v>0</v>
      </c>
      <c r="I26" s="105">
        <v>0</v>
      </c>
      <c r="J26" s="105">
        <v>0</v>
      </c>
      <c r="K26" s="105">
        <v>0</v>
      </c>
      <c r="L26" s="105">
        <v>0</v>
      </c>
      <c r="M26" s="105">
        <f t="shared" si="0"/>
        <v>0</v>
      </c>
      <c r="N26" s="105">
        <v>0</v>
      </c>
      <c r="O26" s="106">
        <v>0</v>
      </c>
    </row>
    <row r="27" spans="1:21" ht="42" customHeight="1" outlineLevel="1" x14ac:dyDescent="0.3">
      <c r="A27" s="116">
        <v>30026</v>
      </c>
      <c r="B27" s="109" t="s">
        <v>781</v>
      </c>
      <c r="C27" s="123" t="s">
        <v>1542</v>
      </c>
      <c r="D27" s="105">
        <v>0</v>
      </c>
      <c r="E27" s="105">
        <v>0</v>
      </c>
      <c r="F27" s="105">
        <v>0</v>
      </c>
      <c r="G27" s="105">
        <v>0</v>
      </c>
      <c r="H27" s="105">
        <v>0</v>
      </c>
      <c r="I27" s="105">
        <v>0</v>
      </c>
      <c r="J27" s="105">
        <v>0</v>
      </c>
      <c r="K27" s="105">
        <v>0</v>
      </c>
      <c r="L27" s="105">
        <v>0</v>
      </c>
      <c r="M27" s="105">
        <f t="shared" si="0"/>
        <v>0</v>
      </c>
      <c r="N27" s="105">
        <v>0</v>
      </c>
      <c r="O27" s="106">
        <v>0</v>
      </c>
    </row>
    <row r="28" spans="1:21" ht="42" customHeight="1" outlineLevel="1" x14ac:dyDescent="0.3">
      <c r="A28" s="116">
        <v>30027</v>
      </c>
      <c r="B28" s="117" t="s">
        <v>782</v>
      </c>
      <c r="C28" s="123" t="s">
        <v>1414</v>
      </c>
      <c r="D28" s="105">
        <v>0</v>
      </c>
      <c r="E28" s="105">
        <v>0</v>
      </c>
      <c r="F28" s="105">
        <v>0</v>
      </c>
      <c r="G28" s="105">
        <v>0</v>
      </c>
      <c r="H28" s="105">
        <v>0</v>
      </c>
      <c r="I28" s="105">
        <v>0</v>
      </c>
      <c r="J28" s="105">
        <v>0</v>
      </c>
      <c r="K28" s="105">
        <v>0</v>
      </c>
      <c r="L28" s="105">
        <v>0</v>
      </c>
      <c r="M28" s="105">
        <f t="shared" si="0"/>
        <v>0</v>
      </c>
      <c r="N28" s="105">
        <v>0</v>
      </c>
      <c r="O28" s="106">
        <v>0</v>
      </c>
    </row>
    <row r="29" spans="1:21" ht="42" customHeight="1" outlineLevel="1" x14ac:dyDescent="0.3">
      <c r="A29" s="120">
        <v>30028</v>
      </c>
      <c r="B29" s="181" t="s">
        <v>783</v>
      </c>
      <c r="C29" s="121" t="s">
        <v>1538</v>
      </c>
      <c r="D29" s="88">
        <v>4</v>
      </c>
      <c r="E29" s="88">
        <v>2</v>
      </c>
      <c r="F29" s="88">
        <v>0</v>
      </c>
      <c r="G29" s="88">
        <v>1</v>
      </c>
      <c r="H29" s="88">
        <v>0</v>
      </c>
      <c r="I29" s="88">
        <v>1</v>
      </c>
      <c r="J29" s="88">
        <v>0</v>
      </c>
      <c r="K29" s="93">
        <f>creches!P70+creches!P95+creches!P71+creches!P58</f>
        <v>160</v>
      </c>
      <c r="L29" s="93">
        <f>creches!Q70+creches!Q95+creches!Q71</f>
        <v>0</v>
      </c>
      <c r="M29" s="182">
        <f t="shared" si="0"/>
        <v>160</v>
      </c>
      <c r="N29" s="183">
        <f>creches!P95+creches!P58</f>
        <v>90</v>
      </c>
      <c r="O29" s="90">
        <f>N29/M29</f>
        <v>0.5625</v>
      </c>
    </row>
    <row r="30" spans="1:21" ht="42" customHeight="1" outlineLevel="1" x14ac:dyDescent="0.3">
      <c r="A30" s="119">
        <v>30029</v>
      </c>
      <c r="B30" s="56" t="s">
        <v>784</v>
      </c>
      <c r="C30" s="50" t="s">
        <v>1539</v>
      </c>
      <c r="D30" s="52">
        <v>1</v>
      </c>
      <c r="E30" s="52">
        <v>0</v>
      </c>
      <c r="F30" s="52">
        <v>0</v>
      </c>
      <c r="G30" s="52">
        <v>0</v>
      </c>
      <c r="H30" s="52">
        <v>0</v>
      </c>
      <c r="I30" s="52">
        <v>0</v>
      </c>
      <c r="J30" s="52">
        <v>0</v>
      </c>
      <c r="K30" s="54">
        <f>creches!P167</f>
        <v>15</v>
      </c>
      <c r="L30" s="54">
        <f>creches!Q167</f>
        <v>0</v>
      </c>
      <c r="M30" s="52">
        <f t="shared" si="0"/>
        <v>15</v>
      </c>
      <c r="N30" s="52">
        <v>0</v>
      </c>
      <c r="O30" s="53">
        <v>0</v>
      </c>
    </row>
    <row r="31" spans="1:21" ht="42" customHeight="1" outlineLevel="1" x14ac:dyDescent="0.3">
      <c r="A31" s="116">
        <v>30030</v>
      </c>
      <c r="B31" s="109" t="s">
        <v>785</v>
      </c>
      <c r="C31" s="123" t="s">
        <v>1414</v>
      </c>
      <c r="D31" s="105">
        <v>0</v>
      </c>
      <c r="E31" s="105">
        <v>0</v>
      </c>
      <c r="F31" s="105">
        <v>0</v>
      </c>
      <c r="G31" s="105">
        <v>0</v>
      </c>
      <c r="H31" s="105">
        <v>0</v>
      </c>
      <c r="I31" s="105">
        <v>0</v>
      </c>
      <c r="J31" s="105">
        <v>0</v>
      </c>
      <c r="K31" s="105">
        <v>0</v>
      </c>
      <c r="L31" s="105">
        <v>0</v>
      </c>
      <c r="M31" s="105">
        <f t="shared" si="0"/>
        <v>0</v>
      </c>
      <c r="N31" s="105">
        <v>0</v>
      </c>
      <c r="O31" s="106">
        <v>0</v>
      </c>
    </row>
    <row r="32" spans="1:21" ht="42" customHeight="1" outlineLevel="1" x14ac:dyDescent="0.3">
      <c r="A32" s="116">
        <v>30031</v>
      </c>
      <c r="B32" s="109" t="s">
        <v>786</v>
      </c>
      <c r="C32" s="123" t="s">
        <v>1538</v>
      </c>
      <c r="D32" s="105">
        <v>0</v>
      </c>
      <c r="E32" s="105">
        <v>0</v>
      </c>
      <c r="F32" s="105">
        <v>0</v>
      </c>
      <c r="G32" s="105">
        <v>0</v>
      </c>
      <c r="H32" s="105">
        <v>0</v>
      </c>
      <c r="I32" s="105">
        <v>0</v>
      </c>
      <c r="J32" s="105">
        <v>0</v>
      </c>
      <c r="K32" s="105">
        <v>0</v>
      </c>
      <c r="L32" s="105">
        <v>0</v>
      </c>
      <c r="M32" s="105">
        <f t="shared" si="0"/>
        <v>0</v>
      </c>
      <c r="N32" s="105">
        <v>0</v>
      </c>
      <c r="O32" s="106">
        <v>0</v>
      </c>
    </row>
    <row r="33" spans="1:15" ht="32.25" customHeight="1" outlineLevel="1" x14ac:dyDescent="0.3">
      <c r="A33" s="119">
        <v>30032</v>
      </c>
      <c r="B33" s="56" t="s">
        <v>787</v>
      </c>
      <c r="C33" s="50" t="s">
        <v>1417</v>
      </c>
      <c r="D33" s="52">
        <v>2</v>
      </c>
      <c r="E33" s="51">
        <v>0</v>
      </c>
      <c r="F33" s="51">
        <v>0</v>
      </c>
      <c r="G33" s="51">
        <v>0</v>
      </c>
      <c r="H33" s="51">
        <v>0</v>
      </c>
      <c r="I33" s="51">
        <v>0</v>
      </c>
      <c r="J33" s="51">
        <v>0</v>
      </c>
      <c r="K33" s="58">
        <f>creches!P13+creches!P14</f>
        <v>120</v>
      </c>
      <c r="L33" s="58">
        <f>creches!Q13+creches!Q14</f>
        <v>0</v>
      </c>
      <c r="M33" s="54">
        <f>creches!R13+creches!R14</f>
        <v>120</v>
      </c>
      <c r="N33" s="51">
        <v>0</v>
      </c>
      <c r="O33" s="53">
        <f>N33/M33</f>
        <v>0</v>
      </c>
    </row>
    <row r="34" spans="1:15" ht="30" customHeight="1" outlineLevel="1" x14ac:dyDescent="0.3">
      <c r="A34" s="119">
        <v>30033</v>
      </c>
      <c r="B34" s="49" t="s">
        <v>788</v>
      </c>
      <c r="C34" s="50" t="s">
        <v>1418</v>
      </c>
      <c r="D34" s="52">
        <v>2</v>
      </c>
      <c r="E34" s="51">
        <v>0</v>
      </c>
      <c r="F34" s="51">
        <v>0</v>
      </c>
      <c r="G34" s="51">
        <v>0</v>
      </c>
      <c r="H34" s="51">
        <v>0</v>
      </c>
      <c r="I34" s="51">
        <v>0</v>
      </c>
      <c r="J34" s="51">
        <v>0</v>
      </c>
      <c r="K34" s="58">
        <f>creches!P68+creches!P69</f>
        <v>40</v>
      </c>
      <c r="L34" s="58">
        <f>creches!Q68+creches!Q69</f>
        <v>0</v>
      </c>
      <c r="M34" s="52">
        <f t="shared" si="0"/>
        <v>40</v>
      </c>
      <c r="N34" s="51">
        <v>0</v>
      </c>
      <c r="O34" s="53">
        <f>N34/M34</f>
        <v>0</v>
      </c>
    </row>
    <row r="35" spans="1:15" ht="33" customHeight="1" outlineLevel="1" x14ac:dyDescent="0.3">
      <c r="A35" s="119">
        <v>30034</v>
      </c>
      <c r="B35" s="56" t="s">
        <v>789</v>
      </c>
      <c r="C35" s="50" t="s">
        <v>1418</v>
      </c>
      <c r="D35" s="52">
        <v>1</v>
      </c>
      <c r="E35" s="51">
        <v>0</v>
      </c>
      <c r="F35" s="51">
        <v>0</v>
      </c>
      <c r="G35" s="51">
        <v>0</v>
      </c>
      <c r="H35" s="51">
        <v>0</v>
      </c>
      <c r="I35" s="51">
        <v>0</v>
      </c>
      <c r="J35" s="51">
        <v>0</v>
      </c>
      <c r="K35" s="58">
        <f>creches!P63</f>
        <v>45</v>
      </c>
      <c r="L35" s="58">
        <f>creches!Q63</f>
        <v>0</v>
      </c>
      <c r="M35" s="52">
        <f t="shared" si="0"/>
        <v>45</v>
      </c>
      <c r="N35" s="51">
        <v>0</v>
      </c>
      <c r="O35" s="53">
        <f>N35/M35</f>
        <v>0</v>
      </c>
    </row>
    <row r="36" spans="1:15" ht="42" customHeight="1" outlineLevel="1" x14ac:dyDescent="0.3">
      <c r="A36" s="116">
        <v>30035</v>
      </c>
      <c r="B36" s="109" t="s">
        <v>790</v>
      </c>
      <c r="C36" s="123" t="s">
        <v>1414</v>
      </c>
      <c r="D36" s="105">
        <v>0</v>
      </c>
      <c r="E36" s="105">
        <v>0</v>
      </c>
      <c r="F36" s="105">
        <v>0</v>
      </c>
      <c r="G36" s="105">
        <v>0</v>
      </c>
      <c r="H36" s="105">
        <v>0</v>
      </c>
      <c r="I36" s="105">
        <v>0</v>
      </c>
      <c r="J36" s="105">
        <v>0</v>
      </c>
      <c r="K36" s="105">
        <v>0</v>
      </c>
      <c r="L36" s="105">
        <v>0</v>
      </c>
      <c r="M36" s="105">
        <f t="shared" si="0"/>
        <v>0</v>
      </c>
      <c r="N36" s="105">
        <v>0</v>
      </c>
      <c r="O36" s="106">
        <v>0</v>
      </c>
    </row>
    <row r="37" spans="1:15" ht="42" customHeight="1" outlineLevel="1" x14ac:dyDescent="0.3">
      <c r="A37" s="119">
        <v>30036</v>
      </c>
      <c r="B37" s="56" t="s">
        <v>791</v>
      </c>
      <c r="C37" s="50" t="s">
        <v>1415</v>
      </c>
      <c r="D37" s="52">
        <v>1</v>
      </c>
      <c r="E37" s="51">
        <v>0</v>
      </c>
      <c r="F37" s="51">
        <v>0</v>
      </c>
      <c r="G37" s="51">
        <v>0</v>
      </c>
      <c r="H37" s="51">
        <v>0</v>
      </c>
      <c r="I37" s="51">
        <v>0</v>
      </c>
      <c r="J37" s="51">
        <v>0</v>
      </c>
      <c r="K37" s="58">
        <f>creches!P31</f>
        <v>35</v>
      </c>
      <c r="L37" s="58">
        <f>creches!Q31</f>
        <v>0</v>
      </c>
      <c r="M37" s="52">
        <f t="shared" si="0"/>
        <v>35</v>
      </c>
      <c r="N37" s="51">
        <v>0</v>
      </c>
      <c r="O37" s="53">
        <f>N37/M37</f>
        <v>0</v>
      </c>
    </row>
    <row r="38" spans="1:15" ht="39" customHeight="1" outlineLevel="1" x14ac:dyDescent="0.3">
      <c r="A38" s="116">
        <v>30037</v>
      </c>
      <c r="B38" s="109" t="s">
        <v>792</v>
      </c>
      <c r="C38" s="123" t="s">
        <v>1538</v>
      </c>
      <c r="D38" s="105">
        <v>0</v>
      </c>
      <c r="E38" s="105">
        <v>0</v>
      </c>
      <c r="F38" s="105">
        <v>0</v>
      </c>
      <c r="G38" s="105">
        <v>0</v>
      </c>
      <c r="H38" s="105">
        <v>0</v>
      </c>
      <c r="I38" s="105">
        <v>0</v>
      </c>
      <c r="J38" s="105">
        <v>0</v>
      </c>
      <c r="K38" s="105">
        <v>0</v>
      </c>
      <c r="L38" s="105">
        <v>0</v>
      </c>
      <c r="M38" s="105">
        <f t="shared" si="0"/>
        <v>0</v>
      </c>
      <c r="N38" s="105">
        <v>0</v>
      </c>
      <c r="O38" s="106">
        <v>0</v>
      </c>
    </row>
    <row r="39" spans="1:15" ht="42" customHeight="1" outlineLevel="1" x14ac:dyDescent="0.3">
      <c r="A39" s="116">
        <v>30038</v>
      </c>
      <c r="B39" s="109" t="s">
        <v>793</v>
      </c>
      <c r="C39" s="123" t="s">
        <v>1542</v>
      </c>
      <c r="D39" s="105">
        <v>0</v>
      </c>
      <c r="E39" s="105">
        <v>0</v>
      </c>
      <c r="F39" s="105">
        <v>0</v>
      </c>
      <c r="G39" s="105">
        <v>0</v>
      </c>
      <c r="H39" s="105">
        <v>0</v>
      </c>
      <c r="I39" s="105">
        <v>0</v>
      </c>
      <c r="J39" s="105">
        <v>0</v>
      </c>
      <c r="K39" s="105">
        <v>0</v>
      </c>
      <c r="L39" s="105">
        <v>0</v>
      </c>
      <c r="M39" s="105">
        <f t="shared" si="0"/>
        <v>0</v>
      </c>
      <c r="N39" s="105">
        <v>0</v>
      </c>
      <c r="O39" s="106">
        <v>0</v>
      </c>
    </row>
    <row r="40" spans="1:15" ht="42" customHeight="1" outlineLevel="1" x14ac:dyDescent="0.3">
      <c r="A40" s="119">
        <v>30039</v>
      </c>
      <c r="B40" s="56" t="s">
        <v>794</v>
      </c>
      <c r="C40" s="50" t="s">
        <v>1415</v>
      </c>
      <c r="D40" s="52">
        <v>1</v>
      </c>
      <c r="E40" s="51">
        <v>0</v>
      </c>
      <c r="F40" s="51">
        <v>0</v>
      </c>
      <c r="G40" s="51">
        <v>0</v>
      </c>
      <c r="H40" s="51">
        <v>0</v>
      </c>
      <c r="I40" s="51">
        <v>0</v>
      </c>
      <c r="J40" s="51">
        <v>0</v>
      </c>
      <c r="K40" s="58">
        <f>creches!P35</f>
        <v>30</v>
      </c>
      <c r="L40" s="58">
        <f>creches!Q35</f>
        <v>0</v>
      </c>
      <c r="M40" s="52">
        <f t="shared" si="0"/>
        <v>30</v>
      </c>
      <c r="N40" s="51">
        <v>0</v>
      </c>
      <c r="O40" s="53">
        <f>N40/M40</f>
        <v>0</v>
      </c>
    </row>
    <row r="41" spans="1:15" ht="42" customHeight="1" outlineLevel="1" x14ac:dyDescent="0.3">
      <c r="A41" s="116">
        <v>30040</v>
      </c>
      <c r="B41" s="109" t="s">
        <v>795</v>
      </c>
      <c r="C41" s="123" t="s">
        <v>1542</v>
      </c>
      <c r="D41" s="105">
        <v>0</v>
      </c>
      <c r="E41" s="105">
        <v>0</v>
      </c>
      <c r="F41" s="105">
        <v>0</v>
      </c>
      <c r="G41" s="105">
        <v>0</v>
      </c>
      <c r="H41" s="105">
        <v>0</v>
      </c>
      <c r="I41" s="105">
        <v>0</v>
      </c>
      <c r="J41" s="105">
        <v>0</v>
      </c>
      <c r="K41" s="105">
        <v>0</v>
      </c>
      <c r="L41" s="105">
        <v>0</v>
      </c>
      <c r="M41" s="105">
        <f t="shared" si="0"/>
        <v>0</v>
      </c>
      <c r="N41" s="105">
        <v>0</v>
      </c>
      <c r="O41" s="106">
        <v>0</v>
      </c>
    </row>
    <row r="42" spans="1:15" ht="42" customHeight="1" outlineLevel="1" x14ac:dyDescent="0.3">
      <c r="A42" s="116">
        <v>30041</v>
      </c>
      <c r="B42" s="118" t="s">
        <v>796</v>
      </c>
      <c r="C42" s="123" t="s">
        <v>1414</v>
      </c>
      <c r="D42" s="105">
        <v>0</v>
      </c>
      <c r="E42" s="105">
        <v>0</v>
      </c>
      <c r="F42" s="105">
        <v>0</v>
      </c>
      <c r="G42" s="105">
        <v>0</v>
      </c>
      <c r="H42" s="105">
        <v>0</v>
      </c>
      <c r="I42" s="105">
        <v>0</v>
      </c>
      <c r="J42" s="105">
        <v>0</v>
      </c>
      <c r="K42" s="105">
        <v>0</v>
      </c>
      <c r="L42" s="105">
        <v>0</v>
      </c>
      <c r="M42" s="105">
        <f t="shared" si="0"/>
        <v>0</v>
      </c>
      <c r="N42" s="105">
        <v>0</v>
      </c>
      <c r="O42" s="106">
        <v>0</v>
      </c>
    </row>
    <row r="43" spans="1:15" ht="42" customHeight="1" outlineLevel="1" x14ac:dyDescent="0.3">
      <c r="A43" s="116">
        <v>30042</v>
      </c>
      <c r="B43" s="118" t="s">
        <v>797</v>
      </c>
      <c r="C43" s="123" t="s">
        <v>1414</v>
      </c>
      <c r="D43" s="105">
        <v>0</v>
      </c>
      <c r="E43" s="105">
        <v>0</v>
      </c>
      <c r="F43" s="105">
        <v>0</v>
      </c>
      <c r="G43" s="105">
        <v>0</v>
      </c>
      <c r="H43" s="105">
        <v>0</v>
      </c>
      <c r="I43" s="105">
        <v>0</v>
      </c>
      <c r="J43" s="105">
        <v>0</v>
      </c>
      <c r="K43" s="105">
        <v>0</v>
      </c>
      <c r="L43" s="105">
        <v>0</v>
      </c>
      <c r="M43" s="105">
        <f t="shared" si="0"/>
        <v>0</v>
      </c>
      <c r="N43" s="105">
        <v>0</v>
      </c>
      <c r="O43" s="106">
        <v>0</v>
      </c>
    </row>
    <row r="44" spans="1:15" ht="42" customHeight="1" outlineLevel="1" x14ac:dyDescent="0.3">
      <c r="A44" s="116">
        <v>30043</v>
      </c>
      <c r="B44" s="109" t="s">
        <v>798</v>
      </c>
      <c r="C44" s="123" t="s">
        <v>1415</v>
      </c>
      <c r="D44" s="105">
        <v>0</v>
      </c>
      <c r="E44" s="105">
        <v>0</v>
      </c>
      <c r="F44" s="105">
        <v>0</v>
      </c>
      <c r="G44" s="105">
        <v>0</v>
      </c>
      <c r="H44" s="105">
        <v>0</v>
      </c>
      <c r="I44" s="105">
        <v>0</v>
      </c>
      <c r="J44" s="105">
        <v>0</v>
      </c>
      <c r="K44" s="105">
        <v>0</v>
      </c>
      <c r="L44" s="105">
        <v>0</v>
      </c>
      <c r="M44" s="105">
        <f t="shared" si="0"/>
        <v>0</v>
      </c>
      <c r="N44" s="105">
        <v>0</v>
      </c>
      <c r="O44" s="106">
        <v>0</v>
      </c>
    </row>
    <row r="45" spans="1:15" ht="42" customHeight="1" outlineLevel="1" x14ac:dyDescent="0.3">
      <c r="A45" s="116">
        <v>30044</v>
      </c>
      <c r="B45" s="109" t="s">
        <v>799</v>
      </c>
      <c r="C45" s="123" t="s">
        <v>1538</v>
      </c>
      <c r="D45" s="105">
        <v>0</v>
      </c>
      <c r="E45" s="105">
        <v>0</v>
      </c>
      <c r="F45" s="105">
        <v>0</v>
      </c>
      <c r="G45" s="105">
        <v>0</v>
      </c>
      <c r="H45" s="105">
        <v>0</v>
      </c>
      <c r="I45" s="105">
        <v>0</v>
      </c>
      <c r="J45" s="105">
        <v>0</v>
      </c>
      <c r="K45" s="105">
        <v>0</v>
      </c>
      <c r="L45" s="105">
        <v>0</v>
      </c>
      <c r="M45" s="105">
        <f t="shared" si="0"/>
        <v>0</v>
      </c>
      <c r="N45" s="105">
        <v>0</v>
      </c>
      <c r="O45" s="106">
        <v>0</v>
      </c>
    </row>
    <row r="46" spans="1:15" ht="42" customHeight="1" outlineLevel="1" x14ac:dyDescent="0.3">
      <c r="A46" s="116">
        <v>30045</v>
      </c>
      <c r="B46" s="109" t="s">
        <v>800</v>
      </c>
      <c r="C46" s="123" t="s">
        <v>1538</v>
      </c>
      <c r="D46" s="105">
        <v>0</v>
      </c>
      <c r="E46" s="105">
        <v>0</v>
      </c>
      <c r="F46" s="105">
        <v>0</v>
      </c>
      <c r="G46" s="105">
        <v>0</v>
      </c>
      <c r="H46" s="105">
        <v>0</v>
      </c>
      <c r="I46" s="105">
        <v>0</v>
      </c>
      <c r="J46" s="105">
        <v>0</v>
      </c>
      <c r="K46" s="105">
        <v>0</v>
      </c>
      <c r="L46" s="105">
        <v>0</v>
      </c>
      <c r="M46" s="105">
        <f t="shared" si="0"/>
        <v>0</v>
      </c>
      <c r="N46" s="105">
        <v>0</v>
      </c>
      <c r="O46" s="106">
        <v>0</v>
      </c>
    </row>
    <row r="47" spans="1:15" ht="42" customHeight="1" outlineLevel="1" x14ac:dyDescent="0.3">
      <c r="A47" s="116">
        <v>30046</v>
      </c>
      <c r="B47" s="118" t="s">
        <v>801</v>
      </c>
      <c r="C47" s="123" t="s">
        <v>1414</v>
      </c>
      <c r="D47" s="105">
        <v>0</v>
      </c>
      <c r="E47" s="105">
        <v>0</v>
      </c>
      <c r="F47" s="105">
        <v>0</v>
      </c>
      <c r="G47" s="105">
        <v>0</v>
      </c>
      <c r="H47" s="105">
        <v>0</v>
      </c>
      <c r="I47" s="105">
        <v>0</v>
      </c>
      <c r="J47" s="105">
        <v>0</v>
      </c>
      <c r="K47" s="105">
        <v>0</v>
      </c>
      <c r="L47" s="105">
        <v>0</v>
      </c>
      <c r="M47" s="105">
        <f t="shared" si="0"/>
        <v>0</v>
      </c>
      <c r="N47" s="105">
        <v>0</v>
      </c>
      <c r="O47" s="106">
        <v>0</v>
      </c>
    </row>
    <row r="48" spans="1:15" ht="42" customHeight="1" outlineLevel="1" x14ac:dyDescent="0.3">
      <c r="A48" s="120">
        <v>30047</v>
      </c>
      <c r="B48" s="94" t="s">
        <v>802</v>
      </c>
      <c r="C48" s="121" t="s">
        <v>1415</v>
      </c>
      <c r="D48" s="87">
        <v>2</v>
      </c>
      <c r="E48" s="88">
        <v>1</v>
      </c>
      <c r="F48" s="88">
        <v>0</v>
      </c>
      <c r="G48" s="88">
        <v>0</v>
      </c>
      <c r="H48" s="88">
        <v>0</v>
      </c>
      <c r="I48" s="88">
        <v>1</v>
      </c>
      <c r="J48" s="88">
        <v>0</v>
      </c>
      <c r="K48" s="93">
        <f>creches!P118+creches!P119</f>
        <v>42</v>
      </c>
      <c r="L48" s="93">
        <f>creches!Q118+creches!Q119</f>
        <v>0</v>
      </c>
      <c r="M48" s="87">
        <f t="shared" si="0"/>
        <v>42</v>
      </c>
      <c r="N48" s="93">
        <f>creches!R118</f>
        <v>30</v>
      </c>
      <c r="O48" s="90">
        <f>N48/M48</f>
        <v>0.7142857142857143</v>
      </c>
    </row>
    <row r="49" spans="1:21" ht="42" customHeight="1" outlineLevel="1" x14ac:dyDescent="0.3">
      <c r="A49" s="116">
        <v>30048</v>
      </c>
      <c r="B49" s="109" t="s">
        <v>803</v>
      </c>
      <c r="C49" s="123" t="s">
        <v>1538</v>
      </c>
      <c r="D49" s="105">
        <v>0</v>
      </c>
      <c r="E49" s="105">
        <v>0</v>
      </c>
      <c r="F49" s="105">
        <v>0</v>
      </c>
      <c r="G49" s="105">
        <v>0</v>
      </c>
      <c r="H49" s="105">
        <v>0</v>
      </c>
      <c r="I49" s="105">
        <v>0</v>
      </c>
      <c r="J49" s="105">
        <v>0</v>
      </c>
      <c r="K49" s="105">
        <v>0</v>
      </c>
      <c r="L49" s="105">
        <v>0</v>
      </c>
      <c r="M49" s="105">
        <f t="shared" si="0"/>
        <v>0</v>
      </c>
      <c r="N49" s="105">
        <v>0</v>
      </c>
      <c r="O49" s="106">
        <v>0</v>
      </c>
    </row>
    <row r="50" spans="1:21" ht="42" customHeight="1" outlineLevel="1" x14ac:dyDescent="0.3">
      <c r="A50" s="116">
        <v>30049</v>
      </c>
      <c r="B50" s="118" t="s">
        <v>804</v>
      </c>
      <c r="C50" s="123" t="s">
        <v>1414</v>
      </c>
      <c r="D50" s="105">
        <v>0</v>
      </c>
      <c r="E50" s="105">
        <v>0</v>
      </c>
      <c r="F50" s="105">
        <v>0</v>
      </c>
      <c r="G50" s="105">
        <v>0</v>
      </c>
      <c r="H50" s="105">
        <v>0</v>
      </c>
      <c r="I50" s="105">
        <v>0</v>
      </c>
      <c r="J50" s="105">
        <v>0</v>
      </c>
      <c r="K50" s="105">
        <v>0</v>
      </c>
      <c r="L50" s="105">
        <v>0</v>
      </c>
      <c r="M50" s="105">
        <f t="shared" si="0"/>
        <v>0</v>
      </c>
      <c r="N50" s="105">
        <v>0</v>
      </c>
      <c r="O50" s="106">
        <v>0</v>
      </c>
    </row>
    <row r="51" spans="1:21" ht="42" customHeight="1" outlineLevel="1" x14ac:dyDescent="0.3">
      <c r="A51" s="116">
        <v>30050</v>
      </c>
      <c r="B51" s="107" t="s">
        <v>805</v>
      </c>
      <c r="C51" s="123" t="s">
        <v>1544</v>
      </c>
      <c r="D51" s="105">
        <v>0</v>
      </c>
      <c r="E51" s="105">
        <v>0</v>
      </c>
      <c r="F51" s="105">
        <v>0</v>
      </c>
      <c r="G51" s="105">
        <v>0</v>
      </c>
      <c r="H51" s="105">
        <v>0</v>
      </c>
      <c r="I51" s="105">
        <v>0</v>
      </c>
      <c r="J51" s="105">
        <v>0</v>
      </c>
      <c r="K51" s="105">
        <v>0</v>
      </c>
      <c r="L51" s="105">
        <v>0</v>
      </c>
      <c r="M51" s="105">
        <f t="shared" si="0"/>
        <v>0</v>
      </c>
      <c r="N51" s="105">
        <v>0</v>
      </c>
      <c r="O51" s="106">
        <v>0</v>
      </c>
    </row>
    <row r="52" spans="1:21" ht="57" customHeight="1" outlineLevel="1" x14ac:dyDescent="0.3">
      <c r="A52" s="116">
        <v>30051</v>
      </c>
      <c r="B52" s="109" t="s">
        <v>806</v>
      </c>
      <c r="C52" s="123" t="s">
        <v>1414</v>
      </c>
      <c r="D52" s="105">
        <v>0</v>
      </c>
      <c r="E52" s="105">
        <v>0</v>
      </c>
      <c r="F52" s="105">
        <v>0</v>
      </c>
      <c r="G52" s="105">
        <v>0</v>
      </c>
      <c r="H52" s="105">
        <v>0</v>
      </c>
      <c r="I52" s="105">
        <v>0</v>
      </c>
      <c r="J52" s="105">
        <v>0</v>
      </c>
      <c r="K52" s="105">
        <v>0</v>
      </c>
      <c r="L52" s="105">
        <v>0</v>
      </c>
      <c r="M52" s="105">
        <f t="shared" si="0"/>
        <v>0</v>
      </c>
      <c r="N52" s="105">
        <v>0</v>
      </c>
      <c r="O52" s="106">
        <v>0</v>
      </c>
    </row>
    <row r="53" spans="1:21" ht="42" customHeight="1" outlineLevel="1" x14ac:dyDescent="0.3">
      <c r="A53" s="116">
        <v>30052</v>
      </c>
      <c r="B53" s="117" t="s">
        <v>1113</v>
      </c>
      <c r="C53" s="123" t="s">
        <v>1542</v>
      </c>
      <c r="D53" s="105">
        <v>0</v>
      </c>
      <c r="E53" s="105">
        <v>0</v>
      </c>
      <c r="F53" s="105">
        <v>0</v>
      </c>
      <c r="G53" s="105">
        <v>0</v>
      </c>
      <c r="H53" s="105">
        <v>0</v>
      </c>
      <c r="I53" s="105">
        <v>0</v>
      </c>
      <c r="J53" s="105">
        <v>0</v>
      </c>
      <c r="K53" s="105">
        <v>0</v>
      </c>
      <c r="L53" s="105">
        <v>0</v>
      </c>
      <c r="M53" s="105">
        <f t="shared" si="0"/>
        <v>0</v>
      </c>
      <c r="N53" s="105">
        <v>0</v>
      </c>
      <c r="O53" s="106">
        <v>0</v>
      </c>
    </row>
    <row r="54" spans="1:21" ht="39" customHeight="1" outlineLevel="1" x14ac:dyDescent="0.3">
      <c r="A54" s="116">
        <v>30053</v>
      </c>
      <c r="B54" s="118" t="s">
        <v>807</v>
      </c>
      <c r="C54" s="123" t="s">
        <v>1414</v>
      </c>
      <c r="D54" s="105">
        <v>0</v>
      </c>
      <c r="E54" s="105">
        <v>0</v>
      </c>
      <c r="F54" s="105">
        <v>0</v>
      </c>
      <c r="G54" s="105">
        <v>0</v>
      </c>
      <c r="H54" s="105">
        <v>0</v>
      </c>
      <c r="I54" s="105">
        <v>0</v>
      </c>
      <c r="J54" s="105">
        <v>0</v>
      </c>
      <c r="K54" s="105">
        <v>0</v>
      </c>
      <c r="L54" s="105">
        <v>0</v>
      </c>
      <c r="M54" s="105">
        <f t="shared" si="0"/>
        <v>0</v>
      </c>
      <c r="N54" s="105">
        <v>0</v>
      </c>
      <c r="O54" s="106">
        <v>0</v>
      </c>
    </row>
    <row r="55" spans="1:21" ht="42" customHeight="1" outlineLevel="1" x14ac:dyDescent="0.3">
      <c r="A55" s="116">
        <v>30055</v>
      </c>
      <c r="B55" s="109" t="s">
        <v>808</v>
      </c>
      <c r="C55" s="123" t="s">
        <v>1538</v>
      </c>
      <c r="D55" s="105">
        <v>0</v>
      </c>
      <c r="E55" s="105">
        <v>0</v>
      </c>
      <c r="F55" s="105">
        <v>0</v>
      </c>
      <c r="G55" s="105">
        <v>0</v>
      </c>
      <c r="H55" s="105">
        <v>0</v>
      </c>
      <c r="I55" s="105">
        <v>0</v>
      </c>
      <c r="J55" s="105">
        <v>0</v>
      </c>
      <c r="K55" s="105">
        <v>0</v>
      </c>
      <c r="L55" s="105">
        <v>0</v>
      </c>
      <c r="M55" s="105">
        <f t="shared" si="0"/>
        <v>0</v>
      </c>
      <c r="N55" s="105">
        <v>0</v>
      </c>
      <c r="O55" s="106">
        <v>0</v>
      </c>
    </row>
    <row r="56" spans="1:21" ht="42" customHeight="1" outlineLevel="1" x14ac:dyDescent="0.3">
      <c r="A56" s="116">
        <v>30054</v>
      </c>
      <c r="B56" s="107" t="s">
        <v>809</v>
      </c>
      <c r="C56" s="123" t="s">
        <v>1544</v>
      </c>
      <c r="D56" s="105">
        <v>0</v>
      </c>
      <c r="E56" s="105">
        <v>0</v>
      </c>
      <c r="F56" s="105">
        <v>0</v>
      </c>
      <c r="G56" s="105">
        <v>0</v>
      </c>
      <c r="H56" s="105">
        <v>0</v>
      </c>
      <c r="I56" s="105">
        <v>0</v>
      </c>
      <c r="J56" s="105">
        <v>0</v>
      </c>
      <c r="K56" s="105">
        <v>0</v>
      </c>
      <c r="L56" s="105">
        <v>0</v>
      </c>
      <c r="M56" s="105">
        <f t="shared" si="0"/>
        <v>0</v>
      </c>
      <c r="N56" s="105">
        <v>0</v>
      </c>
      <c r="O56" s="106">
        <v>0</v>
      </c>
    </row>
    <row r="57" spans="1:21" ht="35.25" customHeight="1" outlineLevel="1" x14ac:dyDescent="0.3">
      <c r="A57" s="119">
        <v>30056</v>
      </c>
      <c r="B57" s="56" t="s">
        <v>810</v>
      </c>
      <c r="C57" s="50" t="s">
        <v>1538</v>
      </c>
      <c r="D57" s="52">
        <v>1</v>
      </c>
      <c r="E57" s="51">
        <v>0</v>
      </c>
      <c r="F57" s="51">
        <v>0</v>
      </c>
      <c r="G57" s="51">
        <v>0</v>
      </c>
      <c r="H57" s="51">
        <v>0</v>
      </c>
      <c r="I57" s="51">
        <v>0</v>
      </c>
      <c r="J57" s="51">
        <v>0</v>
      </c>
      <c r="K57" s="58">
        <f>creches!P133</f>
        <v>10</v>
      </c>
      <c r="L57" s="58">
        <f>creches!Q133</f>
        <v>0</v>
      </c>
      <c r="M57" s="52">
        <f t="shared" si="0"/>
        <v>10</v>
      </c>
      <c r="N57" s="51">
        <v>0</v>
      </c>
      <c r="O57" s="53">
        <f>N57/M57</f>
        <v>0</v>
      </c>
    </row>
    <row r="58" spans="1:21" ht="42" customHeight="1" outlineLevel="1" x14ac:dyDescent="0.3">
      <c r="A58" s="116">
        <v>30057</v>
      </c>
      <c r="B58" s="109" t="s">
        <v>811</v>
      </c>
      <c r="C58" s="123" t="s">
        <v>1415</v>
      </c>
      <c r="D58" s="105">
        <v>0</v>
      </c>
      <c r="E58" s="105">
        <v>0</v>
      </c>
      <c r="F58" s="105">
        <v>0</v>
      </c>
      <c r="G58" s="105">
        <v>0</v>
      </c>
      <c r="H58" s="105">
        <v>0</v>
      </c>
      <c r="I58" s="105">
        <v>0</v>
      </c>
      <c r="J58" s="105">
        <v>0</v>
      </c>
      <c r="K58" s="105">
        <v>0</v>
      </c>
      <c r="L58" s="105">
        <v>0</v>
      </c>
      <c r="M58" s="105">
        <f t="shared" si="0"/>
        <v>0</v>
      </c>
      <c r="N58" s="105">
        <v>0</v>
      </c>
      <c r="O58" s="106">
        <v>0</v>
      </c>
    </row>
    <row r="59" spans="1:21" ht="42" customHeight="1" outlineLevel="1" x14ac:dyDescent="0.3">
      <c r="A59" s="116">
        <v>30058</v>
      </c>
      <c r="B59" s="107" t="s">
        <v>812</v>
      </c>
      <c r="C59" s="123" t="s">
        <v>1544</v>
      </c>
      <c r="D59" s="105">
        <v>0</v>
      </c>
      <c r="E59" s="105">
        <v>0</v>
      </c>
      <c r="F59" s="105">
        <v>0</v>
      </c>
      <c r="G59" s="105">
        <v>0</v>
      </c>
      <c r="H59" s="105">
        <v>0</v>
      </c>
      <c r="I59" s="105">
        <v>0</v>
      </c>
      <c r="J59" s="105">
        <v>0</v>
      </c>
      <c r="K59" s="105">
        <v>0</v>
      </c>
      <c r="L59" s="105">
        <v>0</v>
      </c>
      <c r="M59" s="105">
        <f t="shared" si="0"/>
        <v>0</v>
      </c>
      <c r="N59" s="105">
        <v>0</v>
      </c>
      <c r="O59" s="106">
        <v>0</v>
      </c>
    </row>
    <row r="60" spans="1:21" ht="40.5" customHeight="1" outlineLevel="1" x14ac:dyDescent="0.3">
      <c r="A60" s="120">
        <v>30059</v>
      </c>
      <c r="B60" s="91" t="s">
        <v>813</v>
      </c>
      <c r="C60" s="124" t="s">
        <v>1547</v>
      </c>
      <c r="D60" s="88">
        <v>1</v>
      </c>
      <c r="E60" s="88">
        <v>1</v>
      </c>
      <c r="F60" s="88">
        <v>0</v>
      </c>
      <c r="G60" s="88">
        <v>0</v>
      </c>
      <c r="H60" s="88">
        <v>0</v>
      </c>
      <c r="I60" s="88">
        <v>0</v>
      </c>
      <c r="J60" s="88">
        <v>1</v>
      </c>
      <c r="K60" s="93">
        <f>creches!P110</f>
        <v>19</v>
      </c>
      <c r="L60" s="93">
        <f>creches!Q110</f>
        <v>0</v>
      </c>
      <c r="M60" s="87">
        <f t="shared" si="0"/>
        <v>19</v>
      </c>
      <c r="N60" s="88">
        <f>M60</f>
        <v>19</v>
      </c>
      <c r="O60" s="90">
        <f>N60/M60</f>
        <v>1</v>
      </c>
      <c r="U60" s="15"/>
    </row>
    <row r="61" spans="1:21" ht="37.5" customHeight="1" outlineLevel="1" x14ac:dyDescent="0.3">
      <c r="A61" s="120">
        <v>30060</v>
      </c>
      <c r="B61" s="92" t="s">
        <v>814</v>
      </c>
      <c r="C61" s="121" t="s">
        <v>1415</v>
      </c>
      <c r="D61" s="87">
        <v>3</v>
      </c>
      <c r="E61" s="88">
        <v>3</v>
      </c>
      <c r="F61" s="88">
        <v>0</v>
      </c>
      <c r="G61" s="88">
        <v>1</v>
      </c>
      <c r="H61" s="88">
        <v>1</v>
      </c>
      <c r="I61" s="88">
        <v>1</v>
      </c>
      <c r="J61" s="88">
        <v>0</v>
      </c>
      <c r="K61" s="93">
        <f>creches!P112+creches!P113+creches!P114</f>
        <v>49</v>
      </c>
      <c r="L61" s="93">
        <f>creches!Q112+creches!Q113+creches!Q114</f>
        <v>0</v>
      </c>
      <c r="M61" s="87">
        <f t="shared" si="0"/>
        <v>49</v>
      </c>
      <c r="N61" s="88">
        <f>M61</f>
        <v>49</v>
      </c>
      <c r="O61" s="90">
        <f>N61/M61</f>
        <v>1</v>
      </c>
    </row>
    <row r="62" spans="1:21" ht="42" customHeight="1" outlineLevel="1" x14ac:dyDescent="0.3">
      <c r="A62" s="116">
        <v>30061</v>
      </c>
      <c r="B62" s="117" t="s">
        <v>815</v>
      </c>
      <c r="C62" s="123" t="s">
        <v>1414</v>
      </c>
      <c r="D62" s="105">
        <v>0</v>
      </c>
      <c r="E62" s="105">
        <v>0</v>
      </c>
      <c r="F62" s="105">
        <v>0</v>
      </c>
      <c r="G62" s="105">
        <v>0</v>
      </c>
      <c r="H62" s="105">
        <v>0</v>
      </c>
      <c r="I62" s="105">
        <v>0</v>
      </c>
      <c r="J62" s="105">
        <v>0</v>
      </c>
      <c r="K62" s="105">
        <v>0</v>
      </c>
      <c r="L62" s="105">
        <v>0</v>
      </c>
      <c r="M62" s="105">
        <f t="shared" si="0"/>
        <v>0</v>
      </c>
      <c r="N62" s="105">
        <v>0</v>
      </c>
      <c r="O62" s="106">
        <v>0</v>
      </c>
    </row>
    <row r="63" spans="1:21" ht="31.5" customHeight="1" outlineLevel="1" x14ac:dyDescent="0.3">
      <c r="A63" s="120">
        <v>30062</v>
      </c>
      <c r="B63" s="91" t="s">
        <v>816</v>
      </c>
      <c r="C63" s="121" t="s">
        <v>1546</v>
      </c>
      <c r="D63" s="87">
        <v>2</v>
      </c>
      <c r="E63" s="88">
        <v>1</v>
      </c>
      <c r="F63" s="88">
        <v>0</v>
      </c>
      <c r="G63" s="88">
        <v>0</v>
      </c>
      <c r="H63" s="88">
        <v>1</v>
      </c>
      <c r="I63" s="88">
        <v>0</v>
      </c>
      <c r="J63" s="88">
        <v>0</v>
      </c>
      <c r="K63" s="93">
        <f>creches!P129+creches!P130</f>
        <v>48</v>
      </c>
      <c r="L63" s="93">
        <f>creches!Q129+creches!Q130</f>
        <v>0</v>
      </c>
      <c r="M63" s="87">
        <f t="shared" si="0"/>
        <v>48</v>
      </c>
      <c r="N63" s="93">
        <f>creches!R129</f>
        <v>36</v>
      </c>
      <c r="O63" s="90">
        <f>N63/M63</f>
        <v>0.75</v>
      </c>
    </row>
    <row r="64" spans="1:21" ht="34.5" customHeight="1" outlineLevel="1" x14ac:dyDescent="0.3">
      <c r="A64" s="116">
        <v>30064</v>
      </c>
      <c r="B64" s="109" t="s">
        <v>817</v>
      </c>
      <c r="C64" s="123" t="s">
        <v>1542</v>
      </c>
      <c r="D64" s="105">
        <v>0</v>
      </c>
      <c r="E64" s="105">
        <v>0</v>
      </c>
      <c r="F64" s="105">
        <v>0</v>
      </c>
      <c r="G64" s="105">
        <v>0</v>
      </c>
      <c r="H64" s="105">
        <v>0</v>
      </c>
      <c r="I64" s="105">
        <v>0</v>
      </c>
      <c r="J64" s="105">
        <v>0</v>
      </c>
      <c r="K64" s="105">
        <v>0</v>
      </c>
      <c r="L64" s="105">
        <v>0</v>
      </c>
      <c r="M64" s="105">
        <f t="shared" si="0"/>
        <v>0</v>
      </c>
      <c r="N64" s="105">
        <v>0</v>
      </c>
      <c r="O64" s="106">
        <v>0</v>
      </c>
    </row>
    <row r="65" spans="1:61" ht="42" customHeight="1" outlineLevel="1" x14ac:dyDescent="0.3">
      <c r="A65" s="116">
        <v>30065</v>
      </c>
      <c r="B65" s="117" t="s">
        <v>818</v>
      </c>
      <c r="C65" s="123" t="s">
        <v>1544</v>
      </c>
      <c r="D65" s="105">
        <v>0</v>
      </c>
      <c r="E65" s="105">
        <v>0</v>
      </c>
      <c r="F65" s="105">
        <v>0</v>
      </c>
      <c r="G65" s="105">
        <v>0</v>
      </c>
      <c r="H65" s="105">
        <v>0</v>
      </c>
      <c r="I65" s="105">
        <v>0</v>
      </c>
      <c r="J65" s="105">
        <v>0</v>
      </c>
      <c r="K65" s="105">
        <v>0</v>
      </c>
      <c r="L65" s="105">
        <v>0</v>
      </c>
      <c r="M65" s="105">
        <f t="shared" si="0"/>
        <v>0</v>
      </c>
      <c r="N65" s="105">
        <v>0</v>
      </c>
      <c r="O65" s="106">
        <v>0</v>
      </c>
    </row>
    <row r="66" spans="1:61" ht="42" customHeight="1" outlineLevel="1" x14ac:dyDescent="0.3">
      <c r="A66" s="116">
        <v>30066</v>
      </c>
      <c r="B66" s="107" t="s">
        <v>819</v>
      </c>
      <c r="C66" s="123" t="s">
        <v>1544</v>
      </c>
      <c r="D66" s="105">
        <v>0</v>
      </c>
      <c r="E66" s="105">
        <v>0</v>
      </c>
      <c r="F66" s="105">
        <v>0</v>
      </c>
      <c r="G66" s="105">
        <v>0</v>
      </c>
      <c r="H66" s="105">
        <v>0</v>
      </c>
      <c r="I66" s="105">
        <v>0</v>
      </c>
      <c r="J66" s="105">
        <v>0</v>
      </c>
      <c r="K66" s="105">
        <v>0</v>
      </c>
      <c r="L66" s="105">
        <v>0</v>
      </c>
      <c r="M66" s="105">
        <f t="shared" si="0"/>
        <v>0</v>
      </c>
      <c r="N66" s="105">
        <v>0</v>
      </c>
      <c r="O66" s="106">
        <v>0</v>
      </c>
    </row>
    <row r="67" spans="1:61" ht="42" customHeight="1" outlineLevel="1" x14ac:dyDescent="0.3">
      <c r="A67" s="116">
        <v>30067</v>
      </c>
      <c r="B67" s="118" t="s">
        <v>820</v>
      </c>
      <c r="C67" s="125" t="s">
        <v>1548</v>
      </c>
      <c r="D67" s="105">
        <v>0</v>
      </c>
      <c r="E67" s="105">
        <v>0</v>
      </c>
      <c r="F67" s="105">
        <v>0</v>
      </c>
      <c r="G67" s="105">
        <v>0</v>
      </c>
      <c r="H67" s="105">
        <v>0</v>
      </c>
      <c r="I67" s="105">
        <v>0</v>
      </c>
      <c r="J67" s="105">
        <v>0</v>
      </c>
      <c r="K67" s="105">
        <v>0</v>
      </c>
      <c r="L67" s="105">
        <v>0</v>
      </c>
      <c r="M67" s="105">
        <f t="shared" si="0"/>
        <v>0</v>
      </c>
      <c r="N67" s="105">
        <v>0</v>
      </c>
      <c r="O67" s="106">
        <v>0</v>
      </c>
    </row>
    <row r="68" spans="1:61" ht="42" customHeight="1" outlineLevel="1" x14ac:dyDescent="0.3">
      <c r="A68" s="116">
        <v>30068</v>
      </c>
      <c r="B68" s="118" t="s">
        <v>821</v>
      </c>
      <c r="C68" s="123" t="s">
        <v>1414</v>
      </c>
      <c r="D68" s="105">
        <v>0</v>
      </c>
      <c r="E68" s="105">
        <v>0</v>
      </c>
      <c r="F68" s="105">
        <v>0</v>
      </c>
      <c r="G68" s="105">
        <v>0</v>
      </c>
      <c r="H68" s="105">
        <v>0</v>
      </c>
      <c r="I68" s="105">
        <v>0</v>
      </c>
      <c r="J68" s="105">
        <v>0</v>
      </c>
      <c r="K68" s="105">
        <v>0</v>
      </c>
      <c r="L68" s="105">
        <v>0</v>
      </c>
      <c r="M68" s="105">
        <f t="shared" si="0"/>
        <v>0</v>
      </c>
      <c r="N68" s="105">
        <v>0</v>
      </c>
      <c r="O68" s="106">
        <v>0</v>
      </c>
      <c r="R68" s="15"/>
      <c r="S68" s="15"/>
    </row>
    <row r="69" spans="1:61" ht="38.25" customHeight="1" outlineLevel="1" x14ac:dyDescent="0.3">
      <c r="A69" s="116">
        <v>30069</v>
      </c>
      <c r="B69" s="107" t="s">
        <v>822</v>
      </c>
      <c r="C69" s="123" t="s">
        <v>1544</v>
      </c>
      <c r="D69" s="105">
        <v>0</v>
      </c>
      <c r="E69" s="105">
        <v>0</v>
      </c>
      <c r="F69" s="105">
        <v>0</v>
      </c>
      <c r="G69" s="105">
        <v>0</v>
      </c>
      <c r="H69" s="105">
        <v>0</v>
      </c>
      <c r="I69" s="105">
        <v>0</v>
      </c>
      <c r="J69" s="105">
        <v>0</v>
      </c>
      <c r="K69" s="105">
        <v>0</v>
      </c>
      <c r="L69" s="105">
        <v>0</v>
      </c>
      <c r="M69" s="105">
        <f t="shared" ref="M69:M131" si="1">K69+L69</f>
        <v>0</v>
      </c>
      <c r="N69" s="105">
        <v>0</v>
      </c>
      <c r="O69" s="106">
        <v>0</v>
      </c>
    </row>
    <row r="70" spans="1:61" ht="42" customHeight="1" outlineLevel="1" x14ac:dyDescent="0.3">
      <c r="A70" s="116">
        <v>30070</v>
      </c>
      <c r="B70" s="109" t="s">
        <v>823</v>
      </c>
      <c r="C70" s="123" t="s">
        <v>1539</v>
      </c>
      <c r="D70" s="105">
        <v>0</v>
      </c>
      <c r="E70" s="105">
        <v>0</v>
      </c>
      <c r="F70" s="105">
        <v>0</v>
      </c>
      <c r="G70" s="105">
        <v>0</v>
      </c>
      <c r="H70" s="105">
        <v>0</v>
      </c>
      <c r="I70" s="105">
        <v>0</v>
      </c>
      <c r="J70" s="105">
        <v>0</v>
      </c>
      <c r="K70" s="105">
        <v>0</v>
      </c>
      <c r="L70" s="105">
        <v>0</v>
      </c>
      <c r="M70" s="105">
        <f t="shared" si="1"/>
        <v>0</v>
      </c>
      <c r="N70" s="105">
        <v>0</v>
      </c>
      <c r="O70" s="106">
        <v>0</v>
      </c>
    </row>
    <row r="71" spans="1:61" ht="42" customHeight="1" outlineLevel="1" x14ac:dyDescent="0.3">
      <c r="A71" s="116">
        <v>30071</v>
      </c>
      <c r="B71" s="118" t="s">
        <v>824</v>
      </c>
      <c r="C71" s="123" t="s">
        <v>1414</v>
      </c>
      <c r="D71" s="105">
        <v>0</v>
      </c>
      <c r="E71" s="105">
        <v>0</v>
      </c>
      <c r="F71" s="105">
        <v>0</v>
      </c>
      <c r="G71" s="105">
        <v>0</v>
      </c>
      <c r="H71" s="105">
        <v>0</v>
      </c>
      <c r="I71" s="105">
        <v>0</v>
      </c>
      <c r="J71" s="105">
        <v>0</v>
      </c>
      <c r="K71" s="105">
        <v>0</v>
      </c>
      <c r="L71" s="105">
        <v>0</v>
      </c>
      <c r="M71" s="105">
        <f t="shared" si="1"/>
        <v>0</v>
      </c>
      <c r="N71" s="105">
        <v>0</v>
      </c>
      <c r="O71" s="106">
        <v>0</v>
      </c>
    </row>
    <row r="72" spans="1:61" ht="42" customHeight="1" outlineLevel="1" x14ac:dyDescent="0.3">
      <c r="A72" s="116">
        <v>30072</v>
      </c>
      <c r="B72" s="109" t="s">
        <v>825</v>
      </c>
      <c r="C72" s="123" t="s">
        <v>1414</v>
      </c>
      <c r="D72" s="105">
        <v>0</v>
      </c>
      <c r="E72" s="105">
        <v>0</v>
      </c>
      <c r="F72" s="105">
        <v>0</v>
      </c>
      <c r="G72" s="105">
        <v>0</v>
      </c>
      <c r="H72" s="105">
        <v>0</v>
      </c>
      <c r="I72" s="105">
        <v>0</v>
      </c>
      <c r="J72" s="105">
        <v>0</v>
      </c>
      <c r="K72" s="105">
        <v>0</v>
      </c>
      <c r="L72" s="105">
        <v>0</v>
      </c>
      <c r="M72" s="105">
        <f t="shared" si="1"/>
        <v>0</v>
      </c>
      <c r="N72" s="105">
        <v>0</v>
      </c>
      <c r="O72" s="106">
        <v>0</v>
      </c>
    </row>
    <row r="73" spans="1:61" ht="42" customHeight="1" outlineLevel="1" x14ac:dyDescent="0.3">
      <c r="A73" s="116">
        <v>30073</v>
      </c>
      <c r="B73" s="118" t="s">
        <v>826</v>
      </c>
      <c r="C73" s="123" t="s">
        <v>1414</v>
      </c>
      <c r="D73" s="105">
        <v>0</v>
      </c>
      <c r="E73" s="105">
        <v>0</v>
      </c>
      <c r="F73" s="105">
        <v>0</v>
      </c>
      <c r="G73" s="105">
        <v>0</v>
      </c>
      <c r="H73" s="105">
        <v>0</v>
      </c>
      <c r="I73" s="105">
        <v>0</v>
      </c>
      <c r="J73" s="105">
        <v>0</v>
      </c>
      <c r="K73" s="105">
        <v>0</v>
      </c>
      <c r="L73" s="105">
        <v>0</v>
      </c>
      <c r="M73" s="105">
        <f t="shared" si="1"/>
        <v>0</v>
      </c>
      <c r="N73" s="105">
        <v>0</v>
      </c>
      <c r="O73" s="106">
        <v>0</v>
      </c>
    </row>
    <row r="74" spans="1:61" ht="42" customHeight="1" outlineLevel="1" x14ac:dyDescent="0.3">
      <c r="A74" s="116">
        <v>30074</v>
      </c>
      <c r="B74" s="109" t="s">
        <v>827</v>
      </c>
      <c r="C74" s="123" t="s">
        <v>1419</v>
      </c>
      <c r="D74" s="105">
        <v>0</v>
      </c>
      <c r="E74" s="105">
        <v>0</v>
      </c>
      <c r="F74" s="105">
        <v>0</v>
      </c>
      <c r="G74" s="105">
        <v>0</v>
      </c>
      <c r="H74" s="105">
        <v>0</v>
      </c>
      <c r="I74" s="105">
        <v>0</v>
      </c>
      <c r="J74" s="105">
        <v>0</v>
      </c>
      <c r="K74" s="105">
        <v>0</v>
      </c>
      <c r="L74" s="105">
        <v>0</v>
      </c>
      <c r="M74" s="105">
        <f t="shared" si="1"/>
        <v>0</v>
      </c>
      <c r="N74" s="105">
        <v>0</v>
      </c>
      <c r="O74" s="106">
        <v>0</v>
      </c>
    </row>
    <row r="75" spans="1:61" ht="42" customHeight="1" outlineLevel="1" x14ac:dyDescent="0.3">
      <c r="A75" s="120">
        <v>30075</v>
      </c>
      <c r="B75" s="92" t="s">
        <v>828</v>
      </c>
      <c r="C75" s="121" t="s">
        <v>1420</v>
      </c>
      <c r="D75" s="87">
        <v>1</v>
      </c>
      <c r="E75" s="88">
        <v>1</v>
      </c>
      <c r="F75" s="88">
        <v>0</v>
      </c>
      <c r="G75" s="88">
        <v>0</v>
      </c>
      <c r="H75" s="88">
        <v>0</v>
      </c>
      <c r="I75" s="88">
        <v>1</v>
      </c>
      <c r="J75" s="88">
        <v>0</v>
      </c>
      <c r="K75" s="93">
        <f>creches!P25</f>
        <v>33</v>
      </c>
      <c r="L75" s="93">
        <f>creches!Q25</f>
        <v>0</v>
      </c>
      <c r="M75" s="87">
        <f t="shared" si="1"/>
        <v>33</v>
      </c>
      <c r="N75" s="88">
        <f>M75</f>
        <v>33</v>
      </c>
      <c r="O75" s="90">
        <f>N75/M75</f>
        <v>1</v>
      </c>
    </row>
    <row r="76" spans="1:61" ht="42" customHeight="1" outlineLevel="1" x14ac:dyDescent="0.3">
      <c r="A76" s="116">
        <v>30076</v>
      </c>
      <c r="B76" s="109" t="s">
        <v>829</v>
      </c>
      <c r="C76" s="123" t="s">
        <v>1538</v>
      </c>
      <c r="D76" s="105">
        <v>0</v>
      </c>
      <c r="E76" s="105">
        <v>0</v>
      </c>
      <c r="F76" s="105">
        <v>0</v>
      </c>
      <c r="G76" s="105">
        <v>0</v>
      </c>
      <c r="H76" s="105">
        <v>0</v>
      </c>
      <c r="I76" s="105">
        <v>0</v>
      </c>
      <c r="J76" s="105">
        <v>0</v>
      </c>
      <c r="K76" s="105">
        <v>0</v>
      </c>
      <c r="L76" s="105">
        <v>0</v>
      </c>
      <c r="M76" s="105">
        <f t="shared" si="1"/>
        <v>0</v>
      </c>
      <c r="N76" s="105">
        <v>0</v>
      </c>
      <c r="O76" s="106">
        <v>0</v>
      </c>
    </row>
    <row r="77" spans="1:61" ht="32.25" customHeight="1" outlineLevel="1" x14ac:dyDescent="0.3">
      <c r="A77" s="116">
        <v>30077</v>
      </c>
      <c r="B77" s="109" t="s">
        <v>830</v>
      </c>
      <c r="C77" s="123" t="s">
        <v>1414</v>
      </c>
      <c r="D77" s="105">
        <v>0</v>
      </c>
      <c r="E77" s="105">
        <v>0</v>
      </c>
      <c r="F77" s="105">
        <v>0</v>
      </c>
      <c r="G77" s="105">
        <v>0</v>
      </c>
      <c r="H77" s="105">
        <v>0</v>
      </c>
      <c r="I77" s="105">
        <v>0</v>
      </c>
      <c r="J77" s="105">
        <v>0</v>
      </c>
      <c r="K77" s="105">
        <v>0</v>
      </c>
      <c r="L77" s="105">
        <v>0</v>
      </c>
      <c r="M77" s="105">
        <f t="shared" si="1"/>
        <v>0</v>
      </c>
      <c r="N77" s="105">
        <v>0</v>
      </c>
      <c r="O77" s="106">
        <v>0</v>
      </c>
    </row>
    <row r="78" spans="1:61" ht="42" customHeight="1" outlineLevel="1" x14ac:dyDescent="0.3">
      <c r="A78" s="116">
        <v>30079</v>
      </c>
      <c r="B78" s="117" t="s">
        <v>831</v>
      </c>
      <c r="C78" s="123" t="s">
        <v>1538</v>
      </c>
      <c r="D78" s="105">
        <v>0</v>
      </c>
      <c r="E78" s="105">
        <v>0</v>
      </c>
      <c r="F78" s="105">
        <v>0</v>
      </c>
      <c r="G78" s="105">
        <v>0</v>
      </c>
      <c r="H78" s="105">
        <v>0</v>
      </c>
      <c r="I78" s="105">
        <v>0</v>
      </c>
      <c r="J78" s="105">
        <v>0</v>
      </c>
      <c r="K78" s="105">
        <v>0</v>
      </c>
      <c r="L78" s="105">
        <v>0</v>
      </c>
      <c r="M78" s="105">
        <f t="shared" si="1"/>
        <v>0</v>
      </c>
      <c r="N78" s="105">
        <v>0</v>
      </c>
      <c r="O78" s="106">
        <v>0</v>
      </c>
    </row>
    <row r="79" spans="1:61" ht="42" customHeight="1" outlineLevel="1" x14ac:dyDescent="0.3">
      <c r="A79" s="120">
        <v>30080</v>
      </c>
      <c r="B79" s="92" t="s">
        <v>832</v>
      </c>
      <c r="C79" s="121" t="s">
        <v>1538</v>
      </c>
      <c r="D79" s="87">
        <v>1</v>
      </c>
      <c r="E79" s="87">
        <v>1</v>
      </c>
      <c r="F79" s="87">
        <v>0</v>
      </c>
      <c r="G79" s="87">
        <v>0</v>
      </c>
      <c r="H79" s="87">
        <v>1</v>
      </c>
      <c r="I79" s="87">
        <v>0</v>
      </c>
      <c r="J79" s="87">
        <v>0</v>
      </c>
      <c r="K79" s="89">
        <f>creches!P156</f>
        <v>12</v>
      </c>
      <c r="L79" s="89">
        <f>creches!Q156</f>
        <v>0</v>
      </c>
      <c r="M79" s="87">
        <f t="shared" si="1"/>
        <v>12</v>
      </c>
      <c r="N79" s="87">
        <f>M79</f>
        <v>12</v>
      </c>
      <c r="O79" s="90">
        <f>N79/M79</f>
        <v>1</v>
      </c>
      <c r="Q79" s="17"/>
      <c r="T79" s="15"/>
      <c r="BI79" s="16"/>
    </row>
    <row r="80" spans="1:61" ht="42" customHeight="1" outlineLevel="1" x14ac:dyDescent="0.3">
      <c r="A80" s="116">
        <v>30081</v>
      </c>
      <c r="B80" s="109" t="s">
        <v>833</v>
      </c>
      <c r="C80" s="123" t="s">
        <v>1540</v>
      </c>
      <c r="D80" s="105">
        <v>0</v>
      </c>
      <c r="E80" s="105">
        <v>0</v>
      </c>
      <c r="F80" s="105">
        <v>0</v>
      </c>
      <c r="G80" s="105">
        <v>0</v>
      </c>
      <c r="H80" s="105">
        <v>0</v>
      </c>
      <c r="I80" s="105">
        <v>0</v>
      </c>
      <c r="J80" s="105">
        <v>0</v>
      </c>
      <c r="K80" s="105">
        <v>0</v>
      </c>
      <c r="L80" s="105">
        <v>0</v>
      </c>
      <c r="M80" s="105">
        <f t="shared" si="1"/>
        <v>0</v>
      </c>
      <c r="N80" s="105">
        <v>0</v>
      </c>
      <c r="O80" s="106">
        <v>0</v>
      </c>
    </row>
    <row r="81" spans="1:35" ht="42" customHeight="1" outlineLevel="1" x14ac:dyDescent="0.3">
      <c r="A81" s="119">
        <v>30082</v>
      </c>
      <c r="B81" s="56" t="s">
        <v>834</v>
      </c>
      <c r="C81" s="50" t="s">
        <v>1420</v>
      </c>
      <c r="D81" s="52">
        <v>1</v>
      </c>
      <c r="E81" s="51">
        <v>0</v>
      </c>
      <c r="F81" s="51">
        <v>0</v>
      </c>
      <c r="G81" s="51">
        <v>0</v>
      </c>
      <c r="H81" s="51">
        <v>0</v>
      </c>
      <c r="I81" s="51">
        <v>0</v>
      </c>
      <c r="J81" s="51">
        <v>0</v>
      </c>
      <c r="K81" s="58">
        <f>creches!P18</f>
        <v>30</v>
      </c>
      <c r="L81" s="58">
        <f>creches!Q18</f>
        <v>0</v>
      </c>
      <c r="M81" s="52">
        <f t="shared" si="1"/>
        <v>30</v>
      </c>
      <c r="N81" s="51">
        <v>0</v>
      </c>
      <c r="O81" s="53">
        <v>0</v>
      </c>
    </row>
    <row r="82" spans="1:35" ht="42" customHeight="1" outlineLevel="1" x14ac:dyDescent="0.3">
      <c r="A82" s="120">
        <v>30083</v>
      </c>
      <c r="B82" s="92" t="s">
        <v>835</v>
      </c>
      <c r="C82" s="121" t="s">
        <v>1415</v>
      </c>
      <c r="D82" s="88">
        <v>1</v>
      </c>
      <c r="E82" s="88">
        <v>1</v>
      </c>
      <c r="F82" s="88">
        <v>0</v>
      </c>
      <c r="G82" s="88">
        <v>0</v>
      </c>
      <c r="H82" s="88">
        <v>1</v>
      </c>
      <c r="I82" s="88">
        <v>0</v>
      </c>
      <c r="J82" s="88">
        <v>0</v>
      </c>
      <c r="K82" s="93">
        <f>creches!P125</f>
        <v>20</v>
      </c>
      <c r="L82" s="93">
        <f>creches!Q125</f>
        <v>0</v>
      </c>
      <c r="M82" s="87">
        <f t="shared" si="1"/>
        <v>20</v>
      </c>
      <c r="N82" s="88">
        <f>M82</f>
        <v>20</v>
      </c>
      <c r="O82" s="90">
        <f>N82/M82</f>
        <v>1</v>
      </c>
    </row>
    <row r="83" spans="1:35" ht="42" customHeight="1" outlineLevel="1" x14ac:dyDescent="0.3">
      <c r="A83" s="116">
        <v>30084</v>
      </c>
      <c r="B83" s="109" t="s">
        <v>836</v>
      </c>
      <c r="C83" s="123" t="s">
        <v>1540</v>
      </c>
      <c r="D83" s="105">
        <v>0</v>
      </c>
      <c r="E83" s="105">
        <v>0</v>
      </c>
      <c r="F83" s="105">
        <v>0</v>
      </c>
      <c r="G83" s="105">
        <v>0</v>
      </c>
      <c r="H83" s="105">
        <v>0</v>
      </c>
      <c r="I83" s="105">
        <v>0</v>
      </c>
      <c r="J83" s="105">
        <v>0</v>
      </c>
      <c r="K83" s="105">
        <v>0</v>
      </c>
      <c r="L83" s="105">
        <v>0</v>
      </c>
      <c r="M83" s="105">
        <f t="shared" si="1"/>
        <v>0</v>
      </c>
      <c r="N83" s="105">
        <v>0</v>
      </c>
      <c r="O83" s="106">
        <v>0</v>
      </c>
    </row>
    <row r="84" spans="1:35" ht="42" customHeight="1" outlineLevel="1" x14ac:dyDescent="0.3">
      <c r="A84" s="119">
        <v>30085</v>
      </c>
      <c r="B84" s="55" t="s">
        <v>837</v>
      </c>
      <c r="C84" s="50" t="s">
        <v>1414</v>
      </c>
      <c r="D84" s="51">
        <v>1</v>
      </c>
      <c r="E84" s="51">
        <v>0</v>
      </c>
      <c r="F84" s="51">
        <v>0</v>
      </c>
      <c r="G84" s="51">
        <v>0</v>
      </c>
      <c r="H84" s="51">
        <v>0</v>
      </c>
      <c r="I84" s="51">
        <v>0</v>
      </c>
      <c r="J84" s="51">
        <v>0</v>
      </c>
      <c r="K84" s="58">
        <f>creches!P38</f>
        <v>10</v>
      </c>
      <c r="L84" s="58">
        <f>creches!Q38</f>
        <v>0</v>
      </c>
      <c r="M84" s="52">
        <f t="shared" si="1"/>
        <v>10</v>
      </c>
      <c r="N84" s="51">
        <v>0</v>
      </c>
      <c r="O84" s="53">
        <f>N84/M84</f>
        <v>0</v>
      </c>
      <c r="R84" s="15"/>
      <c r="S84" s="15"/>
    </row>
    <row r="85" spans="1:35" ht="42" customHeight="1" outlineLevel="1" x14ac:dyDescent="0.3">
      <c r="A85" s="116">
        <v>30086</v>
      </c>
      <c r="B85" s="109" t="s">
        <v>838</v>
      </c>
      <c r="C85" s="123" t="s">
        <v>1414</v>
      </c>
      <c r="D85" s="105">
        <v>0</v>
      </c>
      <c r="E85" s="105">
        <v>0</v>
      </c>
      <c r="F85" s="105">
        <v>0</v>
      </c>
      <c r="G85" s="105">
        <v>0</v>
      </c>
      <c r="H85" s="105">
        <v>0</v>
      </c>
      <c r="I85" s="105">
        <v>0</v>
      </c>
      <c r="J85" s="105">
        <v>0</v>
      </c>
      <c r="K85" s="105">
        <v>0</v>
      </c>
      <c r="L85" s="105">
        <v>0</v>
      </c>
      <c r="M85" s="105">
        <f t="shared" si="1"/>
        <v>0</v>
      </c>
      <c r="N85" s="105">
        <v>0</v>
      </c>
      <c r="O85" s="106">
        <v>0</v>
      </c>
    </row>
    <row r="86" spans="1:35" ht="42" customHeight="1" outlineLevel="1" x14ac:dyDescent="0.3">
      <c r="A86" s="116">
        <v>30087</v>
      </c>
      <c r="B86" s="118" t="s">
        <v>839</v>
      </c>
      <c r="C86" s="123" t="s">
        <v>1414</v>
      </c>
      <c r="D86" s="105">
        <v>0</v>
      </c>
      <c r="E86" s="105">
        <v>0</v>
      </c>
      <c r="F86" s="105">
        <v>0</v>
      </c>
      <c r="G86" s="105">
        <v>0</v>
      </c>
      <c r="H86" s="105">
        <v>0</v>
      </c>
      <c r="I86" s="105">
        <v>0</v>
      </c>
      <c r="J86" s="105">
        <v>0</v>
      </c>
      <c r="K86" s="105">
        <v>0</v>
      </c>
      <c r="L86" s="105">
        <v>0</v>
      </c>
      <c r="M86" s="105">
        <f t="shared" si="1"/>
        <v>0</v>
      </c>
      <c r="N86" s="105">
        <v>0</v>
      </c>
      <c r="O86" s="106">
        <v>0</v>
      </c>
    </row>
    <row r="87" spans="1:35" ht="42" customHeight="1" outlineLevel="1" x14ac:dyDescent="0.3">
      <c r="A87" s="116">
        <v>30088</v>
      </c>
      <c r="B87" s="107" t="s">
        <v>840</v>
      </c>
      <c r="C87" s="123" t="s">
        <v>1544</v>
      </c>
      <c r="D87" s="105">
        <v>0</v>
      </c>
      <c r="E87" s="105">
        <v>0</v>
      </c>
      <c r="F87" s="105">
        <v>0</v>
      </c>
      <c r="G87" s="105">
        <v>0</v>
      </c>
      <c r="H87" s="105">
        <v>0</v>
      </c>
      <c r="I87" s="105">
        <v>0</v>
      </c>
      <c r="J87" s="105">
        <v>0</v>
      </c>
      <c r="K87" s="105">
        <v>0</v>
      </c>
      <c r="L87" s="105">
        <v>0</v>
      </c>
      <c r="M87" s="105">
        <f t="shared" si="1"/>
        <v>0</v>
      </c>
      <c r="N87" s="105">
        <v>0</v>
      </c>
      <c r="O87" s="106">
        <v>0</v>
      </c>
    </row>
    <row r="88" spans="1:35" ht="40.5" customHeight="1" outlineLevel="1" x14ac:dyDescent="0.3">
      <c r="A88" s="120">
        <v>30089</v>
      </c>
      <c r="B88" s="95" t="s">
        <v>841</v>
      </c>
      <c r="C88" s="126" t="s">
        <v>1414</v>
      </c>
      <c r="D88" s="88">
        <v>1</v>
      </c>
      <c r="E88" s="88">
        <v>1</v>
      </c>
      <c r="F88" s="88">
        <v>0</v>
      </c>
      <c r="G88" s="88">
        <v>0</v>
      </c>
      <c r="H88" s="88">
        <v>0</v>
      </c>
      <c r="I88" s="88">
        <v>1</v>
      </c>
      <c r="J88" s="88">
        <v>0</v>
      </c>
      <c r="K88" s="93">
        <f>creches!P82</f>
        <v>10</v>
      </c>
      <c r="L88" s="93">
        <f>creches!Q82</f>
        <v>0</v>
      </c>
      <c r="M88" s="87">
        <f t="shared" si="1"/>
        <v>10</v>
      </c>
      <c r="N88" s="88">
        <f>M88</f>
        <v>10</v>
      </c>
      <c r="O88" s="90">
        <f>N88/M88</f>
        <v>1</v>
      </c>
      <c r="Q88" s="15"/>
      <c r="S88" s="15"/>
      <c r="T88" s="15"/>
      <c r="AE88" s="18"/>
      <c r="AF88" s="19"/>
      <c r="AI88" s="18"/>
    </row>
    <row r="89" spans="1:35" ht="42" customHeight="1" outlineLevel="1" x14ac:dyDescent="0.3">
      <c r="A89" s="116">
        <v>30090</v>
      </c>
      <c r="B89" s="117" t="s">
        <v>842</v>
      </c>
      <c r="C89" s="123" t="s">
        <v>1538</v>
      </c>
      <c r="D89" s="105">
        <v>0</v>
      </c>
      <c r="E89" s="105">
        <v>0</v>
      </c>
      <c r="F89" s="105">
        <v>0</v>
      </c>
      <c r="G89" s="105">
        <v>0</v>
      </c>
      <c r="H89" s="105">
        <v>0</v>
      </c>
      <c r="I89" s="105">
        <v>0</v>
      </c>
      <c r="J89" s="105">
        <v>0</v>
      </c>
      <c r="K89" s="105">
        <v>0</v>
      </c>
      <c r="L89" s="105">
        <v>0</v>
      </c>
      <c r="M89" s="105">
        <f t="shared" si="1"/>
        <v>0</v>
      </c>
      <c r="N89" s="105">
        <v>0</v>
      </c>
      <c r="O89" s="106">
        <v>0</v>
      </c>
    </row>
    <row r="90" spans="1:35" ht="36" customHeight="1" outlineLevel="1" x14ac:dyDescent="0.3">
      <c r="A90" s="119">
        <v>30091</v>
      </c>
      <c r="B90" s="57" t="s">
        <v>843</v>
      </c>
      <c r="C90" s="50" t="s">
        <v>1546</v>
      </c>
      <c r="D90" s="52">
        <v>1</v>
      </c>
      <c r="E90" s="52">
        <v>0</v>
      </c>
      <c r="F90" s="52">
        <v>0</v>
      </c>
      <c r="G90" s="52">
        <v>0</v>
      </c>
      <c r="H90" s="52">
        <v>0</v>
      </c>
      <c r="I90" s="52">
        <v>0</v>
      </c>
      <c r="J90" s="52">
        <v>0</v>
      </c>
      <c r="K90" s="54">
        <f>creches!P168</f>
        <v>12</v>
      </c>
      <c r="L90" s="54">
        <f>creches!Q168</f>
        <v>0</v>
      </c>
      <c r="M90" s="52">
        <f t="shared" si="1"/>
        <v>12</v>
      </c>
      <c r="N90" s="52">
        <v>0</v>
      </c>
      <c r="O90" s="53">
        <v>0</v>
      </c>
    </row>
    <row r="91" spans="1:35" ht="31.5" customHeight="1" outlineLevel="1" x14ac:dyDescent="0.3">
      <c r="A91" s="119">
        <v>30092</v>
      </c>
      <c r="B91" s="49" t="s">
        <v>844</v>
      </c>
      <c r="C91" s="50" t="s">
        <v>1538</v>
      </c>
      <c r="D91" s="52">
        <v>1</v>
      </c>
      <c r="E91" s="51">
        <v>0</v>
      </c>
      <c r="F91" s="51">
        <v>0</v>
      </c>
      <c r="G91" s="51">
        <v>0</v>
      </c>
      <c r="H91" s="51">
        <v>0</v>
      </c>
      <c r="I91" s="51">
        <v>0</v>
      </c>
      <c r="J91" s="51">
        <v>0</v>
      </c>
      <c r="K91" s="58">
        <f>creches!P142</f>
        <v>20</v>
      </c>
      <c r="L91" s="58">
        <f>creches!Q142</f>
        <v>0</v>
      </c>
      <c r="M91" s="52">
        <f t="shared" si="1"/>
        <v>20</v>
      </c>
      <c r="N91" s="51">
        <v>0</v>
      </c>
      <c r="O91" s="53">
        <f>N91/M91</f>
        <v>0</v>
      </c>
    </row>
    <row r="92" spans="1:35" ht="38.25" customHeight="1" outlineLevel="1" x14ac:dyDescent="0.3">
      <c r="A92" s="116">
        <v>30093</v>
      </c>
      <c r="B92" s="107" t="s">
        <v>845</v>
      </c>
      <c r="C92" s="123" t="s">
        <v>1544</v>
      </c>
      <c r="D92" s="105">
        <v>0</v>
      </c>
      <c r="E92" s="105">
        <v>0</v>
      </c>
      <c r="F92" s="105">
        <v>0</v>
      </c>
      <c r="G92" s="105">
        <v>0</v>
      </c>
      <c r="H92" s="105">
        <v>0</v>
      </c>
      <c r="I92" s="105">
        <v>0</v>
      </c>
      <c r="J92" s="105">
        <v>0</v>
      </c>
      <c r="K92" s="105">
        <v>0</v>
      </c>
      <c r="L92" s="105">
        <v>0</v>
      </c>
      <c r="M92" s="105">
        <f t="shared" si="1"/>
        <v>0</v>
      </c>
      <c r="N92" s="105">
        <v>0</v>
      </c>
      <c r="O92" s="106">
        <v>0</v>
      </c>
      <c r="U92" s="15"/>
    </row>
    <row r="93" spans="1:35" ht="38.25" customHeight="1" outlineLevel="1" x14ac:dyDescent="0.3">
      <c r="A93" s="116">
        <v>30095</v>
      </c>
      <c r="B93" s="107" t="s">
        <v>846</v>
      </c>
      <c r="C93" s="123" t="s">
        <v>1544</v>
      </c>
      <c r="D93" s="105">
        <v>0</v>
      </c>
      <c r="E93" s="105">
        <v>0</v>
      </c>
      <c r="F93" s="105">
        <v>0</v>
      </c>
      <c r="G93" s="105">
        <v>0</v>
      </c>
      <c r="H93" s="105">
        <v>0</v>
      </c>
      <c r="I93" s="105">
        <v>0</v>
      </c>
      <c r="J93" s="105">
        <v>0</v>
      </c>
      <c r="K93" s="105">
        <v>0</v>
      </c>
      <c r="L93" s="105">
        <v>0</v>
      </c>
      <c r="M93" s="105">
        <f t="shared" si="1"/>
        <v>0</v>
      </c>
      <c r="N93" s="105">
        <v>0</v>
      </c>
      <c r="O93" s="106">
        <v>0</v>
      </c>
    </row>
    <row r="94" spans="1:35" ht="36.75" customHeight="1" outlineLevel="1" x14ac:dyDescent="0.3">
      <c r="A94" s="116">
        <v>30096</v>
      </c>
      <c r="B94" s="109" t="s">
        <v>847</v>
      </c>
      <c r="C94" s="123" t="s">
        <v>1538</v>
      </c>
      <c r="D94" s="105">
        <v>0</v>
      </c>
      <c r="E94" s="105">
        <v>0</v>
      </c>
      <c r="F94" s="105">
        <v>0</v>
      </c>
      <c r="G94" s="105">
        <v>0</v>
      </c>
      <c r="H94" s="105">
        <v>0</v>
      </c>
      <c r="I94" s="105">
        <v>0</v>
      </c>
      <c r="J94" s="105">
        <v>0</v>
      </c>
      <c r="K94" s="105">
        <v>0</v>
      </c>
      <c r="L94" s="105">
        <v>0</v>
      </c>
      <c r="M94" s="105">
        <f t="shared" si="1"/>
        <v>0</v>
      </c>
      <c r="N94" s="105">
        <v>0</v>
      </c>
      <c r="O94" s="106">
        <v>0</v>
      </c>
      <c r="Q94" s="17"/>
      <c r="R94" s="15"/>
      <c r="S94" s="15"/>
      <c r="T94" s="15"/>
      <c r="U94" s="17"/>
    </row>
    <row r="95" spans="1:35" ht="42" customHeight="1" outlineLevel="1" x14ac:dyDescent="0.3">
      <c r="A95" s="116">
        <v>30097</v>
      </c>
      <c r="B95" s="109" t="s">
        <v>848</v>
      </c>
      <c r="C95" s="123" t="s">
        <v>1538</v>
      </c>
      <c r="D95" s="105">
        <v>0</v>
      </c>
      <c r="E95" s="105">
        <v>0</v>
      </c>
      <c r="F95" s="105">
        <v>0</v>
      </c>
      <c r="G95" s="105">
        <v>0</v>
      </c>
      <c r="H95" s="105">
        <v>0</v>
      </c>
      <c r="I95" s="105">
        <v>0</v>
      </c>
      <c r="J95" s="105">
        <v>0</v>
      </c>
      <c r="K95" s="105">
        <v>0</v>
      </c>
      <c r="L95" s="105">
        <v>0</v>
      </c>
      <c r="M95" s="105">
        <f t="shared" si="1"/>
        <v>0</v>
      </c>
      <c r="N95" s="105">
        <v>0</v>
      </c>
      <c r="O95" s="106">
        <v>0</v>
      </c>
    </row>
    <row r="96" spans="1:35" ht="37.5" customHeight="1" outlineLevel="1" x14ac:dyDescent="0.3">
      <c r="A96" s="116">
        <v>30098</v>
      </c>
      <c r="B96" s="107" t="s">
        <v>849</v>
      </c>
      <c r="C96" s="123" t="s">
        <v>1545</v>
      </c>
      <c r="D96" s="105">
        <v>0</v>
      </c>
      <c r="E96" s="105">
        <v>0</v>
      </c>
      <c r="F96" s="105">
        <v>0</v>
      </c>
      <c r="G96" s="105">
        <v>0</v>
      </c>
      <c r="H96" s="105">
        <v>0</v>
      </c>
      <c r="I96" s="105">
        <v>0</v>
      </c>
      <c r="J96" s="105">
        <v>0</v>
      </c>
      <c r="K96" s="105">
        <v>0</v>
      </c>
      <c r="L96" s="105">
        <v>0</v>
      </c>
      <c r="M96" s="105">
        <f t="shared" si="1"/>
        <v>0</v>
      </c>
      <c r="N96" s="105">
        <v>0</v>
      </c>
      <c r="O96" s="106">
        <v>0</v>
      </c>
    </row>
    <row r="97" spans="1:22" ht="42" customHeight="1" outlineLevel="1" x14ac:dyDescent="0.3">
      <c r="A97" s="116">
        <v>30099</v>
      </c>
      <c r="B97" s="107" t="s">
        <v>850</v>
      </c>
      <c r="C97" s="123" t="s">
        <v>1544</v>
      </c>
      <c r="D97" s="105">
        <v>0</v>
      </c>
      <c r="E97" s="105">
        <v>0</v>
      </c>
      <c r="F97" s="105">
        <v>0</v>
      </c>
      <c r="G97" s="105">
        <v>0</v>
      </c>
      <c r="H97" s="105">
        <v>0</v>
      </c>
      <c r="I97" s="105">
        <v>0</v>
      </c>
      <c r="J97" s="105">
        <v>0</v>
      </c>
      <c r="K97" s="105">
        <v>0</v>
      </c>
      <c r="L97" s="105">
        <v>0</v>
      </c>
      <c r="M97" s="105">
        <f t="shared" si="1"/>
        <v>0</v>
      </c>
      <c r="N97" s="105">
        <v>0</v>
      </c>
      <c r="O97" s="106">
        <v>0</v>
      </c>
    </row>
    <row r="98" spans="1:22" ht="40.5" customHeight="1" outlineLevel="1" x14ac:dyDescent="0.3">
      <c r="A98" s="119">
        <v>30100</v>
      </c>
      <c r="B98" s="55" t="s">
        <v>851</v>
      </c>
      <c r="C98" s="50" t="s">
        <v>1414</v>
      </c>
      <c r="D98" s="51">
        <v>1</v>
      </c>
      <c r="E98" s="51">
        <v>0</v>
      </c>
      <c r="F98" s="51">
        <v>0</v>
      </c>
      <c r="G98" s="51">
        <v>0</v>
      </c>
      <c r="H98" s="51">
        <v>0</v>
      </c>
      <c r="I98" s="51">
        <v>0</v>
      </c>
      <c r="J98" s="51">
        <v>0</v>
      </c>
      <c r="K98" s="58">
        <f>creches!P117</f>
        <v>20</v>
      </c>
      <c r="L98" s="58">
        <f>creches!Q117</f>
        <v>0</v>
      </c>
      <c r="M98" s="52">
        <f t="shared" si="1"/>
        <v>20</v>
      </c>
      <c r="N98" s="51">
        <v>0</v>
      </c>
      <c r="O98" s="53">
        <f>N98/M98</f>
        <v>0</v>
      </c>
      <c r="V98" s="18"/>
    </row>
    <row r="99" spans="1:22" ht="42" customHeight="1" outlineLevel="1" x14ac:dyDescent="0.3">
      <c r="A99" s="116">
        <v>30101</v>
      </c>
      <c r="B99" s="109" t="s">
        <v>852</v>
      </c>
      <c r="C99" s="123" t="s">
        <v>1414</v>
      </c>
      <c r="D99" s="105">
        <v>0</v>
      </c>
      <c r="E99" s="105">
        <v>0</v>
      </c>
      <c r="F99" s="105">
        <v>0</v>
      </c>
      <c r="G99" s="105">
        <v>0</v>
      </c>
      <c r="H99" s="105">
        <v>0</v>
      </c>
      <c r="I99" s="105">
        <v>0</v>
      </c>
      <c r="J99" s="105">
        <v>0</v>
      </c>
      <c r="K99" s="105">
        <v>0</v>
      </c>
      <c r="L99" s="105">
        <v>0</v>
      </c>
      <c r="M99" s="105">
        <f t="shared" si="1"/>
        <v>0</v>
      </c>
      <c r="N99" s="105">
        <v>0</v>
      </c>
      <c r="O99" s="106">
        <v>0</v>
      </c>
    </row>
    <row r="100" spans="1:22" ht="40.5" customHeight="1" outlineLevel="1" x14ac:dyDescent="0.3">
      <c r="A100" s="116">
        <v>30102</v>
      </c>
      <c r="B100" s="118" t="s">
        <v>853</v>
      </c>
      <c r="C100" s="123" t="s">
        <v>1414</v>
      </c>
      <c r="D100" s="105">
        <v>0</v>
      </c>
      <c r="E100" s="105">
        <v>0</v>
      </c>
      <c r="F100" s="105">
        <v>0</v>
      </c>
      <c r="G100" s="105">
        <v>0</v>
      </c>
      <c r="H100" s="105">
        <v>0</v>
      </c>
      <c r="I100" s="105">
        <v>0</v>
      </c>
      <c r="J100" s="105">
        <v>0</v>
      </c>
      <c r="K100" s="105">
        <v>0</v>
      </c>
      <c r="L100" s="105">
        <v>0</v>
      </c>
      <c r="M100" s="105">
        <f t="shared" si="1"/>
        <v>0</v>
      </c>
      <c r="N100" s="105">
        <v>0</v>
      </c>
      <c r="O100" s="106">
        <v>0</v>
      </c>
    </row>
    <row r="101" spans="1:22" ht="42" customHeight="1" outlineLevel="1" x14ac:dyDescent="0.3">
      <c r="A101" s="116">
        <v>30103</v>
      </c>
      <c r="B101" s="117" t="s">
        <v>854</v>
      </c>
      <c r="C101" s="125" t="s">
        <v>1414</v>
      </c>
      <c r="D101" s="105">
        <v>0</v>
      </c>
      <c r="E101" s="105">
        <v>0</v>
      </c>
      <c r="F101" s="105">
        <v>0</v>
      </c>
      <c r="G101" s="105">
        <v>0</v>
      </c>
      <c r="H101" s="105">
        <v>0</v>
      </c>
      <c r="I101" s="105">
        <v>0</v>
      </c>
      <c r="J101" s="105">
        <v>0</v>
      </c>
      <c r="K101" s="105">
        <v>0</v>
      </c>
      <c r="L101" s="105">
        <v>0</v>
      </c>
      <c r="M101" s="105">
        <f t="shared" si="1"/>
        <v>0</v>
      </c>
      <c r="N101" s="105">
        <v>0</v>
      </c>
      <c r="O101" s="106">
        <v>0</v>
      </c>
    </row>
    <row r="102" spans="1:22" ht="31.5" customHeight="1" outlineLevel="1" x14ac:dyDescent="0.3">
      <c r="A102" s="119">
        <v>30104</v>
      </c>
      <c r="B102" s="56" t="s">
        <v>855</v>
      </c>
      <c r="C102" s="50" t="s">
        <v>1414</v>
      </c>
      <c r="D102" s="52">
        <v>1</v>
      </c>
      <c r="E102" s="52">
        <v>0</v>
      </c>
      <c r="F102" s="52">
        <v>0</v>
      </c>
      <c r="G102" s="52">
        <v>0</v>
      </c>
      <c r="H102" s="52">
        <v>0</v>
      </c>
      <c r="I102" s="52">
        <v>0</v>
      </c>
      <c r="J102" s="52">
        <v>0</v>
      </c>
      <c r="K102" s="54">
        <f>creches!P123</f>
        <v>10</v>
      </c>
      <c r="L102" s="54">
        <f>creches!Q123</f>
        <v>0</v>
      </c>
      <c r="M102" s="52">
        <f t="shared" si="1"/>
        <v>10</v>
      </c>
      <c r="N102" s="52">
        <v>0</v>
      </c>
      <c r="O102" s="53">
        <v>0</v>
      </c>
    </row>
    <row r="103" spans="1:22" ht="33" customHeight="1" outlineLevel="1" x14ac:dyDescent="0.3">
      <c r="A103" s="116">
        <v>30105</v>
      </c>
      <c r="B103" s="109" t="s">
        <v>856</v>
      </c>
      <c r="C103" s="123" t="s">
        <v>1419</v>
      </c>
      <c r="D103" s="105">
        <v>0</v>
      </c>
      <c r="E103" s="105">
        <v>0</v>
      </c>
      <c r="F103" s="105">
        <v>0</v>
      </c>
      <c r="G103" s="105">
        <v>0</v>
      </c>
      <c r="H103" s="105">
        <v>0</v>
      </c>
      <c r="I103" s="105">
        <v>0</v>
      </c>
      <c r="J103" s="105">
        <v>0</v>
      </c>
      <c r="K103" s="105">
        <v>0</v>
      </c>
      <c r="L103" s="105">
        <v>0</v>
      </c>
      <c r="M103" s="105">
        <f t="shared" si="1"/>
        <v>0</v>
      </c>
      <c r="N103" s="105">
        <v>0</v>
      </c>
      <c r="O103" s="106">
        <v>0</v>
      </c>
    </row>
    <row r="104" spans="1:22" ht="42" customHeight="1" outlineLevel="1" x14ac:dyDescent="0.3">
      <c r="A104" s="119">
        <v>30106</v>
      </c>
      <c r="B104" s="57" t="s">
        <v>857</v>
      </c>
      <c r="C104" s="50" t="s">
        <v>1544</v>
      </c>
      <c r="D104" s="51">
        <v>1</v>
      </c>
      <c r="E104" s="51">
        <v>0</v>
      </c>
      <c r="F104" s="51">
        <v>0</v>
      </c>
      <c r="G104" s="51">
        <v>0</v>
      </c>
      <c r="H104" s="51">
        <v>0</v>
      </c>
      <c r="I104" s="51">
        <v>0</v>
      </c>
      <c r="J104" s="51">
        <v>0</v>
      </c>
      <c r="K104" s="54">
        <f>creches!P47</f>
        <v>20</v>
      </c>
      <c r="L104" s="54">
        <f>creches!Q47</f>
        <v>0</v>
      </c>
      <c r="M104" s="52">
        <f t="shared" si="1"/>
        <v>20</v>
      </c>
      <c r="N104" s="52">
        <v>0</v>
      </c>
      <c r="O104" s="53">
        <f>N104/M104</f>
        <v>0</v>
      </c>
    </row>
    <row r="105" spans="1:22" ht="42" customHeight="1" outlineLevel="1" x14ac:dyDescent="0.3">
      <c r="A105" s="119">
        <v>30107</v>
      </c>
      <c r="B105" s="56" t="s">
        <v>858</v>
      </c>
      <c r="C105" s="50" t="s">
        <v>1414</v>
      </c>
      <c r="D105" s="51">
        <v>1</v>
      </c>
      <c r="E105" s="51">
        <v>0</v>
      </c>
      <c r="F105" s="51">
        <v>0</v>
      </c>
      <c r="G105" s="51">
        <v>0</v>
      </c>
      <c r="H105" s="51">
        <v>0</v>
      </c>
      <c r="I105" s="51">
        <v>0</v>
      </c>
      <c r="J105" s="51">
        <v>0</v>
      </c>
      <c r="K105" s="54">
        <f>creches!P93</f>
        <v>28</v>
      </c>
      <c r="L105" s="54">
        <f>creches!Q93</f>
        <v>0</v>
      </c>
      <c r="M105" s="52">
        <f t="shared" si="1"/>
        <v>28</v>
      </c>
      <c r="N105" s="51">
        <v>0</v>
      </c>
      <c r="O105" s="53">
        <f>N105/M105</f>
        <v>0</v>
      </c>
    </row>
    <row r="106" spans="1:22" ht="43.5" customHeight="1" outlineLevel="1" x14ac:dyDescent="0.3">
      <c r="A106" s="116">
        <v>30108</v>
      </c>
      <c r="B106" s="118" t="s">
        <v>859</v>
      </c>
      <c r="C106" s="123" t="s">
        <v>1414</v>
      </c>
      <c r="D106" s="105">
        <v>0</v>
      </c>
      <c r="E106" s="105">
        <v>0</v>
      </c>
      <c r="F106" s="105">
        <v>0</v>
      </c>
      <c r="G106" s="105">
        <v>0</v>
      </c>
      <c r="H106" s="105">
        <v>0</v>
      </c>
      <c r="I106" s="105">
        <v>0</v>
      </c>
      <c r="J106" s="105">
        <v>0</v>
      </c>
      <c r="K106" s="105">
        <v>0</v>
      </c>
      <c r="L106" s="105">
        <v>0</v>
      </c>
      <c r="M106" s="105">
        <f t="shared" si="1"/>
        <v>0</v>
      </c>
      <c r="N106" s="105">
        <v>0</v>
      </c>
      <c r="O106" s="106">
        <v>0</v>
      </c>
      <c r="R106" s="15"/>
      <c r="S106" s="15"/>
    </row>
    <row r="107" spans="1:22" ht="42" customHeight="1" outlineLevel="1" x14ac:dyDescent="0.3">
      <c r="A107" s="116">
        <v>30109</v>
      </c>
      <c r="B107" s="109" t="s">
        <v>860</v>
      </c>
      <c r="C107" s="123" t="s">
        <v>1414</v>
      </c>
      <c r="D107" s="105">
        <v>0</v>
      </c>
      <c r="E107" s="105">
        <v>0</v>
      </c>
      <c r="F107" s="105">
        <v>0</v>
      </c>
      <c r="G107" s="105">
        <v>0</v>
      </c>
      <c r="H107" s="105">
        <v>0</v>
      </c>
      <c r="I107" s="105">
        <v>0</v>
      </c>
      <c r="J107" s="105">
        <v>0</v>
      </c>
      <c r="K107" s="105">
        <v>0</v>
      </c>
      <c r="L107" s="105">
        <v>0</v>
      </c>
      <c r="M107" s="105">
        <f t="shared" si="1"/>
        <v>0</v>
      </c>
      <c r="N107" s="105">
        <v>0</v>
      </c>
      <c r="O107" s="106">
        <v>0</v>
      </c>
    </row>
    <row r="108" spans="1:22" ht="42" customHeight="1" outlineLevel="1" x14ac:dyDescent="0.3">
      <c r="A108" s="116">
        <v>30110</v>
      </c>
      <c r="B108" s="118" t="s">
        <v>861</v>
      </c>
      <c r="C108" s="123" t="s">
        <v>1414</v>
      </c>
      <c r="D108" s="105">
        <v>0</v>
      </c>
      <c r="E108" s="105">
        <v>0</v>
      </c>
      <c r="F108" s="105">
        <v>0</v>
      </c>
      <c r="G108" s="105">
        <v>0</v>
      </c>
      <c r="H108" s="105">
        <v>0</v>
      </c>
      <c r="I108" s="105">
        <v>0</v>
      </c>
      <c r="J108" s="105">
        <v>0</v>
      </c>
      <c r="K108" s="105">
        <v>0</v>
      </c>
      <c r="L108" s="105">
        <v>0</v>
      </c>
      <c r="M108" s="105">
        <f t="shared" si="1"/>
        <v>0</v>
      </c>
      <c r="N108" s="105">
        <v>0</v>
      </c>
      <c r="O108" s="106">
        <v>0</v>
      </c>
    </row>
    <row r="109" spans="1:22" ht="34.5" customHeight="1" outlineLevel="1" x14ac:dyDescent="0.3">
      <c r="A109" s="119">
        <v>30111</v>
      </c>
      <c r="B109" s="56" t="s">
        <v>862</v>
      </c>
      <c r="C109" s="50" t="s">
        <v>1414</v>
      </c>
      <c r="D109" s="52">
        <v>1</v>
      </c>
      <c r="E109" s="52">
        <v>0</v>
      </c>
      <c r="F109" s="52">
        <v>0</v>
      </c>
      <c r="G109" s="52">
        <v>0</v>
      </c>
      <c r="H109" s="52">
        <v>0</v>
      </c>
      <c r="I109" s="52">
        <v>0</v>
      </c>
      <c r="J109" s="52">
        <v>0</v>
      </c>
      <c r="K109" s="54">
        <f>creches!P99</f>
        <v>10</v>
      </c>
      <c r="L109" s="54">
        <f>creches!Q99</f>
        <v>0</v>
      </c>
      <c r="M109" s="52">
        <f t="shared" si="1"/>
        <v>10</v>
      </c>
      <c r="N109" s="51">
        <v>0</v>
      </c>
      <c r="O109" s="53">
        <f>N109/M109</f>
        <v>0</v>
      </c>
    </row>
    <row r="110" spans="1:22" ht="39.75" customHeight="1" outlineLevel="1" x14ac:dyDescent="0.3">
      <c r="A110" s="116">
        <v>30112</v>
      </c>
      <c r="B110" s="118" t="s">
        <v>863</v>
      </c>
      <c r="C110" s="123" t="s">
        <v>1414</v>
      </c>
      <c r="D110" s="105">
        <v>0</v>
      </c>
      <c r="E110" s="105">
        <v>0</v>
      </c>
      <c r="F110" s="105">
        <v>0</v>
      </c>
      <c r="G110" s="105">
        <v>0</v>
      </c>
      <c r="H110" s="105">
        <v>0</v>
      </c>
      <c r="I110" s="105">
        <v>0</v>
      </c>
      <c r="J110" s="105">
        <v>0</v>
      </c>
      <c r="K110" s="105">
        <v>0</v>
      </c>
      <c r="L110" s="105">
        <v>0</v>
      </c>
      <c r="M110" s="105">
        <f t="shared" si="1"/>
        <v>0</v>
      </c>
      <c r="N110" s="105">
        <v>0</v>
      </c>
      <c r="O110" s="106">
        <v>0</v>
      </c>
    </row>
    <row r="111" spans="1:22" ht="42" customHeight="1" outlineLevel="1" x14ac:dyDescent="0.3">
      <c r="A111" s="116">
        <v>30113</v>
      </c>
      <c r="B111" s="109" t="s">
        <v>864</v>
      </c>
      <c r="C111" s="123" t="s">
        <v>1538</v>
      </c>
      <c r="D111" s="105">
        <v>0</v>
      </c>
      <c r="E111" s="105">
        <v>0</v>
      </c>
      <c r="F111" s="105">
        <v>0</v>
      </c>
      <c r="G111" s="105">
        <v>0</v>
      </c>
      <c r="H111" s="105">
        <v>0</v>
      </c>
      <c r="I111" s="105">
        <v>0</v>
      </c>
      <c r="J111" s="105">
        <v>0</v>
      </c>
      <c r="K111" s="105">
        <v>0</v>
      </c>
      <c r="L111" s="105">
        <v>0</v>
      </c>
      <c r="M111" s="105">
        <f t="shared" si="1"/>
        <v>0</v>
      </c>
      <c r="N111" s="105">
        <v>0</v>
      </c>
      <c r="O111" s="106">
        <v>0</v>
      </c>
    </row>
    <row r="112" spans="1:22" ht="42" customHeight="1" outlineLevel="1" x14ac:dyDescent="0.3">
      <c r="A112" s="116">
        <v>30114</v>
      </c>
      <c r="B112" s="107" t="s">
        <v>865</v>
      </c>
      <c r="C112" s="123" t="s">
        <v>1544</v>
      </c>
      <c r="D112" s="105">
        <v>0</v>
      </c>
      <c r="E112" s="105">
        <v>0</v>
      </c>
      <c r="F112" s="105">
        <v>0</v>
      </c>
      <c r="G112" s="105">
        <v>0</v>
      </c>
      <c r="H112" s="105">
        <v>0</v>
      </c>
      <c r="I112" s="105">
        <v>0</v>
      </c>
      <c r="J112" s="105">
        <v>0</v>
      </c>
      <c r="K112" s="105">
        <v>0</v>
      </c>
      <c r="L112" s="105">
        <v>0</v>
      </c>
      <c r="M112" s="105">
        <f t="shared" si="1"/>
        <v>0</v>
      </c>
      <c r="N112" s="105">
        <v>0</v>
      </c>
      <c r="O112" s="106">
        <v>0</v>
      </c>
    </row>
    <row r="113" spans="1:22" ht="42" customHeight="1" outlineLevel="1" x14ac:dyDescent="0.3">
      <c r="A113" s="116">
        <v>30115</v>
      </c>
      <c r="B113" s="109" t="s">
        <v>866</v>
      </c>
      <c r="C113" s="123" t="s">
        <v>1538</v>
      </c>
      <c r="D113" s="105">
        <v>0</v>
      </c>
      <c r="E113" s="105">
        <v>0</v>
      </c>
      <c r="F113" s="105">
        <v>0</v>
      </c>
      <c r="G113" s="105">
        <v>0</v>
      </c>
      <c r="H113" s="105">
        <v>0</v>
      </c>
      <c r="I113" s="105">
        <v>0</v>
      </c>
      <c r="J113" s="105">
        <v>0</v>
      </c>
      <c r="K113" s="105">
        <v>0</v>
      </c>
      <c r="L113" s="105">
        <v>0</v>
      </c>
      <c r="M113" s="105">
        <f t="shared" si="1"/>
        <v>0</v>
      </c>
      <c r="N113" s="105">
        <v>0</v>
      </c>
      <c r="O113" s="106">
        <v>0</v>
      </c>
    </row>
    <row r="114" spans="1:22" ht="42" customHeight="1" outlineLevel="1" x14ac:dyDescent="0.3">
      <c r="A114" s="116">
        <v>30116</v>
      </c>
      <c r="B114" s="118" t="s">
        <v>867</v>
      </c>
      <c r="C114" s="123" t="s">
        <v>1414</v>
      </c>
      <c r="D114" s="105">
        <v>0</v>
      </c>
      <c r="E114" s="105">
        <v>0</v>
      </c>
      <c r="F114" s="105">
        <v>0</v>
      </c>
      <c r="G114" s="105">
        <v>0</v>
      </c>
      <c r="H114" s="105">
        <v>0</v>
      </c>
      <c r="I114" s="105">
        <v>0</v>
      </c>
      <c r="J114" s="105">
        <v>0</v>
      </c>
      <c r="K114" s="105">
        <v>0</v>
      </c>
      <c r="L114" s="105">
        <v>0</v>
      </c>
      <c r="M114" s="105">
        <f t="shared" si="1"/>
        <v>0</v>
      </c>
      <c r="N114" s="105">
        <v>0</v>
      </c>
      <c r="O114" s="106">
        <v>0</v>
      </c>
    </row>
    <row r="115" spans="1:22" ht="42" customHeight="1" outlineLevel="1" x14ac:dyDescent="0.3">
      <c r="A115" s="116">
        <v>30117</v>
      </c>
      <c r="B115" s="109" t="s">
        <v>868</v>
      </c>
      <c r="C115" s="123" t="s">
        <v>1417</v>
      </c>
      <c r="D115" s="105">
        <v>0</v>
      </c>
      <c r="E115" s="105">
        <v>0</v>
      </c>
      <c r="F115" s="105">
        <v>0</v>
      </c>
      <c r="G115" s="105">
        <v>0</v>
      </c>
      <c r="H115" s="105">
        <v>0</v>
      </c>
      <c r="I115" s="105">
        <v>0</v>
      </c>
      <c r="J115" s="105">
        <v>0</v>
      </c>
      <c r="K115" s="105">
        <v>0</v>
      </c>
      <c r="L115" s="105">
        <v>0</v>
      </c>
      <c r="M115" s="105">
        <f t="shared" si="1"/>
        <v>0</v>
      </c>
      <c r="N115" s="105">
        <v>0</v>
      </c>
      <c r="O115" s="106">
        <v>0</v>
      </c>
    </row>
    <row r="116" spans="1:22" ht="42" customHeight="1" outlineLevel="1" x14ac:dyDescent="0.3">
      <c r="A116" s="116">
        <v>30119</v>
      </c>
      <c r="B116" s="107" t="s">
        <v>869</v>
      </c>
      <c r="C116" s="123" t="s">
        <v>1544</v>
      </c>
      <c r="D116" s="105">
        <v>0</v>
      </c>
      <c r="E116" s="105">
        <v>0</v>
      </c>
      <c r="F116" s="105">
        <v>0</v>
      </c>
      <c r="G116" s="105">
        <v>0</v>
      </c>
      <c r="H116" s="105">
        <v>0</v>
      </c>
      <c r="I116" s="105">
        <v>0</v>
      </c>
      <c r="J116" s="105">
        <v>0</v>
      </c>
      <c r="K116" s="105">
        <v>0</v>
      </c>
      <c r="L116" s="105">
        <v>0</v>
      </c>
      <c r="M116" s="105">
        <f t="shared" si="1"/>
        <v>0</v>
      </c>
      <c r="N116" s="105">
        <v>0</v>
      </c>
      <c r="O116" s="106">
        <v>0</v>
      </c>
    </row>
    <row r="117" spans="1:22" ht="50.25" customHeight="1" outlineLevel="1" x14ac:dyDescent="0.3">
      <c r="A117" s="116">
        <v>30120</v>
      </c>
      <c r="B117" s="117" t="s">
        <v>870</v>
      </c>
      <c r="C117" s="123" t="s">
        <v>1538</v>
      </c>
      <c r="D117" s="105">
        <v>0</v>
      </c>
      <c r="E117" s="105">
        <v>0</v>
      </c>
      <c r="F117" s="105">
        <v>0</v>
      </c>
      <c r="G117" s="105">
        <v>0</v>
      </c>
      <c r="H117" s="105">
        <v>0</v>
      </c>
      <c r="I117" s="105">
        <v>0</v>
      </c>
      <c r="J117" s="105">
        <v>0</v>
      </c>
      <c r="K117" s="105">
        <v>0</v>
      </c>
      <c r="L117" s="105">
        <v>0</v>
      </c>
      <c r="M117" s="105">
        <f t="shared" si="1"/>
        <v>0</v>
      </c>
      <c r="N117" s="105">
        <v>0</v>
      </c>
      <c r="O117" s="106">
        <v>0</v>
      </c>
    </row>
    <row r="118" spans="1:22" ht="42" customHeight="1" outlineLevel="1" x14ac:dyDescent="0.3">
      <c r="A118" s="116">
        <v>30121</v>
      </c>
      <c r="B118" s="107" t="s">
        <v>871</v>
      </c>
      <c r="C118" s="123" t="s">
        <v>1544</v>
      </c>
      <c r="D118" s="105">
        <v>0</v>
      </c>
      <c r="E118" s="105">
        <v>0</v>
      </c>
      <c r="F118" s="105">
        <v>0</v>
      </c>
      <c r="G118" s="105">
        <v>0</v>
      </c>
      <c r="H118" s="105">
        <v>0</v>
      </c>
      <c r="I118" s="105">
        <v>0</v>
      </c>
      <c r="J118" s="105">
        <v>0</v>
      </c>
      <c r="K118" s="105">
        <v>0</v>
      </c>
      <c r="L118" s="105">
        <v>0</v>
      </c>
      <c r="M118" s="105">
        <f t="shared" si="1"/>
        <v>0</v>
      </c>
      <c r="N118" s="105">
        <v>0</v>
      </c>
      <c r="O118" s="106">
        <v>0</v>
      </c>
    </row>
    <row r="119" spans="1:22" ht="42" customHeight="1" outlineLevel="1" x14ac:dyDescent="0.3">
      <c r="A119" s="116">
        <v>30122</v>
      </c>
      <c r="B119" s="118" t="s">
        <v>872</v>
      </c>
      <c r="C119" s="123" t="s">
        <v>1414</v>
      </c>
      <c r="D119" s="105">
        <v>0</v>
      </c>
      <c r="E119" s="105">
        <v>0</v>
      </c>
      <c r="F119" s="105">
        <v>0</v>
      </c>
      <c r="G119" s="105">
        <v>0</v>
      </c>
      <c r="H119" s="105">
        <v>0</v>
      </c>
      <c r="I119" s="105">
        <v>0</v>
      </c>
      <c r="J119" s="105">
        <v>0</v>
      </c>
      <c r="K119" s="105">
        <v>0</v>
      </c>
      <c r="L119" s="105">
        <v>0</v>
      </c>
      <c r="M119" s="105">
        <f t="shared" si="1"/>
        <v>0</v>
      </c>
      <c r="N119" s="105">
        <v>0</v>
      </c>
      <c r="O119" s="106">
        <v>0</v>
      </c>
    </row>
    <row r="120" spans="1:22" ht="42" customHeight="1" outlineLevel="1" x14ac:dyDescent="0.3">
      <c r="A120" s="119">
        <v>30123</v>
      </c>
      <c r="B120" s="57" t="s">
        <v>873</v>
      </c>
      <c r="C120" s="50" t="s">
        <v>1546</v>
      </c>
      <c r="D120" s="51">
        <v>2</v>
      </c>
      <c r="E120" s="51">
        <v>0</v>
      </c>
      <c r="F120" s="51">
        <v>0</v>
      </c>
      <c r="G120" s="51">
        <v>0</v>
      </c>
      <c r="H120" s="51">
        <v>0</v>
      </c>
      <c r="I120" s="51">
        <v>0</v>
      </c>
      <c r="J120" s="51">
        <v>0</v>
      </c>
      <c r="K120" s="58">
        <f>creches!P87+creches!P157</f>
        <v>40</v>
      </c>
      <c r="L120" s="58">
        <f>creches!Q87+creches!Q157</f>
        <v>0</v>
      </c>
      <c r="M120" s="52">
        <f t="shared" si="1"/>
        <v>40</v>
      </c>
      <c r="N120" s="51">
        <v>0</v>
      </c>
      <c r="O120" s="53">
        <f>N120/M120</f>
        <v>0</v>
      </c>
    </row>
    <row r="121" spans="1:22" ht="42" customHeight="1" outlineLevel="1" x14ac:dyDescent="0.3">
      <c r="A121" s="116">
        <v>30124</v>
      </c>
      <c r="B121" s="109" t="s">
        <v>874</v>
      </c>
      <c r="C121" s="123" t="s">
        <v>1539</v>
      </c>
      <c r="D121" s="105">
        <v>0</v>
      </c>
      <c r="E121" s="105">
        <v>0</v>
      </c>
      <c r="F121" s="105">
        <v>0</v>
      </c>
      <c r="G121" s="105">
        <v>0</v>
      </c>
      <c r="H121" s="105">
        <v>0</v>
      </c>
      <c r="I121" s="105">
        <v>0</v>
      </c>
      <c r="J121" s="105">
        <v>0</v>
      </c>
      <c r="K121" s="105">
        <v>0</v>
      </c>
      <c r="L121" s="105">
        <v>0</v>
      </c>
      <c r="M121" s="105">
        <f t="shared" si="1"/>
        <v>0</v>
      </c>
      <c r="N121" s="105">
        <v>0</v>
      </c>
      <c r="O121" s="106">
        <v>0</v>
      </c>
    </row>
    <row r="122" spans="1:22" ht="31.5" customHeight="1" outlineLevel="1" x14ac:dyDescent="0.3">
      <c r="A122" s="119">
        <v>30125</v>
      </c>
      <c r="B122" s="56" t="s">
        <v>875</v>
      </c>
      <c r="C122" s="50" t="s">
        <v>1415</v>
      </c>
      <c r="D122" s="52">
        <v>2</v>
      </c>
      <c r="E122" s="51">
        <v>0</v>
      </c>
      <c r="F122" s="51">
        <v>0</v>
      </c>
      <c r="G122" s="51">
        <v>0</v>
      </c>
      <c r="H122" s="51">
        <v>0</v>
      </c>
      <c r="I122" s="51">
        <v>0</v>
      </c>
      <c r="J122" s="51">
        <v>0</v>
      </c>
      <c r="K122" s="58">
        <f>creches!P74+creches!P75</f>
        <v>51</v>
      </c>
      <c r="L122" s="58">
        <f>creches!Q74+creches!Q75</f>
        <v>0</v>
      </c>
      <c r="M122" s="52">
        <f t="shared" si="1"/>
        <v>51</v>
      </c>
      <c r="N122" s="51">
        <v>0</v>
      </c>
      <c r="O122" s="53">
        <f>N122/M122</f>
        <v>0</v>
      </c>
    </row>
    <row r="123" spans="1:22" ht="42" customHeight="1" outlineLevel="1" x14ac:dyDescent="0.3">
      <c r="A123" s="116">
        <v>30126</v>
      </c>
      <c r="B123" s="109" t="s">
        <v>876</v>
      </c>
      <c r="C123" s="123" t="s">
        <v>1414</v>
      </c>
      <c r="D123" s="105">
        <v>0</v>
      </c>
      <c r="E123" s="105">
        <v>0</v>
      </c>
      <c r="F123" s="105">
        <v>0</v>
      </c>
      <c r="G123" s="105">
        <v>0</v>
      </c>
      <c r="H123" s="105">
        <v>0</v>
      </c>
      <c r="I123" s="105">
        <v>0</v>
      </c>
      <c r="J123" s="105">
        <v>0</v>
      </c>
      <c r="K123" s="105">
        <v>0</v>
      </c>
      <c r="L123" s="105">
        <v>0</v>
      </c>
      <c r="M123" s="105">
        <f t="shared" si="1"/>
        <v>0</v>
      </c>
      <c r="N123" s="105">
        <v>0</v>
      </c>
      <c r="O123" s="106">
        <v>0</v>
      </c>
    </row>
    <row r="124" spans="1:22" ht="32.25" customHeight="1" outlineLevel="1" x14ac:dyDescent="0.3">
      <c r="A124" s="116">
        <v>30127</v>
      </c>
      <c r="B124" s="109" t="s">
        <v>877</v>
      </c>
      <c r="C124" s="123" t="s">
        <v>1538</v>
      </c>
      <c r="D124" s="105">
        <v>0</v>
      </c>
      <c r="E124" s="105">
        <v>0</v>
      </c>
      <c r="F124" s="105">
        <v>0</v>
      </c>
      <c r="G124" s="105">
        <v>0</v>
      </c>
      <c r="H124" s="105">
        <v>0</v>
      </c>
      <c r="I124" s="105">
        <v>0</v>
      </c>
      <c r="J124" s="105">
        <v>0</v>
      </c>
      <c r="K124" s="105">
        <v>0</v>
      </c>
      <c r="L124" s="105">
        <v>0</v>
      </c>
      <c r="M124" s="105">
        <f t="shared" si="1"/>
        <v>0</v>
      </c>
      <c r="N124" s="105">
        <v>0</v>
      </c>
      <c r="O124" s="106">
        <v>0</v>
      </c>
      <c r="Q124" s="15"/>
      <c r="R124" s="15"/>
      <c r="S124" s="15"/>
      <c r="T124" s="15"/>
      <c r="V124" s="18"/>
    </row>
    <row r="125" spans="1:22" ht="30" customHeight="1" outlineLevel="1" x14ac:dyDescent="0.3">
      <c r="A125" s="119">
        <v>30128</v>
      </c>
      <c r="B125" s="56" t="s">
        <v>878</v>
      </c>
      <c r="C125" s="50" t="s">
        <v>1415</v>
      </c>
      <c r="D125" s="52">
        <v>1</v>
      </c>
      <c r="E125" s="51">
        <v>0</v>
      </c>
      <c r="F125" s="51">
        <v>0</v>
      </c>
      <c r="G125" s="51">
        <v>0</v>
      </c>
      <c r="H125" s="51">
        <v>0</v>
      </c>
      <c r="I125" s="51">
        <v>0</v>
      </c>
      <c r="J125" s="51">
        <v>0</v>
      </c>
      <c r="K125" s="58">
        <f>creches!P134</f>
        <v>12</v>
      </c>
      <c r="L125" s="58">
        <f>creches!Q134</f>
        <v>0</v>
      </c>
      <c r="M125" s="52">
        <f t="shared" si="1"/>
        <v>12</v>
      </c>
      <c r="N125" s="51">
        <v>0</v>
      </c>
      <c r="O125" s="53">
        <f>N125/M125</f>
        <v>0</v>
      </c>
    </row>
    <row r="126" spans="1:22" ht="30" customHeight="1" outlineLevel="1" x14ac:dyDescent="0.3">
      <c r="A126" s="116">
        <v>30129</v>
      </c>
      <c r="B126" s="118" t="s">
        <v>879</v>
      </c>
      <c r="C126" s="127" t="s">
        <v>1414</v>
      </c>
      <c r="D126" s="105">
        <v>0</v>
      </c>
      <c r="E126" s="105">
        <v>0</v>
      </c>
      <c r="F126" s="105">
        <v>0</v>
      </c>
      <c r="G126" s="105">
        <v>0</v>
      </c>
      <c r="H126" s="105">
        <v>0</v>
      </c>
      <c r="I126" s="105">
        <v>0</v>
      </c>
      <c r="J126" s="105">
        <v>0</v>
      </c>
      <c r="K126" s="105">
        <v>0</v>
      </c>
      <c r="L126" s="105">
        <v>0</v>
      </c>
      <c r="M126" s="105">
        <f t="shared" si="1"/>
        <v>0</v>
      </c>
      <c r="N126" s="105">
        <v>0</v>
      </c>
      <c r="O126" s="106">
        <v>0</v>
      </c>
      <c r="V126" s="13"/>
    </row>
    <row r="127" spans="1:22" ht="25.5" customHeight="1" outlineLevel="1" x14ac:dyDescent="0.3">
      <c r="A127" s="116">
        <v>30130</v>
      </c>
      <c r="B127" s="109" t="s">
        <v>880</v>
      </c>
      <c r="C127" s="123" t="s">
        <v>1538</v>
      </c>
      <c r="D127" s="105">
        <v>0</v>
      </c>
      <c r="E127" s="105">
        <v>0</v>
      </c>
      <c r="F127" s="105">
        <v>0</v>
      </c>
      <c r="G127" s="105">
        <v>0</v>
      </c>
      <c r="H127" s="105">
        <v>0</v>
      </c>
      <c r="I127" s="105">
        <v>0</v>
      </c>
      <c r="J127" s="105">
        <v>0</v>
      </c>
      <c r="K127" s="105">
        <v>0</v>
      </c>
      <c r="L127" s="105">
        <v>0</v>
      </c>
      <c r="M127" s="105">
        <f t="shared" si="1"/>
        <v>0</v>
      </c>
      <c r="N127" s="105">
        <v>0</v>
      </c>
      <c r="O127" s="106">
        <v>0</v>
      </c>
    </row>
    <row r="128" spans="1:22" ht="32.25" customHeight="1" outlineLevel="1" x14ac:dyDescent="0.3">
      <c r="A128" s="119">
        <v>30131</v>
      </c>
      <c r="B128" s="56" t="s">
        <v>881</v>
      </c>
      <c r="C128" s="50" t="s">
        <v>1538</v>
      </c>
      <c r="D128" s="52">
        <v>1</v>
      </c>
      <c r="E128" s="52">
        <v>0</v>
      </c>
      <c r="F128" s="52">
        <v>0</v>
      </c>
      <c r="G128" s="52">
        <v>0</v>
      </c>
      <c r="H128" s="52">
        <v>0</v>
      </c>
      <c r="I128" s="52">
        <v>0</v>
      </c>
      <c r="J128" s="52">
        <v>0</v>
      </c>
      <c r="K128" s="54">
        <f>creches!P150</f>
        <v>20</v>
      </c>
      <c r="L128" s="54">
        <f>creches!Q150</f>
        <v>0</v>
      </c>
      <c r="M128" s="52">
        <f t="shared" si="1"/>
        <v>20</v>
      </c>
      <c r="N128" s="51">
        <v>0</v>
      </c>
      <c r="O128" s="53">
        <f>N128/M128</f>
        <v>0</v>
      </c>
    </row>
    <row r="129" spans="1:21" ht="36.75" customHeight="1" outlineLevel="1" x14ac:dyDescent="0.3">
      <c r="A129" s="116">
        <v>30132</v>
      </c>
      <c r="B129" s="109" t="s">
        <v>882</v>
      </c>
      <c r="C129" s="123" t="s">
        <v>1414</v>
      </c>
      <c r="D129" s="105">
        <v>0</v>
      </c>
      <c r="E129" s="105">
        <v>0</v>
      </c>
      <c r="F129" s="105">
        <v>0</v>
      </c>
      <c r="G129" s="105">
        <v>0</v>
      </c>
      <c r="H129" s="105">
        <v>0</v>
      </c>
      <c r="I129" s="105">
        <v>0</v>
      </c>
      <c r="J129" s="105">
        <v>0</v>
      </c>
      <c r="K129" s="105">
        <v>0</v>
      </c>
      <c r="L129" s="105">
        <v>0</v>
      </c>
      <c r="M129" s="105">
        <f t="shared" si="1"/>
        <v>0</v>
      </c>
      <c r="N129" s="105">
        <v>0</v>
      </c>
      <c r="O129" s="106">
        <v>0</v>
      </c>
    </row>
    <row r="130" spans="1:21" ht="38.25" customHeight="1" outlineLevel="1" x14ac:dyDescent="0.3">
      <c r="A130" s="120">
        <v>30133</v>
      </c>
      <c r="B130" s="91" t="s">
        <v>883</v>
      </c>
      <c r="C130" s="121" t="s">
        <v>1549</v>
      </c>
      <c r="D130" s="87">
        <v>2</v>
      </c>
      <c r="E130" s="88">
        <v>2</v>
      </c>
      <c r="F130" s="88">
        <v>0</v>
      </c>
      <c r="G130" s="88">
        <v>0</v>
      </c>
      <c r="H130" s="88">
        <v>2</v>
      </c>
      <c r="I130" s="88">
        <v>0</v>
      </c>
      <c r="J130" s="88">
        <v>0</v>
      </c>
      <c r="K130" s="93">
        <f>creches!P3+creches!P45</f>
        <v>58</v>
      </c>
      <c r="L130" s="93">
        <f>creches!Q3+creches!Q45</f>
        <v>0</v>
      </c>
      <c r="M130" s="87">
        <f t="shared" si="1"/>
        <v>58</v>
      </c>
      <c r="N130" s="88">
        <f>M130</f>
        <v>58</v>
      </c>
      <c r="O130" s="90">
        <f>N130/M130</f>
        <v>1</v>
      </c>
    </row>
    <row r="131" spans="1:21" ht="33.75" customHeight="1" outlineLevel="1" x14ac:dyDescent="0.3">
      <c r="A131" s="116">
        <v>30134</v>
      </c>
      <c r="B131" s="109" t="s">
        <v>884</v>
      </c>
      <c r="C131" s="123" t="s">
        <v>1539</v>
      </c>
      <c r="D131" s="105">
        <v>0</v>
      </c>
      <c r="E131" s="105">
        <v>0</v>
      </c>
      <c r="F131" s="105">
        <v>0</v>
      </c>
      <c r="G131" s="105">
        <v>0</v>
      </c>
      <c r="H131" s="105">
        <v>0</v>
      </c>
      <c r="I131" s="105">
        <v>0</v>
      </c>
      <c r="J131" s="105">
        <v>0</v>
      </c>
      <c r="K131" s="105">
        <v>0</v>
      </c>
      <c r="L131" s="105">
        <v>0</v>
      </c>
      <c r="M131" s="105">
        <f t="shared" si="1"/>
        <v>0</v>
      </c>
      <c r="N131" s="105">
        <v>0</v>
      </c>
      <c r="O131" s="106">
        <v>0</v>
      </c>
    </row>
    <row r="132" spans="1:21" ht="42" customHeight="1" outlineLevel="1" x14ac:dyDescent="0.3">
      <c r="A132" s="119">
        <v>30135</v>
      </c>
      <c r="B132" s="56" t="s">
        <v>885</v>
      </c>
      <c r="C132" s="50" t="s">
        <v>1415</v>
      </c>
      <c r="D132" s="52">
        <v>1</v>
      </c>
      <c r="E132" s="51">
        <v>0</v>
      </c>
      <c r="F132" s="51">
        <v>0</v>
      </c>
      <c r="G132" s="51">
        <v>0</v>
      </c>
      <c r="H132" s="51">
        <v>0</v>
      </c>
      <c r="I132" s="51">
        <v>0</v>
      </c>
      <c r="J132" s="51">
        <v>0</v>
      </c>
      <c r="K132" s="58">
        <f>creches!P122</f>
        <v>20</v>
      </c>
      <c r="L132" s="58">
        <f>creches!Q122</f>
        <v>0</v>
      </c>
      <c r="M132" s="52">
        <f t="shared" ref="M132:M193" si="2">K132+L132</f>
        <v>20</v>
      </c>
      <c r="N132" s="51">
        <v>0</v>
      </c>
      <c r="O132" s="53">
        <f>N132/M132</f>
        <v>0</v>
      </c>
    </row>
    <row r="133" spans="1:21" ht="33.75" customHeight="1" outlineLevel="1" x14ac:dyDescent="0.3">
      <c r="A133" s="116">
        <v>30136</v>
      </c>
      <c r="B133" s="107" t="s">
        <v>886</v>
      </c>
      <c r="C133" s="123" t="s">
        <v>1544</v>
      </c>
      <c r="D133" s="105">
        <v>0</v>
      </c>
      <c r="E133" s="105">
        <v>0</v>
      </c>
      <c r="F133" s="105">
        <v>0</v>
      </c>
      <c r="G133" s="105">
        <v>0</v>
      </c>
      <c r="H133" s="105">
        <v>0</v>
      </c>
      <c r="I133" s="105">
        <v>0</v>
      </c>
      <c r="J133" s="105">
        <v>0</v>
      </c>
      <c r="K133" s="105">
        <v>0</v>
      </c>
      <c r="L133" s="105">
        <v>0</v>
      </c>
      <c r="M133" s="105">
        <f t="shared" si="2"/>
        <v>0</v>
      </c>
      <c r="N133" s="105">
        <v>0</v>
      </c>
      <c r="O133" s="106">
        <v>0</v>
      </c>
    </row>
    <row r="134" spans="1:21" ht="33" customHeight="1" outlineLevel="1" x14ac:dyDescent="0.3">
      <c r="A134" s="116">
        <v>30137</v>
      </c>
      <c r="B134" s="109" t="s">
        <v>887</v>
      </c>
      <c r="C134" s="123" t="s">
        <v>1414</v>
      </c>
      <c r="D134" s="105">
        <v>0</v>
      </c>
      <c r="E134" s="105">
        <v>0</v>
      </c>
      <c r="F134" s="105">
        <v>0</v>
      </c>
      <c r="G134" s="105">
        <v>0</v>
      </c>
      <c r="H134" s="105">
        <v>0</v>
      </c>
      <c r="I134" s="105">
        <v>0</v>
      </c>
      <c r="J134" s="105">
        <v>0</v>
      </c>
      <c r="K134" s="105">
        <v>0</v>
      </c>
      <c r="L134" s="105">
        <v>0</v>
      </c>
      <c r="M134" s="105">
        <f t="shared" si="2"/>
        <v>0</v>
      </c>
      <c r="N134" s="105">
        <v>0</v>
      </c>
      <c r="O134" s="106">
        <v>0</v>
      </c>
    </row>
    <row r="135" spans="1:21" ht="34.5" customHeight="1" outlineLevel="1" x14ac:dyDescent="0.3">
      <c r="A135" s="119">
        <v>30138</v>
      </c>
      <c r="B135" s="56" t="s">
        <v>888</v>
      </c>
      <c r="C135" s="50" t="s">
        <v>1415</v>
      </c>
      <c r="D135" s="52">
        <v>1</v>
      </c>
      <c r="E135" s="51">
        <v>0</v>
      </c>
      <c r="F135" s="51">
        <v>0</v>
      </c>
      <c r="G135" s="51">
        <v>0</v>
      </c>
      <c r="H135" s="51">
        <v>0</v>
      </c>
      <c r="I135" s="51">
        <v>0</v>
      </c>
      <c r="J135" s="51">
        <v>0</v>
      </c>
      <c r="K135" s="58">
        <f>creches!P11</f>
        <v>16</v>
      </c>
      <c r="L135" s="58">
        <f>creches!Q11</f>
        <v>0</v>
      </c>
      <c r="M135" s="52">
        <f t="shared" si="2"/>
        <v>16</v>
      </c>
      <c r="N135" s="51">
        <v>0</v>
      </c>
      <c r="O135" s="53">
        <f>N135/M135</f>
        <v>0</v>
      </c>
    </row>
    <row r="136" spans="1:21" ht="37.5" customHeight="1" outlineLevel="1" x14ac:dyDescent="0.3">
      <c r="A136" s="120">
        <v>30139</v>
      </c>
      <c r="B136" s="96" t="s">
        <v>889</v>
      </c>
      <c r="C136" s="121" t="s">
        <v>1419</v>
      </c>
      <c r="D136" s="87">
        <v>1</v>
      </c>
      <c r="E136" s="88">
        <v>1</v>
      </c>
      <c r="F136" s="88">
        <v>0</v>
      </c>
      <c r="G136" s="88">
        <v>0</v>
      </c>
      <c r="H136" s="88">
        <v>0</v>
      </c>
      <c r="I136" s="88">
        <v>0</v>
      </c>
      <c r="J136" s="88">
        <v>1</v>
      </c>
      <c r="K136" s="93">
        <f>creches!P107</f>
        <v>10</v>
      </c>
      <c r="L136" s="93">
        <f>creches!Q107</f>
        <v>0</v>
      </c>
      <c r="M136" s="87">
        <f t="shared" si="2"/>
        <v>10</v>
      </c>
      <c r="N136" s="88">
        <f>M136</f>
        <v>10</v>
      </c>
      <c r="O136" s="90">
        <f>N136/M136</f>
        <v>1</v>
      </c>
    </row>
    <row r="137" spans="1:21" ht="34.5" customHeight="1" outlineLevel="1" x14ac:dyDescent="0.3">
      <c r="A137" s="120">
        <v>30140</v>
      </c>
      <c r="B137" s="95" t="s">
        <v>890</v>
      </c>
      <c r="C137" s="121" t="s">
        <v>1414</v>
      </c>
      <c r="D137" s="87">
        <v>1</v>
      </c>
      <c r="E137" s="88">
        <v>1</v>
      </c>
      <c r="F137" s="88">
        <v>0</v>
      </c>
      <c r="G137" s="88">
        <v>0</v>
      </c>
      <c r="H137" s="88">
        <v>0</v>
      </c>
      <c r="I137" s="88">
        <v>0</v>
      </c>
      <c r="J137" s="88">
        <v>1</v>
      </c>
      <c r="K137" s="93">
        <f>creches!P81</f>
        <v>18</v>
      </c>
      <c r="L137" s="93">
        <f>creches!Q81</f>
        <v>0</v>
      </c>
      <c r="M137" s="87">
        <f t="shared" si="2"/>
        <v>18</v>
      </c>
      <c r="N137" s="88">
        <f>M137</f>
        <v>18</v>
      </c>
      <c r="O137" s="90">
        <f>N137/M137</f>
        <v>1</v>
      </c>
    </row>
    <row r="138" spans="1:21" ht="40.5" customHeight="1" outlineLevel="1" x14ac:dyDescent="0.3">
      <c r="A138" s="119">
        <v>30141</v>
      </c>
      <c r="B138" s="49" t="s">
        <v>891</v>
      </c>
      <c r="C138" s="50" t="s">
        <v>1540</v>
      </c>
      <c r="D138" s="51">
        <v>1</v>
      </c>
      <c r="E138" s="51">
        <v>0</v>
      </c>
      <c r="F138" s="51">
        <v>0</v>
      </c>
      <c r="G138" s="51">
        <v>0</v>
      </c>
      <c r="H138" s="51">
        <v>0</v>
      </c>
      <c r="I138" s="51">
        <v>0</v>
      </c>
      <c r="J138" s="51">
        <v>0</v>
      </c>
      <c r="K138" s="58">
        <f>creches!P97</f>
        <v>54</v>
      </c>
      <c r="L138" s="58">
        <f>creches!Q97</f>
        <v>0</v>
      </c>
      <c r="M138" s="52">
        <f t="shared" si="2"/>
        <v>54</v>
      </c>
      <c r="N138" s="51">
        <v>0</v>
      </c>
      <c r="O138" s="53">
        <f>N138/M138</f>
        <v>0</v>
      </c>
    </row>
    <row r="139" spans="1:21" ht="32.25" customHeight="1" outlineLevel="1" x14ac:dyDescent="0.3">
      <c r="A139" s="116">
        <v>30142</v>
      </c>
      <c r="B139" s="117" t="s">
        <v>892</v>
      </c>
      <c r="C139" s="125" t="s">
        <v>1548</v>
      </c>
      <c r="D139" s="105">
        <v>0</v>
      </c>
      <c r="E139" s="105">
        <v>0</v>
      </c>
      <c r="F139" s="105">
        <v>0</v>
      </c>
      <c r="G139" s="105">
        <v>0</v>
      </c>
      <c r="H139" s="105">
        <v>0</v>
      </c>
      <c r="I139" s="105">
        <v>0</v>
      </c>
      <c r="J139" s="105">
        <v>0</v>
      </c>
      <c r="K139" s="105">
        <v>0</v>
      </c>
      <c r="L139" s="105">
        <v>0</v>
      </c>
      <c r="M139" s="105">
        <f t="shared" si="2"/>
        <v>0</v>
      </c>
      <c r="N139" s="105">
        <v>0</v>
      </c>
      <c r="O139" s="106">
        <v>0</v>
      </c>
    </row>
    <row r="140" spans="1:21" ht="34.5" customHeight="1" outlineLevel="1" x14ac:dyDescent="0.3">
      <c r="A140" s="116">
        <v>30143</v>
      </c>
      <c r="B140" s="109" t="s">
        <v>893</v>
      </c>
      <c r="C140" s="123" t="s">
        <v>1537</v>
      </c>
      <c r="D140" s="105">
        <v>0</v>
      </c>
      <c r="E140" s="105">
        <v>0</v>
      </c>
      <c r="F140" s="105">
        <v>0</v>
      </c>
      <c r="G140" s="105">
        <v>0</v>
      </c>
      <c r="H140" s="105">
        <v>0</v>
      </c>
      <c r="I140" s="105">
        <v>0</v>
      </c>
      <c r="J140" s="105">
        <v>0</v>
      </c>
      <c r="K140" s="105">
        <v>0</v>
      </c>
      <c r="L140" s="105">
        <v>0</v>
      </c>
      <c r="M140" s="105">
        <f t="shared" si="2"/>
        <v>0</v>
      </c>
      <c r="N140" s="105">
        <v>0</v>
      </c>
      <c r="O140" s="106">
        <v>0</v>
      </c>
    </row>
    <row r="141" spans="1:21" ht="33" customHeight="1" outlineLevel="1" x14ac:dyDescent="0.3">
      <c r="A141" s="116">
        <v>30144</v>
      </c>
      <c r="B141" s="107" t="s">
        <v>895</v>
      </c>
      <c r="C141" s="123" t="s">
        <v>1544</v>
      </c>
      <c r="D141" s="105">
        <v>0</v>
      </c>
      <c r="E141" s="105">
        <v>0</v>
      </c>
      <c r="F141" s="105">
        <v>0</v>
      </c>
      <c r="G141" s="105">
        <v>0</v>
      </c>
      <c r="H141" s="105">
        <v>0</v>
      </c>
      <c r="I141" s="105">
        <v>0</v>
      </c>
      <c r="J141" s="105">
        <v>0</v>
      </c>
      <c r="K141" s="105">
        <v>0</v>
      </c>
      <c r="L141" s="105">
        <v>0</v>
      </c>
      <c r="M141" s="105">
        <f t="shared" si="2"/>
        <v>0</v>
      </c>
      <c r="N141" s="105">
        <v>0</v>
      </c>
      <c r="O141" s="106">
        <v>0</v>
      </c>
      <c r="U141" s="15"/>
    </row>
    <row r="142" spans="1:21" ht="34.5" customHeight="1" outlineLevel="1" x14ac:dyDescent="0.3">
      <c r="A142" s="116">
        <v>30145</v>
      </c>
      <c r="B142" s="109" t="s">
        <v>896</v>
      </c>
      <c r="C142" s="123" t="s">
        <v>1415</v>
      </c>
      <c r="D142" s="105">
        <v>0</v>
      </c>
      <c r="E142" s="105">
        <v>0</v>
      </c>
      <c r="F142" s="105">
        <v>0</v>
      </c>
      <c r="G142" s="105">
        <v>0</v>
      </c>
      <c r="H142" s="105">
        <v>0</v>
      </c>
      <c r="I142" s="105">
        <v>0</v>
      </c>
      <c r="J142" s="105">
        <v>0</v>
      </c>
      <c r="K142" s="105">
        <v>0</v>
      </c>
      <c r="L142" s="105">
        <v>0</v>
      </c>
      <c r="M142" s="105">
        <f t="shared" si="2"/>
        <v>0</v>
      </c>
      <c r="N142" s="105">
        <v>0</v>
      </c>
      <c r="O142" s="106">
        <v>0</v>
      </c>
    </row>
    <row r="143" spans="1:21" ht="33.75" customHeight="1" outlineLevel="1" x14ac:dyDescent="0.3">
      <c r="A143" s="119">
        <v>30146</v>
      </c>
      <c r="B143" s="57" t="s">
        <v>897</v>
      </c>
      <c r="C143" s="50" t="s">
        <v>1545</v>
      </c>
      <c r="D143" s="52">
        <v>1</v>
      </c>
      <c r="E143" s="51">
        <v>0</v>
      </c>
      <c r="F143" s="51">
        <v>0</v>
      </c>
      <c r="G143" s="51">
        <v>0</v>
      </c>
      <c r="H143" s="51">
        <v>0</v>
      </c>
      <c r="I143" s="51">
        <v>0</v>
      </c>
      <c r="J143" s="51">
        <v>0</v>
      </c>
      <c r="K143" s="58">
        <f>creches!P121</f>
        <v>27</v>
      </c>
      <c r="L143" s="58">
        <f>creches!Q121</f>
        <v>0</v>
      </c>
      <c r="M143" s="52">
        <f t="shared" si="2"/>
        <v>27</v>
      </c>
      <c r="N143" s="51">
        <v>0</v>
      </c>
      <c r="O143" s="53">
        <f>N143/M143</f>
        <v>0</v>
      </c>
    </row>
    <row r="144" spans="1:21" ht="30.75" customHeight="1" outlineLevel="1" x14ac:dyDescent="0.3">
      <c r="A144" s="119">
        <v>30147</v>
      </c>
      <c r="B144" s="55" t="s">
        <v>898</v>
      </c>
      <c r="C144" s="50" t="s">
        <v>1414</v>
      </c>
      <c r="D144" s="51">
        <v>1</v>
      </c>
      <c r="E144" s="51">
        <v>0</v>
      </c>
      <c r="F144" s="51">
        <v>0</v>
      </c>
      <c r="G144" s="51">
        <v>0</v>
      </c>
      <c r="H144" s="51">
        <v>0</v>
      </c>
      <c r="I144" s="51">
        <v>0</v>
      </c>
      <c r="J144" s="51">
        <v>0</v>
      </c>
      <c r="K144" s="58">
        <f>creches!P17</f>
        <v>10</v>
      </c>
      <c r="L144" s="58">
        <f>creches!Q17</f>
        <v>0</v>
      </c>
      <c r="M144" s="52">
        <f t="shared" si="2"/>
        <v>10</v>
      </c>
      <c r="N144" s="51">
        <v>0</v>
      </c>
      <c r="O144" s="53">
        <f>N144/M144</f>
        <v>0</v>
      </c>
      <c r="R144" s="15"/>
    </row>
    <row r="145" spans="1:15" ht="42" customHeight="1" outlineLevel="1" x14ac:dyDescent="0.3">
      <c r="A145" s="116">
        <v>30148</v>
      </c>
      <c r="B145" s="107" t="s">
        <v>899</v>
      </c>
      <c r="C145" s="123" t="s">
        <v>1544</v>
      </c>
      <c r="D145" s="105">
        <v>0</v>
      </c>
      <c r="E145" s="105">
        <v>0</v>
      </c>
      <c r="F145" s="105">
        <v>0</v>
      </c>
      <c r="G145" s="105">
        <v>0</v>
      </c>
      <c r="H145" s="105">
        <v>0</v>
      </c>
      <c r="I145" s="105">
        <v>0</v>
      </c>
      <c r="J145" s="105">
        <v>0</v>
      </c>
      <c r="K145" s="105">
        <v>0</v>
      </c>
      <c r="L145" s="105">
        <v>0</v>
      </c>
      <c r="M145" s="105">
        <f t="shared" si="2"/>
        <v>0</v>
      </c>
      <c r="N145" s="105">
        <v>0</v>
      </c>
      <c r="O145" s="106">
        <v>0</v>
      </c>
    </row>
    <row r="146" spans="1:15" ht="42" customHeight="1" outlineLevel="1" x14ac:dyDescent="0.3">
      <c r="A146" s="116">
        <v>30149</v>
      </c>
      <c r="B146" s="109" t="s">
        <v>900</v>
      </c>
      <c r="C146" s="123" t="s">
        <v>1538</v>
      </c>
      <c r="D146" s="105">
        <v>0</v>
      </c>
      <c r="E146" s="105">
        <v>0</v>
      </c>
      <c r="F146" s="105">
        <v>0</v>
      </c>
      <c r="G146" s="105">
        <v>0</v>
      </c>
      <c r="H146" s="105">
        <v>0</v>
      </c>
      <c r="I146" s="105">
        <v>0</v>
      </c>
      <c r="J146" s="105">
        <v>0</v>
      </c>
      <c r="K146" s="105">
        <v>0</v>
      </c>
      <c r="L146" s="105">
        <v>0</v>
      </c>
      <c r="M146" s="105">
        <f t="shared" si="2"/>
        <v>0</v>
      </c>
      <c r="N146" s="105">
        <v>0</v>
      </c>
      <c r="O146" s="106">
        <v>0</v>
      </c>
    </row>
    <row r="147" spans="1:15" ht="42" customHeight="1" outlineLevel="1" x14ac:dyDescent="0.3">
      <c r="A147" s="116">
        <v>30150</v>
      </c>
      <c r="B147" s="107" t="s">
        <v>901</v>
      </c>
      <c r="C147" s="123" t="s">
        <v>1544</v>
      </c>
      <c r="D147" s="105">
        <v>0</v>
      </c>
      <c r="E147" s="105">
        <v>0</v>
      </c>
      <c r="F147" s="105">
        <v>0</v>
      </c>
      <c r="G147" s="105">
        <v>0</v>
      </c>
      <c r="H147" s="105">
        <v>0</v>
      </c>
      <c r="I147" s="105">
        <v>0</v>
      </c>
      <c r="J147" s="105">
        <v>0</v>
      </c>
      <c r="K147" s="105">
        <v>0</v>
      </c>
      <c r="L147" s="105">
        <v>0</v>
      </c>
      <c r="M147" s="105">
        <f t="shared" si="2"/>
        <v>0</v>
      </c>
      <c r="N147" s="105">
        <v>0</v>
      </c>
      <c r="O147" s="106">
        <v>0</v>
      </c>
    </row>
    <row r="148" spans="1:15" ht="42" customHeight="1" outlineLevel="1" x14ac:dyDescent="0.3">
      <c r="A148" s="116">
        <v>30151</v>
      </c>
      <c r="B148" s="109" t="s">
        <v>902</v>
      </c>
      <c r="C148" s="123" t="s">
        <v>1538</v>
      </c>
      <c r="D148" s="105">
        <v>0</v>
      </c>
      <c r="E148" s="105">
        <v>0</v>
      </c>
      <c r="F148" s="105">
        <v>0</v>
      </c>
      <c r="G148" s="105">
        <v>0</v>
      </c>
      <c r="H148" s="105">
        <v>0</v>
      </c>
      <c r="I148" s="105">
        <v>0</v>
      </c>
      <c r="J148" s="105">
        <v>0</v>
      </c>
      <c r="K148" s="105">
        <v>0</v>
      </c>
      <c r="L148" s="105">
        <v>0</v>
      </c>
      <c r="M148" s="105">
        <f t="shared" si="2"/>
        <v>0</v>
      </c>
      <c r="N148" s="105">
        <v>0</v>
      </c>
      <c r="O148" s="106">
        <v>0</v>
      </c>
    </row>
    <row r="149" spans="1:15" ht="42" customHeight="1" outlineLevel="1" x14ac:dyDescent="0.3">
      <c r="A149" s="116">
        <v>30152</v>
      </c>
      <c r="B149" s="109" t="s">
        <v>903</v>
      </c>
      <c r="C149" s="123" t="s">
        <v>1538</v>
      </c>
      <c r="D149" s="105">
        <v>0</v>
      </c>
      <c r="E149" s="105">
        <v>0</v>
      </c>
      <c r="F149" s="105">
        <v>0</v>
      </c>
      <c r="G149" s="105">
        <v>0</v>
      </c>
      <c r="H149" s="105">
        <v>0</v>
      </c>
      <c r="I149" s="105">
        <v>0</v>
      </c>
      <c r="J149" s="105">
        <v>0</v>
      </c>
      <c r="K149" s="105">
        <v>0</v>
      </c>
      <c r="L149" s="105">
        <v>0</v>
      </c>
      <c r="M149" s="105">
        <f t="shared" si="2"/>
        <v>0</v>
      </c>
      <c r="N149" s="105">
        <v>0</v>
      </c>
      <c r="O149" s="106">
        <v>0</v>
      </c>
    </row>
    <row r="150" spans="1:15" ht="42" customHeight="1" outlineLevel="1" x14ac:dyDescent="0.3">
      <c r="A150" s="116">
        <v>30153</v>
      </c>
      <c r="B150" s="109" t="s">
        <v>904</v>
      </c>
      <c r="C150" s="123" t="s">
        <v>1539</v>
      </c>
      <c r="D150" s="105">
        <v>0</v>
      </c>
      <c r="E150" s="105">
        <v>0</v>
      </c>
      <c r="F150" s="105">
        <v>0</v>
      </c>
      <c r="G150" s="105">
        <v>0</v>
      </c>
      <c r="H150" s="105">
        <v>0</v>
      </c>
      <c r="I150" s="105">
        <v>0</v>
      </c>
      <c r="J150" s="105">
        <v>0</v>
      </c>
      <c r="K150" s="105">
        <v>0</v>
      </c>
      <c r="L150" s="105">
        <v>0</v>
      </c>
      <c r="M150" s="105">
        <f t="shared" si="2"/>
        <v>0</v>
      </c>
      <c r="N150" s="105">
        <v>0</v>
      </c>
      <c r="O150" s="106">
        <v>0</v>
      </c>
    </row>
    <row r="151" spans="1:15" ht="42" customHeight="1" outlineLevel="1" x14ac:dyDescent="0.3">
      <c r="A151" s="116">
        <v>30154</v>
      </c>
      <c r="B151" s="109" t="s">
        <v>905</v>
      </c>
      <c r="C151" s="123" t="s">
        <v>1542</v>
      </c>
      <c r="D151" s="105">
        <v>0</v>
      </c>
      <c r="E151" s="105">
        <v>0</v>
      </c>
      <c r="F151" s="105">
        <v>0</v>
      </c>
      <c r="G151" s="105">
        <v>0</v>
      </c>
      <c r="H151" s="105">
        <v>0</v>
      </c>
      <c r="I151" s="105">
        <v>0</v>
      </c>
      <c r="J151" s="105">
        <v>0</v>
      </c>
      <c r="K151" s="105">
        <v>0</v>
      </c>
      <c r="L151" s="105">
        <v>0</v>
      </c>
      <c r="M151" s="105">
        <f t="shared" si="2"/>
        <v>0</v>
      </c>
      <c r="N151" s="105">
        <v>0</v>
      </c>
      <c r="O151" s="106">
        <v>0</v>
      </c>
    </row>
    <row r="152" spans="1:15" ht="36" customHeight="1" outlineLevel="1" x14ac:dyDescent="0.3">
      <c r="A152" s="120">
        <v>30155</v>
      </c>
      <c r="B152" s="94" t="s">
        <v>906</v>
      </c>
      <c r="C152" s="121" t="s">
        <v>1415</v>
      </c>
      <c r="D152" s="87">
        <v>2</v>
      </c>
      <c r="E152" s="88">
        <v>1</v>
      </c>
      <c r="F152" s="88">
        <v>0</v>
      </c>
      <c r="G152" s="88">
        <v>0</v>
      </c>
      <c r="H152" s="88">
        <v>0</v>
      </c>
      <c r="I152" s="88">
        <v>1</v>
      </c>
      <c r="J152" s="88">
        <v>0</v>
      </c>
      <c r="K152" s="93">
        <f>creches!P27+creches!P28</f>
        <v>54</v>
      </c>
      <c r="L152" s="93">
        <f>creches!Q27+creches!Q28</f>
        <v>0</v>
      </c>
      <c r="M152" s="89">
        <f>K152+L152</f>
        <v>54</v>
      </c>
      <c r="N152" s="93">
        <f>creches!R27</f>
        <v>42</v>
      </c>
      <c r="O152" s="90">
        <f>N152/M152</f>
        <v>0.77777777777777779</v>
      </c>
    </row>
    <row r="153" spans="1:15" ht="27.75" customHeight="1" outlineLevel="1" x14ac:dyDescent="0.3">
      <c r="A153" s="120">
        <v>30156</v>
      </c>
      <c r="B153" s="94" t="s">
        <v>907</v>
      </c>
      <c r="C153" s="121" t="s">
        <v>1415</v>
      </c>
      <c r="D153" s="87">
        <v>1</v>
      </c>
      <c r="E153" s="88">
        <v>1</v>
      </c>
      <c r="F153" s="88">
        <v>0</v>
      </c>
      <c r="G153" s="88">
        <v>0</v>
      </c>
      <c r="H153" s="88">
        <v>1</v>
      </c>
      <c r="I153" s="88">
        <v>0</v>
      </c>
      <c r="J153" s="88">
        <v>0</v>
      </c>
      <c r="K153" s="93">
        <f>creches!P132</f>
        <v>35</v>
      </c>
      <c r="L153" s="93">
        <f>creches!Q132</f>
        <v>7</v>
      </c>
      <c r="M153" s="87">
        <f t="shared" si="2"/>
        <v>42</v>
      </c>
      <c r="N153" s="88">
        <f>M153</f>
        <v>42</v>
      </c>
      <c r="O153" s="90">
        <f>N153/M153</f>
        <v>1</v>
      </c>
    </row>
    <row r="154" spans="1:15" ht="42" customHeight="1" outlineLevel="1" x14ac:dyDescent="0.3">
      <c r="A154" s="116">
        <v>30158</v>
      </c>
      <c r="B154" s="109" t="s">
        <v>908</v>
      </c>
      <c r="C154" s="123" t="s">
        <v>1414</v>
      </c>
      <c r="D154" s="105">
        <v>0</v>
      </c>
      <c r="E154" s="105">
        <v>0</v>
      </c>
      <c r="F154" s="105">
        <v>0</v>
      </c>
      <c r="G154" s="105">
        <v>0</v>
      </c>
      <c r="H154" s="105">
        <v>0</v>
      </c>
      <c r="I154" s="105">
        <v>0</v>
      </c>
      <c r="J154" s="105">
        <v>0</v>
      </c>
      <c r="K154" s="105">
        <v>0</v>
      </c>
      <c r="L154" s="105">
        <v>0</v>
      </c>
      <c r="M154" s="105">
        <f t="shared" si="2"/>
        <v>0</v>
      </c>
      <c r="N154" s="105">
        <v>0</v>
      </c>
      <c r="O154" s="106">
        <v>0</v>
      </c>
    </row>
    <row r="155" spans="1:15" ht="52.5" customHeight="1" outlineLevel="1" x14ac:dyDescent="0.3">
      <c r="A155" s="116">
        <v>30159</v>
      </c>
      <c r="B155" s="109" t="s">
        <v>909</v>
      </c>
      <c r="C155" s="123" t="s">
        <v>1538</v>
      </c>
      <c r="D155" s="105">
        <v>0</v>
      </c>
      <c r="E155" s="105">
        <v>0</v>
      </c>
      <c r="F155" s="105">
        <v>0</v>
      </c>
      <c r="G155" s="105">
        <v>0</v>
      </c>
      <c r="H155" s="105">
        <v>0</v>
      </c>
      <c r="I155" s="105">
        <v>0</v>
      </c>
      <c r="J155" s="105">
        <v>0</v>
      </c>
      <c r="K155" s="105">
        <v>0</v>
      </c>
      <c r="L155" s="105">
        <v>0</v>
      </c>
      <c r="M155" s="105">
        <f t="shared" si="2"/>
        <v>0</v>
      </c>
      <c r="N155" s="105">
        <v>0</v>
      </c>
      <c r="O155" s="106">
        <v>0</v>
      </c>
    </row>
    <row r="156" spans="1:15" ht="42" customHeight="1" outlineLevel="1" x14ac:dyDescent="0.3">
      <c r="A156" s="116">
        <v>30160</v>
      </c>
      <c r="B156" s="118" t="s">
        <v>910</v>
      </c>
      <c r="C156" s="123" t="s">
        <v>1414</v>
      </c>
      <c r="D156" s="105">
        <v>0</v>
      </c>
      <c r="E156" s="105">
        <v>0</v>
      </c>
      <c r="F156" s="105">
        <v>0</v>
      </c>
      <c r="G156" s="105">
        <v>0</v>
      </c>
      <c r="H156" s="105">
        <v>0</v>
      </c>
      <c r="I156" s="105">
        <v>0</v>
      </c>
      <c r="J156" s="105">
        <v>0</v>
      </c>
      <c r="K156" s="105">
        <v>0</v>
      </c>
      <c r="L156" s="105">
        <v>0</v>
      </c>
      <c r="M156" s="105">
        <f t="shared" si="2"/>
        <v>0</v>
      </c>
      <c r="N156" s="105">
        <v>0</v>
      </c>
      <c r="O156" s="106">
        <v>0</v>
      </c>
    </row>
    <row r="157" spans="1:15" ht="33" customHeight="1" outlineLevel="1" x14ac:dyDescent="0.3">
      <c r="A157" s="116">
        <v>30161</v>
      </c>
      <c r="B157" s="118" t="s">
        <v>911</v>
      </c>
      <c r="C157" s="123" t="s">
        <v>1414</v>
      </c>
      <c r="D157" s="105">
        <v>0</v>
      </c>
      <c r="E157" s="105">
        <v>0</v>
      </c>
      <c r="F157" s="105">
        <v>0</v>
      </c>
      <c r="G157" s="105">
        <v>0</v>
      </c>
      <c r="H157" s="105">
        <v>0</v>
      </c>
      <c r="I157" s="105">
        <v>0</v>
      </c>
      <c r="J157" s="105">
        <v>0</v>
      </c>
      <c r="K157" s="105">
        <v>0</v>
      </c>
      <c r="L157" s="105">
        <v>0</v>
      </c>
      <c r="M157" s="105">
        <f t="shared" si="2"/>
        <v>0</v>
      </c>
      <c r="N157" s="105">
        <v>0</v>
      </c>
      <c r="O157" s="106">
        <v>0</v>
      </c>
    </row>
    <row r="158" spans="1:15" ht="36.75" customHeight="1" outlineLevel="1" x14ac:dyDescent="0.3">
      <c r="A158" s="119">
        <v>30162</v>
      </c>
      <c r="B158" s="55" t="s">
        <v>912</v>
      </c>
      <c r="C158" s="50" t="s">
        <v>1414</v>
      </c>
      <c r="D158" s="52">
        <v>1</v>
      </c>
      <c r="E158" s="51">
        <v>0</v>
      </c>
      <c r="F158" s="51">
        <v>0</v>
      </c>
      <c r="G158" s="51">
        <v>0</v>
      </c>
      <c r="H158" s="51">
        <v>0</v>
      </c>
      <c r="I158" s="51">
        <v>0</v>
      </c>
      <c r="J158" s="51">
        <v>0</v>
      </c>
      <c r="K158" s="58">
        <f>creches!P152</f>
        <v>14</v>
      </c>
      <c r="L158" s="58">
        <f>creches!Q152</f>
        <v>0</v>
      </c>
      <c r="M158" s="52">
        <f t="shared" si="2"/>
        <v>14</v>
      </c>
      <c r="N158" s="51">
        <v>0</v>
      </c>
      <c r="O158" s="53">
        <f>N158/M158</f>
        <v>0</v>
      </c>
    </row>
    <row r="159" spans="1:15" ht="33" customHeight="1" outlineLevel="1" x14ac:dyDescent="0.3">
      <c r="A159" s="116">
        <v>30163</v>
      </c>
      <c r="B159" s="109" t="s">
        <v>913</v>
      </c>
      <c r="C159" s="123" t="s">
        <v>1414</v>
      </c>
      <c r="D159" s="105">
        <v>0</v>
      </c>
      <c r="E159" s="105">
        <v>0</v>
      </c>
      <c r="F159" s="105">
        <v>0</v>
      </c>
      <c r="G159" s="105">
        <v>0</v>
      </c>
      <c r="H159" s="105">
        <v>0</v>
      </c>
      <c r="I159" s="105">
        <v>0</v>
      </c>
      <c r="J159" s="105">
        <v>0</v>
      </c>
      <c r="K159" s="105">
        <v>0</v>
      </c>
      <c r="L159" s="105">
        <v>0</v>
      </c>
      <c r="M159" s="105">
        <f t="shared" si="2"/>
        <v>0</v>
      </c>
      <c r="N159" s="105">
        <v>0</v>
      </c>
      <c r="O159" s="106">
        <v>0</v>
      </c>
    </row>
    <row r="160" spans="1:15" ht="27.75" customHeight="1" outlineLevel="1" x14ac:dyDescent="0.3">
      <c r="A160" s="119">
        <v>30164</v>
      </c>
      <c r="B160" s="56" t="s">
        <v>914</v>
      </c>
      <c r="C160" s="50" t="s">
        <v>1538</v>
      </c>
      <c r="D160" s="51">
        <v>1</v>
      </c>
      <c r="E160" s="51">
        <v>0</v>
      </c>
      <c r="F160" s="51">
        <v>0</v>
      </c>
      <c r="G160" s="51">
        <v>0</v>
      </c>
      <c r="H160" s="51">
        <v>0</v>
      </c>
      <c r="I160" s="51">
        <v>0</v>
      </c>
      <c r="J160" s="51">
        <v>0</v>
      </c>
      <c r="K160" s="58">
        <f>creches!P66</f>
        <v>10</v>
      </c>
      <c r="L160" s="58">
        <f>creches!Q66</f>
        <v>0</v>
      </c>
      <c r="M160" s="52">
        <f t="shared" si="2"/>
        <v>10</v>
      </c>
      <c r="N160" s="51">
        <v>0</v>
      </c>
      <c r="O160" s="53">
        <f>N160/M160</f>
        <v>0</v>
      </c>
    </row>
    <row r="161" spans="1:85" ht="31.5" customHeight="1" outlineLevel="1" x14ac:dyDescent="0.3">
      <c r="A161" s="119">
        <v>30165</v>
      </c>
      <c r="B161" s="56" t="s">
        <v>915</v>
      </c>
      <c r="C161" s="50" t="s">
        <v>1414</v>
      </c>
      <c r="D161" s="51">
        <v>2</v>
      </c>
      <c r="E161" s="51">
        <v>0</v>
      </c>
      <c r="F161" s="51">
        <v>0</v>
      </c>
      <c r="G161" s="51">
        <v>0</v>
      </c>
      <c r="H161" s="51">
        <v>0</v>
      </c>
      <c r="I161" s="51">
        <v>0</v>
      </c>
      <c r="J161" s="51">
        <v>0</v>
      </c>
      <c r="K161" s="58">
        <f>creches!P86+creches!P158</f>
        <v>30</v>
      </c>
      <c r="L161" s="58">
        <f>creches!Q86+creches!Q158</f>
        <v>0</v>
      </c>
      <c r="M161" s="52">
        <f t="shared" si="2"/>
        <v>30</v>
      </c>
      <c r="N161" s="51">
        <v>0</v>
      </c>
      <c r="O161" s="53">
        <f>N161/M161</f>
        <v>0</v>
      </c>
    </row>
    <row r="162" spans="1:85" ht="31.5" customHeight="1" outlineLevel="1" x14ac:dyDescent="0.3">
      <c r="A162" s="116">
        <v>30166</v>
      </c>
      <c r="B162" s="118" t="s">
        <v>916</v>
      </c>
      <c r="C162" s="123" t="s">
        <v>1414</v>
      </c>
      <c r="D162" s="105">
        <v>0</v>
      </c>
      <c r="E162" s="105">
        <v>0</v>
      </c>
      <c r="F162" s="105">
        <v>0</v>
      </c>
      <c r="G162" s="105">
        <v>0</v>
      </c>
      <c r="H162" s="105">
        <v>0</v>
      </c>
      <c r="I162" s="105">
        <v>0</v>
      </c>
      <c r="J162" s="105">
        <v>0</v>
      </c>
      <c r="K162" s="105">
        <v>0</v>
      </c>
      <c r="L162" s="105">
        <v>0</v>
      </c>
      <c r="M162" s="105">
        <f t="shared" si="2"/>
        <v>0</v>
      </c>
      <c r="N162" s="105">
        <v>0</v>
      </c>
      <c r="O162" s="106">
        <v>0</v>
      </c>
    </row>
    <row r="163" spans="1:85" ht="33.75" customHeight="1" outlineLevel="1" x14ac:dyDescent="0.3">
      <c r="A163" s="119">
        <v>30167</v>
      </c>
      <c r="B163" s="56" t="s">
        <v>917</v>
      </c>
      <c r="C163" s="50" t="s">
        <v>1538</v>
      </c>
      <c r="D163" s="51">
        <v>1</v>
      </c>
      <c r="E163" s="51">
        <v>0</v>
      </c>
      <c r="F163" s="51">
        <v>0</v>
      </c>
      <c r="G163" s="51">
        <v>0</v>
      </c>
      <c r="H163" s="51">
        <v>0</v>
      </c>
      <c r="I163" s="51">
        <v>0</v>
      </c>
      <c r="J163" s="51">
        <v>0</v>
      </c>
      <c r="K163" s="58">
        <f>creches!P135</f>
        <v>10</v>
      </c>
      <c r="L163" s="58">
        <f>creches!Q135</f>
        <v>0</v>
      </c>
      <c r="M163" s="52">
        <f t="shared" si="2"/>
        <v>10</v>
      </c>
      <c r="N163" s="51">
        <v>0</v>
      </c>
      <c r="O163" s="53">
        <f>N163/M163</f>
        <v>0</v>
      </c>
    </row>
    <row r="164" spans="1:85" ht="31.5" customHeight="1" outlineLevel="1" x14ac:dyDescent="0.3">
      <c r="A164" s="116">
        <v>30168</v>
      </c>
      <c r="B164" s="118" t="s">
        <v>918</v>
      </c>
      <c r="C164" s="123" t="s">
        <v>1414</v>
      </c>
      <c r="D164" s="105">
        <v>0</v>
      </c>
      <c r="E164" s="105">
        <v>0</v>
      </c>
      <c r="F164" s="105">
        <v>0</v>
      </c>
      <c r="G164" s="105">
        <v>0</v>
      </c>
      <c r="H164" s="105">
        <v>0</v>
      </c>
      <c r="I164" s="105">
        <v>0</v>
      </c>
      <c r="J164" s="105">
        <v>0</v>
      </c>
      <c r="K164" s="105">
        <v>0</v>
      </c>
      <c r="L164" s="105">
        <v>0</v>
      </c>
      <c r="M164" s="105">
        <f t="shared" si="2"/>
        <v>0</v>
      </c>
      <c r="N164" s="105">
        <v>0</v>
      </c>
      <c r="O164" s="106">
        <v>0</v>
      </c>
      <c r="Q164" s="15"/>
      <c r="R164" s="15"/>
      <c r="S164" s="15"/>
      <c r="T164" s="15"/>
      <c r="U164" s="15"/>
    </row>
    <row r="165" spans="1:85" ht="34.5" customHeight="1" outlineLevel="1" x14ac:dyDescent="0.3">
      <c r="A165" s="120">
        <v>30169</v>
      </c>
      <c r="B165" s="181" t="s">
        <v>919</v>
      </c>
      <c r="C165" s="121" t="s">
        <v>1415</v>
      </c>
      <c r="D165" s="182">
        <v>2</v>
      </c>
      <c r="E165" s="188">
        <v>2</v>
      </c>
      <c r="F165" s="88">
        <v>0</v>
      </c>
      <c r="G165" s="88">
        <v>0</v>
      </c>
      <c r="H165" s="188">
        <v>2</v>
      </c>
      <c r="I165" s="88">
        <v>0</v>
      </c>
      <c r="J165" s="88">
        <v>0</v>
      </c>
      <c r="K165" s="93">
        <f>creches!P84+creches!P174</f>
        <v>35</v>
      </c>
      <c r="L165" s="93">
        <f>creches!Q84+creches!Q174</f>
        <v>0</v>
      </c>
      <c r="M165" s="182">
        <f t="shared" si="2"/>
        <v>35</v>
      </c>
      <c r="N165" s="188">
        <f>M165</f>
        <v>35</v>
      </c>
      <c r="O165" s="90">
        <f>N165/M165</f>
        <v>1</v>
      </c>
    </row>
    <row r="166" spans="1:85" ht="32.25" customHeight="1" outlineLevel="1" x14ac:dyDescent="0.3">
      <c r="A166" s="116">
        <v>30170</v>
      </c>
      <c r="B166" s="109" t="s">
        <v>920</v>
      </c>
      <c r="C166" s="123" t="s">
        <v>1542</v>
      </c>
      <c r="D166" s="105">
        <v>0</v>
      </c>
      <c r="E166" s="105">
        <v>0</v>
      </c>
      <c r="F166" s="105">
        <v>0</v>
      </c>
      <c r="G166" s="105">
        <v>0</v>
      </c>
      <c r="H166" s="105">
        <v>0</v>
      </c>
      <c r="I166" s="105">
        <v>0</v>
      </c>
      <c r="J166" s="105">
        <v>0</v>
      </c>
      <c r="K166" s="105">
        <v>0</v>
      </c>
      <c r="L166" s="105">
        <v>0</v>
      </c>
      <c r="M166" s="105">
        <f t="shared" si="2"/>
        <v>0</v>
      </c>
      <c r="N166" s="105">
        <v>0</v>
      </c>
      <c r="O166" s="106">
        <v>0</v>
      </c>
    </row>
    <row r="167" spans="1:85" ht="31.5" customHeight="1" outlineLevel="1" x14ac:dyDescent="0.3">
      <c r="A167" s="116">
        <v>30171</v>
      </c>
      <c r="B167" s="109" t="s">
        <v>921</v>
      </c>
      <c r="C167" s="123" t="s">
        <v>1538</v>
      </c>
      <c r="D167" s="105">
        <v>0</v>
      </c>
      <c r="E167" s="105">
        <v>0</v>
      </c>
      <c r="F167" s="105">
        <v>0</v>
      </c>
      <c r="G167" s="105">
        <v>0</v>
      </c>
      <c r="H167" s="105">
        <v>0</v>
      </c>
      <c r="I167" s="105">
        <v>0</v>
      </c>
      <c r="J167" s="105">
        <v>0</v>
      </c>
      <c r="K167" s="105">
        <v>0</v>
      </c>
      <c r="L167" s="105">
        <v>0</v>
      </c>
      <c r="M167" s="105">
        <f t="shared" si="2"/>
        <v>0</v>
      </c>
      <c r="N167" s="105">
        <v>0</v>
      </c>
      <c r="O167" s="106">
        <v>0</v>
      </c>
    </row>
    <row r="168" spans="1:85" ht="26.25" customHeight="1" outlineLevel="1" x14ac:dyDescent="0.3">
      <c r="A168" s="116">
        <v>30172</v>
      </c>
      <c r="B168" s="107" t="s">
        <v>922</v>
      </c>
      <c r="C168" s="123" t="s">
        <v>1544</v>
      </c>
      <c r="D168" s="105">
        <v>0</v>
      </c>
      <c r="E168" s="105">
        <v>0</v>
      </c>
      <c r="F168" s="105">
        <v>0</v>
      </c>
      <c r="G168" s="105">
        <v>0</v>
      </c>
      <c r="H168" s="105">
        <v>0</v>
      </c>
      <c r="I168" s="105">
        <v>0</v>
      </c>
      <c r="J168" s="105">
        <v>0</v>
      </c>
      <c r="K168" s="105">
        <v>0</v>
      </c>
      <c r="L168" s="105">
        <v>0</v>
      </c>
      <c r="M168" s="105">
        <f t="shared" si="2"/>
        <v>0</v>
      </c>
      <c r="N168" s="105">
        <v>0</v>
      </c>
      <c r="O168" s="106">
        <v>0</v>
      </c>
    </row>
    <row r="169" spans="1:85" ht="27.75" customHeight="1" outlineLevel="1" x14ac:dyDescent="0.3">
      <c r="A169" s="116">
        <v>30173</v>
      </c>
      <c r="B169" s="109" t="s">
        <v>923</v>
      </c>
      <c r="C169" s="125" t="s">
        <v>1548</v>
      </c>
      <c r="D169" s="105">
        <v>0</v>
      </c>
      <c r="E169" s="105">
        <v>0</v>
      </c>
      <c r="F169" s="105">
        <v>0</v>
      </c>
      <c r="G169" s="105">
        <v>0</v>
      </c>
      <c r="H169" s="105">
        <v>0</v>
      </c>
      <c r="I169" s="105">
        <v>0</v>
      </c>
      <c r="J169" s="105">
        <v>0</v>
      </c>
      <c r="K169" s="105">
        <v>0</v>
      </c>
      <c r="L169" s="105">
        <v>0</v>
      </c>
      <c r="M169" s="105">
        <f t="shared" si="2"/>
        <v>0</v>
      </c>
      <c r="N169" s="105">
        <v>0</v>
      </c>
      <c r="O169" s="106">
        <v>0</v>
      </c>
    </row>
    <row r="170" spans="1:85" ht="27.75" customHeight="1" outlineLevel="1" x14ac:dyDescent="0.3">
      <c r="A170" s="116">
        <v>30354</v>
      </c>
      <c r="B170" s="107" t="s">
        <v>924</v>
      </c>
      <c r="C170" s="123" t="s">
        <v>1414</v>
      </c>
      <c r="D170" s="105">
        <v>0</v>
      </c>
      <c r="E170" s="105">
        <v>0</v>
      </c>
      <c r="F170" s="105">
        <v>0</v>
      </c>
      <c r="G170" s="105">
        <v>0</v>
      </c>
      <c r="H170" s="105">
        <v>0</v>
      </c>
      <c r="I170" s="105">
        <v>0</v>
      </c>
      <c r="J170" s="105">
        <v>0</v>
      </c>
      <c r="K170" s="105">
        <v>0</v>
      </c>
      <c r="L170" s="105">
        <v>0</v>
      </c>
      <c r="M170" s="105">
        <f t="shared" si="2"/>
        <v>0</v>
      </c>
      <c r="N170" s="105">
        <v>0</v>
      </c>
      <c r="O170" s="106">
        <v>0</v>
      </c>
    </row>
    <row r="171" spans="1:85" ht="32.25" customHeight="1" outlineLevel="1" x14ac:dyDescent="0.3">
      <c r="A171" s="116">
        <v>30174</v>
      </c>
      <c r="B171" s="118" t="s">
        <v>925</v>
      </c>
      <c r="C171" s="123" t="s">
        <v>1414</v>
      </c>
      <c r="D171" s="105">
        <v>0</v>
      </c>
      <c r="E171" s="105">
        <v>0</v>
      </c>
      <c r="F171" s="105">
        <v>0</v>
      </c>
      <c r="G171" s="105">
        <v>0</v>
      </c>
      <c r="H171" s="105">
        <v>0</v>
      </c>
      <c r="I171" s="105">
        <v>0</v>
      </c>
      <c r="J171" s="105">
        <v>0</v>
      </c>
      <c r="K171" s="105">
        <v>0</v>
      </c>
      <c r="L171" s="105">
        <v>0</v>
      </c>
      <c r="M171" s="105">
        <f t="shared" si="2"/>
        <v>0</v>
      </c>
      <c r="N171" s="105">
        <v>0</v>
      </c>
      <c r="O171" s="106">
        <v>0</v>
      </c>
    </row>
    <row r="172" spans="1:85" ht="33" customHeight="1" outlineLevel="1" x14ac:dyDescent="0.3">
      <c r="A172" s="116">
        <v>30175</v>
      </c>
      <c r="B172" s="117" t="s">
        <v>926</v>
      </c>
      <c r="C172" s="123" t="s">
        <v>1538</v>
      </c>
      <c r="D172" s="105">
        <v>0</v>
      </c>
      <c r="E172" s="105">
        <v>0</v>
      </c>
      <c r="F172" s="105">
        <v>0</v>
      </c>
      <c r="G172" s="105">
        <v>0</v>
      </c>
      <c r="H172" s="105">
        <v>0</v>
      </c>
      <c r="I172" s="105">
        <v>0</v>
      </c>
      <c r="J172" s="105">
        <v>0</v>
      </c>
      <c r="K172" s="105">
        <v>0</v>
      </c>
      <c r="L172" s="105">
        <v>0</v>
      </c>
      <c r="M172" s="105">
        <f t="shared" si="2"/>
        <v>0</v>
      </c>
      <c r="N172" s="105">
        <v>0</v>
      </c>
      <c r="O172" s="106">
        <v>0</v>
      </c>
    </row>
    <row r="173" spans="1:85" ht="26.25" customHeight="1" outlineLevel="1" x14ac:dyDescent="0.3">
      <c r="A173" s="116">
        <v>30176</v>
      </c>
      <c r="B173" s="109" t="s">
        <v>927</v>
      </c>
      <c r="C173" s="123" t="s">
        <v>1542</v>
      </c>
      <c r="D173" s="105">
        <v>0</v>
      </c>
      <c r="E173" s="105">
        <v>0</v>
      </c>
      <c r="F173" s="105">
        <v>0</v>
      </c>
      <c r="G173" s="105">
        <v>0</v>
      </c>
      <c r="H173" s="105">
        <v>0</v>
      </c>
      <c r="I173" s="105">
        <v>0</v>
      </c>
      <c r="J173" s="105">
        <v>0</v>
      </c>
      <c r="K173" s="105">
        <v>0</v>
      </c>
      <c r="L173" s="105">
        <v>0</v>
      </c>
      <c r="M173" s="105">
        <f t="shared" si="2"/>
        <v>0</v>
      </c>
      <c r="N173" s="105">
        <v>0</v>
      </c>
      <c r="O173" s="106">
        <v>0</v>
      </c>
    </row>
    <row r="174" spans="1:85" ht="26.25" customHeight="1" outlineLevel="1" x14ac:dyDescent="0.3">
      <c r="A174" s="116">
        <v>30177</v>
      </c>
      <c r="B174" s="109" t="s">
        <v>928</v>
      </c>
      <c r="C174" s="123" t="s">
        <v>1414</v>
      </c>
      <c r="D174" s="105">
        <v>0</v>
      </c>
      <c r="E174" s="105">
        <v>0</v>
      </c>
      <c r="F174" s="105">
        <v>0</v>
      </c>
      <c r="G174" s="105">
        <v>0</v>
      </c>
      <c r="H174" s="105">
        <v>0</v>
      </c>
      <c r="I174" s="105">
        <v>0</v>
      </c>
      <c r="J174" s="105">
        <v>0</v>
      </c>
      <c r="K174" s="105">
        <v>0</v>
      </c>
      <c r="L174" s="105">
        <v>0</v>
      </c>
      <c r="M174" s="105">
        <f t="shared" si="2"/>
        <v>0</v>
      </c>
      <c r="N174" s="105">
        <v>0</v>
      </c>
      <c r="O174" s="106">
        <v>0</v>
      </c>
    </row>
    <row r="175" spans="1:85" ht="35.25" customHeight="1" outlineLevel="1" x14ac:dyDescent="0.3">
      <c r="A175" s="116">
        <v>30178</v>
      </c>
      <c r="B175" s="117" t="s">
        <v>929</v>
      </c>
      <c r="C175" s="123" t="s">
        <v>1540</v>
      </c>
      <c r="D175" s="105">
        <v>0</v>
      </c>
      <c r="E175" s="105">
        <v>0</v>
      </c>
      <c r="F175" s="105">
        <v>0</v>
      </c>
      <c r="G175" s="105">
        <v>0</v>
      </c>
      <c r="H175" s="105">
        <v>0</v>
      </c>
      <c r="I175" s="105">
        <v>0</v>
      </c>
      <c r="J175" s="105">
        <v>0</v>
      </c>
      <c r="K175" s="105">
        <v>0</v>
      </c>
      <c r="L175" s="105">
        <v>0</v>
      </c>
      <c r="M175" s="105">
        <f t="shared" si="2"/>
        <v>0</v>
      </c>
      <c r="N175" s="105">
        <v>0</v>
      </c>
      <c r="O175" s="106">
        <v>0</v>
      </c>
    </row>
    <row r="176" spans="1:85" s="21" customFormat="1" ht="30" customHeight="1" outlineLevel="1" x14ac:dyDescent="0.25">
      <c r="A176" s="119">
        <v>30179</v>
      </c>
      <c r="B176" s="49" t="s">
        <v>930</v>
      </c>
      <c r="C176" s="114" t="s">
        <v>1414</v>
      </c>
      <c r="D176" s="52">
        <v>1</v>
      </c>
      <c r="E176" s="52">
        <v>0</v>
      </c>
      <c r="F176" s="52">
        <v>0</v>
      </c>
      <c r="G176" s="52">
        <v>0</v>
      </c>
      <c r="H176" s="52">
        <v>0</v>
      </c>
      <c r="I176" s="52">
        <v>0</v>
      </c>
      <c r="J176" s="52">
        <v>0</v>
      </c>
      <c r="K176" s="54">
        <f>creches!P159</f>
        <v>40</v>
      </c>
      <c r="L176" s="54">
        <f>creches!Q159</f>
        <v>0</v>
      </c>
      <c r="M176" s="52">
        <f t="shared" si="2"/>
        <v>40</v>
      </c>
      <c r="N176" s="52">
        <v>0</v>
      </c>
      <c r="O176" s="53">
        <f>N176/M176</f>
        <v>0</v>
      </c>
      <c r="P176" s="20"/>
      <c r="Q176" s="15"/>
      <c r="R176" s="15"/>
      <c r="S176" s="15"/>
      <c r="T176" s="15"/>
      <c r="U176" s="15"/>
      <c r="V176" s="18"/>
      <c r="W176" s="18"/>
      <c r="X176" s="18"/>
      <c r="Y176" s="18"/>
      <c r="Z176" s="18"/>
      <c r="AA176" s="18"/>
      <c r="AB176" s="18"/>
      <c r="AC176" s="18"/>
      <c r="AD176" s="18"/>
      <c r="AE176" s="18"/>
      <c r="AF176" s="18"/>
      <c r="AG176" s="18"/>
      <c r="AH176" s="18"/>
      <c r="AI176" s="18"/>
      <c r="AJ176" s="18"/>
      <c r="AK176" s="18"/>
      <c r="AL176" s="18"/>
      <c r="AM176" s="18"/>
      <c r="AN176" s="18"/>
      <c r="AO176" s="18"/>
      <c r="AP176" s="18"/>
      <c r="AQ176" s="18"/>
      <c r="AR176" s="18"/>
      <c r="AS176" s="18"/>
      <c r="AT176" s="18"/>
      <c r="AU176" s="18"/>
      <c r="AV176" s="18"/>
      <c r="AW176" s="18"/>
      <c r="AX176" s="18"/>
      <c r="AY176" s="18"/>
      <c r="AZ176" s="18"/>
      <c r="BA176" s="18"/>
      <c r="BB176" s="18"/>
      <c r="BC176" s="18"/>
      <c r="BD176" s="18"/>
      <c r="BE176" s="18"/>
      <c r="BF176" s="18"/>
      <c r="BG176" s="18"/>
      <c r="BH176" s="18"/>
      <c r="BI176" s="18"/>
      <c r="BJ176" s="18"/>
      <c r="BK176" s="18"/>
      <c r="BL176" s="18"/>
      <c r="BM176" s="18"/>
      <c r="BN176" s="18"/>
      <c r="BO176" s="18"/>
      <c r="BP176" s="18"/>
      <c r="BQ176" s="18"/>
      <c r="BR176" s="18"/>
      <c r="BS176" s="18"/>
      <c r="BT176" s="18"/>
      <c r="BU176" s="18"/>
      <c r="BV176" s="18"/>
      <c r="BW176" s="18"/>
      <c r="BX176" s="18"/>
      <c r="BY176" s="18"/>
      <c r="BZ176" s="18"/>
      <c r="CA176" s="18"/>
      <c r="CB176" s="18"/>
      <c r="CC176" s="18"/>
      <c r="CD176" s="18"/>
      <c r="CE176" s="18"/>
      <c r="CF176" s="18"/>
      <c r="CG176" s="18"/>
    </row>
    <row r="177" spans="1:21" ht="30" customHeight="1" outlineLevel="1" x14ac:dyDescent="0.3">
      <c r="A177" s="116">
        <v>30180</v>
      </c>
      <c r="B177" s="118" t="s">
        <v>931</v>
      </c>
      <c r="C177" s="123" t="s">
        <v>1414</v>
      </c>
      <c r="D177" s="105">
        <v>0</v>
      </c>
      <c r="E177" s="105">
        <v>0</v>
      </c>
      <c r="F177" s="105">
        <v>0</v>
      </c>
      <c r="G177" s="105">
        <v>0</v>
      </c>
      <c r="H177" s="105">
        <v>0</v>
      </c>
      <c r="I177" s="105">
        <v>0</v>
      </c>
      <c r="J177" s="105">
        <v>0</v>
      </c>
      <c r="K177" s="105">
        <v>0</v>
      </c>
      <c r="L177" s="105">
        <v>0</v>
      </c>
      <c r="M177" s="105">
        <f t="shared" si="2"/>
        <v>0</v>
      </c>
      <c r="N177" s="105">
        <v>0</v>
      </c>
      <c r="O177" s="106">
        <v>0</v>
      </c>
    </row>
    <row r="178" spans="1:21" ht="27.75" customHeight="1" outlineLevel="1" x14ac:dyDescent="0.3">
      <c r="A178" s="116">
        <v>30181</v>
      </c>
      <c r="B178" s="107" t="s">
        <v>932</v>
      </c>
      <c r="C178" s="123" t="s">
        <v>1545</v>
      </c>
      <c r="D178" s="105">
        <v>0</v>
      </c>
      <c r="E178" s="105">
        <v>0</v>
      </c>
      <c r="F178" s="105">
        <v>0</v>
      </c>
      <c r="G178" s="105">
        <v>0</v>
      </c>
      <c r="H178" s="105">
        <v>0</v>
      </c>
      <c r="I178" s="105">
        <v>0</v>
      </c>
      <c r="J178" s="105">
        <v>0</v>
      </c>
      <c r="K178" s="105">
        <v>0</v>
      </c>
      <c r="L178" s="105">
        <v>0</v>
      </c>
      <c r="M178" s="105">
        <f t="shared" si="2"/>
        <v>0</v>
      </c>
      <c r="N178" s="105">
        <v>0</v>
      </c>
      <c r="O178" s="106">
        <v>0</v>
      </c>
    </row>
    <row r="179" spans="1:21" ht="31.5" customHeight="1" outlineLevel="1" x14ac:dyDescent="0.3">
      <c r="A179" s="116">
        <v>30182</v>
      </c>
      <c r="B179" s="107" t="s">
        <v>933</v>
      </c>
      <c r="C179" s="123" t="s">
        <v>1545</v>
      </c>
      <c r="D179" s="105">
        <v>0</v>
      </c>
      <c r="E179" s="105">
        <v>0</v>
      </c>
      <c r="F179" s="105">
        <v>0</v>
      </c>
      <c r="G179" s="105">
        <v>0</v>
      </c>
      <c r="H179" s="105">
        <v>0</v>
      </c>
      <c r="I179" s="105">
        <v>0</v>
      </c>
      <c r="J179" s="105">
        <v>0</v>
      </c>
      <c r="K179" s="105">
        <v>0</v>
      </c>
      <c r="L179" s="105">
        <v>0</v>
      </c>
      <c r="M179" s="105">
        <f t="shared" si="2"/>
        <v>0</v>
      </c>
      <c r="N179" s="105">
        <v>0</v>
      </c>
      <c r="O179" s="106">
        <v>0</v>
      </c>
    </row>
    <row r="180" spans="1:21" ht="29.25" customHeight="1" outlineLevel="1" x14ac:dyDescent="0.3">
      <c r="A180" s="129">
        <v>30183</v>
      </c>
      <c r="B180" s="57" t="s">
        <v>934</v>
      </c>
      <c r="C180" s="50" t="s">
        <v>1414</v>
      </c>
      <c r="D180" s="52">
        <v>1</v>
      </c>
      <c r="E180" s="51">
        <v>0</v>
      </c>
      <c r="F180" s="51">
        <v>0</v>
      </c>
      <c r="G180" s="51">
        <v>0</v>
      </c>
      <c r="H180" s="51">
        <v>0</v>
      </c>
      <c r="I180" s="51">
        <v>0</v>
      </c>
      <c r="J180" s="51">
        <v>0</v>
      </c>
      <c r="K180" s="58">
        <f>creches!P144</f>
        <v>10</v>
      </c>
      <c r="L180" s="58">
        <f>creches!Q144</f>
        <v>0</v>
      </c>
      <c r="M180" s="52">
        <f t="shared" si="2"/>
        <v>10</v>
      </c>
      <c r="N180" s="51">
        <v>0</v>
      </c>
      <c r="O180" s="53">
        <f>N180/M180</f>
        <v>0</v>
      </c>
    </row>
    <row r="181" spans="1:21" ht="33.75" customHeight="1" outlineLevel="1" x14ac:dyDescent="0.3">
      <c r="A181" s="128">
        <v>30184</v>
      </c>
      <c r="B181" s="118" t="s">
        <v>935</v>
      </c>
      <c r="C181" s="123" t="s">
        <v>1414</v>
      </c>
      <c r="D181" s="105">
        <v>0</v>
      </c>
      <c r="E181" s="105">
        <v>0</v>
      </c>
      <c r="F181" s="105">
        <v>0</v>
      </c>
      <c r="G181" s="105">
        <v>0</v>
      </c>
      <c r="H181" s="105">
        <v>0</v>
      </c>
      <c r="I181" s="105">
        <v>0</v>
      </c>
      <c r="J181" s="105">
        <v>0</v>
      </c>
      <c r="K181" s="105">
        <v>0</v>
      </c>
      <c r="L181" s="105">
        <v>0</v>
      </c>
      <c r="M181" s="105">
        <f t="shared" si="2"/>
        <v>0</v>
      </c>
      <c r="N181" s="105">
        <v>0</v>
      </c>
      <c r="O181" s="106">
        <v>0</v>
      </c>
    </row>
    <row r="182" spans="1:21" ht="30.75" customHeight="1" outlineLevel="1" x14ac:dyDescent="0.3">
      <c r="A182" s="128">
        <v>30185</v>
      </c>
      <c r="B182" s="109" t="s">
        <v>936</v>
      </c>
      <c r="C182" s="123" t="s">
        <v>1415</v>
      </c>
      <c r="D182" s="105">
        <v>0</v>
      </c>
      <c r="E182" s="105">
        <v>0</v>
      </c>
      <c r="F182" s="105">
        <v>0</v>
      </c>
      <c r="G182" s="105">
        <v>0</v>
      </c>
      <c r="H182" s="105">
        <v>0</v>
      </c>
      <c r="I182" s="105">
        <v>0</v>
      </c>
      <c r="J182" s="105">
        <v>0</v>
      </c>
      <c r="K182" s="105">
        <v>0</v>
      </c>
      <c r="L182" s="105">
        <v>0</v>
      </c>
      <c r="M182" s="105">
        <f t="shared" si="2"/>
        <v>0</v>
      </c>
      <c r="N182" s="105">
        <v>0</v>
      </c>
      <c r="O182" s="106">
        <v>0</v>
      </c>
      <c r="Q182" s="13">
        <f>Q178+Q179+Q180+Q181</f>
        <v>0</v>
      </c>
    </row>
    <row r="183" spans="1:21" ht="30.75" customHeight="1" outlineLevel="1" x14ac:dyDescent="0.3">
      <c r="A183" s="119">
        <v>30186</v>
      </c>
      <c r="B183" s="56" t="s">
        <v>937</v>
      </c>
      <c r="C183" s="50" t="s">
        <v>1415</v>
      </c>
      <c r="D183" s="52">
        <v>1</v>
      </c>
      <c r="E183" s="51">
        <v>0</v>
      </c>
      <c r="F183" s="51">
        <v>0</v>
      </c>
      <c r="G183" s="51">
        <v>0</v>
      </c>
      <c r="H183" s="51">
        <v>0</v>
      </c>
      <c r="I183" s="51">
        <v>0</v>
      </c>
      <c r="J183" s="51">
        <v>0</v>
      </c>
      <c r="K183" s="58">
        <f>creches!P44</f>
        <v>20</v>
      </c>
      <c r="L183" s="58">
        <f>creches!Q44</f>
        <v>0</v>
      </c>
      <c r="M183" s="52">
        <f t="shared" si="2"/>
        <v>20</v>
      </c>
      <c r="N183" s="51">
        <v>0</v>
      </c>
      <c r="O183" s="53">
        <f>N183/M183</f>
        <v>0</v>
      </c>
    </row>
    <row r="184" spans="1:21" ht="35.25" customHeight="1" outlineLevel="1" x14ac:dyDescent="0.3">
      <c r="A184" s="116">
        <v>30187</v>
      </c>
      <c r="B184" s="109" t="s">
        <v>938</v>
      </c>
      <c r="C184" s="123" t="s">
        <v>1538</v>
      </c>
      <c r="D184" s="105">
        <v>0</v>
      </c>
      <c r="E184" s="105">
        <v>0</v>
      </c>
      <c r="F184" s="105">
        <v>0</v>
      </c>
      <c r="G184" s="105">
        <v>0</v>
      </c>
      <c r="H184" s="105">
        <v>0</v>
      </c>
      <c r="I184" s="105">
        <v>0</v>
      </c>
      <c r="J184" s="105">
        <v>0</v>
      </c>
      <c r="K184" s="105">
        <v>0</v>
      </c>
      <c r="L184" s="105">
        <v>0</v>
      </c>
      <c r="M184" s="105">
        <f t="shared" si="2"/>
        <v>0</v>
      </c>
      <c r="N184" s="105">
        <v>0</v>
      </c>
      <c r="O184" s="106">
        <v>0</v>
      </c>
    </row>
    <row r="185" spans="1:21" ht="30.75" customHeight="1" outlineLevel="1" x14ac:dyDescent="0.3">
      <c r="A185" s="116">
        <v>30188</v>
      </c>
      <c r="B185" s="118" t="s">
        <v>939</v>
      </c>
      <c r="C185" s="123" t="s">
        <v>1414</v>
      </c>
      <c r="D185" s="105">
        <v>0</v>
      </c>
      <c r="E185" s="105">
        <v>0</v>
      </c>
      <c r="F185" s="105">
        <v>0</v>
      </c>
      <c r="G185" s="105">
        <v>0</v>
      </c>
      <c r="H185" s="105">
        <v>0</v>
      </c>
      <c r="I185" s="105">
        <v>0</v>
      </c>
      <c r="J185" s="105">
        <v>0</v>
      </c>
      <c r="K185" s="105">
        <v>0</v>
      </c>
      <c r="L185" s="105">
        <v>0</v>
      </c>
      <c r="M185" s="105">
        <f t="shared" si="2"/>
        <v>0</v>
      </c>
      <c r="N185" s="105">
        <v>0</v>
      </c>
      <c r="O185" s="106">
        <v>0</v>
      </c>
      <c r="U185" s="15"/>
    </row>
    <row r="186" spans="1:21" ht="42" customHeight="1" outlineLevel="1" x14ac:dyDescent="0.3">
      <c r="A186" s="120">
        <v>30189</v>
      </c>
      <c r="B186" s="181" t="s">
        <v>940</v>
      </c>
      <c r="C186" s="121" t="s">
        <v>1415</v>
      </c>
      <c r="D186" s="188">
        <v>26</v>
      </c>
      <c r="E186" s="188">
        <v>18</v>
      </c>
      <c r="F186" s="88">
        <v>2</v>
      </c>
      <c r="G186" s="88">
        <v>6</v>
      </c>
      <c r="H186" s="188">
        <v>8</v>
      </c>
      <c r="I186" s="88">
        <v>2</v>
      </c>
      <c r="J186" s="88">
        <v>0</v>
      </c>
      <c r="K186" s="183">
        <f>creches!P19+creches!P20+creches!P21+creches!P24+creches!P26+creches!P33+creches!P39+creches!P41+creches!P49+creches!P56+creches!P61+creches!P64+creches!P65+creches!P76+creches!P96+creches!P106+creches!P109++creches!P116+creches!P127+creches!P143+creches!P151+creches!P160+creches!P161+creches!P175+creches!P176+creches!P177</f>
        <v>1121</v>
      </c>
      <c r="L186" s="93">
        <f>creches!Q19+creches!Q20+creches!Q21+creches!Q24+creches!Q26+creches!Q33+creches!Q39+creches!Q41+creches!Q49+creches!Q56+creches!Q61+creches!Q64+creches!Q65+creches!Q76+creches!Q96+creches!Q106+creches!Q109++creches!Q116+creches!Q127+creches!Q143+creches!Q151+creches!Q160+creches!Q161+creches!Q175+creches!Q176+creches!Q177</f>
        <v>15</v>
      </c>
      <c r="M186" s="182">
        <f t="shared" si="2"/>
        <v>1136</v>
      </c>
      <c r="N186" s="183">
        <f>creches!R21+creches!R24+creches!R26+creches!R33+creches!R39+creches!R41+creches!R49+creches!R56+creches!R64+creches!R65+creches!R76+creches!R109+creches!R116+creches!R127+creches!R151+creches!R175+creches!R176+creches!R177</f>
        <v>746</v>
      </c>
      <c r="O186" s="90">
        <f>N186/M186</f>
        <v>0.65669014084507038</v>
      </c>
    </row>
    <row r="187" spans="1:21" ht="42" customHeight="1" outlineLevel="1" x14ac:dyDescent="0.3">
      <c r="A187" s="119">
        <v>30191</v>
      </c>
      <c r="B187" s="56" t="s">
        <v>941</v>
      </c>
      <c r="C187" s="50" t="s">
        <v>1538</v>
      </c>
      <c r="D187" s="52">
        <v>1</v>
      </c>
      <c r="E187" s="51">
        <v>0</v>
      </c>
      <c r="F187" s="51">
        <v>0</v>
      </c>
      <c r="G187" s="51">
        <v>0</v>
      </c>
      <c r="H187" s="51">
        <v>0</v>
      </c>
      <c r="I187" s="51">
        <v>0</v>
      </c>
      <c r="J187" s="51">
        <v>0</v>
      </c>
      <c r="K187" s="58">
        <f>creches!P54</f>
        <v>60</v>
      </c>
      <c r="L187" s="58">
        <f>creches!Q54</f>
        <v>0</v>
      </c>
      <c r="M187" s="52">
        <f t="shared" si="2"/>
        <v>60</v>
      </c>
      <c r="N187" s="51">
        <v>0</v>
      </c>
      <c r="O187" s="53">
        <f>N187/M187</f>
        <v>0</v>
      </c>
    </row>
    <row r="188" spans="1:21" ht="37.5" customHeight="1" outlineLevel="1" x14ac:dyDescent="0.3">
      <c r="A188" s="116">
        <v>30192</v>
      </c>
      <c r="B188" s="107" t="s">
        <v>942</v>
      </c>
      <c r="C188" s="123" t="s">
        <v>1544</v>
      </c>
      <c r="D188" s="105">
        <v>0</v>
      </c>
      <c r="E188" s="105">
        <v>0</v>
      </c>
      <c r="F188" s="105">
        <v>0</v>
      </c>
      <c r="G188" s="105">
        <v>0</v>
      </c>
      <c r="H188" s="105">
        <v>0</v>
      </c>
      <c r="I188" s="105">
        <v>0</v>
      </c>
      <c r="J188" s="105">
        <v>0</v>
      </c>
      <c r="K188" s="105">
        <v>0</v>
      </c>
      <c r="L188" s="105">
        <v>0</v>
      </c>
      <c r="M188" s="105">
        <f t="shared" si="2"/>
        <v>0</v>
      </c>
      <c r="N188" s="105">
        <v>0</v>
      </c>
      <c r="O188" s="106">
        <v>0</v>
      </c>
      <c r="U188" s="15"/>
    </row>
    <row r="189" spans="1:21" ht="43.5" customHeight="1" outlineLevel="1" x14ac:dyDescent="0.3">
      <c r="A189" s="119">
        <v>30193</v>
      </c>
      <c r="B189" s="56" t="s">
        <v>943</v>
      </c>
      <c r="C189" s="50" t="s">
        <v>1414</v>
      </c>
      <c r="D189" s="51">
        <v>1</v>
      </c>
      <c r="E189" s="51">
        <v>0</v>
      </c>
      <c r="F189" s="51">
        <v>0</v>
      </c>
      <c r="G189" s="51">
        <v>0</v>
      </c>
      <c r="H189" s="51">
        <v>0</v>
      </c>
      <c r="I189" s="51">
        <v>0</v>
      </c>
      <c r="J189" s="51">
        <v>0</v>
      </c>
      <c r="K189" s="58">
        <f>creches!P53</f>
        <v>23</v>
      </c>
      <c r="L189" s="58">
        <f>creches!Q53</f>
        <v>0</v>
      </c>
      <c r="M189" s="52">
        <f t="shared" si="2"/>
        <v>23</v>
      </c>
      <c r="N189" s="51">
        <v>0</v>
      </c>
      <c r="O189" s="53">
        <f>N189/M189</f>
        <v>0</v>
      </c>
    </row>
    <row r="190" spans="1:21" ht="30.75" customHeight="1" outlineLevel="1" x14ac:dyDescent="0.3">
      <c r="A190" s="116">
        <v>30194</v>
      </c>
      <c r="B190" s="109" t="s">
        <v>944</v>
      </c>
      <c r="C190" s="123" t="s">
        <v>1538</v>
      </c>
      <c r="D190" s="105">
        <v>0</v>
      </c>
      <c r="E190" s="105">
        <v>0</v>
      </c>
      <c r="F190" s="105">
        <v>0</v>
      </c>
      <c r="G190" s="105">
        <v>0</v>
      </c>
      <c r="H190" s="105">
        <v>0</v>
      </c>
      <c r="I190" s="105">
        <v>0</v>
      </c>
      <c r="J190" s="105">
        <v>0</v>
      </c>
      <c r="K190" s="105">
        <v>0</v>
      </c>
      <c r="L190" s="105">
        <v>0</v>
      </c>
      <c r="M190" s="105">
        <f t="shared" si="2"/>
        <v>0</v>
      </c>
      <c r="N190" s="105">
        <v>0</v>
      </c>
      <c r="O190" s="106">
        <v>0</v>
      </c>
    </row>
    <row r="191" spans="1:21" ht="33" customHeight="1" outlineLevel="1" x14ac:dyDescent="0.3">
      <c r="A191" s="116">
        <v>30195</v>
      </c>
      <c r="B191" s="118" t="s">
        <v>945</v>
      </c>
      <c r="C191" s="123" t="s">
        <v>1414</v>
      </c>
      <c r="D191" s="105">
        <v>0</v>
      </c>
      <c r="E191" s="105">
        <v>0</v>
      </c>
      <c r="F191" s="105">
        <v>0</v>
      </c>
      <c r="G191" s="105">
        <v>0</v>
      </c>
      <c r="H191" s="105">
        <v>0</v>
      </c>
      <c r="I191" s="105">
        <v>0</v>
      </c>
      <c r="J191" s="105">
        <v>0</v>
      </c>
      <c r="K191" s="105">
        <v>0</v>
      </c>
      <c r="L191" s="105">
        <v>0</v>
      </c>
      <c r="M191" s="105">
        <f t="shared" si="2"/>
        <v>0</v>
      </c>
      <c r="N191" s="105">
        <v>0</v>
      </c>
      <c r="O191" s="106">
        <v>0</v>
      </c>
    </row>
    <row r="192" spans="1:21" ht="30.75" customHeight="1" outlineLevel="1" x14ac:dyDescent="0.3">
      <c r="A192" s="116">
        <v>30196</v>
      </c>
      <c r="B192" s="109" t="s">
        <v>946</v>
      </c>
      <c r="C192" s="123" t="s">
        <v>1538</v>
      </c>
      <c r="D192" s="105">
        <v>0</v>
      </c>
      <c r="E192" s="105">
        <v>0</v>
      </c>
      <c r="F192" s="105">
        <v>0</v>
      </c>
      <c r="G192" s="105">
        <v>0</v>
      </c>
      <c r="H192" s="105">
        <v>0</v>
      </c>
      <c r="I192" s="105">
        <v>0</v>
      </c>
      <c r="J192" s="105">
        <v>0</v>
      </c>
      <c r="K192" s="105">
        <v>0</v>
      </c>
      <c r="L192" s="105">
        <v>0</v>
      </c>
      <c r="M192" s="105">
        <f t="shared" si="2"/>
        <v>0</v>
      </c>
      <c r="N192" s="105">
        <v>0</v>
      </c>
      <c r="O192" s="106">
        <v>0</v>
      </c>
    </row>
    <row r="193" spans="1:21" ht="36.75" customHeight="1" outlineLevel="1" x14ac:dyDescent="0.3">
      <c r="A193" s="116">
        <v>30197</v>
      </c>
      <c r="B193" s="109" t="s">
        <v>947</v>
      </c>
      <c r="C193" s="123" t="s">
        <v>1538</v>
      </c>
      <c r="D193" s="105">
        <v>0</v>
      </c>
      <c r="E193" s="105">
        <v>0</v>
      </c>
      <c r="F193" s="105">
        <v>0</v>
      </c>
      <c r="G193" s="105">
        <v>0</v>
      </c>
      <c r="H193" s="105">
        <v>0</v>
      </c>
      <c r="I193" s="105">
        <v>0</v>
      </c>
      <c r="J193" s="105">
        <v>0</v>
      </c>
      <c r="K193" s="105">
        <v>0</v>
      </c>
      <c r="L193" s="105">
        <v>0</v>
      </c>
      <c r="M193" s="105">
        <f t="shared" si="2"/>
        <v>0</v>
      </c>
      <c r="N193" s="105">
        <v>0</v>
      </c>
      <c r="O193" s="106">
        <v>0</v>
      </c>
    </row>
    <row r="194" spans="1:21" ht="33" customHeight="1" outlineLevel="1" x14ac:dyDescent="0.3">
      <c r="A194" s="116">
        <v>30198</v>
      </c>
      <c r="B194" s="118" t="s">
        <v>948</v>
      </c>
      <c r="C194" s="123" t="s">
        <v>1414</v>
      </c>
      <c r="D194" s="105">
        <v>0</v>
      </c>
      <c r="E194" s="105">
        <v>0</v>
      </c>
      <c r="F194" s="105">
        <v>0</v>
      </c>
      <c r="G194" s="105">
        <v>0</v>
      </c>
      <c r="H194" s="105">
        <v>0</v>
      </c>
      <c r="I194" s="105">
        <v>0</v>
      </c>
      <c r="J194" s="105">
        <v>0</v>
      </c>
      <c r="K194" s="105">
        <v>0</v>
      </c>
      <c r="L194" s="105">
        <v>0</v>
      </c>
      <c r="M194" s="105">
        <f t="shared" ref="M194:M257" si="3">K194+L194</f>
        <v>0</v>
      </c>
      <c r="N194" s="105">
        <v>0</v>
      </c>
      <c r="O194" s="106">
        <v>0</v>
      </c>
    </row>
    <row r="195" spans="1:21" ht="34.5" customHeight="1" outlineLevel="1" x14ac:dyDescent="0.3">
      <c r="A195" s="116">
        <v>30199</v>
      </c>
      <c r="B195" s="109" t="s">
        <v>949</v>
      </c>
      <c r="C195" s="123" t="s">
        <v>1542</v>
      </c>
      <c r="D195" s="105">
        <v>0</v>
      </c>
      <c r="E195" s="105">
        <v>0</v>
      </c>
      <c r="F195" s="105">
        <v>0</v>
      </c>
      <c r="G195" s="105">
        <v>0</v>
      </c>
      <c r="H195" s="105">
        <v>0</v>
      </c>
      <c r="I195" s="105">
        <v>0</v>
      </c>
      <c r="J195" s="105">
        <v>0</v>
      </c>
      <c r="K195" s="105">
        <v>0</v>
      </c>
      <c r="L195" s="105">
        <v>0</v>
      </c>
      <c r="M195" s="105">
        <f t="shared" si="3"/>
        <v>0</v>
      </c>
      <c r="N195" s="105">
        <v>0</v>
      </c>
      <c r="O195" s="106">
        <v>0</v>
      </c>
    </row>
    <row r="196" spans="1:21" ht="33.75" customHeight="1" outlineLevel="1" x14ac:dyDescent="0.3">
      <c r="A196" s="116">
        <v>30200</v>
      </c>
      <c r="B196" s="107" t="s">
        <v>950</v>
      </c>
      <c r="C196" s="123" t="s">
        <v>1544</v>
      </c>
      <c r="D196" s="105">
        <v>0</v>
      </c>
      <c r="E196" s="105">
        <v>0</v>
      </c>
      <c r="F196" s="105">
        <v>0</v>
      </c>
      <c r="G196" s="105">
        <v>0</v>
      </c>
      <c r="H196" s="105">
        <v>0</v>
      </c>
      <c r="I196" s="105">
        <v>0</v>
      </c>
      <c r="J196" s="105">
        <v>0</v>
      </c>
      <c r="K196" s="105">
        <v>0</v>
      </c>
      <c r="L196" s="105">
        <v>0</v>
      </c>
      <c r="M196" s="105">
        <f t="shared" si="3"/>
        <v>0</v>
      </c>
      <c r="N196" s="105">
        <v>0</v>
      </c>
      <c r="O196" s="106">
        <v>0</v>
      </c>
    </row>
    <row r="197" spans="1:21" ht="42" customHeight="1" outlineLevel="1" x14ac:dyDescent="0.3">
      <c r="A197" s="119">
        <v>30202</v>
      </c>
      <c r="B197" s="181" t="s">
        <v>951</v>
      </c>
      <c r="C197" s="50" t="s">
        <v>1536</v>
      </c>
      <c r="D197" s="52">
        <v>2</v>
      </c>
      <c r="E197" s="51">
        <v>0</v>
      </c>
      <c r="F197" s="51">
        <v>0</v>
      </c>
      <c r="G197" s="51">
        <v>0</v>
      </c>
      <c r="H197" s="51">
        <v>0</v>
      </c>
      <c r="I197" s="51">
        <v>0</v>
      </c>
      <c r="J197" s="51">
        <v>0</v>
      </c>
      <c r="K197" s="58">
        <f>creches!P37+creches!P178</f>
        <v>72</v>
      </c>
      <c r="L197" s="58">
        <f>creches!Q37+creches!Q178</f>
        <v>0</v>
      </c>
      <c r="M197" s="182">
        <f t="shared" si="3"/>
        <v>72</v>
      </c>
      <c r="N197" s="51">
        <f>0</f>
        <v>0</v>
      </c>
      <c r="O197" s="53">
        <f>N197/M197</f>
        <v>0</v>
      </c>
    </row>
    <row r="198" spans="1:21" ht="32.25" customHeight="1" outlineLevel="1" x14ac:dyDescent="0.3">
      <c r="A198" s="116">
        <v>30201</v>
      </c>
      <c r="B198" s="109" t="s">
        <v>952</v>
      </c>
      <c r="C198" s="123" t="s">
        <v>1538</v>
      </c>
      <c r="D198" s="105">
        <v>0</v>
      </c>
      <c r="E198" s="105">
        <v>0</v>
      </c>
      <c r="F198" s="105">
        <v>0</v>
      </c>
      <c r="G198" s="105">
        <v>0</v>
      </c>
      <c r="H198" s="105">
        <v>0</v>
      </c>
      <c r="I198" s="105">
        <v>0</v>
      </c>
      <c r="J198" s="105">
        <v>0</v>
      </c>
      <c r="K198" s="105">
        <v>0</v>
      </c>
      <c r="L198" s="105">
        <v>0</v>
      </c>
      <c r="M198" s="105">
        <f t="shared" si="3"/>
        <v>0</v>
      </c>
      <c r="N198" s="105">
        <v>0</v>
      </c>
      <c r="O198" s="106">
        <v>0</v>
      </c>
    </row>
    <row r="199" spans="1:21" ht="42" customHeight="1" outlineLevel="1" x14ac:dyDescent="0.3">
      <c r="A199" s="116">
        <v>30203</v>
      </c>
      <c r="B199" s="109" t="s">
        <v>953</v>
      </c>
      <c r="C199" s="123" t="s">
        <v>1538</v>
      </c>
      <c r="D199" s="105">
        <v>0</v>
      </c>
      <c r="E199" s="105">
        <v>0</v>
      </c>
      <c r="F199" s="105">
        <v>0</v>
      </c>
      <c r="G199" s="105">
        <v>0</v>
      </c>
      <c r="H199" s="105">
        <v>0</v>
      </c>
      <c r="I199" s="105">
        <v>0</v>
      </c>
      <c r="J199" s="105">
        <v>0</v>
      </c>
      <c r="K199" s="105">
        <v>0</v>
      </c>
      <c r="L199" s="105">
        <v>0</v>
      </c>
      <c r="M199" s="105">
        <f t="shared" si="3"/>
        <v>0</v>
      </c>
      <c r="N199" s="105">
        <v>0</v>
      </c>
      <c r="O199" s="106">
        <v>0</v>
      </c>
    </row>
    <row r="200" spans="1:21" ht="32.25" customHeight="1" outlineLevel="1" x14ac:dyDescent="0.3">
      <c r="A200" s="116">
        <v>30204</v>
      </c>
      <c r="B200" s="109" t="s">
        <v>954</v>
      </c>
      <c r="C200" s="123" t="s">
        <v>1538</v>
      </c>
      <c r="D200" s="105">
        <v>0</v>
      </c>
      <c r="E200" s="105">
        <v>0</v>
      </c>
      <c r="F200" s="105">
        <v>0</v>
      </c>
      <c r="G200" s="105">
        <v>0</v>
      </c>
      <c r="H200" s="105">
        <v>0</v>
      </c>
      <c r="I200" s="105">
        <v>0</v>
      </c>
      <c r="J200" s="105">
        <v>0</v>
      </c>
      <c r="K200" s="105">
        <v>0</v>
      </c>
      <c r="L200" s="105">
        <v>0</v>
      </c>
      <c r="M200" s="105">
        <f t="shared" si="3"/>
        <v>0</v>
      </c>
      <c r="N200" s="105">
        <v>0</v>
      </c>
      <c r="O200" s="106">
        <v>0</v>
      </c>
    </row>
    <row r="201" spans="1:21" ht="34.5" customHeight="1" outlineLevel="1" x14ac:dyDescent="0.3">
      <c r="A201" s="116">
        <v>30205</v>
      </c>
      <c r="B201" s="109" t="s">
        <v>955</v>
      </c>
      <c r="C201" s="123" t="s">
        <v>1538</v>
      </c>
      <c r="D201" s="105">
        <v>0</v>
      </c>
      <c r="E201" s="105">
        <v>0</v>
      </c>
      <c r="F201" s="105">
        <v>0</v>
      </c>
      <c r="G201" s="105">
        <v>0</v>
      </c>
      <c r="H201" s="105">
        <v>0</v>
      </c>
      <c r="I201" s="105">
        <v>0</v>
      </c>
      <c r="J201" s="105">
        <v>0</v>
      </c>
      <c r="K201" s="105">
        <v>0</v>
      </c>
      <c r="L201" s="105">
        <v>0</v>
      </c>
      <c r="M201" s="105">
        <f t="shared" si="3"/>
        <v>0</v>
      </c>
      <c r="N201" s="105">
        <v>0</v>
      </c>
      <c r="O201" s="106">
        <v>0</v>
      </c>
    </row>
    <row r="202" spans="1:21" ht="31.5" customHeight="1" outlineLevel="1" x14ac:dyDescent="0.3">
      <c r="A202" s="119">
        <v>30206</v>
      </c>
      <c r="B202" s="56" t="s">
        <v>956</v>
      </c>
      <c r="C202" s="50" t="s">
        <v>1420</v>
      </c>
      <c r="D202" s="52">
        <v>1</v>
      </c>
      <c r="E202" s="51">
        <v>0</v>
      </c>
      <c r="F202" s="51">
        <v>0</v>
      </c>
      <c r="G202" s="51">
        <v>0</v>
      </c>
      <c r="H202" s="51">
        <v>0</v>
      </c>
      <c r="I202" s="51">
        <v>0</v>
      </c>
      <c r="J202" s="51">
        <v>0</v>
      </c>
      <c r="K202" s="58">
        <f>creches!P8</f>
        <v>38</v>
      </c>
      <c r="L202" s="58">
        <f>creches!Q8</f>
        <v>0</v>
      </c>
      <c r="M202" s="52">
        <f t="shared" si="3"/>
        <v>38</v>
      </c>
      <c r="N202" s="51">
        <v>0</v>
      </c>
      <c r="O202" s="53">
        <f>N202/M202</f>
        <v>0</v>
      </c>
    </row>
    <row r="203" spans="1:21" ht="33" customHeight="1" outlineLevel="1" x14ac:dyDescent="0.3">
      <c r="A203" s="116">
        <v>30207</v>
      </c>
      <c r="B203" s="109" t="s">
        <v>957</v>
      </c>
      <c r="C203" s="125" t="s">
        <v>1548</v>
      </c>
      <c r="D203" s="105">
        <v>0</v>
      </c>
      <c r="E203" s="105">
        <v>0</v>
      </c>
      <c r="F203" s="105">
        <v>0</v>
      </c>
      <c r="G203" s="105">
        <v>0</v>
      </c>
      <c r="H203" s="105">
        <v>0</v>
      </c>
      <c r="I203" s="105">
        <v>0</v>
      </c>
      <c r="J203" s="105">
        <v>0</v>
      </c>
      <c r="K203" s="105">
        <v>0</v>
      </c>
      <c r="L203" s="105">
        <v>0</v>
      </c>
      <c r="M203" s="105">
        <f t="shared" si="3"/>
        <v>0</v>
      </c>
      <c r="N203" s="105">
        <v>0</v>
      </c>
      <c r="O203" s="106">
        <v>0</v>
      </c>
    </row>
    <row r="204" spans="1:21" ht="33" customHeight="1" outlineLevel="1" x14ac:dyDescent="0.3">
      <c r="A204" s="116">
        <v>30208</v>
      </c>
      <c r="B204" s="117" t="s">
        <v>958</v>
      </c>
      <c r="C204" s="123" t="s">
        <v>1544</v>
      </c>
      <c r="D204" s="105">
        <v>0</v>
      </c>
      <c r="E204" s="105">
        <v>0</v>
      </c>
      <c r="F204" s="105">
        <v>0</v>
      </c>
      <c r="G204" s="105">
        <v>0</v>
      </c>
      <c r="H204" s="105">
        <v>0</v>
      </c>
      <c r="I204" s="105">
        <v>0</v>
      </c>
      <c r="J204" s="105">
        <v>0</v>
      </c>
      <c r="K204" s="105">
        <v>0</v>
      </c>
      <c r="L204" s="105">
        <v>0</v>
      </c>
      <c r="M204" s="105">
        <f t="shared" si="3"/>
        <v>0</v>
      </c>
      <c r="N204" s="105">
        <v>0</v>
      </c>
      <c r="O204" s="106">
        <v>0</v>
      </c>
    </row>
    <row r="205" spans="1:21" ht="30" customHeight="1" outlineLevel="1" x14ac:dyDescent="0.3">
      <c r="A205" s="119">
        <v>30209</v>
      </c>
      <c r="B205" s="49" t="s">
        <v>959</v>
      </c>
      <c r="C205" s="50" t="s">
        <v>1541</v>
      </c>
      <c r="D205" s="52">
        <v>1</v>
      </c>
      <c r="E205" s="51">
        <v>0</v>
      </c>
      <c r="F205" s="51">
        <v>0</v>
      </c>
      <c r="G205" s="51">
        <v>0</v>
      </c>
      <c r="H205" s="51">
        <v>0</v>
      </c>
      <c r="I205" s="51">
        <v>0</v>
      </c>
      <c r="J205" s="51">
        <v>0</v>
      </c>
      <c r="K205" s="58">
        <f>creches!P136</f>
        <v>60</v>
      </c>
      <c r="L205" s="58">
        <f>creches!Q136</f>
        <v>0</v>
      </c>
      <c r="M205" s="52">
        <f t="shared" si="3"/>
        <v>60</v>
      </c>
      <c r="N205" s="51">
        <v>0</v>
      </c>
      <c r="O205" s="53">
        <f>N205/M205</f>
        <v>0</v>
      </c>
    </row>
    <row r="206" spans="1:21" ht="29.25" customHeight="1" outlineLevel="1" x14ac:dyDescent="0.3">
      <c r="A206" s="119">
        <v>30210</v>
      </c>
      <c r="B206" s="57" t="s">
        <v>960</v>
      </c>
      <c r="C206" s="50" t="s">
        <v>1544</v>
      </c>
      <c r="D206" s="51">
        <v>1</v>
      </c>
      <c r="E206" s="51">
        <v>0</v>
      </c>
      <c r="F206" s="51">
        <v>0</v>
      </c>
      <c r="G206" s="51">
        <v>0</v>
      </c>
      <c r="H206" s="51">
        <v>0</v>
      </c>
      <c r="I206" s="51">
        <v>0</v>
      </c>
      <c r="J206" s="51">
        <v>0</v>
      </c>
      <c r="K206" s="58">
        <f>creches!P34</f>
        <v>42</v>
      </c>
      <c r="L206" s="58">
        <f>creches!Q34</f>
        <v>0</v>
      </c>
      <c r="M206" s="52">
        <f t="shared" si="3"/>
        <v>42</v>
      </c>
      <c r="N206" s="51">
        <v>0</v>
      </c>
      <c r="O206" s="53">
        <f>N206/M206</f>
        <v>0</v>
      </c>
      <c r="S206" s="15"/>
      <c r="U206" s="15"/>
    </row>
    <row r="207" spans="1:21" ht="33.75" customHeight="1" outlineLevel="1" x14ac:dyDescent="0.3">
      <c r="A207" s="119">
        <v>30211</v>
      </c>
      <c r="B207" s="56" t="s">
        <v>961</v>
      </c>
      <c r="C207" s="50" t="s">
        <v>1415</v>
      </c>
      <c r="D207" s="51">
        <v>1</v>
      </c>
      <c r="E207" s="51">
        <v>0</v>
      </c>
      <c r="F207" s="51">
        <v>0</v>
      </c>
      <c r="G207" s="51">
        <v>0</v>
      </c>
      <c r="H207" s="51">
        <v>0</v>
      </c>
      <c r="I207" s="51">
        <v>0</v>
      </c>
      <c r="J207" s="51">
        <v>0</v>
      </c>
      <c r="K207" s="58">
        <f>creches!P92</f>
        <v>34</v>
      </c>
      <c r="L207" s="58">
        <f>creches!Q92</f>
        <v>0</v>
      </c>
      <c r="M207" s="52">
        <f t="shared" si="3"/>
        <v>34</v>
      </c>
      <c r="N207" s="51">
        <v>0</v>
      </c>
      <c r="O207" s="53">
        <f>N207/M207</f>
        <v>0</v>
      </c>
    </row>
    <row r="208" spans="1:21" ht="34.5" customHeight="1" outlineLevel="1" x14ac:dyDescent="0.3">
      <c r="A208" s="120">
        <v>30212</v>
      </c>
      <c r="B208" s="95" t="s">
        <v>962</v>
      </c>
      <c r="C208" s="121" t="s">
        <v>1414</v>
      </c>
      <c r="D208" s="87">
        <v>1</v>
      </c>
      <c r="E208" s="88">
        <v>1</v>
      </c>
      <c r="F208" s="88">
        <v>0</v>
      </c>
      <c r="G208" s="88">
        <v>0</v>
      </c>
      <c r="H208" s="88">
        <v>1</v>
      </c>
      <c r="I208" s="88">
        <v>0</v>
      </c>
      <c r="J208" s="88">
        <v>0</v>
      </c>
      <c r="K208" s="93">
        <f>creches!P120</f>
        <v>40</v>
      </c>
      <c r="L208" s="93">
        <f>creches!Q120</f>
        <v>0</v>
      </c>
      <c r="M208" s="87">
        <f t="shared" si="3"/>
        <v>40</v>
      </c>
      <c r="N208" s="88">
        <f>M208</f>
        <v>40</v>
      </c>
      <c r="O208" s="90">
        <f>N208/M208</f>
        <v>1</v>
      </c>
      <c r="U208" s="15"/>
    </row>
    <row r="209" spans="1:21" ht="30" customHeight="1" outlineLevel="1" x14ac:dyDescent="0.3">
      <c r="A209" s="116">
        <v>30213</v>
      </c>
      <c r="B209" s="109" t="s">
        <v>963</v>
      </c>
      <c r="C209" s="123" t="s">
        <v>1419</v>
      </c>
      <c r="D209" s="105">
        <v>0</v>
      </c>
      <c r="E209" s="105">
        <v>0</v>
      </c>
      <c r="F209" s="105">
        <v>0</v>
      </c>
      <c r="G209" s="105">
        <v>0</v>
      </c>
      <c r="H209" s="105">
        <v>0</v>
      </c>
      <c r="I209" s="105">
        <v>0</v>
      </c>
      <c r="J209" s="105">
        <v>0</v>
      </c>
      <c r="K209" s="105">
        <v>0</v>
      </c>
      <c r="L209" s="105">
        <v>0</v>
      </c>
      <c r="M209" s="105">
        <f t="shared" si="3"/>
        <v>0</v>
      </c>
      <c r="N209" s="105">
        <v>0</v>
      </c>
      <c r="O209" s="106">
        <v>0</v>
      </c>
    </row>
    <row r="210" spans="1:21" ht="34.5" customHeight="1" outlineLevel="1" x14ac:dyDescent="0.3">
      <c r="A210" s="119">
        <v>30214</v>
      </c>
      <c r="B210" s="55" t="s">
        <v>964</v>
      </c>
      <c r="C210" s="50" t="s">
        <v>1414</v>
      </c>
      <c r="D210" s="52">
        <v>1</v>
      </c>
      <c r="E210" s="51">
        <v>0</v>
      </c>
      <c r="F210" s="51">
        <v>0</v>
      </c>
      <c r="G210" s="51">
        <v>0</v>
      </c>
      <c r="H210" s="51">
        <v>0</v>
      </c>
      <c r="I210" s="51">
        <v>0</v>
      </c>
      <c r="J210" s="51">
        <v>0</v>
      </c>
      <c r="K210" s="58">
        <f>creches!P30</f>
        <v>20</v>
      </c>
      <c r="L210" s="58">
        <f>creches!Q30</f>
        <v>0</v>
      </c>
      <c r="M210" s="52">
        <f t="shared" si="3"/>
        <v>20</v>
      </c>
      <c r="N210" s="51">
        <v>0</v>
      </c>
      <c r="O210" s="53">
        <f>N210/M210</f>
        <v>0</v>
      </c>
    </row>
    <row r="211" spans="1:21" ht="34.5" customHeight="1" outlineLevel="1" x14ac:dyDescent="0.3">
      <c r="A211" s="116">
        <v>30215</v>
      </c>
      <c r="B211" s="109" t="s">
        <v>965</v>
      </c>
      <c r="C211" s="123" t="s">
        <v>1538</v>
      </c>
      <c r="D211" s="105">
        <v>0</v>
      </c>
      <c r="E211" s="105">
        <v>0</v>
      </c>
      <c r="F211" s="105">
        <v>0</v>
      </c>
      <c r="G211" s="105">
        <v>0</v>
      </c>
      <c r="H211" s="105">
        <v>0</v>
      </c>
      <c r="I211" s="105">
        <v>0</v>
      </c>
      <c r="J211" s="105">
        <v>0</v>
      </c>
      <c r="K211" s="105">
        <v>0</v>
      </c>
      <c r="L211" s="105">
        <v>0</v>
      </c>
      <c r="M211" s="105">
        <f t="shared" si="3"/>
        <v>0</v>
      </c>
      <c r="N211" s="105">
        <v>0</v>
      </c>
      <c r="O211" s="106">
        <v>0</v>
      </c>
    </row>
    <row r="212" spans="1:21" ht="42" customHeight="1" outlineLevel="1" x14ac:dyDescent="0.3">
      <c r="A212" s="116">
        <v>30216</v>
      </c>
      <c r="B212" s="109" t="s">
        <v>966</v>
      </c>
      <c r="C212" s="123" t="s">
        <v>1538</v>
      </c>
      <c r="D212" s="105">
        <v>0</v>
      </c>
      <c r="E212" s="105">
        <v>0</v>
      </c>
      <c r="F212" s="105">
        <v>0</v>
      </c>
      <c r="G212" s="105">
        <v>0</v>
      </c>
      <c r="H212" s="105">
        <v>0</v>
      </c>
      <c r="I212" s="105">
        <v>0</v>
      </c>
      <c r="J212" s="105">
        <v>0</v>
      </c>
      <c r="K212" s="105">
        <v>0</v>
      </c>
      <c r="L212" s="105">
        <v>0</v>
      </c>
      <c r="M212" s="105">
        <f t="shared" si="3"/>
        <v>0</v>
      </c>
      <c r="N212" s="105">
        <v>0</v>
      </c>
      <c r="O212" s="106">
        <v>0</v>
      </c>
    </row>
    <row r="213" spans="1:21" ht="34.5" customHeight="1" outlineLevel="1" x14ac:dyDescent="0.3">
      <c r="A213" s="120">
        <v>30217</v>
      </c>
      <c r="B213" s="94" t="s">
        <v>967</v>
      </c>
      <c r="C213" s="121" t="s">
        <v>1541</v>
      </c>
      <c r="D213" s="87">
        <v>2</v>
      </c>
      <c r="E213" s="88">
        <v>2</v>
      </c>
      <c r="F213" s="88">
        <v>0</v>
      </c>
      <c r="G213" s="88">
        <v>0</v>
      </c>
      <c r="H213" s="88">
        <v>0</v>
      </c>
      <c r="I213" s="88">
        <v>0</v>
      </c>
      <c r="J213" s="88">
        <v>2</v>
      </c>
      <c r="K213" s="93">
        <f>creches!P43+creches!P149</f>
        <v>85</v>
      </c>
      <c r="L213" s="93">
        <f>creches!Q43+creches!Q149</f>
        <v>0</v>
      </c>
      <c r="M213" s="87">
        <f t="shared" si="3"/>
        <v>85</v>
      </c>
      <c r="N213" s="88">
        <f>M213</f>
        <v>85</v>
      </c>
      <c r="O213" s="90">
        <f>N213/M213</f>
        <v>1</v>
      </c>
    </row>
    <row r="214" spans="1:21" ht="33.75" customHeight="1" outlineLevel="1" x14ac:dyDescent="0.3">
      <c r="A214" s="116">
        <v>30218</v>
      </c>
      <c r="B214" s="109" t="s">
        <v>968</v>
      </c>
      <c r="C214" s="123" t="s">
        <v>1538</v>
      </c>
      <c r="D214" s="105">
        <v>0</v>
      </c>
      <c r="E214" s="105">
        <v>0</v>
      </c>
      <c r="F214" s="105">
        <v>0</v>
      </c>
      <c r="G214" s="105">
        <v>0</v>
      </c>
      <c r="H214" s="105">
        <v>0</v>
      </c>
      <c r="I214" s="105">
        <v>0</v>
      </c>
      <c r="J214" s="105">
        <v>0</v>
      </c>
      <c r="K214" s="105">
        <v>0</v>
      </c>
      <c r="L214" s="105">
        <v>0</v>
      </c>
      <c r="M214" s="105">
        <f t="shared" si="3"/>
        <v>0</v>
      </c>
      <c r="N214" s="105">
        <v>0</v>
      </c>
      <c r="O214" s="106">
        <v>0</v>
      </c>
      <c r="Q214" s="17"/>
      <c r="R214" s="15"/>
      <c r="S214" s="15"/>
      <c r="T214" s="15"/>
      <c r="U214" s="17"/>
    </row>
    <row r="215" spans="1:21" ht="30" customHeight="1" outlineLevel="1" x14ac:dyDescent="0.3">
      <c r="A215" s="120">
        <v>30356</v>
      </c>
      <c r="B215" s="92" t="s">
        <v>969</v>
      </c>
      <c r="C215" s="121" t="s">
        <v>1415</v>
      </c>
      <c r="D215" s="87">
        <v>1</v>
      </c>
      <c r="E215" s="88">
        <v>1</v>
      </c>
      <c r="F215" s="88">
        <v>0</v>
      </c>
      <c r="G215" s="88">
        <v>0</v>
      </c>
      <c r="H215" s="88">
        <v>1</v>
      </c>
      <c r="I215" s="88">
        <v>0</v>
      </c>
      <c r="J215" s="88">
        <v>0</v>
      </c>
      <c r="K215" s="93">
        <f>creches!P128</f>
        <v>20</v>
      </c>
      <c r="L215" s="93">
        <f>creches!Q128</f>
        <v>0</v>
      </c>
      <c r="M215" s="87">
        <f t="shared" si="3"/>
        <v>20</v>
      </c>
      <c r="N215" s="88">
        <f>M215</f>
        <v>20</v>
      </c>
      <c r="O215" s="90">
        <f>N215/M215</f>
        <v>1</v>
      </c>
    </row>
    <row r="216" spans="1:21" ht="30" customHeight="1" outlineLevel="1" x14ac:dyDescent="0.3">
      <c r="A216" s="116">
        <v>30219</v>
      </c>
      <c r="B216" s="109" t="s">
        <v>970</v>
      </c>
      <c r="C216" s="123" t="s">
        <v>1542</v>
      </c>
      <c r="D216" s="105">
        <v>0</v>
      </c>
      <c r="E216" s="105">
        <v>0</v>
      </c>
      <c r="F216" s="105">
        <v>0</v>
      </c>
      <c r="G216" s="105">
        <v>0</v>
      </c>
      <c r="H216" s="105">
        <v>0</v>
      </c>
      <c r="I216" s="105">
        <v>0</v>
      </c>
      <c r="J216" s="105">
        <v>0</v>
      </c>
      <c r="K216" s="105">
        <v>0</v>
      </c>
      <c r="L216" s="105">
        <v>0</v>
      </c>
      <c r="M216" s="105">
        <f t="shared" si="3"/>
        <v>0</v>
      </c>
      <c r="N216" s="105">
        <v>0</v>
      </c>
      <c r="O216" s="106">
        <v>0</v>
      </c>
    </row>
    <row r="217" spans="1:21" ht="33" customHeight="1" outlineLevel="1" x14ac:dyDescent="0.3">
      <c r="A217" s="116">
        <v>30222</v>
      </c>
      <c r="B217" s="109" t="s">
        <v>971</v>
      </c>
      <c r="C217" s="123" t="s">
        <v>1538</v>
      </c>
      <c r="D217" s="105">
        <v>0</v>
      </c>
      <c r="E217" s="105">
        <v>0</v>
      </c>
      <c r="F217" s="105">
        <v>0</v>
      </c>
      <c r="G217" s="105">
        <v>0</v>
      </c>
      <c r="H217" s="105">
        <v>0</v>
      </c>
      <c r="I217" s="105">
        <v>0</v>
      </c>
      <c r="J217" s="105">
        <v>0</v>
      </c>
      <c r="K217" s="105">
        <v>0</v>
      </c>
      <c r="L217" s="105">
        <v>0</v>
      </c>
      <c r="M217" s="105">
        <f t="shared" si="3"/>
        <v>0</v>
      </c>
      <c r="N217" s="105">
        <v>0</v>
      </c>
      <c r="O217" s="106">
        <v>0</v>
      </c>
      <c r="R217" s="15"/>
      <c r="S217" s="15"/>
      <c r="T217" s="15"/>
    </row>
    <row r="218" spans="1:21" ht="35.25" customHeight="1" outlineLevel="1" x14ac:dyDescent="0.3">
      <c r="A218" s="116">
        <v>30220</v>
      </c>
      <c r="B218" s="109" t="s">
        <v>972</v>
      </c>
      <c r="C218" s="123" t="s">
        <v>1542</v>
      </c>
      <c r="D218" s="105">
        <v>0</v>
      </c>
      <c r="E218" s="105">
        <v>0</v>
      </c>
      <c r="F218" s="105">
        <v>0</v>
      </c>
      <c r="G218" s="105">
        <v>0</v>
      </c>
      <c r="H218" s="105">
        <v>0</v>
      </c>
      <c r="I218" s="105">
        <v>0</v>
      </c>
      <c r="J218" s="105">
        <v>0</v>
      </c>
      <c r="K218" s="105">
        <v>0</v>
      </c>
      <c r="L218" s="105">
        <v>0</v>
      </c>
      <c r="M218" s="105">
        <f t="shared" si="3"/>
        <v>0</v>
      </c>
      <c r="N218" s="105">
        <v>0</v>
      </c>
      <c r="O218" s="106">
        <v>0</v>
      </c>
    </row>
    <row r="219" spans="1:21" ht="42" customHeight="1" outlineLevel="1" x14ac:dyDescent="0.3">
      <c r="A219" s="120">
        <v>30221</v>
      </c>
      <c r="B219" s="92" t="s">
        <v>973</v>
      </c>
      <c r="C219" s="121" t="s">
        <v>1543</v>
      </c>
      <c r="D219" s="87">
        <v>1</v>
      </c>
      <c r="E219" s="88">
        <v>1</v>
      </c>
      <c r="F219" s="88">
        <v>0</v>
      </c>
      <c r="G219" s="88">
        <v>0</v>
      </c>
      <c r="H219" s="88">
        <v>0</v>
      </c>
      <c r="I219" s="88">
        <v>0</v>
      </c>
      <c r="J219" s="88">
        <v>1</v>
      </c>
      <c r="K219" s="93">
        <f>creches!P23</f>
        <v>30</v>
      </c>
      <c r="L219" s="93">
        <f>creches!Q23</f>
        <v>0</v>
      </c>
      <c r="M219" s="87">
        <f t="shared" si="3"/>
        <v>30</v>
      </c>
      <c r="N219" s="88">
        <f>M219</f>
        <v>30</v>
      </c>
      <c r="O219" s="90">
        <f>N219/M219</f>
        <v>1</v>
      </c>
    </row>
    <row r="220" spans="1:21" ht="30.75" customHeight="1" outlineLevel="1" x14ac:dyDescent="0.3">
      <c r="A220" s="119">
        <v>30223</v>
      </c>
      <c r="B220" s="49" t="s">
        <v>974</v>
      </c>
      <c r="C220" s="114" t="s">
        <v>1548</v>
      </c>
      <c r="D220" s="52">
        <v>1</v>
      </c>
      <c r="E220" s="51">
        <v>0</v>
      </c>
      <c r="F220" s="51">
        <v>0</v>
      </c>
      <c r="G220" s="51">
        <v>0</v>
      </c>
      <c r="H220" s="51">
        <v>0</v>
      </c>
      <c r="I220" s="51">
        <v>0</v>
      </c>
      <c r="J220" s="51">
        <v>0</v>
      </c>
      <c r="K220" s="58">
        <f>creches!P154</f>
        <v>10</v>
      </c>
      <c r="L220" s="58">
        <f>creches!Q154</f>
        <v>0</v>
      </c>
      <c r="M220" s="52">
        <f t="shared" si="3"/>
        <v>10</v>
      </c>
      <c r="N220" s="51">
        <f>0</f>
        <v>0</v>
      </c>
      <c r="O220" s="53">
        <f>N220/M220</f>
        <v>0</v>
      </c>
    </row>
    <row r="221" spans="1:21" ht="37.5" customHeight="1" outlineLevel="1" x14ac:dyDescent="0.3">
      <c r="A221" s="116">
        <v>30224</v>
      </c>
      <c r="B221" s="118" t="s">
        <v>975</v>
      </c>
      <c r="C221" s="123" t="s">
        <v>1414</v>
      </c>
      <c r="D221" s="105">
        <v>0</v>
      </c>
      <c r="E221" s="105">
        <v>0</v>
      </c>
      <c r="F221" s="105">
        <v>0</v>
      </c>
      <c r="G221" s="105">
        <v>0</v>
      </c>
      <c r="H221" s="105">
        <v>0</v>
      </c>
      <c r="I221" s="105">
        <v>0</v>
      </c>
      <c r="J221" s="105">
        <v>0</v>
      </c>
      <c r="K221" s="105">
        <v>0</v>
      </c>
      <c r="L221" s="105">
        <v>0</v>
      </c>
      <c r="M221" s="105">
        <f t="shared" si="3"/>
        <v>0</v>
      </c>
      <c r="N221" s="105">
        <v>0</v>
      </c>
      <c r="O221" s="106">
        <v>0</v>
      </c>
    </row>
    <row r="222" spans="1:21" ht="32.25" customHeight="1" outlineLevel="1" x14ac:dyDescent="0.3">
      <c r="A222" s="116">
        <v>30225</v>
      </c>
      <c r="B222" s="109" t="s">
        <v>976</v>
      </c>
      <c r="C222" s="123" t="s">
        <v>1538</v>
      </c>
      <c r="D222" s="105">
        <v>0</v>
      </c>
      <c r="E222" s="184">
        <v>0</v>
      </c>
      <c r="F222" s="184">
        <v>0</v>
      </c>
      <c r="G222" s="184">
        <v>0</v>
      </c>
      <c r="H222" s="184">
        <v>0</v>
      </c>
      <c r="I222" s="184">
        <v>0</v>
      </c>
      <c r="J222" s="184">
        <v>0</v>
      </c>
      <c r="K222" s="185">
        <v>0</v>
      </c>
      <c r="L222" s="185">
        <f>creches!Q58</f>
        <v>0</v>
      </c>
      <c r="M222" s="105">
        <f t="shared" si="3"/>
        <v>0</v>
      </c>
      <c r="N222" s="184">
        <v>0</v>
      </c>
      <c r="O222" s="106">
        <v>0</v>
      </c>
    </row>
    <row r="223" spans="1:21" ht="42" customHeight="1" outlineLevel="1" x14ac:dyDescent="0.3">
      <c r="A223" s="119">
        <v>30226</v>
      </c>
      <c r="B223" s="56" t="s">
        <v>977</v>
      </c>
      <c r="C223" s="50" t="s">
        <v>1540</v>
      </c>
      <c r="D223" s="52">
        <v>1</v>
      </c>
      <c r="E223" s="52">
        <v>0</v>
      </c>
      <c r="F223" s="52">
        <v>0</v>
      </c>
      <c r="G223" s="52">
        <v>0</v>
      </c>
      <c r="H223" s="52">
        <v>0</v>
      </c>
      <c r="I223" s="52">
        <v>0</v>
      </c>
      <c r="J223" s="52">
        <v>0</v>
      </c>
      <c r="K223" s="54">
        <f>creches!P169</f>
        <v>12</v>
      </c>
      <c r="L223" s="54">
        <f>creches!Q169</f>
        <v>0</v>
      </c>
      <c r="M223" s="52">
        <f t="shared" si="3"/>
        <v>12</v>
      </c>
      <c r="N223" s="52">
        <v>0</v>
      </c>
      <c r="O223" s="53">
        <v>0</v>
      </c>
    </row>
    <row r="224" spans="1:21" ht="33" customHeight="1" outlineLevel="1" x14ac:dyDescent="0.3">
      <c r="A224" s="119">
        <v>30227</v>
      </c>
      <c r="B224" s="56" t="s">
        <v>978</v>
      </c>
      <c r="C224" s="50" t="s">
        <v>1538</v>
      </c>
      <c r="D224" s="52">
        <v>1</v>
      </c>
      <c r="E224" s="51">
        <v>0</v>
      </c>
      <c r="F224" s="51">
        <v>0</v>
      </c>
      <c r="G224" s="51">
        <v>0</v>
      </c>
      <c r="H224" s="51">
        <v>0</v>
      </c>
      <c r="I224" s="51">
        <v>0</v>
      </c>
      <c r="J224" s="51">
        <v>0</v>
      </c>
      <c r="K224" s="58">
        <f>creches!P153</f>
        <v>30</v>
      </c>
      <c r="L224" s="58">
        <f>creches!Q153</f>
        <v>0</v>
      </c>
      <c r="M224" s="52">
        <f t="shared" si="3"/>
        <v>30</v>
      </c>
      <c r="N224" s="51">
        <v>0</v>
      </c>
      <c r="O224" s="53">
        <f>N224/M224</f>
        <v>0</v>
      </c>
    </row>
    <row r="225" spans="1:22" ht="33.75" customHeight="1" outlineLevel="1" x14ac:dyDescent="0.3">
      <c r="A225" s="116">
        <v>30229</v>
      </c>
      <c r="B225" s="117" t="s">
        <v>979</v>
      </c>
      <c r="C225" s="123" t="s">
        <v>1542</v>
      </c>
      <c r="D225" s="105">
        <v>0</v>
      </c>
      <c r="E225" s="105">
        <v>0</v>
      </c>
      <c r="F225" s="105">
        <v>0</v>
      </c>
      <c r="G225" s="105">
        <v>0</v>
      </c>
      <c r="H225" s="105">
        <v>0</v>
      </c>
      <c r="I225" s="105">
        <v>0</v>
      </c>
      <c r="J225" s="105">
        <v>0</v>
      </c>
      <c r="K225" s="105">
        <v>0</v>
      </c>
      <c r="L225" s="105">
        <v>0</v>
      </c>
      <c r="M225" s="105">
        <f t="shared" si="3"/>
        <v>0</v>
      </c>
      <c r="N225" s="105">
        <v>0</v>
      </c>
      <c r="O225" s="106">
        <v>0</v>
      </c>
    </row>
    <row r="226" spans="1:22" ht="35.25" customHeight="1" outlineLevel="1" x14ac:dyDescent="0.3">
      <c r="A226" s="116">
        <v>30230</v>
      </c>
      <c r="B226" s="109" t="s">
        <v>980</v>
      </c>
      <c r="C226" s="123" t="s">
        <v>1538</v>
      </c>
      <c r="D226" s="105">
        <v>0</v>
      </c>
      <c r="E226" s="105">
        <v>0</v>
      </c>
      <c r="F226" s="105">
        <v>0</v>
      </c>
      <c r="G226" s="105">
        <v>0</v>
      </c>
      <c r="H226" s="105">
        <v>0</v>
      </c>
      <c r="I226" s="105">
        <v>0</v>
      </c>
      <c r="J226" s="105">
        <v>0</v>
      </c>
      <c r="K226" s="105">
        <v>0</v>
      </c>
      <c r="L226" s="105">
        <v>0</v>
      </c>
      <c r="M226" s="105">
        <f t="shared" si="3"/>
        <v>0</v>
      </c>
      <c r="N226" s="105">
        <v>0</v>
      </c>
      <c r="O226" s="106">
        <v>0</v>
      </c>
      <c r="Q226" s="22"/>
      <c r="R226" s="15"/>
      <c r="S226" s="15"/>
      <c r="T226" s="15"/>
    </row>
    <row r="227" spans="1:22" ht="35.25" customHeight="1" outlineLevel="1" x14ac:dyDescent="0.3">
      <c r="A227" s="116">
        <v>30231</v>
      </c>
      <c r="B227" s="118" t="s">
        <v>981</v>
      </c>
      <c r="C227" s="123" t="s">
        <v>1414</v>
      </c>
      <c r="D227" s="105">
        <v>0</v>
      </c>
      <c r="E227" s="105">
        <v>0</v>
      </c>
      <c r="F227" s="105">
        <v>0</v>
      </c>
      <c r="G227" s="105">
        <v>0</v>
      </c>
      <c r="H227" s="105">
        <v>0</v>
      </c>
      <c r="I227" s="105">
        <v>0</v>
      </c>
      <c r="J227" s="105">
        <v>0</v>
      </c>
      <c r="K227" s="105">
        <v>0</v>
      </c>
      <c r="L227" s="105">
        <v>0</v>
      </c>
      <c r="M227" s="105">
        <f t="shared" si="3"/>
        <v>0</v>
      </c>
      <c r="N227" s="105">
        <v>0</v>
      </c>
      <c r="O227" s="106">
        <v>0</v>
      </c>
    </row>
    <row r="228" spans="1:22" ht="37.5" customHeight="1" outlineLevel="1" x14ac:dyDescent="0.3">
      <c r="A228" s="116">
        <v>30232</v>
      </c>
      <c r="B228" s="109" t="s">
        <v>982</v>
      </c>
      <c r="C228" s="123" t="s">
        <v>1538</v>
      </c>
      <c r="D228" s="105">
        <v>0</v>
      </c>
      <c r="E228" s="105">
        <v>0</v>
      </c>
      <c r="F228" s="105">
        <v>0</v>
      </c>
      <c r="G228" s="105">
        <v>0</v>
      </c>
      <c r="H228" s="105">
        <v>0</v>
      </c>
      <c r="I228" s="105">
        <v>0</v>
      </c>
      <c r="J228" s="105">
        <v>0</v>
      </c>
      <c r="K228" s="105">
        <v>0</v>
      </c>
      <c r="L228" s="105">
        <v>0</v>
      </c>
      <c r="M228" s="105">
        <f t="shared" si="3"/>
        <v>0</v>
      </c>
      <c r="N228" s="105">
        <v>0</v>
      </c>
      <c r="O228" s="106">
        <v>0</v>
      </c>
    </row>
    <row r="229" spans="1:22" ht="42" customHeight="1" outlineLevel="1" x14ac:dyDescent="0.3">
      <c r="A229" s="116">
        <v>30233</v>
      </c>
      <c r="B229" s="118" t="s">
        <v>983</v>
      </c>
      <c r="C229" s="123" t="s">
        <v>1414</v>
      </c>
      <c r="D229" s="105">
        <v>0</v>
      </c>
      <c r="E229" s="105">
        <v>0</v>
      </c>
      <c r="F229" s="105">
        <v>0</v>
      </c>
      <c r="G229" s="105">
        <v>0</v>
      </c>
      <c r="H229" s="105">
        <v>0</v>
      </c>
      <c r="I229" s="105">
        <v>0</v>
      </c>
      <c r="J229" s="105">
        <v>0</v>
      </c>
      <c r="K229" s="105">
        <v>0</v>
      </c>
      <c r="L229" s="105">
        <v>0</v>
      </c>
      <c r="M229" s="105">
        <f t="shared" si="3"/>
        <v>0</v>
      </c>
      <c r="N229" s="105">
        <v>0</v>
      </c>
      <c r="O229" s="106">
        <v>0</v>
      </c>
    </row>
    <row r="230" spans="1:22" ht="33.75" customHeight="1" outlineLevel="1" x14ac:dyDescent="0.3">
      <c r="A230" s="116">
        <v>30234</v>
      </c>
      <c r="B230" s="118" t="s">
        <v>984</v>
      </c>
      <c r="C230" s="123" t="s">
        <v>1545</v>
      </c>
      <c r="D230" s="105">
        <v>0</v>
      </c>
      <c r="E230" s="105">
        <v>0</v>
      </c>
      <c r="F230" s="105">
        <v>0</v>
      </c>
      <c r="G230" s="105">
        <v>0</v>
      </c>
      <c r="H230" s="105">
        <v>0</v>
      </c>
      <c r="I230" s="105">
        <v>0</v>
      </c>
      <c r="J230" s="105">
        <v>0</v>
      </c>
      <c r="K230" s="105">
        <v>0</v>
      </c>
      <c r="L230" s="105">
        <v>0</v>
      </c>
      <c r="M230" s="105">
        <f t="shared" si="3"/>
        <v>0</v>
      </c>
      <c r="N230" s="105">
        <v>0</v>
      </c>
      <c r="O230" s="106">
        <v>0</v>
      </c>
    </row>
    <row r="231" spans="1:22" ht="38.25" customHeight="1" outlineLevel="1" x14ac:dyDescent="0.3">
      <c r="A231" s="116">
        <v>30236</v>
      </c>
      <c r="B231" s="118" t="s">
        <v>985</v>
      </c>
      <c r="C231" s="123" t="s">
        <v>1414</v>
      </c>
      <c r="D231" s="105">
        <v>0</v>
      </c>
      <c r="E231" s="105">
        <v>0</v>
      </c>
      <c r="F231" s="105">
        <v>0</v>
      </c>
      <c r="G231" s="105">
        <v>0</v>
      </c>
      <c r="H231" s="105">
        <v>0</v>
      </c>
      <c r="I231" s="105">
        <v>0</v>
      </c>
      <c r="J231" s="105">
        <v>0</v>
      </c>
      <c r="K231" s="105">
        <v>0</v>
      </c>
      <c r="L231" s="105">
        <v>0</v>
      </c>
      <c r="M231" s="105">
        <f t="shared" si="3"/>
        <v>0</v>
      </c>
      <c r="N231" s="105">
        <v>0</v>
      </c>
      <c r="O231" s="106">
        <v>0</v>
      </c>
    </row>
    <row r="232" spans="1:22" ht="37.5" customHeight="1" outlineLevel="1" x14ac:dyDescent="0.3">
      <c r="A232" s="116">
        <v>30235</v>
      </c>
      <c r="B232" s="109" t="s">
        <v>986</v>
      </c>
      <c r="C232" s="123" t="s">
        <v>1414</v>
      </c>
      <c r="D232" s="105">
        <v>0</v>
      </c>
      <c r="E232" s="105">
        <v>0</v>
      </c>
      <c r="F232" s="105">
        <v>0</v>
      </c>
      <c r="G232" s="105">
        <v>0</v>
      </c>
      <c r="H232" s="105">
        <v>0</v>
      </c>
      <c r="I232" s="105">
        <v>0</v>
      </c>
      <c r="J232" s="105">
        <v>0</v>
      </c>
      <c r="K232" s="105">
        <v>0</v>
      </c>
      <c r="L232" s="105">
        <v>0</v>
      </c>
      <c r="M232" s="105">
        <f t="shared" si="3"/>
        <v>0</v>
      </c>
      <c r="N232" s="105">
        <v>0</v>
      </c>
      <c r="O232" s="106">
        <v>0</v>
      </c>
    </row>
    <row r="233" spans="1:22" ht="42" customHeight="1" outlineLevel="1" x14ac:dyDescent="0.3">
      <c r="A233" s="116">
        <v>30237</v>
      </c>
      <c r="B233" s="109" t="s">
        <v>987</v>
      </c>
      <c r="C233" s="123" t="s">
        <v>1538</v>
      </c>
      <c r="D233" s="105">
        <v>0</v>
      </c>
      <c r="E233" s="105">
        <v>0</v>
      </c>
      <c r="F233" s="105">
        <v>0</v>
      </c>
      <c r="G233" s="105">
        <v>0</v>
      </c>
      <c r="H233" s="105">
        <v>0</v>
      </c>
      <c r="I233" s="105">
        <v>0</v>
      </c>
      <c r="J233" s="105">
        <v>0</v>
      </c>
      <c r="K233" s="105">
        <v>0</v>
      </c>
      <c r="L233" s="105">
        <v>0</v>
      </c>
      <c r="M233" s="105">
        <f t="shared" si="3"/>
        <v>0</v>
      </c>
      <c r="N233" s="105">
        <v>0</v>
      </c>
      <c r="O233" s="106">
        <v>0</v>
      </c>
    </row>
    <row r="234" spans="1:22" ht="26.25" customHeight="1" outlineLevel="1" x14ac:dyDescent="0.3">
      <c r="A234" s="116">
        <v>30238</v>
      </c>
      <c r="B234" s="109" t="s">
        <v>988</v>
      </c>
      <c r="C234" s="123" t="s">
        <v>1542</v>
      </c>
      <c r="D234" s="105">
        <v>0</v>
      </c>
      <c r="E234" s="105">
        <v>0</v>
      </c>
      <c r="F234" s="105">
        <v>0</v>
      </c>
      <c r="G234" s="105">
        <v>0</v>
      </c>
      <c r="H234" s="105">
        <v>0</v>
      </c>
      <c r="I234" s="105">
        <v>0</v>
      </c>
      <c r="J234" s="105">
        <v>0</v>
      </c>
      <c r="K234" s="105">
        <v>0</v>
      </c>
      <c r="L234" s="105">
        <v>0</v>
      </c>
      <c r="M234" s="105">
        <f t="shared" si="3"/>
        <v>0</v>
      </c>
      <c r="N234" s="105">
        <v>0</v>
      </c>
      <c r="O234" s="106">
        <v>0</v>
      </c>
    </row>
    <row r="235" spans="1:22" ht="36" customHeight="1" outlineLevel="1" x14ac:dyDescent="0.3">
      <c r="A235" s="116">
        <v>30240</v>
      </c>
      <c r="B235" s="109" t="s">
        <v>989</v>
      </c>
      <c r="C235" s="123" t="s">
        <v>1414</v>
      </c>
      <c r="D235" s="105">
        <v>0</v>
      </c>
      <c r="E235" s="105">
        <v>0</v>
      </c>
      <c r="F235" s="105">
        <v>0</v>
      </c>
      <c r="G235" s="105">
        <v>0</v>
      </c>
      <c r="H235" s="105">
        <v>0</v>
      </c>
      <c r="I235" s="105">
        <v>0</v>
      </c>
      <c r="J235" s="105">
        <v>0</v>
      </c>
      <c r="K235" s="105">
        <v>0</v>
      </c>
      <c r="L235" s="105">
        <v>0</v>
      </c>
      <c r="M235" s="105">
        <f t="shared" si="3"/>
        <v>0</v>
      </c>
      <c r="N235" s="105">
        <v>0</v>
      </c>
      <c r="O235" s="106">
        <v>0</v>
      </c>
    </row>
    <row r="236" spans="1:22" ht="27" customHeight="1" outlineLevel="1" x14ac:dyDescent="0.3">
      <c r="A236" s="116">
        <v>30241</v>
      </c>
      <c r="B236" s="118" t="s">
        <v>990</v>
      </c>
      <c r="C236" s="127" t="s">
        <v>1414</v>
      </c>
      <c r="D236" s="105">
        <v>0</v>
      </c>
      <c r="E236" s="105">
        <v>0</v>
      </c>
      <c r="F236" s="105">
        <v>0</v>
      </c>
      <c r="G236" s="105">
        <v>0</v>
      </c>
      <c r="H236" s="105">
        <v>0</v>
      </c>
      <c r="I236" s="105">
        <v>0</v>
      </c>
      <c r="J236" s="105">
        <v>0</v>
      </c>
      <c r="K236" s="105">
        <v>0</v>
      </c>
      <c r="L236" s="105">
        <v>0</v>
      </c>
      <c r="M236" s="105">
        <f t="shared" si="3"/>
        <v>0</v>
      </c>
      <c r="N236" s="105">
        <v>0</v>
      </c>
      <c r="O236" s="106">
        <v>0</v>
      </c>
      <c r="R236" s="15"/>
      <c r="V236" s="13"/>
    </row>
    <row r="237" spans="1:22" ht="37.5" customHeight="1" outlineLevel="1" x14ac:dyDescent="0.3">
      <c r="A237" s="116">
        <v>30242</v>
      </c>
      <c r="B237" s="109" t="s">
        <v>991</v>
      </c>
      <c r="C237" s="123" t="s">
        <v>1539</v>
      </c>
      <c r="D237" s="105">
        <v>0</v>
      </c>
      <c r="E237" s="105">
        <v>0</v>
      </c>
      <c r="F237" s="105">
        <v>0</v>
      </c>
      <c r="G237" s="105">
        <v>0</v>
      </c>
      <c r="H237" s="105">
        <v>0</v>
      </c>
      <c r="I237" s="105">
        <v>0</v>
      </c>
      <c r="J237" s="105">
        <v>0</v>
      </c>
      <c r="K237" s="105">
        <v>0</v>
      </c>
      <c r="L237" s="105">
        <v>0</v>
      </c>
      <c r="M237" s="105">
        <f t="shared" si="3"/>
        <v>0</v>
      </c>
      <c r="N237" s="105">
        <v>0</v>
      </c>
      <c r="O237" s="106">
        <v>0</v>
      </c>
    </row>
    <row r="238" spans="1:22" ht="42" customHeight="1" outlineLevel="1" x14ac:dyDescent="0.3">
      <c r="A238" s="120">
        <v>30243</v>
      </c>
      <c r="B238" s="95" t="s">
        <v>992</v>
      </c>
      <c r="C238" s="121" t="s">
        <v>1414</v>
      </c>
      <c r="D238" s="87">
        <v>2</v>
      </c>
      <c r="E238" s="88">
        <v>1</v>
      </c>
      <c r="F238" s="88">
        <v>0</v>
      </c>
      <c r="G238" s="88">
        <v>0</v>
      </c>
      <c r="H238" s="88">
        <v>0</v>
      </c>
      <c r="I238" s="88">
        <v>1</v>
      </c>
      <c r="J238" s="88">
        <v>0</v>
      </c>
      <c r="K238" s="93">
        <f>creches!P10+creches!P48</f>
        <v>60</v>
      </c>
      <c r="L238" s="93">
        <f>creches!Q10+creches!Q48</f>
        <v>20</v>
      </c>
      <c r="M238" s="87">
        <f t="shared" si="3"/>
        <v>80</v>
      </c>
      <c r="N238" s="93">
        <f>creches!R48</f>
        <v>40</v>
      </c>
      <c r="O238" s="90">
        <f>N238/M238</f>
        <v>0.5</v>
      </c>
      <c r="R238" s="15"/>
    </row>
    <row r="239" spans="1:22" ht="24.75" customHeight="1" outlineLevel="1" x14ac:dyDescent="0.3">
      <c r="A239" s="116">
        <v>30244</v>
      </c>
      <c r="B239" s="107" t="s">
        <v>993</v>
      </c>
      <c r="C239" s="123" t="s">
        <v>1544</v>
      </c>
      <c r="D239" s="105">
        <v>0</v>
      </c>
      <c r="E239" s="105">
        <v>0</v>
      </c>
      <c r="F239" s="105">
        <v>0</v>
      </c>
      <c r="G239" s="105">
        <v>0</v>
      </c>
      <c r="H239" s="105">
        <v>0</v>
      </c>
      <c r="I239" s="105">
        <v>0</v>
      </c>
      <c r="J239" s="105">
        <v>0</v>
      </c>
      <c r="K239" s="105">
        <v>0</v>
      </c>
      <c r="L239" s="105">
        <v>0</v>
      </c>
      <c r="M239" s="105">
        <f t="shared" si="3"/>
        <v>0</v>
      </c>
      <c r="N239" s="105">
        <v>0</v>
      </c>
      <c r="O239" s="106">
        <v>0</v>
      </c>
    </row>
    <row r="240" spans="1:22" ht="42" customHeight="1" outlineLevel="1" x14ac:dyDescent="0.3">
      <c r="A240" s="119">
        <v>30245</v>
      </c>
      <c r="B240" s="181" t="s">
        <v>994</v>
      </c>
      <c r="C240" s="50" t="s">
        <v>1415</v>
      </c>
      <c r="D240" s="52">
        <v>1</v>
      </c>
      <c r="E240" s="52">
        <v>0</v>
      </c>
      <c r="F240" s="52">
        <v>0</v>
      </c>
      <c r="G240" s="52">
        <v>0</v>
      </c>
      <c r="H240" s="52">
        <v>0</v>
      </c>
      <c r="I240" s="52">
        <v>0</v>
      </c>
      <c r="J240" s="52">
        <v>0</v>
      </c>
      <c r="K240" s="54">
        <f>creches!P179</f>
        <v>12</v>
      </c>
      <c r="L240" s="54">
        <f>creches!Q179</f>
        <v>0</v>
      </c>
      <c r="M240" s="182">
        <f t="shared" si="3"/>
        <v>12</v>
      </c>
      <c r="N240" s="52">
        <v>0</v>
      </c>
      <c r="O240" s="53">
        <f>N240/M240</f>
        <v>0</v>
      </c>
    </row>
    <row r="241" spans="1:21" ht="31.5" customHeight="1" outlineLevel="1" x14ac:dyDescent="0.3">
      <c r="A241" s="116">
        <v>30247</v>
      </c>
      <c r="B241" s="109" t="s">
        <v>995</v>
      </c>
      <c r="C241" s="123" t="s">
        <v>1538</v>
      </c>
      <c r="D241" s="105">
        <v>0</v>
      </c>
      <c r="E241" s="105">
        <v>0</v>
      </c>
      <c r="F241" s="105">
        <v>0</v>
      </c>
      <c r="G241" s="105">
        <v>0</v>
      </c>
      <c r="H241" s="105">
        <v>0</v>
      </c>
      <c r="I241" s="105">
        <v>0</v>
      </c>
      <c r="J241" s="105">
        <v>0</v>
      </c>
      <c r="K241" s="105">
        <v>0</v>
      </c>
      <c r="L241" s="105">
        <v>0</v>
      </c>
      <c r="M241" s="105">
        <f t="shared" si="3"/>
        <v>0</v>
      </c>
      <c r="N241" s="105">
        <v>0</v>
      </c>
      <c r="O241" s="106">
        <v>0</v>
      </c>
    </row>
    <row r="242" spans="1:21" ht="24.75" customHeight="1" outlineLevel="1" x14ac:dyDescent="0.3">
      <c r="A242" s="116">
        <v>30248</v>
      </c>
      <c r="B242" s="109" t="s">
        <v>996</v>
      </c>
      <c r="C242" s="123" t="s">
        <v>1414</v>
      </c>
      <c r="D242" s="105">
        <v>0</v>
      </c>
      <c r="E242" s="105">
        <v>0</v>
      </c>
      <c r="F242" s="105">
        <v>0</v>
      </c>
      <c r="G242" s="105">
        <v>0</v>
      </c>
      <c r="H242" s="105">
        <v>0</v>
      </c>
      <c r="I242" s="105">
        <v>0</v>
      </c>
      <c r="J242" s="105">
        <v>0</v>
      </c>
      <c r="K242" s="105">
        <v>0</v>
      </c>
      <c r="L242" s="105">
        <v>0</v>
      </c>
      <c r="M242" s="105">
        <f t="shared" si="3"/>
        <v>0</v>
      </c>
      <c r="N242" s="105">
        <v>0</v>
      </c>
      <c r="O242" s="106">
        <v>0</v>
      </c>
    </row>
    <row r="243" spans="1:21" ht="30" customHeight="1" outlineLevel="1" x14ac:dyDescent="0.3">
      <c r="A243" s="120">
        <v>30249</v>
      </c>
      <c r="B243" s="92" t="s">
        <v>997</v>
      </c>
      <c r="C243" s="121" t="s">
        <v>1415</v>
      </c>
      <c r="D243" s="87">
        <v>1</v>
      </c>
      <c r="E243" s="88">
        <v>1</v>
      </c>
      <c r="F243" s="88">
        <v>0</v>
      </c>
      <c r="G243" s="88">
        <v>0</v>
      </c>
      <c r="H243" s="88">
        <v>0</v>
      </c>
      <c r="I243" s="88">
        <v>1</v>
      </c>
      <c r="J243" s="88">
        <v>0</v>
      </c>
      <c r="K243" s="93">
        <f>creches!P52</f>
        <v>20</v>
      </c>
      <c r="L243" s="93">
        <f>creches!Q52</f>
        <v>0</v>
      </c>
      <c r="M243" s="87">
        <f t="shared" si="3"/>
        <v>20</v>
      </c>
      <c r="N243" s="88">
        <f>M243</f>
        <v>20</v>
      </c>
      <c r="O243" s="90">
        <f>N243/M243</f>
        <v>1</v>
      </c>
    </row>
    <row r="244" spans="1:21" ht="33" customHeight="1" outlineLevel="1" x14ac:dyDescent="0.3">
      <c r="A244" s="116">
        <v>30250</v>
      </c>
      <c r="B244" s="109" t="s">
        <v>998</v>
      </c>
      <c r="C244" s="123" t="s">
        <v>1414</v>
      </c>
      <c r="D244" s="105">
        <v>0</v>
      </c>
      <c r="E244" s="105">
        <v>0</v>
      </c>
      <c r="F244" s="105">
        <v>0</v>
      </c>
      <c r="G244" s="105">
        <v>0</v>
      </c>
      <c r="H244" s="105">
        <v>0</v>
      </c>
      <c r="I244" s="105">
        <v>0</v>
      </c>
      <c r="J244" s="105">
        <v>0</v>
      </c>
      <c r="K244" s="105">
        <v>0</v>
      </c>
      <c r="L244" s="105">
        <v>0</v>
      </c>
      <c r="M244" s="105">
        <f t="shared" si="3"/>
        <v>0</v>
      </c>
      <c r="N244" s="105">
        <v>0</v>
      </c>
      <c r="O244" s="106">
        <v>0</v>
      </c>
    </row>
    <row r="245" spans="1:21" ht="41.25" customHeight="1" outlineLevel="1" x14ac:dyDescent="0.3">
      <c r="A245" s="116">
        <v>30251</v>
      </c>
      <c r="B245" s="109" t="s">
        <v>999</v>
      </c>
      <c r="C245" s="123" t="s">
        <v>1540</v>
      </c>
      <c r="D245" s="105">
        <v>0</v>
      </c>
      <c r="E245" s="105">
        <v>0</v>
      </c>
      <c r="F245" s="105">
        <v>0</v>
      </c>
      <c r="G245" s="105">
        <v>0</v>
      </c>
      <c r="H245" s="105">
        <v>0</v>
      </c>
      <c r="I245" s="105">
        <v>0</v>
      </c>
      <c r="J245" s="105">
        <v>0</v>
      </c>
      <c r="K245" s="105">
        <v>0</v>
      </c>
      <c r="L245" s="105">
        <v>0</v>
      </c>
      <c r="M245" s="105">
        <f t="shared" si="3"/>
        <v>0</v>
      </c>
      <c r="N245" s="105">
        <v>0</v>
      </c>
      <c r="O245" s="106">
        <v>0</v>
      </c>
    </row>
    <row r="246" spans="1:21" ht="34.5" customHeight="1" outlineLevel="1" x14ac:dyDescent="0.3">
      <c r="A246" s="116">
        <v>30252</v>
      </c>
      <c r="B246" s="107" t="s">
        <v>1000</v>
      </c>
      <c r="C246" s="123" t="s">
        <v>1545</v>
      </c>
      <c r="D246" s="105">
        <v>0</v>
      </c>
      <c r="E246" s="105">
        <v>0</v>
      </c>
      <c r="F246" s="105">
        <v>0</v>
      </c>
      <c r="G246" s="105">
        <v>0</v>
      </c>
      <c r="H246" s="105">
        <v>0</v>
      </c>
      <c r="I246" s="105">
        <v>0</v>
      </c>
      <c r="J246" s="105">
        <v>0</v>
      </c>
      <c r="K246" s="105">
        <v>0</v>
      </c>
      <c r="L246" s="105">
        <v>0</v>
      </c>
      <c r="M246" s="105">
        <f t="shared" si="3"/>
        <v>0</v>
      </c>
      <c r="N246" s="105">
        <v>0</v>
      </c>
      <c r="O246" s="106">
        <v>0</v>
      </c>
    </row>
    <row r="247" spans="1:21" ht="28.5" customHeight="1" outlineLevel="1" x14ac:dyDescent="0.3">
      <c r="A247" s="119">
        <v>30253</v>
      </c>
      <c r="B247" s="56" t="s">
        <v>1001</v>
      </c>
      <c r="C247" s="114" t="s">
        <v>1548</v>
      </c>
      <c r="D247" s="52">
        <v>1</v>
      </c>
      <c r="E247" s="52">
        <v>0</v>
      </c>
      <c r="F247" s="52">
        <v>0</v>
      </c>
      <c r="G247" s="52">
        <v>0</v>
      </c>
      <c r="H247" s="52">
        <v>0</v>
      </c>
      <c r="I247" s="52">
        <v>0</v>
      </c>
      <c r="J247" s="52">
        <v>0</v>
      </c>
      <c r="K247" s="54">
        <f>creches!P162</f>
        <v>10</v>
      </c>
      <c r="L247" s="54">
        <f>creches!Q162</f>
        <v>0</v>
      </c>
      <c r="M247" s="52">
        <f t="shared" si="3"/>
        <v>10</v>
      </c>
      <c r="N247" s="52">
        <v>0</v>
      </c>
      <c r="O247" s="53">
        <f>N247/M247</f>
        <v>0</v>
      </c>
      <c r="Q247" s="17"/>
      <c r="R247" s="15"/>
      <c r="S247" s="15"/>
      <c r="T247" s="15"/>
      <c r="U247" s="15"/>
    </row>
    <row r="248" spans="1:21" ht="45" customHeight="1" outlineLevel="1" x14ac:dyDescent="0.3">
      <c r="A248" s="120">
        <v>30254</v>
      </c>
      <c r="B248" s="92" t="s">
        <v>1002</v>
      </c>
      <c r="C248" s="121" t="s">
        <v>1540</v>
      </c>
      <c r="D248" s="87">
        <v>1</v>
      </c>
      <c r="E248" s="87">
        <v>1</v>
      </c>
      <c r="F248" s="87">
        <v>0</v>
      </c>
      <c r="G248" s="87">
        <v>0</v>
      </c>
      <c r="H248" s="87">
        <v>0</v>
      </c>
      <c r="I248" s="87">
        <v>1</v>
      </c>
      <c r="J248" s="87">
        <v>0</v>
      </c>
      <c r="K248" s="89">
        <f>creches!P163</f>
        <v>20</v>
      </c>
      <c r="L248" s="89">
        <f>creches!Q163</f>
        <v>0</v>
      </c>
      <c r="M248" s="87">
        <f t="shared" si="3"/>
        <v>20</v>
      </c>
      <c r="N248" s="87">
        <f>M248</f>
        <v>20</v>
      </c>
      <c r="O248" s="90">
        <f>N248/M248</f>
        <v>1</v>
      </c>
    </row>
    <row r="249" spans="1:21" ht="35.25" customHeight="1" outlineLevel="1" x14ac:dyDescent="0.3">
      <c r="A249" s="120">
        <v>30255</v>
      </c>
      <c r="B249" s="95" t="s">
        <v>1003</v>
      </c>
      <c r="C249" s="121" t="s">
        <v>1414</v>
      </c>
      <c r="D249" s="88">
        <v>1</v>
      </c>
      <c r="E249" s="88">
        <v>1</v>
      </c>
      <c r="F249" s="88">
        <v>0</v>
      </c>
      <c r="G249" s="88">
        <v>1</v>
      </c>
      <c r="H249" s="88">
        <v>0</v>
      </c>
      <c r="I249" s="88">
        <v>0</v>
      </c>
      <c r="J249" s="88">
        <v>0</v>
      </c>
      <c r="K249" s="93">
        <f>creches!P51</f>
        <v>22</v>
      </c>
      <c r="L249" s="93">
        <f>creches!Q51</f>
        <v>0</v>
      </c>
      <c r="M249" s="87">
        <f t="shared" si="3"/>
        <v>22</v>
      </c>
      <c r="N249" s="88">
        <f>M249</f>
        <v>22</v>
      </c>
      <c r="O249" s="90">
        <f>N249/M249</f>
        <v>1</v>
      </c>
      <c r="R249" s="15"/>
    </row>
    <row r="250" spans="1:21" ht="31.5" customHeight="1" outlineLevel="1" x14ac:dyDescent="0.3">
      <c r="A250" s="116">
        <v>30256</v>
      </c>
      <c r="B250" s="109" t="s">
        <v>1004</v>
      </c>
      <c r="C250" s="123" t="s">
        <v>1538</v>
      </c>
      <c r="D250" s="105">
        <v>0</v>
      </c>
      <c r="E250" s="105">
        <v>0</v>
      </c>
      <c r="F250" s="105">
        <v>0</v>
      </c>
      <c r="G250" s="105">
        <v>0</v>
      </c>
      <c r="H250" s="105">
        <v>0</v>
      </c>
      <c r="I250" s="105">
        <v>0</v>
      </c>
      <c r="J250" s="105">
        <v>0</v>
      </c>
      <c r="K250" s="105">
        <v>0</v>
      </c>
      <c r="L250" s="105">
        <v>0</v>
      </c>
      <c r="M250" s="105">
        <f t="shared" si="3"/>
        <v>0</v>
      </c>
      <c r="N250" s="105">
        <v>0</v>
      </c>
      <c r="O250" s="106">
        <v>0</v>
      </c>
      <c r="Q250" s="17"/>
      <c r="R250" s="15"/>
      <c r="S250" s="15"/>
      <c r="T250" s="15"/>
      <c r="U250" s="17"/>
    </row>
    <row r="251" spans="1:21" ht="28.5" customHeight="1" outlineLevel="1" x14ac:dyDescent="0.3">
      <c r="A251" s="119">
        <v>30257</v>
      </c>
      <c r="B251" s="49" t="s">
        <v>1005</v>
      </c>
      <c r="C251" s="50" t="s">
        <v>1415</v>
      </c>
      <c r="D251" s="52">
        <v>1</v>
      </c>
      <c r="E251" s="51">
        <v>0</v>
      </c>
      <c r="F251" s="51">
        <v>0</v>
      </c>
      <c r="G251" s="51">
        <v>0</v>
      </c>
      <c r="H251" s="51">
        <v>0</v>
      </c>
      <c r="I251" s="51">
        <v>0</v>
      </c>
      <c r="J251" s="51">
        <v>0</v>
      </c>
      <c r="K251" s="58">
        <f>creches!P72</f>
        <v>12</v>
      </c>
      <c r="L251" s="58">
        <f>creches!Q72</f>
        <v>0</v>
      </c>
      <c r="M251" s="52">
        <f t="shared" si="3"/>
        <v>12</v>
      </c>
      <c r="N251" s="51">
        <v>0</v>
      </c>
      <c r="O251" s="53">
        <f>N251/M251</f>
        <v>0</v>
      </c>
    </row>
    <row r="252" spans="1:21" ht="28.5" customHeight="1" outlineLevel="1" x14ac:dyDescent="0.3">
      <c r="A252" s="119">
        <v>30258</v>
      </c>
      <c r="B252" s="56" t="s">
        <v>1006</v>
      </c>
      <c r="C252" s="50" t="s">
        <v>1418</v>
      </c>
      <c r="D252" s="52">
        <v>1</v>
      </c>
      <c r="E252" s="51">
        <v>0</v>
      </c>
      <c r="F252" s="51">
        <v>0</v>
      </c>
      <c r="G252" s="51">
        <v>0</v>
      </c>
      <c r="H252" s="51">
        <v>0</v>
      </c>
      <c r="I252" s="51">
        <v>0</v>
      </c>
      <c r="J252" s="51">
        <v>0</v>
      </c>
      <c r="K252" s="58">
        <f>creches!P126</f>
        <v>32</v>
      </c>
      <c r="L252" s="58">
        <f>creches!Q126</f>
        <v>0</v>
      </c>
      <c r="M252" s="52">
        <f t="shared" si="3"/>
        <v>32</v>
      </c>
      <c r="N252" s="51">
        <f>0</f>
        <v>0</v>
      </c>
      <c r="O252" s="53">
        <f>N252/M252</f>
        <v>0</v>
      </c>
    </row>
    <row r="253" spans="1:21" ht="42" customHeight="1" outlineLevel="1" x14ac:dyDescent="0.3">
      <c r="A253" s="119">
        <v>30259</v>
      </c>
      <c r="B253" s="55" t="s">
        <v>1007</v>
      </c>
      <c r="C253" s="50" t="s">
        <v>1414</v>
      </c>
      <c r="D253" s="52">
        <v>1</v>
      </c>
      <c r="E253" s="51">
        <v>0</v>
      </c>
      <c r="F253" s="51">
        <v>0</v>
      </c>
      <c r="G253" s="51">
        <v>0</v>
      </c>
      <c r="H253" s="51">
        <v>0</v>
      </c>
      <c r="I253" s="51">
        <v>0</v>
      </c>
      <c r="J253" s="51">
        <v>0</v>
      </c>
      <c r="K253" s="58">
        <f>creches!P141</f>
        <v>20</v>
      </c>
      <c r="L253" s="58">
        <f>creches!Q141</f>
        <v>0</v>
      </c>
      <c r="M253" s="52">
        <f t="shared" si="3"/>
        <v>20</v>
      </c>
      <c r="N253" s="51">
        <v>0</v>
      </c>
      <c r="O253" s="53">
        <f>N253/M253</f>
        <v>0</v>
      </c>
    </row>
    <row r="254" spans="1:21" ht="42" customHeight="1" outlineLevel="1" x14ac:dyDescent="0.3">
      <c r="A254" s="116">
        <v>30260</v>
      </c>
      <c r="B254" s="130" t="s">
        <v>1008</v>
      </c>
      <c r="C254" s="123" t="s">
        <v>1414</v>
      </c>
      <c r="D254" s="105">
        <v>0</v>
      </c>
      <c r="E254" s="105">
        <v>0</v>
      </c>
      <c r="F254" s="105">
        <v>0</v>
      </c>
      <c r="G254" s="105">
        <v>0</v>
      </c>
      <c r="H254" s="105">
        <v>0</v>
      </c>
      <c r="I254" s="105">
        <v>0</v>
      </c>
      <c r="J254" s="105">
        <v>0</v>
      </c>
      <c r="K254" s="105">
        <v>0</v>
      </c>
      <c r="L254" s="105">
        <v>0</v>
      </c>
      <c r="M254" s="105">
        <f t="shared" si="3"/>
        <v>0</v>
      </c>
      <c r="N254" s="105">
        <v>0</v>
      </c>
      <c r="O254" s="106">
        <v>0</v>
      </c>
    </row>
    <row r="255" spans="1:21" ht="42" customHeight="1" outlineLevel="1" x14ac:dyDescent="0.3">
      <c r="A255" s="116">
        <v>30261</v>
      </c>
      <c r="B255" s="109" t="s">
        <v>1009</v>
      </c>
      <c r="C255" s="123" t="s">
        <v>1414</v>
      </c>
      <c r="D255" s="105">
        <v>0</v>
      </c>
      <c r="E255" s="105">
        <v>0</v>
      </c>
      <c r="F255" s="105">
        <v>0</v>
      </c>
      <c r="G255" s="105">
        <v>0</v>
      </c>
      <c r="H255" s="105">
        <v>0</v>
      </c>
      <c r="I255" s="105">
        <v>0</v>
      </c>
      <c r="J255" s="105">
        <v>0</v>
      </c>
      <c r="K255" s="105">
        <v>0</v>
      </c>
      <c r="L255" s="105">
        <v>0</v>
      </c>
      <c r="M255" s="105">
        <f t="shared" si="3"/>
        <v>0</v>
      </c>
      <c r="N255" s="105">
        <v>0</v>
      </c>
      <c r="O255" s="106">
        <v>0</v>
      </c>
    </row>
    <row r="256" spans="1:21" ht="39.75" customHeight="1" outlineLevel="1" x14ac:dyDescent="0.3">
      <c r="A256" s="116">
        <v>30262</v>
      </c>
      <c r="B256" s="118" t="s">
        <v>1010</v>
      </c>
      <c r="C256" s="123" t="s">
        <v>1414</v>
      </c>
      <c r="D256" s="105">
        <v>0</v>
      </c>
      <c r="E256" s="105">
        <v>0</v>
      </c>
      <c r="F256" s="105">
        <v>0</v>
      </c>
      <c r="G256" s="105">
        <v>0</v>
      </c>
      <c r="H256" s="105">
        <v>0</v>
      </c>
      <c r="I256" s="105">
        <v>0</v>
      </c>
      <c r="J256" s="105">
        <v>0</v>
      </c>
      <c r="K256" s="105">
        <v>0</v>
      </c>
      <c r="L256" s="105">
        <v>0</v>
      </c>
      <c r="M256" s="105">
        <f t="shared" si="3"/>
        <v>0</v>
      </c>
      <c r="N256" s="105">
        <v>0</v>
      </c>
      <c r="O256" s="106">
        <v>0</v>
      </c>
    </row>
    <row r="257" spans="1:85" ht="37.5" customHeight="1" outlineLevel="1" x14ac:dyDescent="0.3">
      <c r="A257" s="119">
        <v>30263</v>
      </c>
      <c r="B257" s="57" t="s">
        <v>1011</v>
      </c>
      <c r="C257" s="50" t="s">
        <v>1544</v>
      </c>
      <c r="D257" s="52">
        <v>1</v>
      </c>
      <c r="E257" s="51">
        <v>0</v>
      </c>
      <c r="F257" s="51">
        <v>0</v>
      </c>
      <c r="G257" s="51">
        <v>0</v>
      </c>
      <c r="H257" s="51">
        <v>0</v>
      </c>
      <c r="I257" s="51">
        <v>0</v>
      </c>
      <c r="J257" s="51">
        <v>0</v>
      </c>
      <c r="K257" s="58">
        <f>creches!P105</f>
        <v>25</v>
      </c>
      <c r="L257" s="58">
        <f>creches!Q105</f>
        <v>0</v>
      </c>
      <c r="M257" s="52">
        <f t="shared" si="3"/>
        <v>25</v>
      </c>
      <c r="N257" s="51">
        <v>0</v>
      </c>
      <c r="O257" s="53">
        <f>N257/M257</f>
        <v>0</v>
      </c>
    </row>
    <row r="258" spans="1:85" ht="39.75" customHeight="1" outlineLevel="1" x14ac:dyDescent="0.3">
      <c r="A258" s="116">
        <v>30264</v>
      </c>
      <c r="B258" s="109" t="s">
        <v>1012</v>
      </c>
      <c r="C258" s="123" t="s">
        <v>1414</v>
      </c>
      <c r="D258" s="105">
        <v>0</v>
      </c>
      <c r="E258" s="105">
        <v>0</v>
      </c>
      <c r="F258" s="105">
        <v>0</v>
      </c>
      <c r="G258" s="105">
        <v>0</v>
      </c>
      <c r="H258" s="105">
        <v>0</v>
      </c>
      <c r="I258" s="105">
        <v>0</v>
      </c>
      <c r="J258" s="105">
        <v>0</v>
      </c>
      <c r="K258" s="105">
        <v>0</v>
      </c>
      <c r="L258" s="105">
        <v>0</v>
      </c>
      <c r="M258" s="105">
        <f t="shared" ref="M258:M321" si="4">K258+L258</f>
        <v>0</v>
      </c>
      <c r="N258" s="105">
        <v>0</v>
      </c>
      <c r="O258" s="106">
        <v>0</v>
      </c>
    </row>
    <row r="259" spans="1:85" ht="42" customHeight="1" outlineLevel="1" x14ac:dyDescent="0.3">
      <c r="A259" s="116">
        <v>30265</v>
      </c>
      <c r="B259" s="107" t="s">
        <v>1013</v>
      </c>
      <c r="C259" s="123" t="s">
        <v>1544</v>
      </c>
      <c r="D259" s="105">
        <v>0</v>
      </c>
      <c r="E259" s="105">
        <v>0</v>
      </c>
      <c r="F259" s="105">
        <v>0</v>
      </c>
      <c r="G259" s="105">
        <v>0</v>
      </c>
      <c r="H259" s="105">
        <v>0</v>
      </c>
      <c r="I259" s="105">
        <v>0</v>
      </c>
      <c r="J259" s="105">
        <v>0</v>
      </c>
      <c r="K259" s="105">
        <v>0</v>
      </c>
      <c r="L259" s="105">
        <v>0</v>
      </c>
      <c r="M259" s="105">
        <f t="shared" si="4"/>
        <v>0</v>
      </c>
      <c r="N259" s="105">
        <v>0</v>
      </c>
      <c r="O259" s="106">
        <v>0</v>
      </c>
    </row>
    <row r="260" spans="1:85" ht="38.25" customHeight="1" outlineLevel="1" x14ac:dyDescent="0.3">
      <c r="A260" s="116">
        <v>30266</v>
      </c>
      <c r="B260" s="109" t="s">
        <v>1014</v>
      </c>
      <c r="C260" s="123" t="s">
        <v>1538</v>
      </c>
      <c r="D260" s="105">
        <v>0</v>
      </c>
      <c r="E260" s="105">
        <v>0</v>
      </c>
      <c r="F260" s="105">
        <v>0</v>
      </c>
      <c r="G260" s="105">
        <v>0</v>
      </c>
      <c r="H260" s="105">
        <v>0</v>
      </c>
      <c r="I260" s="105">
        <v>0</v>
      </c>
      <c r="J260" s="105">
        <v>0</v>
      </c>
      <c r="K260" s="105">
        <v>0</v>
      </c>
      <c r="L260" s="105">
        <v>0</v>
      </c>
      <c r="M260" s="105">
        <f t="shared" si="4"/>
        <v>0</v>
      </c>
      <c r="N260" s="105">
        <v>0</v>
      </c>
      <c r="O260" s="106">
        <v>0</v>
      </c>
    </row>
    <row r="261" spans="1:85" ht="32.25" customHeight="1" outlineLevel="1" x14ac:dyDescent="0.3">
      <c r="A261" s="116">
        <v>30267</v>
      </c>
      <c r="B261" s="107" t="s">
        <v>1015</v>
      </c>
      <c r="C261" s="123" t="s">
        <v>1545</v>
      </c>
      <c r="D261" s="105">
        <v>0</v>
      </c>
      <c r="E261" s="105">
        <v>0</v>
      </c>
      <c r="F261" s="105">
        <v>0</v>
      </c>
      <c r="G261" s="105">
        <v>0</v>
      </c>
      <c r="H261" s="105">
        <v>0</v>
      </c>
      <c r="I261" s="105">
        <v>0</v>
      </c>
      <c r="J261" s="105">
        <v>0</v>
      </c>
      <c r="K261" s="105">
        <v>0</v>
      </c>
      <c r="L261" s="105">
        <v>0</v>
      </c>
      <c r="M261" s="105">
        <f t="shared" si="4"/>
        <v>0</v>
      </c>
      <c r="N261" s="105">
        <v>0</v>
      </c>
      <c r="O261" s="106">
        <v>0</v>
      </c>
    </row>
    <row r="262" spans="1:85" ht="42" customHeight="1" outlineLevel="1" x14ac:dyDescent="0.3">
      <c r="A262" s="116">
        <v>30268</v>
      </c>
      <c r="B262" s="117" t="s">
        <v>1016</v>
      </c>
      <c r="C262" s="123" t="s">
        <v>1538</v>
      </c>
      <c r="D262" s="105">
        <v>0</v>
      </c>
      <c r="E262" s="105">
        <v>0</v>
      </c>
      <c r="F262" s="105">
        <v>0</v>
      </c>
      <c r="G262" s="105">
        <v>0</v>
      </c>
      <c r="H262" s="105">
        <v>0</v>
      </c>
      <c r="I262" s="105">
        <v>0</v>
      </c>
      <c r="J262" s="105">
        <v>0</v>
      </c>
      <c r="K262" s="105">
        <v>0</v>
      </c>
      <c r="L262" s="105">
        <v>0</v>
      </c>
      <c r="M262" s="105">
        <f t="shared" si="4"/>
        <v>0</v>
      </c>
      <c r="N262" s="105">
        <v>0</v>
      </c>
      <c r="O262" s="106">
        <v>0</v>
      </c>
      <c r="Q262" s="17"/>
      <c r="R262" s="15"/>
      <c r="S262" s="15"/>
      <c r="T262" s="15"/>
      <c r="U262" s="17"/>
    </row>
    <row r="263" spans="1:85" ht="33.75" customHeight="1" outlineLevel="1" x14ac:dyDescent="0.3">
      <c r="A263" s="120">
        <v>30269</v>
      </c>
      <c r="B263" s="95" t="s">
        <v>1017</v>
      </c>
      <c r="C263" s="121" t="s">
        <v>1414</v>
      </c>
      <c r="D263" s="87">
        <v>1</v>
      </c>
      <c r="E263" s="87">
        <v>1</v>
      </c>
      <c r="F263" s="87">
        <v>0</v>
      </c>
      <c r="G263" s="87">
        <v>0</v>
      </c>
      <c r="H263" s="87">
        <v>0</v>
      </c>
      <c r="I263" s="87">
        <v>0</v>
      </c>
      <c r="J263" s="87">
        <v>1</v>
      </c>
      <c r="K263" s="89">
        <f>creches!P108</f>
        <v>15</v>
      </c>
      <c r="L263" s="89">
        <f>creches!Q108</f>
        <v>0</v>
      </c>
      <c r="M263" s="87">
        <f t="shared" si="4"/>
        <v>15</v>
      </c>
      <c r="N263" s="88">
        <f>M263</f>
        <v>15</v>
      </c>
      <c r="O263" s="90">
        <f>N263/M263</f>
        <v>1</v>
      </c>
    </row>
    <row r="264" spans="1:85" ht="32.25" customHeight="1" outlineLevel="1" x14ac:dyDescent="0.3">
      <c r="A264" s="116">
        <v>30270</v>
      </c>
      <c r="B264" s="109" t="s">
        <v>1018</v>
      </c>
      <c r="C264" s="123" t="s">
        <v>1414</v>
      </c>
      <c r="D264" s="105">
        <v>0</v>
      </c>
      <c r="E264" s="105">
        <v>0</v>
      </c>
      <c r="F264" s="105">
        <v>0</v>
      </c>
      <c r="G264" s="105">
        <v>0</v>
      </c>
      <c r="H264" s="105">
        <v>0</v>
      </c>
      <c r="I264" s="105">
        <v>0</v>
      </c>
      <c r="J264" s="105">
        <v>0</v>
      </c>
      <c r="K264" s="105">
        <v>0</v>
      </c>
      <c r="L264" s="105">
        <v>0</v>
      </c>
      <c r="M264" s="105">
        <f t="shared" si="4"/>
        <v>0</v>
      </c>
      <c r="N264" s="105">
        <v>0</v>
      </c>
      <c r="O264" s="106">
        <v>0</v>
      </c>
    </row>
    <row r="265" spans="1:85" ht="35.25" customHeight="1" outlineLevel="1" x14ac:dyDescent="0.3">
      <c r="A265" s="116">
        <v>30271</v>
      </c>
      <c r="B265" s="109" t="s">
        <v>1019</v>
      </c>
      <c r="C265" s="123" t="s">
        <v>1538</v>
      </c>
      <c r="D265" s="105">
        <v>0</v>
      </c>
      <c r="E265" s="105">
        <v>0</v>
      </c>
      <c r="F265" s="105">
        <v>0</v>
      </c>
      <c r="G265" s="105">
        <v>0</v>
      </c>
      <c r="H265" s="105">
        <v>0</v>
      </c>
      <c r="I265" s="105">
        <v>0</v>
      </c>
      <c r="J265" s="105">
        <v>0</v>
      </c>
      <c r="K265" s="105">
        <v>0</v>
      </c>
      <c r="L265" s="105">
        <v>0</v>
      </c>
      <c r="M265" s="105">
        <f t="shared" si="4"/>
        <v>0</v>
      </c>
      <c r="N265" s="105">
        <v>0</v>
      </c>
      <c r="O265" s="106">
        <v>0</v>
      </c>
    </row>
    <row r="266" spans="1:85" ht="30.75" customHeight="1" outlineLevel="1" x14ac:dyDescent="0.3">
      <c r="A266" s="116">
        <v>30272</v>
      </c>
      <c r="B266" s="109" t="s">
        <v>1020</v>
      </c>
      <c r="C266" s="123" t="s">
        <v>1542</v>
      </c>
      <c r="D266" s="105">
        <v>0</v>
      </c>
      <c r="E266" s="105">
        <v>0</v>
      </c>
      <c r="F266" s="105">
        <v>0</v>
      </c>
      <c r="G266" s="105">
        <v>0</v>
      </c>
      <c r="H266" s="105">
        <v>0</v>
      </c>
      <c r="I266" s="105">
        <v>0</v>
      </c>
      <c r="J266" s="105">
        <v>0</v>
      </c>
      <c r="K266" s="105">
        <v>0</v>
      </c>
      <c r="L266" s="105">
        <v>0</v>
      </c>
      <c r="M266" s="105">
        <f t="shared" si="4"/>
        <v>0</v>
      </c>
      <c r="N266" s="105">
        <v>0</v>
      </c>
      <c r="O266" s="106">
        <v>0</v>
      </c>
    </row>
    <row r="267" spans="1:85" ht="36" customHeight="1" outlineLevel="1" x14ac:dyDescent="0.3">
      <c r="A267" s="116">
        <v>30273</v>
      </c>
      <c r="B267" s="109" t="s">
        <v>1021</v>
      </c>
      <c r="C267" s="123" t="s">
        <v>1537</v>
      </c>
      <c r="D267" s="105">
        <v>0</v>
      </c>
      <c r="E267" s="105">
        <v>0</v>
      </c>
      <c r="F267" s="105">
        <v>0</v>
      </c>
      <c r="G267" s="105">
        <v>0</v>
      </c>
      <c r="H267" s="105">
        <v>0</v>
      </c>
      <c r="I267" s="105">
        <v>0</v>
      </c>
      <c r="J267" s="105">
        <v>0</v>
      </c>
      <c r="K267" s="105">
        <v>0</v>
      </c>
      <c r="L267" s="105">
        <v>0</v>
      </c>
      <c r="M267" s="105">
        <f t="shared" si="4"/>
        <v>0</v>
      </c>
      <c r="N267" s="105">
        <v>0</v>
      </c>
      <c r="O267" s="106">
        <v>0</v>
      </c>
    </row>
    <row r="268" spans="1:85" ht="37.5" customHeight="1" outlineLevel="1" x14ac:dyDescent="0.3">
      <c r="A268" s="120">
        <v>30274</v>
      </c>
      <c r="B268" s="94" t="s">
        <v>1022</v>
      </c>
      <c r="C268" s="121" t="s">
        <v>1414</v>
      </c>
      <c r="D268" s="87">
        <v>1</v>
      </c>
      <c r="E268" s="87">
        <v>1</v>
      </c>
      <c r="F268" s="87">
        <v>0</v>
      </c>
      <c r="G268" s="87">
        <v>0</v>
      </c>
      <c r="H268" s="87">
        <v>0</v>
      </c>
      <c r="I268" s="87">
        <v>1</v>
      </c>
      <c r="J268" s="87">
        <v>0</v>
      </c>
      <c r="K268" s="89">
        <f>creches!P85</f>
        <v>10</v>
      </c>
      <c r="L268" s="89">
        <f>creches!Q85</f>
        <v>0</v>
      </c>
      <c r="M268" s="87">
        <f t="shared" si="4"/>
        <v>10</v>
      </c>
      <c r="N268" s="88">
        <f>M268</f>
        <v>10</v>
      </c>
      <c r="O268" s="90">
        <f>N268/M268</f>
        <v>1</v>
      </c>
    </row>
    <row r="269" spans="1:85" ht="34.5" customHeight="1" outlineLevel="1" x14ac:dyDescent="0.3">
      <c r="A269" s="116">
        <v>30275</v>
      </c>
      <c r="B269" s="109" t="s">
        <v>1023</v>
      </c>
      <c r="C269" s="125" t="s">
        <v>1548</v>
      </c>
      <c r="D269" s="105">
        <v>0</v>
      </c>
      <c r="E269" s="105">
        <v>0</v>
      </c>
      <c r="F269" s="105">
        <v>0</v>
      </c>
      <c r="G269" s="105">
        <v>0</v>
      </c>
      <c r="H269" s="105">
        <v>0</v>
      </c>
      <c r="I269" s="105">
        <v>0</v>
      </c>
      <c r="J269" s="105">
        <v>0</v>
      </c>
      <c r="K269" s="105">
        <v>0</v>
      </c>
      <c r="L269" s="105">
        <v>0</v>
      </c>
      <c r="M269" s="105">
        <f t="shared" si="4"/>
        <v>0</v>
      </c>
      <c r="N269" s="105">
        <v>0</v>
      </c>
      <c r="O269" s="106">
        <v>0</v>
      </c>
    </row>
    <row r="270" spans="1:85" s="21" customFormat="1" ht="40.5" customHeight="1" outlineLevel="1" x14ac:dyDescent="0.25">
      <c r="A270" s="120">
        <v>30276</v>
      </c>
      <c r="B270" s="94" t="s">
        <v>1024</v>
      </c>
      <c r="C270" s="124" t="s">
        <v>1547</v>
      </c>
      <c r="D270" s="87">
        <v>1</v>
      </c>
      <c r="E270" s="88">
        <v>1</v>
      </c>
      <c r="F270" s="88">
        <v>0</v>
      </c>
      <c r="G270" s="88">
        <v>0</v>
      </c>
      <c r="H270" s="88">
        <v>1</v>
      </c>
      <c r="I270" s="88">
        <v>0</v>
      </c>
      <c r="J270" s="88">
        <v>0</v>
      </c>
      <c r="K270" s="93">
        <f>creches!P139</f>
        <v>25</v>
      </c>
      <c r="L270" s="93">
        <f>creches!Q139</f>
        <v>0</v>
      </c>
      <c r="M270" s="87">
        <f t="shared" si="4"/>
        <v>25</v>
      </c>
      <c r="N270" s="88">
        <f>M270</f>
        <v>25</v>
      </c>
      <c r="O270" s="90">
        <f>N270/M270</f>
        <v>1</v>
      </c>
      <c r="P270" s="20"/>
      <c r="Q270" s="15"/>
      <c r="R270" s="15"/>
      <c r="S270" s="15"/>
      <c r="T270" s="15"/>
      <c r="U270" s="15"/>
      <c r="V270" s="18"/>
      <c r="W270" s="18"/>
      <c r="X270" s="18"/>
      <c r="Y270" s="18"/>
      <c r="Z270" s="18"/>
      <c r="AA270" s="18"/>
      <c r="AB270" s="18"/>
      <c r="AC270" s="18"/>
      <c r="AD270" s="18"/>
      <c r="AE270" s="18"/>
      <c r="AF270" s="18"/>
      <c r="AG270" s="18"/>
      <c r="AH270" s="18"/>
      <c r="AI270" s="18"/>
      <c r="AJ270" s="18"/>
      <c r="AK270" s="18"/>
      <c r="AL270" s="18"/>
      <c r="AM270" s="18"/>
      <c r="AN270" s="18"/>
      <c r="AO270" s="18"/>
      <c r="AP270" s="18"/>
      <c r="AQ270" s="18"/>
      <c r="AR270" s="18"/>
      <c r="AS270" s="18"/>
      <c r="AT270" s="18"/>
      <c r="AU270" s="18"/>
      <c r="AV270" s="18"/>
      <c r="AW270" s="18"/>
      <c r="AX270" s="18"/>
      <c r="AY270" s="18"/>
      <c r="AZ270" s="18"/>
      <c r="BA270" s="18"/>
      <c r="BB270" s="18"/>
      <c r="BC270" s="18"/>
      <c r="BD270" s="18"/>
      <c r="BE270" s="18"/>
      <c r="BF270" s="18"/>
      <c r="BG270" s="18"/>
      <c r="BH270" s="18"/>
      <c r="BI270" s="18"/>
      <c r="BJ270" s="18"/>
      <c r="BK270" s="18"/>
      <c r="BL270" s="18"/>
      <c r="BM270" s="18"/>
      <c r="BN270" s="18"/>
      <c r="BO270" s="18"/>
      <c r="BP270" s="18"/>
      <c r="BQ270" s="18"/>
      <c r="BR270" s="18"/>
      <c r="BS270" s="18"/>
      <c r="BT270" s="18"/>
      <c r="BU270" s="18"/>
      <c r="BV270" s="18"/>
      <c r="BW270" s="18"/>
      <c r="BX270" s="18"/>
      <c r="BY270" s="18"/>
      <c r="BZ270" s="18"/>
      <c r="CA270" s="18"/>
      <c r="CB270" s="18"/>
      <c r="CC270" s="18"/>
      <c r="CD270" s="18"/>
      <c r="CE270" s="18"/>
      <c r="CF270" s="18"/>
      <c r="CG270" s="18"/>
    </row>
    <row r="271" spans="1:85" ht="32.25" customHeight="1" outlineLevel="1" x14ac:dyDescent="0.3">
      <c r="A271" s="116">
        <v>30277</v>
      </c>
      <c r="B271" s="109" t="s">
        <v>1025</v>
      </c>
      <c r="C271" s="123" t="s">
        <v>1538</v>
      </c>
      <c r="D271" s="105">
        <v>0</v>
      </c>
      <c r="E271" s="105">
        <v>0</v>
      </c>
      <c r="F271" s="105">
        <v>0</v>
      </c>
      <c r="G271" s="105">
        <v>0</v>
      </c>
      <c r="H271" s="105">
        <v>0</v>
      </c>
      <c r="I271" s="105">
        <v>0</v>
      </c>
      <c r="J271" s="105">
        <v>0</v>
      </c>
      <c r="K271" s="105">
        <v>0</v>
      </c>
      <c r="L271" s="105">
        <v>0</v>
      </c>
      <c r="M271" s="105">
        <f t="shared" si="4"/>
        <v>0</v>
      </c>
      <c r="N271" s="105">
        <v>0</v>
      </c>
      <c r="O271" s="106">
        <v>0</v>
      </c>
    </row>
    <row r="272" spans="1:85" ht="33" customHeight="1" outlineLevel="1" x14ac:dyDescent="0.3">
      <c r="A272" s="119">
        <v>30278</v>
      </c>
      <c r="B272" s="49" t="s">
        <v>1026</v>
      </c>
      <c r="C272" s="50" t="s">
        <v>1538</v>
      </c>
      <c r="D272" s="52">
        <v>1</v>
      </c>
      <c r="E272" s="52">
        <v>0</v>
      </c>
      <c r="F272" s="52">
        <v>0</v>
      </c>
      <c r="G272" s="52">
        <v>0</v>
      </c>
      <c r="H272" s="52">
        <v>0</v>
      </c>
      <c r="I272" s="52">
        <v>0</v>
      </c>
      <c r="J272" s="52">
        <v>0</v>
      </c>
      <c r="K272" s="54">
        <f>creches!P15</f>
        <v>15</v>
      </c>
      <c r="L272" s="54">
        <f>creches!Q15</f>
        <v>0</v>
      </c>
      <c r="M272" s="52">
        <f t="shared" si="4"/>
        <v>15</v>
      </c>
      <c r="N272" s="51">
        <v>0</v>
      </c>
      <c r="O272" s="53">
        <f>N272/M272</f>
        <v>0</v>
      </c>
    </row>
    <row r="273" spans="1:83" ht="34.5" customHeight="1" outlineLevel="1" x14ac:dyDescent="0.3">
      <c r="A273" s="116">
        <v>30279</v>
      </c>
      <c r="B273" s="109" t="s">
        <v>1027</v>
      </c>
      <c r="C273" s="123" t="s">
        <v>1538</v>
      </c>
      <c r="D273" s="105">
        <v>0</v>
      </c>
      <c r="E273" s="105">
        <v>0</v>
      </c>
      <c r="F273" s="105">
        <v>0</v>
      </c>
      <c r="G273" s="105">
        <v>0</v>
      </c>
      <c r="H273" s="105">
        <v>0</v>
      </c>
      <c r="I273" s="105">
        <v>0</v>
      </c>
      <c r="J273" s="105">
        <v>0</v>
      </c>
      <c r="K273" s="105">
        <v>0</v>
      </c>
      <c r="L273" s="105">
        <v>0</v>
      </c>
      <c r="M273" s="105">
        <f t="shared" si="4"/>
        <v>0</v>
      </c>
      <c r="N273" s="105">
        <v>0</v>
      </c>
      <c r="O273" s="106">
        <v>0</v>
      </c>
    </row>
    <row r="274" spans="1:83" ht="35.25" customHeight="1" outlineLevel="1" x14ac:dyDescent="0.3">
      <c r="A274" s="116">
        <v>30280</v>
      </c>
      <c r="B274" s="117" t="s">
        <v>1028</v>
      </c>
      <c r="C274" s="123" t="s">
        <v>1542</v>
      </c>
      <c r="D274" s="105">
        <v>0</v>
      </c>
      <c r="E274" s="105">
        <v>0</v>
      </c>
      <c r="F274" s="105">
        <v>0</v>
      </c>
      <c r="G274" s="105">
        <v>0</v>
      </c>
      <c r="H274" s="105">
        <v>0</v>
      </c>
      <c r="I274" s="105">
        <v>0</v>
      </c>
      <c r="J274" s="105">
        <v>0</v>
      </c>
      <c r="K274" s="105">
        <v>0</v>
      </c>
      <c r="L274" s="105">
        <v>0</v>
      </c>
      <c r="M274" s="105">
        <f t="shared" si="4"/>
        <v>0</v>
      </c>
      <c r="N274" s="105">
        <v>0</v>
      </c>
      <c r="O274" s="106">
        <v>0</v>
      </c>
    </row>
    <row r="275" spans="1:83" ht="36.75" customHeight="1" outlineLevel="1" x14ac:dyDescent="0.3">
      <c r="A275" s="116">
        <v>30281</v>
      </c>
      <c r="B275" s="118" t="s">
        <v>1029</v>
      </c>
      <c r="C275" s="123" t="s">
        <v>1414</v>
      </c>
      <c r="D275" s="105">
        <v>0</v>
      </c>
      <c r="E275" s="105">
        <v>0</v>
      </c>
      <c r="F275" s="105">
        <v>0</v>
      </c>
      <c r="G275" s="105">
        <v>0</v>
      </c>
      <c r="H275" s="105">
        <v>0</v>
      </c>
      <c r="I275" s="105">
        <v>0</v>
      </c>
      <c r="J275" s="105">
        <v>0</v>
      </c>
      <c r="K275" s="105">
        <v>0</v>
      </c>
      <c r="L275" s="105">
        <v>0</v>
      </c>
      <c r="M275" s="105">
        <f t="shared" si="4"/>
        <v>0</v>
      </c>
      <c r="N275" s="105">
        <v>0</v>
      </c>
      <c r="O275" s="106">
        <v>0</v>
      </c>
    </row>
    <row r="276" spans="1:83" ht="37.5" customHeight="1" outlineLevel="1" x14ac:dyDescent="0.3">
      <c r="A276" s="116">
        <v>30282</v>
      </c>
      <c r="B276" s="109" t="s">
        <v>1030</v>
      </c>
      <c r="C276" s="123" t="s">
        <v>1538</v>
      </c>
      <c r="D276" s="105">
        <v>0</v>
      </c>
      <c r="E276" s="105">
        <v>0</v>
      </c>
      <c r="F276" s="105">
        <v>0</v>
      </c>
      <c r="G276" s="105">
        <v>0</v>
      </c>
      <c r="H276" s="105">
        <v>0</v>
      </c>
      <c r="I276" s="105">
        <v>0</v>
      </c>
      <c r="J276" s="105">
        <v>0</v>
      </c>
      <c r="K276" s="105">
        <v>0</v>
      </c>
      <c r="L276" s="105">
        <v>0</v>
      </c>
      <c r="M276" s="105">
        <f t="shared" si="4"/>
        <v>0</v>
      </c>
      <c r="N276" s="105">
        <v>0</v>
      </c>
      <c r="O276" s="106">
        <v>0</v>
      </c>
      <c r="Q276" s="15"/>
      <c r="R276" s="15"/>
      <c r="S276" s="15"/>
      <c r="T276" s="15"/>
    </row>
    <row r="277" spans="1:83" ht="32.25" customHeight="1" outlineLevel="1" x14ac:dyDescent="0.3">
      <c r="A277" s="116">
        <v>30283</v>
      </c>
      <c r="B277" s="109" t="s">
        <v>1031</v>
      </c>
      <c r="C277" s="123" t="s">
        <v>1542</v>
      </c>
      <c r="D277" s="105">
        <v>0</v>
      </c>
      <c r="E277" s="105">
        <v>0</v>
      </c>
      <c r="F277" s="105">
        <v>0</v>
      </c>
      <c r="G277" s="105">
        <v>0</v>
      </c>
      <c r="H277" s="105">
        <v>0</v>
      </c>
      <c r="I277" s="105">
        <v>0</v>
      </c>
      <c r="J277" s="105">
        <v>0</v>
      </c>
      <c r="K277" s="105">
        <v>0</v>
      </c>
      <c r="L277" s="105">
        <v>0</v>
      </c>
      <c r="M277" s="105">
        <f t="shared" si="4"/>
        <v>0</v>
      </c>
      <c r="N277" s="105">
        <v>0</v>
      </c>
      <c r="O277" s="106">
        <v>0</v>
      </c>
    </row>
    <row r="278" spans="1:83" ht="34.5" customHeight="1" outlineLevel="1" x14ac:dyDescent="0.3">
      <c r="A278" s="190">
        <v>30284</v>
      </c>
      <c r="B278" s="181" t="s">
        <v>1032</v>
      </c>
      <c r="C278" s="191" t="s">
        <v>1414</v>
      </c>
      <c r="D278" s="182">
        <v>3</v>
      </c>
      <c r="E278" s="182">
        <v>1</v>
      </c>
      <c r="F278" s="192">
        <v>0</v>
      </c>
      <c r="G278" s="192">
        <v>0</v>
      </c>
      <c r="H278" s="182">
        <v>1</v>
      </c>
      <c r="I278" s="192">
        <v>0</v>
      </c>
      <c r="J278" s="192">
        <v>0</v>
      </c>
      <c r="K278" s="195">
        <f>creches!P98+creches!P164+creches!P180</f>
        <v>47</v>
      </c>
      <c r="L278" s="193">
        <f>creches!Q98+creches!Q164+creches!Q180</f>
        <v>0</v>
      </c>
      <c r="M278" s="182">
        <f t="shared" si="4"/>
        <v>47</v>
      </c>
      <c r="N278" s="183">
        <f>creches!R180</f>
        <v>12</v>
      </c>
      <c r="O278" s="194">
        <f>N278/M278</f>
        <v>0.25531914893617019</v>
      </c>
    </row>
    <row r="279" spans="1:83" ht="35.25" customHeight="1" outlineLevel="1" x14ac:dyDescent="0.3">
      <c r="A279" s="119">
        <v>30285</v>
      </c>
      <c r="B279" s="49" t="s">
        <v>1033</v>
      </c>
      <c r="C279" s="50" t="s">
        <v>1414</v>
      </c>
      <c r="D279" s="52">
        <v>1</v>
      </c>
      <c r="E279" s="52">
        <v>0</v>
      </c>
      <c r="F279" s="52">
        <v>0</v>
      </c>
      <c r="G279" s="52">
        <v>0</v>
      </c>
      <c r="H279" s="52">
        <v>0</v>
      </c>
      <c r="I279" s="52">
        <v>0</v>
      </c>
      <c r="J279" s="52">
        <v>0</v>
      </c>
      <c r="K279" s="54">
        <f>creches!P36</f>
        <v>20</v>
      </c>
      <c r="L279" s="54">
        <f>creches!Q36</f>
        <v>0</v>
      </c>
      <c r="M279" s="52">
        <f t="shared" si="4"/>
        <v>20</v>
      </c>
      <c r="N279" s="51">
        <v>0</v>
      </c>
      <c r="O279" s="53">
        <f>N279/M279</f>
        <v>0</v>
      </c>
    </row>
    <row r="280" spans="1:83" ht="22.5" customHeight="1" outlineLevel="1" x14ac:dyDescent="0.3">
      <c r="A280" s="116">
        <v>30286</v>
      </c>
      <c r="B280" s="118" t="s">
        <v>1034</v>
      </c>
      <c r="C280" s="123" t="s">
        <v>1414</v>
      </c>
      <c r="D280" s="105">
        <v>0</v>
      </c>
      <c r="E280" s="105">
        <v>0</v>
      </c>
      <c r="F280" s="105">
        <v>0</v>
      </c>
      <c r="G280" s="105">
        <v>0</v>
      </c>
      <c r="H280" s="105">
        <v>0</v>
      </c>
      <c r="I280" s="105">
        <v>0</v>
      </c>
      <c r="J280" s="105">
        <v>0</v>
      </c>
      <c r="K280" s="105">
        <v>0</v>
      </c>
      <c r="L280" s="105">
        <v>0</v>
      </c>
      <c r="M280" s="105">
        <f t="shared" si="4"/>
        <v>0</v>
      </c>
      <c r="N280" s="105">
        <v>0</v>
      </c>
      <c r="O280" s="106">
        <v>0</v>
      </c>
    </row>
    <row r="281" spans="1:83" ht="27.75" customHeight="1" outlineLevel="1" x14ac:dyDescent="0.3">
      <c r="A281" s="116">
        <v>30287</v>
      </c>
      <c r="B281" s="109" t="s">
        <v>1035</v>
      </c>
      <c r="C281" s="123" t="s">
        <v>1538</v>
      </c>
      <c r="D281" s="105">
        <v>0</v>
      </c>
      <c r="E281" s="105">
        <v>0</v>
      </c>
      <c r="F281" s="105">
        <v>0</v>
      </c>
      <c r="G281" s="105">
        <v>0</v>
      </c>
      <c r="H281" s="105">
        <v>0</v>
      </c>
      <c r="I281" s="105">
        <v>0</v>
      </c>
      <c r="J281" s="105">
        <v>0</v>
      </c>
      <c r="K281" s="105">
        <v>0</v>
      </c>
      <c r="L281" s="105">
        <v>0</v>
      </c>
      <c r="M281" s="105">
        <f t="shared" si="4"/>
        <v>0</v>
      </c>
      <c r="N281" s="105">
        <v>0</v>
      </c>
      <c r="O281" s="106">
        <v>0</v>
      </c>
      <c r="Q281" s="22"/>
      <c r="R281" s="15"/>
      <c r="S281" s="15"/>
      <c r="T281" s="15"/>
      <c r="CE281" s="19"/>
    </row>
    <row r="282" spans="1:83" ht="20.25" customHeight="1" outlineLevel="1" x14ac:dyDescent="0.3">
      <c r="A282" s="116">
        <v>30288</v>
      </c>
      <c r="B282" s="117" t="s">
        <v>1036</v>
      </c>
      <c r="C282" s="123" t="s">
        <v>1538</v>
      </c>
      <c r="D282" s="105">
        <v>0</v>
      </c>
      <c r="E282" s="105">
        <v>0</v>
      </c>
      <c r="F282" s="105">
        <v>0</v>
      </c>
      <c r="G282" s="105">
        <v>0</v>
      </c>
      <c r="H282" s="105">
        <v>0</v>
      </c>
      <c r="I282" s="105">
        <v>0</v>
      </c>
      <c r="J282" s="105">
        <v>0</v>
      </c>
      <c r="K282" s="105">
        <v>0</v>
      </c>
      <c r="L282" s="105">
        <v>0</v>
      </c>
      <c r="M282" s="105">
        <f t="shared" si="4"/>
        <v>0</v>
      </c>
      <c r="N282" s="105">
        <v>0</v>
      </c>
      <c r="O282" s="106">
        <v>0</v>
      </c>
    </row>
    <row r="283" spans="1:83" ht="33" customHeight="1" outlineLevel="1" x14ac:dyDescent="0.3">
      <c r="A283" s="116">
        <v>30289</v>
      </c>
      <c r="B283" s="117" t="s">
        <v>1037</v>
      </c>
      <c r="C283" s="123" t="s">
        <v>1544</v>
      </c>
      <c r="D283" s="105">
        <v>0</v>
      </c>
      <c r="E283" s="105">
        <v>0</v>
      </c>
      <c r="F283" s="105">
        <v>0</v>
      </c>
      <c r="G283" s="105">
        <v>0</v>
      </c>
      <c r="H283" s="105">
        <v>0</v>
      </c>
      <c r="I283" s="105">
        <v>0</v>
      </c>
      <c r="J283" s="105">
        <v>0</v>
      </c>
      <c r="K283" s="105">
        <v>0</v>
      </c>
      <c r="L283" s="105">
        <v>0</v>
      </c>
      <c r="M283" s="105">
        <f t="shared" si="4"/>
        <v>0</v>
      </c>
      <c r="N283" s="105">
        <v>0</v>
      </c>
      <c r="O283" s="106">
        <v>0</v>
      </c>
    </row>
    <row r="284" spans="1:83" ht="27.75" customHeight="1" outlineLevel="1" x14ac:dyDescent="0.3">
      <c r="A284" s="116">
        <v>30291</v>
      </c>
      <c r="B284" s="109" t="s">
        <v>1038</v>
      </c>
      <c r="C284" s="123" t="s">
        <v>1414</v>
      </c>
      <c r="D284" s="105">
        <v>0</v>
      </c>
      <c r="E284" s="105">
        <v>0</v>
      </c>
      <c r="F284" s="105">
        <v>0</v>
      </c>
      <c r="G284" s="105">
        <v>0</v>
      </c>
      <c r="H284" s="105">
        <v>0</v>
      </c>
      <c r="I284" s="105">
        <v>0</v>
      </c>
      <c r="J284" s="105">
        <v>0</v>
      </c>
      <c r="K284" s="105">
        <v>0</v>
      </c>
      <c r="L284" s="105">
        <v>0</v>
      </c>
      <c r="M284" s="105">
        <f t="shared" si="4"/>
        <v>0</v>
      </c>
      <c r="N284" s="105">
        <v>0</v>
      </c>
      <c r="O284" s="106">
        <v>0</v>
      </c>
    </row>
    <row r="285" spans="1:83" ht="31.5" customHeight="1" outlineLevel="1" x14ac:dyDescent="0.3">
      <c r="A285" s="116">
        <v>30355</v>
      </c>
      <c r="B285" s="117" t="s">
        <v>1039</v>
      </c>
      <c r="C285" s="123" t="s">
        <v>1538</v>
      </c>
      <c r="D285" s="105">
        <v>0</v>
      </c>
      <c r="E285" s="105">
        <v>0</v>
      </c>
      <c r="F285" s="105">
        <v>0</v>
      </c>
      <c r="G285" s="105">
        <v>0</v>
      </c>
      <c r="H285" s="105">
        <v>0</v>
      </c>
      <c r="I285" s="105">
        <v>0</v>
      </c>
      <c r="J285" s="105">
        <v>0</v>
      </c>
      <c r="K285" s="105">
        <v>0</v>
      </c>
      <c r="L285" s="105">
        <v>0</v>
      </c>
      <c r="M285" s="105">
        <f t="shared" si="4"/>
        <v>0</v>
      </c>
      <c r="N285" s="105">
        <v>0</v>
      </c>
      <c r="O285" s="106">
        <v>0</v>
      </c>
    </row>
    <row r="286" spans="1:83" ht="31.5" customHeight="1" outlineLevel="1" x14ac:dyDescent="0.3">
      <c r="A286" s="119">
        <v>30290</v>
      </c>
      <c r="B286" s="49" t="s">
        <v>1040</v>
      </c>
      <c r="C286" s="50" t="s">
        <v>1537</v>
      </c>
      <c r="D286" s="52">
        <v>1</v>
      </c>
      <c r="E286" s="52">
        <v>0</v>
      </c>
      <c r="F286" s="52">
        <v>0</v>
      </c>
      <c r="G286" s="52">
        <v>0</v>
      </c>
      <c r="H286" s="52">
        <v>0</v>
      </c>
      <c r="I286" s="52">
        <v>0</v>
      </c>
      <c r="J286" s="52">
        <v>0</v>
      </c>
      <c r="K286" s="54">
        <f>creches!P5</f>
        <v>26</v>
      </c>
      <c r="L286" s="54">
        <f>creches!Q5</f>
        <v>0</v>
      </c>
      <c r="M286" s="52">
        <f t="shared" si="4"/>
        <v>26</v>
      </c>
      <c r="N286" s="51">
        <v>0</v>
      </c>
      <c r="O286" s="53">
        <f>N286/M286</f>
        <v>0</v>
      </c>
    </row>
    <row r="287" spans="1:83" ht="30.75" customHeight="1" outlineLevel="1" x14ac:dyDescent="0.3">
      <c r="A287" s="116">
        <v>30292</v>
      </c>
      <c r="B287" s="109" t="s">
        <v>1041</v>
      </c>
      <c r="C287" s="123" t="s">
        <v>1538</v>
      </c>
      <c r="D287" s="105">
        <v>0</v>
      </c>
      <c r="E287" s="105">
        <v>0</v>
      </c>
      <c r="F287" s="105">
        <v>0</v>
      </c>
      <c r="G287" s="105">
        <v>0</v>
      </c>
      <c r="H287" s="105">
        <v>0</v>
      </c>
      <c r="I287" s="105">
        <v>0</v>
      </c>
      <c r="J287" s="105">
        <v>0</v>
      </c>
      <c r="K287" s="105">
        <v>0</v>
      </c>
      <c r="L287" s="105">
        <v>0</v>
      </c>
      <c r="M287" s="105">
        <f t="shared" si="4"/>
        <v>0</v>
      </c>
      <c r="N287" s="105">
        <v>0</v>
      </c>
      <c r="O287" s="106">
        <v>0</v>
      </c>
      <c r="R287" s="15"/>
      <c r="S287" s="15"/>
    </row>
    <row r="288" spans="1:83" ht="31.5" customHeight="1" outlineLevel="1" x14ac:dyDescent="0.3">
      <c r="A288" s="116">
        <v>30293</v>
      </c>
      <c r="B288" s="109" t="s">
        <v>1042</v>
      </c>
      <c r="C288" s="123" t="s">
        <v>1538</v>
      </c>
      <c r="D288" s="105">
        <v>0</v>
      </c>
      <c r="E288" s="105">
        <v>0</v>
      </c>
      <c r="F288" s="105">
        <v>0</v>
      </c>
      <c r="G288" s="105">
        <v>0</v>
      </c>
      <c r="H288" s="105">
        <v>0</v>
      </c>
      <c r="I288" s="105">
        <v>0</v>
      </c>
      <c r="J288" s="105">
        <v>0</v>
      </c>
      <c r="K288" s="105">
        <v>0</v>
      </c>
      <c r="L288" s="105">
        <v>0</v>
      </c>
      <c r="M288" s="105">
        <f t="shared" si="4"/>
        <v>0</v>
      </c>
      <c r="N288" s="105">
        <v>0</v>
      </c>
      <c r="O288" s="106">
        <v>0</v>
      </c>
    </row>
    <row r="289" spans="1:85" ht="32.25" customHeight="1" outlineLevel="1" x14ac:dyDescent="0.3">
      <c r="A289" s="119">
        <v>30294</v>
      </c>
      <c r="B289" s="55" t="s">
        <v>1043</v>
      </c>
      <c r="C289" s="50" t="s">
        <v>1414</v>
      </c>
      <c r="D289" s="51">
        <v>2</v>
      </c>
      <c r="E289" s="51">
        <v>0</v>
      </c>
      <c r="F289" s="51">
        <v>0</v>
      </c>
      <c r="G289" s="51">
        <v>0</v>
      </c>
      <c r="H289" s="51">
        <v>0</v>
      </c>
      <c r="I289" s="51">
        <v>0</v>
      </c>
      <c r="J289" s="51">
        <v>0</v>
      </c>
      <c r="K289" s="58">
        <f>creches!P16+creches!P102</f>
        <v>69</v>
      </c>
      <c r="L289" s="58">
        <f>creches!Q16+creches!Q102</f>
        <v>7</v>
      </c>
      <c r="M289" s="52">
        <f t="shared" si="4"/>
        <v>76</v>
      </c>
      <c r="N289" s="51">
        <v>0</v>
      </c>
      <c r="O289" s="53">
        <f>N289/M289</f>
        <v>0</v>
      </c>
    </row>
    <row r="290" spans="1:85" ht="33" customHeight="1" outlineLevel="1" x14ac:dyDescent="0.3">
      <c r="A290" s="119">
        <v>30295</v>
      </c>
      <c r="B290" s="55" t="s">
        <v>1044</v>
      </c>
      <c r="C290" s="50" t="s">
        <v>1414</v>
      </c>
      <c r="D290" s="52">
        <v>1</v>
      </c>
      <c r="E290" s="51">
        <v>0</v>
      </c>
      <c r="F290" s="51">
        <v>0</v>
      </c>
      <c r="G290" s="51">
        <v>0</v>
      </c>
      <c r="H290" s="51">
        <v>0</v>
      </c>
      <c r="I290" s="51">
        <v>0</v>
      </c>
      <c r="J290" s="51">
        <v>0</v>
      </c>
      <c r="K290" s="58">
        <f>creches!P111</f>
        <v>35</v>
      </c>
      <c r="L290" s="58">
        <f>creches!Q111</f>
        <v>0</v>
      </c>
      <c r="M290" s="52">
        <f t="shared" si="4"/>
        <v>35</v>
      </c>
      <c r="N290" s="51">
        <v>0</v>
      </c>
      <c r="O290" s="53">
        <f>N290/M290</f>
        <v>0</v>
      </c>
    </row>
    <row r="291" spans="1:85" ht="32.25" customHeight="1" outlineLevel="1" x14ac:dyDescent="0.3">
      <c r="A291" s="116">
        <v>30296</v>
      </c>
      <c r="B291" s="107" t="s">
        <v>1045</v>
      </c>
      <c r="C291" s="123" t="s">
        <v>1544</v>
      </c>
      <c r="D291" s="105">
        <v>0</v>
      </c>
      <c r="E291" s="105">
        <v>0</v>
      </c>
      <c r="F291" s="105">
        <v>0</v>
      </c>
      <c r="G291" s="105">
        <v>0</v>
      </c>
      <c r="H291" s="105">
        <v>0</v>
      </c>
      <c r="I291" s="105">
        <v>0</v>
      </c>
      <c r="J291" s="105">
        <v>0</v>
      </c>
      <c r="K291" s="105">
        <v>0</v>
      </c>
      <c r="L291" s="105">
        <v>0</v>
      </c>
      <c r="M291" s="105">
        <f t="shared" si="4"/>
        <v>0</v>
      </c>
      <c r="N291" s="105">
        <v>0</v>
      </c>
      <c r="O291" s="106">
        <v>0</v>
      </c>
    </row>
    <row r="292" spans="1:85" ht="33.75" customHeight="1" outlineLevel="1" x14ac:dyDescent="0.3">
      <c r="A292" s="116">
        <v>30297</v>
      </c>
      <c r="B292" s="109" t="s">
        <v>1046</v>
      </c>
      <c r="C292" s="123" t="s">
        <v>1419</v>
      </c>
      <c r="D292" s="105">
        <v>0</v>
      </c>
      <c r="E292" s="105">
        <v>0</v>
      </c>
      <c r="F292" s="105">
        <v>0</v>
      </c>
      <c r="G292" s="105">
        <v>0</v>
      </c>
      <c r="H292" s="105">
        <v>0</v>
      </c>
      <c r="I292" s="105">
        <v>0</v>
      </c>
      <c r="J292" s="105">
        <v>0</v>
      </c>
      <c r="K292" s="105">
        <v>0</v>
      </c>
      <c r="L292" s="105">
        <v>0</v>
      </c>
      <c r="M292" s="105">
        <f t="shared" si="4"/>
        <v>0</v>
      </c>
      <c r="N292" s="105">
        <v>0</v>
      </c>
      <c r="O292" s="106">
        <v>0</v>
      </c>
    </row>
    <row r="293" spans="1:85" ht="36" customHeight="1" outlineLevel="1" x14ac:dyDescent="0.3">
      <c r="A293" s="116">
        <v>30298</v>
      </c>
      <c r="B293" s="118" t="s">
        <v>1047</v>
      </c>
      <c r="C293" s="123" t="s">
        <v>1414</v>
      </c>
      <c r="D293" s="105">
        <v>0</v>
      </c>
      <c r="E293" s="105">
        <v>0</v>
      </c>
      <c r="F293" s="105">
        <v>0</v>
      </c>
      <c r="G293" s="105">
        <v>0</v>
      </c>
      <c r="H293" s="105">
        <v>0</v>
      </c>
      <c r="I293" s="105">
        <v>0</v>
      </c>
      <c r="J293" s="105">
        <v>0</v>
      </c>
      <c r="K293" s="105">
        <v>0</v>
      </c>
      <c r="L293" s="105">
        <v>0</v>
      </c>
      <c r="M293" s="105">
        <f t="shared" si="4"/>
        <v>0</v>
      </c>
      <c r="N293" s="105">
        <v>0</v>
      </c>
      <c r="O293" s="106">
        <v>0</v>
      </c>
    </row>
    <row r="294" spans="1:85" ht="29.25" customHeight="1" outlineLevel="1" x14ac:dyDescent="0.3">
      <c r="A294" s="116">
        <v>30299</v>
      </c>
      <c r="B294" s="118" t="s">
        <v>1048</v>
      </c>
      <c r="C294" s="123" t="s">
        <v>1414</v>
      </c>
      <c r="D294" s="105">
        <v>0</v>
      </c>
      <c r="E294" s="105">
        <v>0</v>
      </c>
      <c r="F294" s="105">
        <v>0</v>
      </c>
      <c r="G294" s="105">
        <v>0</v>
      </c>
      <c r="H294" s="105">
        <v>0</v>
      </c>
      <c r="I294" s="105">
        <v>0</v>
      </c>
      <c r="J294" s="105">
        <v>0</v>
      </c>
      <c r="K294" s="105">
        <v>0</v>
      </c>
      <c r="L294" s="105">
        <v>0</v>
      </c>
      <c r="M294" s="105">
        <f t="shared" si="4"/>
        <v>0</v>
      </c>
      <c r="N294" s="105">
        <v>0</v>
      </c>
      <c r="O294" s="106">
        <v>0</v>
      </c>
    </row>
    <row r="295" spans="1:85" ht="25.5" customHeight="1" outlineLevel="1" x14ac:dyDescent="0.3">
      <c r="A295" s="116">
        <v>30300</v>
      </c>
      <c r="B295" s="117" t="s">
        <v>1049</v>
      </c>
      <c r="C295" s="123" t="s">
        <v>1544</v>
      </c>
      <c r="D295" s="105">
        <v>0</v>
      </c>
      <c r="E295" s="105">
        <v>0</v>
      </c>
      <c r="F295" s="105">
        <v>0</v>
      </c>
      <c r="G295" s="105">
        <v>0</v>
      </c>
      <c r="H295" s="105">
        <v>0</v>
      </c>
      <c r="I295" s="105">
        <v>0</v>
      </c>
      <c r="J295" s="105">
        <v>0</v>
      </c>
      <c r="K295" s="105">
        <v>0</v>
      </c>
      <c r="L295" s="105">
        <v>0</v>
      </c>
      <c r="M295" s="105">
        <f t="shared" si="4"/>
        <v>0</v>
      </c>
      <c r="N295" s="105">
        <v>0</v>
      </c>
      <c r="O295" s="106">
        <v>0</v>
      </c>
    </row>
    <row r="296" spans="1:85" ht="33" customHeight="1" outlineLevel="1" x14ac:dyDescent="0.3">
      <c r="A296" s="116">
        <v>30303</v>
      </c>
      <c r="B296" s="109" t="s">
        <v>1050</v>
      </c>
      <c r="C296" s="123" t="s">
        <v>1538</v>
      </c>
      <c r="D296" s="105">
        <v>0</v>
      </c>
      <c r="E296" s="105">
        <v>0</v>
      </c>
      <c r="F296" s="105">
        <v>0</v>
      </c>
      <c r="G296" s="105">
        <v>0</v>
      </c>
      <c r="H296" s="105">
        <v>0</v>
      </c>
      <c r="I296" s="105">
        <v>0</v>
      </c>
      <c r="J296" s="105">
        <v>0</v>
      </c>
      <c r="K296" s="105">
        <v>0</v>
      </c>
      <c r="L296" s="105">
        <v>0</v>
      </c>
      <c r="M296" s="105">
        <f t="shared" si="4"/>
        <v>0</v>
      </c>
      <c r="N296" s="105">
        <v>0</v>
      </c>
      <c r="O296" s="106">
        <v>0</v>
      </c>
    </row>
    <row r="297" spans="1:85" ht="33" customHeight="1" outlineLevel="1" x14ac:dyDescent="0.3">
      <c r="A297" s="116">
        <v>30301</v>
      </c>
      <c r="B297" s="118" t="s">
        <v>1051</v>
      </c>
      <c r="C297" s="123" t="s">
        <v>1414</v>
      </c>
      <c r="D297" s="105">
        <v>0</v>
      </c>
      <c r="E297" s="105">
        <v>0</v>
      </c>
      <c r="F297" s="105">
        <v>0</v>
      </c>
      <c r="G297" s="105">
        <v>0</v>
      </c>
      <c r="H297" s="105">
        <v>0</v>
      </c>
      <c r="I297" s="105">
        <v>0</v>
      </c>
      <c r="J297" s="105">
        <v>0</v>
      </c>
      <c r="K297" s="105">
        <v>0</v>
      </c>
      <c r="L297" s="105">
        <v>0</v>
      </c>
      <c r="M297" s="105">
        <f t="shared" si="4"/>
        <v>0</v>
      </c>
      <c r="N297" s="105">
        <v>0</v>
      </c>
      <c r="O297" s="106">
        <v>0</v>
      </c>
    </row>
    <row r="298" spans="1:85" s="21" customFormat="1" ht="33" customHeight="1" outlineLevel="1" x14ac:dyDescent="0.25">
      <c r="A298" s="119">
        <v>30302</v>
      </c>
      <c r="B298" s="49" t="s">
        <v>1052</v>
      </c>
      <c r="C298" s="50" t="s">
        <v>1538</v>
      </c>
      <c r="D298" s="52">
        <v>1</v>
      </c>
      <c r="E298" s="52">
        <v>0</v>
      </c>
      <c r="F298" s="52">
        <v>0</v>
      </c>
      <c r="G298" s="52">
        <v>0</v>
      </c>
      <c r="H298" s="52">
        <v>0</v>
      </c>
      <c r="I298" s="52">
        <v>0</v>
      </c>
      <c r="J298" s="52">
        <v>0</v>
      </c>
      <c r="K298" s="54">
        <f>creches!P165</f>
        <v>20</v>
      </c>
      <c r="L298" s="54">
        <f>creches!Q165</f>
        <v>0</v>
      </c>
      <c r="M298" s="54">
        <f>creches!R165</f>
        <v>20</v>
      </c>
      <c r="N298" s="52">
        <v>0</v>
      </c>
      <c r="O298" s="53">
        <f t="shared" ref="O298:O299" si="5">N298/M298</f>
        <v>0</v>
      </c>
      <c r="Q298" s="15"/>
      <c r="R298" s="15"/>
      <c r="S298" s="15"/>
      <c r="T298" s="15"/>
      <c r="U298" s="15"/>
      <c r="V298" s="18"/>
      <c r="W298" s="18"/>
      <c r="X298" s="18"/>
      <c r="Y298" s="18"/>
      <c r="Z298" s="18"/>
      <c r="AA298" s="18"/>
      <c r="AB298" s="18"/>
      <c r="AC298" s="18"/>
      <c r="AD298" s="18"/>
      <c r="AE298" s="18"/>
      <c r="AF298" s="18"/>
      <c r="AG298" s="18"/>
      <c r="AH298" s="18"/>
      <c r="AI298" s="18"/>
      <c r="AJ298" s="18"/>
      <c r="AK298" s="18"/>
      <c r="AL298" s="18"/>
      <c r="AM298" s="18"/>
      <c r="AN298" s="18"/>
      <c r="AO298" s="18"/>
      <c r="AP298" s="18"/>
      <c r="AQ298" s="18"/>
      <c r="AR298" s="18"/>
      <c r="AS298" s="18"/>
      <c r="AT298" s="18"/>
      <c r="AU298" s="18"/>
      <c r="AV298" s="18"/>
      <c r="AW298" s="18"/>
      <c r="AX298" s="18"/>
      <c r="AY298" s="18"/>
      <c r="AZ298" s="18"/>
      <c r="BA298" s="18"/>
      <c r="BB298" s="18"/>
      <c r="BC298" s="18"/>
      <c r="BD298" s="18"/>
      <c r="BE298" s="18"/>
      <c r="BF298" s="18"/>
      <c r="BG298" s="18"/>
      <c r="BH298" s="18"/>
      <c r="BI298" s="18"/>
      <c r="BJ298" s="18"/>
      <c r="BK298" s="18"/>
      <c r="BL298" s="18"/>
      <c r="BM298" s="18"/>
      <c r="BN298" s="18"/>
      <c r="BO298" s="18"/>
      <c r="BP298" s="18"/>
      <c r="BQ298" s="18"/>
      <c r="BR298" s="18"/>
      <c r="BS298" s="18"/>
      <c r="BT298" s="18"/>
      <c r="BU298" s="18"/>
      <c r="BV298" s="18"/>
      <c r="BW298" s="18"/>
      <c r="BX298" s="18"/>
      <c r="BY298" s="18"/>
      <c r="BZ298" s="18"/>
      <c r="CA298" s="18"/>
      <c r="CB298" s="18"/>
      <c r="CC298" s="18"/>
      <c r="CD298" s="18"/>
      <c r="CE298" s="18"/>
      <c r="CF298" s="18"/>
      <c r="CG298" s="18"/>
    </row>
    <row r="299" spans="1:85" ht="27.75" customHeight="1" outlineLevel="1" x14ac:dyDescent="0.3">
      <c r="A299" s="119">
        <v>30228</v>
      </c>
      <c r="B299" s="55" t="s">
        <v>1053</v>
      </c>
      <c r="C299" s="50" t="s">
        <v>1414</v>
      </c>
      <c r="D299" s="52">
        <v>1</v>
      </c>
      <c r="E299" s="52">
        <v>0</v>
      </c>
      <c r="F299" s="52">
        <v>0</v>
      </c>
      <c r="G299" s="52">
        <v>0</v>
      </c>
      <c r="H299" s="52">
        <v>0</v>
      </c>
      <c r="I299" s="52">
        <v>0</v>
      </c>
      <c r="J299" s="52">
        <v>0</v>
      </c>
      <c r="K299" s="54">
        <f>creches!P42</f>
        <v>25</v>
      </c>
      <c r="L299" s="54">
        <f>creches!Q42</f>
        <v>0</v>
      </c>
      <c r="M299" s="52">
        <f t="shared" si="4"/>
        <v>25</v>
      </c>
      <c r="N299" s="51">
        <v>0</v>
      </c>
      <c r="O299" s="53">
        <f t="shared" si="5"/>
        <v>0</v>
      </c>
    </row>
    <row r="300" spans="1:85" ht="33" customHeight="1" outlineLevel="1" x14ac:dyDescent="0.3">
      <c r="A300" s="116">
        <v>30239</v>
      </c>
      <c r="B300" s="109" t="s">
        <v>1054</v>
      </c>
      <c r="C300" s="123" t="s">
        <v>1414</v>
      </c>
      <c r="D300" s="105">
        <v>0</v>
      </c>
      <c r="E300" s="105">
        <v>0</v>
      </c>
      <c r="F300" s="105">
        <v>0</v>
      </c>
      <c r="G300" s="105">
        <v>0</v>
      </c>
      <c r="H300" s="105">
        <v>0</v>
      </c>
      <c r="I300" s="105">
        <v>0</v>
      </c>
      <c r="J300" s="105">
        <v>0</v>
      </c>
      <c r="K300" s="105">
        <v>0</v>
      </c>
      <c r="L300" s="105">
        <v>0</v>
      </c>
      <c r="M300" s="105">
        <f t="shared" si="4"/>
        <v>0</v>
      </c>
      <c r="N300" s="105">
        <v>0</v>
      </c>
      <c r="O300" s="106">
        <v>0</v>
      </c>
    </row>
    <row r="301" spans="1:85" ht="34.5" customHeight="1" outlineLevel="1" x14ac:dyDescent="0.3">
      <c r="A301" s="116">
        <v>30246</v>
      </c>
      <c r="B301" s="118" t="s">
        <v>1055</v>
      </c>
      <c r="C301" s="123" t="s">
        <v>1414</v>
      </c>
      <c r="D301" s="105">
        <v>0</v>
      </c>
      <c r="E301" s="105">
        <v>0</v>
      </c>
      <c r="F301" s="105">
        <v>0</v>
      </c>
      <c r="G301" s="105">
        <v>0</v>
      </c>
      <c r="H301" s="105">
        <v>0</v>
      </c>
      <c r="I301" s="105">
        <v>0</v>
      </c>
      <c r="J301" s="105">
        <v>0</v>
      </c>
      <c r="K301" s="105">
        <v>0</v>
      </c>
      <c r="L301" s="105">
        <v>0</v>
      </c>
      <c r="M301" s="105">
        <f t="shared" si="4"/>
        <v>0</v>
      </c>
      <c r="N301" s="105">
        <v>0</v>
      </c>
      <c r="O301" s="106">
        <v>0</v>
      </c>
    </row>
    <row r="302" spans="1:85" ht="33.75" customHeight="1" outlineLevel="1" x14ac:dyDescent="0.3">
      <c r="A302" s="116">
        <v>30304</v>
      </c>
      <c r="B302" s="109" t="s">
        <v>1056</v>
      </c>
      <c r="C302" s="123" t="s">
        <v>1539</v>
      </c>
      <c r="D302" s="105">
        <v>0</v>
      </c>
      <c r="E302" s="105">
        <v>0</v>
      </c>
      <c r="F302" s="105">
        <v>0</v>
      </c>
      <c r="G302" s="105">
        <v>0</v>
      </c>
      <c r="H302" s="105">
        <v>0</v>
      </c>
      <c r="I302" s="105">
        <v>0</v>
      </c>
      <c r="J302" s="105">
        <v>0</v>
      </c>
      <c r="K302" s="105">
        <v>0</v>
      </c>
      <c r="L302" s="105">
        <v>0</v>
      </c>
      <c r="M302" s="105">
        <f t="shared" si="4"/>
        <v>0</v>
      </c>
      <c r="N302" s="105">
        <v>0</v>
      </c>
      <c r="O302" s="106">
        <v>0</v>
      </c>
    </row>
    <row r="303" spans="1:85" ht="32.25" customHeight="1" outlineLevel="1" x14ac:dyDescent="0.3">
      <c r="A303" s="116">
        <v>30305</v>
      </c>
      <c r="B303" s="118" t="s">
        <v>1057</v>
      </c>
      <c r="C303" s="125" t="s">
        <v>1548</v>
      </c>
      <c r="D303" s="105">
        <v>0</v>
      </c>
      <c r="E303" s="105">
        <v>0</v>
      </c>
      <c r="F303" s="105">
        <v>0</v>
      </c>
      <c r="G303" s="105">
        <v>0</v>
      </c>
      <c r="H303" s="105">
        <v>0</v>
      </c>
      <c r="I303" s="105">
        <v>0</v>
      </c>
      <c r="J303" s="105">
        <v>0</v>
      </c>
      <c r="K303" s="105">
        <v>0</v>
      </c>
      <c r="L303" s="105">
        <v>0</v>
      </c>
      <c r="M303" s="105">
        <f t="shared" si="4"/>
        <v>0</v>
      </c>
      <c r="N303" s="105">
        <v>0</v>
      </c>
      <c r="O303" s="106">
        <v>0</v>
      </c>
    </row>
    <row r="304" spans="1:85" ht="21.75" customHeight="1" outlineLevel="1" x14ac:dyDescent="0.3">
      <c r="A304" s="116">
        <v>30306</v>
      </c>
      <c r="B304" s="107" t="s">
        <v>1058</v>
      </c>
      <c r="C304" s="123" t="s">
        <v>1544</v>
      </c>
      <c r="D304" s="105">
        <v>0</v>
      </c>
      <c r="E304" s="105">
        <v>0</v>
      </c>
      <c r="F304" s="105">
        <v>0</v>
      </c>
      <c r="G304" s="105">
        <v>0</v>
      </c>
      <c r="H304" s="105">
        <v>0</v>
      </c>
      <c r="I304" s="105">
        <v>0</v>
      </c>
      <c r="J304" s="105">
        <v>0</v>
      </c>
      <c r="K304" s="105">
        <v>0</v>
      </c>
      <c r="L304" s="105">
        <v>0</v>
      </c>
      <c r="M304" s="105">
        <f t="shared" si="4"/>
        <v>0</v>
      </c>
      <c r="N304" s="105">
        <v>0</v>
      </c>
      <c r="O304" s="106">
        <v>0</v>
      </c>
      <c r="U304" s="15"/>
    </row>
    <row r="305" spans="1:85" ht="30" customHeight="1" outlineLevel="1" x14ac:dyDescent="0.3">
      <c r="A305" s="120">
        <v>30307</v>
      </c>
      <c r="B305" s="92" t="s">
        <v>1059</v>
      </c>
      <c r="C305" s="121" t="s">
        <v>1414</v>
      </c>
      <c r="D305" s="87">
        <v>1</v>
      </c>
      <c r="E305" s="88">
        <v>1</v>
      </c>
      <c r="F305" s="88">
        <v>0</v>
      </c>
      <c r="G305" s="88">
        <v>0</v>
      </c>
      <c r="H305" s="88">
        <v>0</v>
      </c>
      <c r="I305" s="88">
        <v>1</v>
      </c>
      <c r="J305" s="88">
        <v>0</v>
      </c>
      <c r="K305" s="93">
        <f>creches!P4</f>
        <v>26</v>
      </c>
      <c r="L305" s="93">
        <f>creches!Q4</f>
        <v>0</v>
      </c>
      <c r="M305" s="87">
        <f t="shared" si="4"/>
        <v>26</v>
      </c>
      <c r="N305" s="88">
        <f>M305</f>
        <v>26</v>
      </c>
      <c r="O305" s="90">
        <f>N305/M305</f>
        <v>1</v>
      </c>
    </row>
    <row r="306" spans="1:85" ht="27.75" customHeight="1" outlineLevel="1" x14ac:dyDescent="0.3">
      <c r="A306" s="116">
        <v>30308</v>
      </c>
      <c r="B306" s="118" t="s">
        <v>1060</v>
      </c>
      <c r="C306" s="123" t="s">
        <v>1414</v>
      </c>
      <c r="D306" s="105">
        <v>0</v>
      </c>
      <c r="E306" s="105">
        <v>0</v>
      </c>
      <c r="F306" s="105">
        <v>0</v>
      </c>
      <c r="G306" s="105">
        <v>0</v>
      </c>
      <c r="H306" s="105">
        <v>0</v>
      </c>
      <c r="I306" s="105">
        <v>0</v>
      </c>
      <c r="J306" s="105">
        <v>0</v>
      </c>
      <c r="K306" s="105">
        <v>0</v>
      </c>
      <c r="L306" s="105">
        <v>0</v>
      </c>
      <c r="M306" s="105">
        <f t="shared" si="4"/>
        <v>0</v>
      </c>
      <c r="N306" s="105">
        <v>0</v>
      </c>
      <c r="O306" s="106">
        <v>0</v>
      </c>
    </row>
    <row r="307" spans="1:85" ht="26.25" customHeight="1" outlineLevel="1" x14ac:dyDescent="0.3">
      <c r="A307" s="116">
        <v>30309</v>
      </c>
      <c r="B307" s="107" t="s">
        <v>1061</v>
      </c>
      <c r="C307" s="123" t="s">
        <v>1544</v>
      </c>
      <c r="D307" s="105">
        <v>0</v>
      </c>
      <c r="E307" s="105">
        <v>0</v>
      </c>
      <c r="F307" s="105">
        <v>0</v>
      </c>
      <c r="G307" s="105">
        <v>0</v>
      </c>
      <c r="H307" s="105">
        <v>0</v>
      </c>
      <c r="I307" s="105">
        <v>0</v>
      </c>
      <c r="J307" s="105">
        <v>0</v>
      </c>
      <c r="K307" s="105">
        <v>0</v>
      </c>
      <c r="L307" s="105">
        <v>0</v>
      </c>
      <c r="M307" s="105">
        <f t="shared" si="4"/>
        <v>0</v>
      </c>
      <c r="N307" s="105">
        <v>0</v>
      </c>
      <c r="O307" s="106">
        <v>0</v>
      </c>
    </row>
    <row r="308" spans="1:85" ht="27.75" customHeight="1" outlineLevel="1" x14ac:dyDescent="0.3">
      <c r="A308" s="116">
        <v>30310</v>
      </c>
      <c r="B308" s="118" t="s">
        <v>1062</v>
      </c>
      <c r="C308" s="123" t="s">
        <v>1414</v>
      </c>
      <c r="D308" s="105">
        <v>0</v>
      </c>
      <c r="E308" s="105">
        <v>0</v>
      </c>
      <c r="F308" s="105">
        <v>0</v>
      </c>
      <c r="G308" s="105">
        <v>0</v>
      </c>
      <c r="H308" s="105">
        <v>0</v>
      </c>
      <c r="I308" s="105">
        <v>0</v>
      </c>
      <c r="J308" s="105">
        <v>0</v>
      </c>
      <c r="K308" s="105">
        <v>0</v>
      </c>
      <c r="L308" s="105">
        <v>0</v>
      </c>
      <c r="M308" s="105">
        <f t="shared" si="4"/>
        <v>0</v>
      </c>
      <c r="N308" s="105">
        <v>0</v>
      </c>
      <c r="O308" s="106">
        <v>0</v>
      </c>
    </row>
    <row r="309" spans="1:85" ht="27.75" customHeight="1" outlineLevel="1" x14ac:dyDescent="0.3">
      <c r="A309" s="119">
        <v>30311</v>
      </c>
      <c r="B309" s="57" t="s">
        <v>1063</v>
      </c>
      <c r="C309" s="50" t="s">
        <v>1544</v>
      </c>
      <c r="D309" s="52">
        <v>1</v>
      </c>
      <c r="E309" s="51">
        <v>0</v>
      </c>
      <c r="F309" s="51">
        <v>0</v>
      </c>
      <c r="G309" s="51">
        <v>0</v>
      </c>
      <c r="H309" s="51">
        <v>0</v>
      </c>
      <c r="I309" s="51">
        <v>0</v>
      </c>
      <c r="J309" s="51">
        <v>0</v>
      </c>
      <c r="K309" s="58">
        <f>creches!P2</f>
        <v>10</v>
      </c>
      <c r="L309" s="58">
        <f>creches!Q2</f>
        <v>0</v>
      </c>
      <c r="M309" s="52">
        <f t="shared" si="4"/>
        <v>10</v>
      </c>
      <c r="N309" s="51">
        <v>0</v>
      </c>
      <c r="O309" s="53">
        <f>N309/M309</f>
        <v>0</v>
      </c>
      <c r="Q309" s="17"/>
      <c r="R309" s="15"/>
      <c r="U309" s="15"/>
    </row>
    <row r="310" spans="1:85" ht="37.5" customHeight="1" outlineLevel="1" x14ac:dyDescent="0.3">
      <c r="A310" s="116">
        <v>30312</v>
      </c>
      <c r="B310" s="109" t="s">
        <v>1064</v>
      </c>
      <c r="C310" s="123" t="s">
        <v>1543</v>
      </c>
      <c r="D310" s="105">
        <v>0</v>
      </c>
      <c r="E310" s="105">
        <v>0</v>
      </c>
      <c r="F310" s="105">
        <v>0</v>
      </c>
      <c r="G310" s="105">
        <v>0</v>
      </c>
      <c r="H310" s="105">
        <v>0</v>
      </c>
      <c r="I310" s="105">
        <v>0</v>
      </c>
      <c r="J310" s="105">
        <v>0</v>
      </c>
      <c r="K310" s="105">
        <v>0</v>
      </c>
      <c r="L310" s="105">
        <v>0</v>
      </c>
      <c r="M310" s="105">
        <f t="shared" si="4"/>
        <v>0</v>
      </c>
      <c r="N310" s="105">
        <v>0</v>
      </c>
      <c r="O310" s="106">
        <v>0</v>
      </c>
    </row>
    <row r="311" spans="1:85" ht="31.5" customHeight="1" outlineLevel="1" x14ac:dyDescent="0.3">
      <c r="A311" s="116">
        <v>30313</v>
      </c>
      <c r="B311" s="118" t="s">
        <v>1065</v>
      </c>
      <c r="C311" s="131" t="s">
        <v>1414</v>
      </c>
      <c r="D311" s="105">
        <v>0</v>
      </c>
      <c r="E311" s="105">
        <v>0</v>
      </c>
      <c r="F311" s="105">
        <v>0</v>
      </c>
      <c r="G311" s="105">
        <v>0</v>
      </c>
      <c r="H311" s="105">
        <v>0</v>
      </c>
      <c r="I311" s="105">
        <v>0</v>
      </c>
      <c r="J311" s="105">
        <v>0</v>
      </c>
      <c r="K311" s="105">
        <v>0</v>
      </c>
      <c r="L311" s="105">
        <v>0</v>
      </c>
      <c r="M311" s="105">
        <f t="shared" si="4"/>
        <v>0</v>
      </c>
      <c r="N311" s="105">
        <v>0</v>
      </c>
      <c r="O311" s="106">
        <v>0</v>
      </c>
      <c r="Q311" s="22"/>
      <c r="T311" s="15"/>
      <c r="U311" s="15"/>
      <c r="V311" s="16"/>
      <c r="CE311" s="16"/>
    </row>
    <row r="312" spans="1:85" ht="27.75" customHeight="1" outlineLevel="1" x14ac:dyDescent="0.3">
      <c r="A312" s="116">
        <v>30314</v>
      </c>
      <c r="B312" s="107" t="s">
        <v>1066</v>
      </c>
      <c r="C312" s="123" t="s">
        <v>1544</v>
      </c>
      <c r="D312" s="105">
        <v>0</v>
      </c>
      <c r="E312" s="105">
        <v>0</v>
      </c>
      <c r="F312" s="105">
        <v>0</v>
      </c>
      <c r="G312" s="105">
        <v>0</v>
      </c>
      <c r="H312" s="105">
        <v>0</v>
      </c>
      <c r="I312" s="105">
        <v>0</v>
      </c>
      <c r="J312" s="105">
        <v>0</v>
      </c>
      <c r="K312" s="105">
        <v>0</v>
      </c>
      <c r="L312" s="105">
        <v>0</v>
      </c>
      <c r="M312" s="105">
        <f t="shared" si="4"/>
        <v>0</v>
      </c>
      <c r="N312" s="105">
        <v>0</v>
      </c>
      <c r="O312" s="106">
        <v>0</v>
      </c>
    </row>
    <row r="313" spans="1:85" ht="21.75" customHeight="1" outlineLevel="1" x14ac:dyDescent="0.3">
      <c r="A313" s="116">
        <v>30315</v>
      </c>
      <c r="B313" s="117" t="s">
        <v>1067</v>
      </c>
      <c r="C313" s="123" t="s">
        <v>1541</v>
      </c>
      <c r="D313" s="105">
        <v>0</v>
      </c>
      <c r="E313" s="105">
        <v>0</v>
      </c>
      <c r="F313" s="105">
        <v>0</v>
      </c>
      <c r="G313" s="105">
        <v>0</v>
      </c>
      <c r="H313" s="105">
        <v>0</v>
      </c>
      <c r="I313" s="105">
        <v>0</v>
      </c>
      <c r="J313" s="105">
        <v>0</v>
      </c>
      <c r="K313" s="105">
        <v>0</v>
      </c>
      <c r="L313" s="105">
        <v>0</v>
      </c>
      <c r="M313" s="105">
        <f t="shared" si="4"/>
        <v>0</v>
      </c>
      <c r="N313" s="105">
        <v>0</v>
      </c>
      <c r="O313" s="106">
        <v>0</v>
      </c>
    </row>
    <row r="314" spans="1:85" ht="29.25" customHeight="1" outlineLevel="1" x14ac:dyDescent="0.3">
      <c r="A314" s="116">
        <v>30316</v>
      </c>
      <c r="B314" s="109" t="s">
        <v>1068</v>
      </c>
      <c r="C314" s="123" t="s">
        <v>1538</v>
      </c>
      <c r="D314" s="105">
        <v>0</v>
      </c>
      <c r="E314" s="105">
        <v>0</v>
      </c>
      <c r="F314" s="105">
        <v>0</v>
      </c>
      <c r="G314" s="105">
        <v>0</v>
      </c>
      <c r="H314" s="105">
        <v>0</v>
      </c>
      <c r="I314" s="105">
        <v>0</v>
      </c>
      <c r="J314" s="105">
        <v>0</v>
      </c>
      <c r="K314" s="105">
        <v>0</v>
      </c>
      <c r="L314" s="105">
        <v>0</v>
      </c>
      <c r="M314" s="105">
        <f t="shared" si="4"/>
        <v>0</v>
      </c>
      <c r="N314" s="105">
        <v>0</v>
      </c>
      <c r="O314" s="106">
        <v>0</v>
      </c>
    </row>
    <row r="315" spans="1:85" ht="30.75" customHeight="1" outlineLevel="1" x14ac:dyDescent="0.3">
      <c r="A315" s="119">
        <v>30317</v>
      </c>
      <c r="B315" s="55" t="s">
        <v>1069</v>
      </c>
      <c r="C315" s="50" t="s">
        <v>1414</v>
      </c>
      <c r="D315" s="51">
        <v>1</v>
      </c>
      <c r="E315" s="51">
        <v>0</v>
      </c>
      <c r="F315" s="51">
        <v>0</v>
      </c>
      <c r="G315" s="51">
        <v>0</v>
      </c>
      <c r="H315" s="51">
        <v>0</v>
      </c>
      <c r="I315" s="51">
        <v>0</v>
      </c>
      <c r="J315" s="51">
        <v>0</v>
      </c>
      <c r="K315" s="58">
        <f>creches!P94</f>
        <v>10</v>
      </c>
      <c r="L315" s="58">
        <f>creches!Q94</f>
        <v>0</v>
      </c>
      <c r="M315" s="52">
        <f t="shared" si="4"/>
        <v>10</v>
      </c>
      <c r="N315" s="51">
        <v>0</v>
      </c>
      <c r="O315" s="53">
        <f>N315/M315</f>
        <v>0</v>
      </c>
    </row>
    <row r="316" spans="1:85" s="21" customFormat="1" ht="22.5" customHeight="1" outlineLevel="1" x14ac:dyDescent="0.25">
      <c r="A316" s="116">
        <v>30318</v>
      </c>
      <c r="B316" s="117" t="s">
        <v>1070</v>
      </c>
      <c r="C316" s="123" t="s">
        <v>1538</v>
      </c>
      <c r="D316" s="105">
        <v>0</v>
      </c>
      <c r="E316" s="105">
        <v>0</v>
      </c>
      <c r="F316" s="105">
        <v>0</v>
      </c>
      <c r="G316" s="105">
        <v>0</v>
      </c>
      <c r="H316" s="105">
        <v>0</v>
      </c>
      <c r="I316" s="105">
        <v>0</v>
      </c>
      <c r="J316" s="105">
        <v>0</v>
      </c>
      <c r="K316" s="105">
        <v>0</v>
      </c>
      <c r="L316" s="105">
        <v>0</v>
      </c>
      <c r="M316" s="105">
        <f t="shared" si="4"/>
        <v>0</v>
      </c>
      <c r="N316" s="105">
        <v>0</v>
      </c>
      <c r="O316" s="106">
        <v>0</v>
      </c>
      <c r="Q316" s="15"/>
      <c r="R316" s="15"/>
      <c r="S316" s="15"/>
      <c r="T316" s="15"/>
      <c r="U316" s="15"/>
      <c r="V316" s="18"/>
      <c r="W316" s="18"/>
      <c r="X316" s="18"/>
      <c r="Y316" s="18"/>
      <c r="Z316" s="18"/>
      <c r="AA316" s="18"/>
      <c r="AB316" s="18"/>
      <c r="AC316" s="18"/>
      <c r="AD316" s="18"/>
      <c r="AE316" s="18"/>
      <c r="AF316" s="18"/>
      <c r="AG316" s="18"/>
      <c r="AH316" s="18"/>
      <c r="AI316" s="18"/>
      <c r="AJ316" s="18"/>
      <c r="AK316" s="18"/>
      <c r="AL316" s="18"/>
      <c r="AM316" s="18"/>
      <c r="AN316" s="18"/>
      <c r="AO316" s="18"/>
      <c r="AP316" s="18"/>
      <c r="AQ316" s="18"/>
      <c r="AR316" s="18"/>
      <c r="AS316" s="18"/>
      <c r="AT316" s="18"/>
      <c r="AU316" s="18"/>
      <c r="AV316" s="18"/>
      <c r="AW316" s="18"/>
      <c r="AX316" s="18"/>
      <c r="AY316" s="18"/>
      <c r="AZ316" s="18"/>
      <c r="BA316" s="18"/>
      <c r="BB316" s="18"/>
      <c r="BC316" s="18"/>
      <c r="BD316" s="18"/>
      <c r="BE316" s="18"/>
      <c r="BF316" s="18"/>
      <c r="BG316" s="18"/>
      <c r="BH316" s="18"/>
      <c r="BI316" s="18"/>
      <c r="BJ316" s="18"/>
      <c r="BK316" s="18"/>
      <c r="BL316" s="18"/>
      <c r="BM316" s="18"/>
      <c r="BN316" s="18"/>
      <c r="BO316" s="18"/>
      <c r="BP316" s="18"/>
      <c r="BQ316" s="18"/>
      <c r="BR316" s="18"/>
      <c r="BS316" s="18"/>
      <c r="BT316" s="18"/>
      <c r="BU316" s="18"/>
      <c r="BV316" s="18"/>
      <c r="BW316" s="18"/>
      <c r="BX316" s="18"/>
      <c r="BY316" s="18"/>
      <c r="BZ316" s="18"/>
      <c r="CA316" s="18"/>
      <c r="CB316" s="18"/>
      <c r="CC316" s="18"/>
      <c r="CD316" s="18"/>
      <c r="CE316" s="18"/>
      <c r="CF316" s="18"/>
      <c r="CG316" s="18"/>
    </row>
    <row r="317" spans="1:85" ht="33.75" customHeight="1" outlineLevel="1" x14ac:dyDescent="0.3">
      <c r="A317" s="116">
        <v>30319</v>
      </c>
      <c r="B317" s="118" t="s">
        <v>1071</v>
      </c>
      <c r="C317" s="123" t="s">
        <v>1414</v>
      </c>
      <c r="D317" s="105">
        <v>0</v>
      </c>
      <c r="E317" s="105">
        <v>0</v>
      </c>
      <c r="F317" s="105">
        <v>0</v>
      </c>
      <c r="G317" s="105">
        <v>0</v>
      </c>
      <c r="H317" s="105">
        <v>0</v>
      </c>
      <c r="I317" s="105">
        <v>0</v>
      </c>
      <c r="J317" s="105">
        <v>0</v>
      </c>
      <c r="K317" s="105">
        <v>0</v>
      </c>
      <c r="L317" s="105">
        <v>0</v>
      </c>
      <c r="M317" s="105">
        <f t="shared" si="4"/>
        <v>0</v>
      </c>
      <c r="N317" s="105">
        <v>0</v>
      </c>
      <c r="O317" s="106">
        <v>0</v>
      </c>
      <c r="Q317" s="15"/>
      <c r="T317" s="15"/>
      <c r="V317" s="18"/>
    </row>
    <row r="318" spans="1:85" ht="31.5" customHeight="1" outlineLevel="1" x14ac:dyDescent="0.3">
      <c r="A318" s="116">
        <v>30320</v>
      </c>
      <c r="B318" s="109" t="s">
        <v>1072</v>
      </c>
      <c r="C318" s="125" t="s">
        <v>1548</v>
      </c>
      <c r="D318" s="105">
        <v>0</v>
      </c>
      <c r="E318" s="105">
        <v>0</v>
      </c>
      <c r="F318" s="105">
        <v>0</v>
      </c>
      <c r="G318" s="105">
        <v>0</v>
      </c>
      <c r="H318" s="105">
        <v>0</v>
      </c>
      <c r="I318" s="105">
        <v>0</v>
      </c>
      <c r="J318" s="105">
        <v>0</v>
      </c>
      <c r="K318" s="105">
        <v>0</v>
      </c>
      <c r="L318" s="105">
        <v>0</v>
      </c>
      <c r="M318" s="105">
        <f t="shared" si="4"/>
        <v>0</v>
      </c>
      <c r="N318" s="105">
        <v>0</v>
      </c>
      <c r="O318" s="106">
        <v>0</v>
      </c>
    </row>
    <row r="319" spans="1:85" ht="27" customHeight="1" outlineLevel="1" x14ac:dyDescent="0.3">
      <c r="A319" s="120">
        <v>30321</v>
      </c>
      <c r="B319" s="91" t="s">
        <v>1073</v>
      </c>
      <c r="C319" s="121" t="s">
        <v>1544</v>
      </c>
      <c r="D319" s="88">
        <v>2</v>
      </c>
      <c r="E319" s="88">
        <v>1</v>
      </c>
      <c r="F319" s="88">
        <v>0</v>
      </c>
      <c r="G319" s="88">
        <v>0</v>
      </c>
      <c r="H319" s="88">
        <v>0</v>
      </c>
      <c r="I319" s="88">
        <v>1</v>
      </c>
      <c r="J319" s="88">
        <v>0</v>
      </c>
      <c r="K319" s="93">
        <f>creches!P32+creches!P46</f>
        <v>50</v>
      </c>
      <c r="L319" s="93">
        <f>creches!Q32+creches!Q46</f>
        <v>0</v>
      </c>
      <c r="M319" s="87">
        <f t="shared" si="4"/>
        <v>50</v>
      </c>
      <c r="N319" s="93">
        <f>creches!R46</f>
        <v>13</v>
      </c>
      <c r="O319" s="90">
        <f>N319/M319</f>
        <v>0.26</v>
      </c>
      <c r="R319" s="15"/>
      <c r="U319" s="15"/>
    </row>
    <row r="320" spans="1:85" ht="26.25" customHeight="1" outlineLevel="1" x14ac:dyDescent="0.3">
      <c r="A320" s="116">
        <v>30322</v>
      </c>
      <c r="B320" s="118" t="s">
        <v>1074</v>
      </c>
      <c r="C320" s="123" t="s">
        <v>1414</v>
      </c>
      <c r="D320" s="105">
        <v>0</v>
      </c>
      <c r="E320" s="105">
        <v>0</v>
      </c>
      <c r="F320" s="105">
        <v>0</v>
      </c>
      <c r="G320" s="105">
        <v>0</v>
      </c>
      <c r="H320" s="105">
        <v>0</v>
      </c>
      <c r="I320" s="105">
        <v>0</v>
      </c>
      <c r="J320" s="105">
        <v>0</v>
      </c>
      <c r="K320" s="105">
        <v>0</v>
      </c>
      <c r="L320" s="105">
        <v>0</v>
      </c>
      <c r="M320" s="105">
        <f t="shared" si="4"/>
        <v>0</v>
      </c>
      <c r="N320" s="105">
        <v>0</v>
      </c>
      <c r="O320" s="106">
        <v>0</v>
      </c>
    </row>
    <row r="321" spans="1:87" ht="30.75" customHeight="1" outlineLevel="1" x14ac:dyDescent="0.3">
      <c r="A321" s="116">
        <v>30323</v>
      </c>
      <c r="B321" s="109" t="s">
        <v>1075</v>
      </c>
      <c r="C321" s="123" t="s">
        <v>1414</v>
      </c>
      <c r="D321" s="105">
        <v>0</v>
      </c>
      <c r="E321" s="105">
        <v>0</v>
      </c>
      <c r="F321" s="105">
        <v>0</v>
      </c>
      <c r="G321" s="105">
        <v>0</v>
      </c>
      <c r="H321" s="105">
        <v>0</v>
      </c>
      <c r="I321" s="105">
        <v>0</v>
      </c>
      <c r="J321" s="105">
        <v>0</v>
      </c>
      <c r="K321" s="105">
        <v>0</v>
      </c>
      <c r="L321" s="105">
        <v>0</v>
      </c>
      <c r="M321" s="105">
        <f t="shared" si="4"/>
        <v>0</v>
      </c>
      <c r="N321" s="105">
        <v>0</v>
      </c>
      <c r="O321" s="106">
        <v>0</v>
      </c>
    </row>
    <row r="322" spans="1:87" ht="30" customHeight="1" outlineLevel="1" x14ac:dyDescent="0.3">
      <c r="A322" s="119">
        <v>30324</v>
      </c>
      <c r="B322" s="57" t="s">
        <v>1076</v>
      </c>
      <c r="C322" s="50" t="s">
        <v>1544</v>
      </c>
      <c r="D322" s="52">
        <v>1</v>
      </c>
      <c r="E322" s="52">
        <v>0</v>
      </c>
      <c r="F322" s="52">
        <v>0</v>
      </c>
      <c r="G322" s="52">
        <v>0</v>
      </c>
      <c r="H322" s="52">
        <v>0</v>
      </c>
      <c r="I322" s="52">
        <v>0</v>
      </c>
      <c r="J322" s="52">
        <v>0</v>
      </c>
      <c r="K322" s="54">
        <f>creches!P170</f>
        <v>12</v>
      </c>
      <c r="L322" s="54">
        <f>creches!Q170</f>
        <v>0</v>
      </c>
      <c r="M322" s="52">
        <f t="shared" ref="M322:M351" si="6">K322+L322</f>
        <v>12</v>
      </c>
      <c r="N322" s="52">
        <v>0</v>
      </c>
      <c r="O322" s="53">
        <v>0</v>
      </c>
    </row>
    <row r="323" spans="1:87" ht="33.75" customHeight="1" outlineLevel="1" x14ac:dyDescent="0.3">
      <c r="A323" s="116">
        <v>30325</v>
      </c>
      <c r="B323" s="109" t="s">
        <v>1077</v>
      </c>
      <c r="C323" s="123" t="s">
        <v>1542</v>
      </c>
      <c r="D323" s="105">
        <v>0</v>
      </c>
      <c r="E323" s="105">
        <v>0</v>
      </c>
      <c r="F323" s="105">
        <v>0</v>
      </c>
      <c r="G323" s="105">
        <v>0</v>
      </c>
      <c r="H323" s="105">
        <v>0</v>
      </c>
      <c r="I323" s="105">
        <v>0</v>
      </c>
      <c r="J323" s="105">
        <v>0</v>
      </c>
      <c r="K323" s="105">
        <v>0</v>
      </c>
      <c r="L323" s="105">
        <v>0</v>
      </c>
      <c r="M323" s="105">
        <f t="shared" si="6"/>
        <v>0</v>
      </c>
      <c r="N323" s="105">
        <v>0</v>
      </c>
      <c r="O323" s="106">
        <v>0</v>
      </c>
    </row>
    <row r="324" spans="1:87" ht="28.5" customHeight="1" outlineLevel="1" x14ac:dyDescent="0.3">
      <c r="A324" s="119">
        <v>30326</v>
      </c>
      <c r="B324" s="56" t="s">
        <v>1078</v>
      </c>
      <c r="C324" s="50" t="s">
        <v>1538</v>
      </c>
      <c r="D324" s="52">
        <v>1</v>
      </c>
      <c r="E324" s="51">
        <v>0</v>
      </c>
      <c r="F324" s="51">
        <v>0</v>
      </c>
      <c r="G324" s="51">
        <v>0</v>
      </c>
      <c r="H324" s="51">
        <v>0</v>
      </c>
      <c r="I324" s="51">
        <v>0</v>
      </c>
      <c r="J324" s="51">
        <v>0</v>
      </c>
      <c r="K324" s="58">
        <f>creches!P9</f>
        <v>25</v>
      </c>
      <c r="L324" s="58">
        <f>creches!Q9</f>
        <v>0</v>
      </c>
      <c r="M324" s="52">
        <f t="shared" si="6"/>
        <v>25</v>
      </c>
      <c r="N324" s="51">
        <v>0</v>
      </c>
      <c r="O324" s="53">
        <f>N324/M324</f>
        <v>0</v>
      </c>
    </row>
    <row r="325" spans="1:87" ht="29.25" customHeight="1" outlineLevel="1" x14ac:dyDescent="0.3">
      <c r="A325" s="116">
        <v>30327</v>
      </c>
      <c r="B325" s="109" t="s">
        <v>1079</v>
      </c>
      <c r="C325" s="123" t="s">
        <v>1538</v>
      </c>
      <c r="D325" s="105">
        <v>0</v>
      </c>
      <c r="E325" s="105">
        <v>0</v>
      </c>
      <c r="F325" s="105">
        <v>0</v>
      </c>
      <c r="G325" s="105">
        <v>0</v>
      </c>
      <c r="H325" s="105">
        <v>0</v>
      </c>
      <c r="I325" s="105">
        <v>0</v>
      </c>
      <c r="J325" s="105">
        <v>0</v>
      </c>
      <c r="K325" s="105">
        <v>0</v>
      </c>
      <c r="L325" s="105">
        <v>0</v>
      </c>
      <c r="M325" s="105">
        <f t="shared" si="6"/>
        <v>0</v>
      </c>
      <c r="N325" s="105">
        <v>0</v>
      </c>
      <c r="O325" s="106">
        <v>0</v>
      </c>
    </row>
    <row r="326" spans="1:87" ht="28.5" customHeight="1" outlineLevel="1" x14ac:dyDescent="0.3">
      <c r="A326" s="116">
        <v>30328</v>
      </c>
      <c r="B326" s="118" t="s">
        <v>1080</v>
      </c>
      <c r="C326" s="125" t="s">
        <v>1414</v>
      </c>
      <c r="D326" s="105">
        <v>0</v>
      </c>
      <c r="E326" s="105">
        <v>0</v>
      </c>
      <c r="F326" s="105">
        <v>0</v>
      </c>
      <c r="G326" s="105">
        <v>0</v>
      </c>
      <c r="H326" s="105">
        <v>0</v>
      </c>
      <c r="I326" s="105">
        <v>0</v>
      </c>
      <c r="J326" s="105">
        <v>0</v>
      </c>
      <c r="K326" s="105">
        <v>0</v>
      </c>
      <c r="L326" s="105">
        <v>0</v>
      </c>
      <c r="M326" s="105">
        <f t="shared" si="6"/>
        <v>0</v>
      </c>
      <c r="N326" s="105">
        <v>0</v>
      </c>
      <c r="O326" s="106">
        <v>0</v>
      </c>
      <c r="R326" s="15"/>
      <c r="T326" s="15"/>
    </row>
    <row r="327" spans="1:87" ht="24" customHeight="1" outlineLevel="1" x14ac:dyDescent="0.3">
      <c r="A327" s="119">
        <v>30329</v>
      </c>
      <c r="B327" s="55" t="s">
        <v>1565</v>
      </c>
      <c r="C327" s="50" t="s">
        <v>1414</v>
      </c>
      <c r="D327" s="52">
        <v>1</v>
      </c>
      <c r="E327" s="51">
        <v>0</v>
      </c>
      <c r="F327" s="51">
        <v>0</v>
      </c>
      <c r="G327" s="51">
        <v>0</v>
      </c>
      <c r="H327" s="51">
        <v>0</v>
      </c>
      <c r="I327" s="51">
        <v>0</v>
      </c>
      <c r="J327" s="51">
        <v>0</v>
      </c>
      <c r="K327" s="58">
        <f>creches!P140</f>
        <v>14</v>
      </c>
      <c r="L327" s="58">
        <f>creches!Q140</f>
        <v>0</v>
      </c>
      <c r="M327" s="52">
        <f t="shared" si="6"/>
        <v>14</v>
      </c>
      <c r="N327" s="51">
        <v>0</v>
      </c>
      <c r="O327" s="53">
        <f>N327/M327</f>
        <v>0</v>
      </c>
      <c r="Q327" s="15"/>
      <c r="S327" s="15"/>
      <c r="T327" s="15"/>
      <c r="V327" s="18"/>
    </row>
    <row r="328" spans="1:87" ht="27" customHeight="1" outlineLevel="1" x14ac:dyDescent="0.3">
      <c r="A328" s="116">
        <v>30330</v>
      </c>
      <c r="B328" s="118" t="s">
        <v>1081</v>
      </c>
      <c r="C328" s="123" t="s">
        <v>1414</v>
      </c>
      <c r="D328" s="105">
        <v>0</v>
      </c>
      <c r="E328" s="105">
        <v>0</v>
      </c>
      <c r="F328" s="105">
        <v>0</v>
      </c>
      <c r="G328" s="105">
        <v>0</v>
      </c>
      <c r="H328" s="105">
        <v>0</v>
      </c>
      <c r="I328" s="105">
        <v>0</v>
      </c>
      <c r="J328" s="105">
        <v>0</v>
      </c>
      <c r="K328" s="105">
        <v>0</v>
      </c>
      <c r="L328" s="105">
        <v>0</v>
      </c>
      <c r="M328" s="105">
        <f t="shared" si="6"/>
        <v>0</v>
      </c>
      <c r="N328" s="105">
        <v>0</v>
      </c>
      <c r="O328" s="106">
        <v>0</v>
      </c>
    </row>
    <row r="329" spans="1:87" ht="28.5" customHeight="1" outlineLevel="1" x14ac:dyDescent="0.3">
      <c r="A329" s="116">
        <v>30331</v>
      </c>
      <c r="B329" s="117" t="s">
        <v>1082</v>
      </c>
      <c r="C329" s="123" t="s">
        <v>1538</v>
      </c>
      <c r="D329" s="105">
        <v>0</v>
      </c>
      <c r="E329" s="105">
        <v>0</v>
      </c>
      <c r="F329" s="105">
        <v>0</v>
      </c>
      <c r="G329" s="105">
        <v>0</v>
      </c>
      <c r="H329" s="105">
        <v>0</v>
      </c>
      <c r="I329" s="105">
        <v>0</v>
      </c>
      <c r="J329" s="105">
        <v>0</v>
      </c>
      <c r="K329" s="105">
        <v>0</v>
      </c>
      <c r="L329" s="105">
        <v>0</v>
      </c>
      <c r="M329" s="105">
        <f t="shared" si="6"/>
        <v>0</v>
      </c>
      <c r="N329" s="105">
        <v>0</v>
      </c>
      <c r="O329" s="106">
        <v>0</v>
      </c>
    </row>
    <row r="330" spans="1:87" ht="30" customHeight="1" outlineLevel="1" x14ac:dyDescent="0.3">
      <c r="A330" s="116">
        <v>30332</v>
      </c>
      <c r="B330" s="109" t="s">
        <v>1083</v>
      </c>
      <c r="C330" s="123" t="s">
        <v>1419</v>
      </c>
      <c r="D330" s="105">
        <v>0</v>
      </c>
      <c r="E330" s="105">
        <v>0</v>
      </c>
      <c r="F330" s="105">
        <v>0</v>
      </c>
      <c r="G330" s="105">
        <v>0</v>
      </c>
      <c r="H330" s="105">
        <v>0</v>
      </c>
      <c r="I330" s="105">
        <v>0</v>
      </c>
      <c r="J330" s="105">
        <v>0</v>
      </c>
      <c r="K330" s="105">
        <v>0</v>
      </c>
      <c r="L330" s="105">
        <v>0</v>
      </c>
      <c r="M330" s="105">
        <f t="shared" si="6"/>
        <v>0</v>
      </c>
      <c r="N330" s="105">
        <v>0</v>
      </c>
      <c r="O330" s="106">
        <v>0</v>
      </c>
    </row>
    <row r="331" spans="1:87" ht="24.75" customHeight="1" outlineLevel="1" x14ac:dyDescent="0.3">
      <c r="A331" s="119">
        <v>30333</v>
      </c>
      <c r="B331" s="56" t="s">
        <v>1084</v>
      </c>
      <c r="C331" s="50" t="s">
        <v>1415</v>
      </c>
      <c r="D331" s="52">
        <v>1</v>
      </c>
      <c r="E331" s="51">
        <v>0</v>
      </c>
      <c r="F331" s="51">
        <v>0</v>
      </c>
      <c r="G331" s="51">
        <v>0</v>
      </c>
      <c r="H331" s="51">
        <v>0</v>
      </c>
      <c r="I331" s="51">
        <v>0</v>
      </c>
      <c r="J331" s="51">
        <v>0</v>
      </c>
      <c r="K331" s="58">
        <f>creches!P78</f>
        <v>30</v>
      </c>
      <c r="L331" s="58">
        <f>creches!Q78</f>
        <v>0</v>
      </c>
      <c r="M331" s="52">
        <f t="shared" si="6"/>
        <v>30</v>
      </c>
      <c r="N331" s="51">
        <v>0</v>
      </c>
      <c r="O331" s="53">
        <f>N331/M331</f>
        <v>0</v>
      </c>
    </row>
    <row r="332" spans="1:87" ht="24.75" customHeight="1" outlineLevel="1" x14ac:dyDescent="0.3">
      <c r="A332" s="119">
        <v>30334</v>
      </c>
      <c r="B332" s="55" t="s">
        <v>1085</v>
      </c>
      <c r="C332" s="50" t="s">
        <v>1414</v>
      </c>
      <c r="D332" s="52">
        <v>1</v>
      </c>
      <c r="E332" s="51">
        <v>0</v>
      </c>
      <c r="F332" s="51">
        <v>0</v>
      </c>
      <c r="G332" s="51">
        <v>0</v>
      </c>
      <c r="H332" s="51">
        <v>0</v>
      </c>
      <c r="I332" s="51">
        <v>0</v>
      </c>
      <c r="J332" s="51">
        <v>0</v>
      </c>
      <c r="K332" s="58">
        <f>creches!P131</f>
        <v>43</v>
      </c>
      <c r="L332" s="58">
        <f>creches!Q131</f>
        <v>0</v>
      </c>
      <c r="M332" s="52">
        <f t="shared" si="6"/>
        <v>43</v>
      </c>
      <c r="N332" s="51">
        <v>0</v>
      </c>
      <c r="O332" s="53">
        <f>N332/M332</f>
        <v>0</v>
      </c>
    </row>
    <row r="333" spans="1:87" ht="30.75" customHeight="1" outlineLevel="1" x14ac:dyDescent="0.3">
      <c r="A333" s="116">
        <v>30335</v>
      </c>
      <c r="B333" s="109" t="s">
        <v>1086</v>
      </c>
      <c r="C333" s="123" t="s">
        <v>1414</v>
      </c>
      <c r="D333" s="105">
        <v>0</v>
      </c>
      <c r="E333" s="105">
        <v>0</v>
      </c>
      <c r="F333" s="105">
        <v>0</v>
      </c>
      <c r="G333" s="105">
        <v>0</v>
      </c>
      <c r="H333" s="105">
        <v>0</v>
      </c>
      <c r="I333" s="105">
        <v>0</v>
      </c>
      <c r="J333" s="105">
        <v>0</v>
      </c>
      <c r="K333" s="105">
        <v>0</v>
      </c>
      <c r="L333" s="105">
        <v>0</v>
      </c>
      <c r="M333" s="105">
        <f t="shared" si="6"/>
        <v>0</v>
      </c>
      <c r="N333" s="105">
        <v>0</v>
      </c>
      <c r="O333" s="106">
        <v>0</v>
      </c>
    </row>
    <row r="334" spans="1:87" ht="39.75" customHeight="1" outlineLevel="1" x14ac:dyDescent="0.3">
      <c r="A334" s="120">
        <v>30336</v>
      </c>
      <c r="B334" s="94" t="s">
        <v>1087</v>
      </c>
      <c r="C334" s="126" t="s">
        <v>1416</v>
      </c>
      <c r="D334" s="88">
        <v>1</v>
      </c>
      <c r="E334" s="88">
        <v>1</v>
      </c>
      <c r="F334" s="88">
        <v>0</v>
      </c>
      <c r="G334" s="88">
        <v>0</v>
      </c>
      <c r="H334" s="88">
        <v>1</v>
      </c>
      <c r="I334" s="88">
        <v>0</v>
      </c>
      <c r="J334" s="88">
        <v>0</v>
      </c>
      <c r="K334" s="93">
        <f>creches!P90</f>
        <v>22</v>
      </c>
      <c r="L334" s="93">
        <f>creches!Q90</f>
        <v>0</v>
      </c>
      <c r="M334" s="87">
        <f t="shared" si="6"/>
        <v>22</v>
      </c>
      <c r="N334" s="88">
        <f>M334</f>
        <v>22</v>
      </c>
      <c r="O334" s="90">
        <f>N334/M334</f>
        <v>1</v>
      </c>
    </row>
    <row r="335" spans="1:87" ht="30.75" customHeight="1" outlineLevel="1" x14ac:dyDescent="0.3">
      <c r="A335" s="116">
        <v>30337</v>
      </c>
      <c r="B335" s="109" t="s">
        <v>1088</v>
      </c>
      <c r="C335" s="123" t="s">
        <v>1414</v>
      </c>
      <c r="D335" s="105">
        <v>0</v>
      </c>
      <c r="E335" s="105">
        <v>0</v>
      </c>
      <c r="F335" s="105">
        <v>0</v>
      </c>
      <c r="G335" s="105">
        <v>0</v>
      </c>
      <c r="H335" s="105">
        <v>0</v>
      </c>
      <c r="I335" s="105">
        <v>0</v>
      </c>
      <c r="J335" s="105">
        <v>0</v>
      </c>
      <c r="K335" s="105">
        <v>0</v>
      </c>
      <c r="L335" s="105">
        <v>0</v>
      </c>
      <c r="M335" s="105">
        <f t="shared" si="6"/>
        <v>0</v>
      </c>
      <c r="N335" s="105">
        <v>0</v>
      </c>
      <c r="O335" s="106">
        <v>0</v>
      </c>
    </row>
    <row r="336" spans="1:87" ht="32.25" customHeight="1" outlineLevel="1" x14ac:dyDescent="0.3">
      <c r="A336" s="116">
        <v>30338</v>
      </c>
      <c r="B336" s="109" t="s">
        <v>1089</v>
      </c>
      <c r="C336" s="123" t="s">
        <v>1538</v>
      </c>
      <c r="D336" s="105">
        <v>0</v>
      </c>
      <c r="E336" s="105">
        <v>0</v>
      </c>
      <c r="F336" s="105">
        <v>0</v>
      </c>
      <c r="G336" s="105">
        <v>0</v>
      </c>
      <c r="H336" s="105">
        <v>0</v>
      </c>
      <c r="I336" s="105">
        <v>0</v>
      </c>
      <c r="J336" s="105">
        <v>0</v>
      </c>
      <c r="K336" s="105">
        <v>0</v>
      </c>
      <c r="L336" s="105">
        <v>0</v>
      </c>
      <c r="M336" s="105">
        <f t="shared" si="6"/>
        <v>0</v>
      </c>
      <c r="N336" s="105">
        <v>0</v>
      </c>
      <c r="O336" s="106">
        <v>0</v>
      </c>
      <c r="Q336" s="17"/>
      <c r="R336" s="15"/>
      <c r="S336" s="15"/>
      <c r="T336" s="15"/>
      <c r="CE336" s="16"/>
      <c r="CH336" s="23"/>
      <c r="CI336" s="23"/>
    </row>
    <row r="337" spans="1:87" ht="27" customHeight="1" outlineLevel="1" x14ac:dyDescent="0.3">
      <c r="A337" s="119">
        <v>30339</v>
      </c>
      <c r="B337" s="49" t="s">
        <v>1133</v>
      </c>
      <c r="C337" s="50" t="s">
        <v>1542</v>
      </c>
      <c r="D337" s="52">
        <v>2</v>
      </c>
      <c r="E337" s="51">
        <v>0</v>
      </c>
      <c r="F337" s="51">
        <v>0</v>
      </c>
      <c r="G337" s="51">
        <v>0</v>
      </c>
      <c r="H337" s="51">
        <v>0</v>
      </c>
      <c r="I337" s="51">
        <v>0</v>
      </c>
      <c r="J337" s="51">
        <v>0</v>
      </c>
      <c r="K337" s="58">
        <f>creches!P40+creches!P83</f>
        <v>17</v>
      </c>
      <c r="L337" s="58">
        <f>creches!Q40+creches!Q83</f>
        <v>0</v>
      </c>
      <c r="M337" s="52">
        <f t="shared" si="6"/>
        <v>17</v>
      </c>
      <c r="N337" s="51">
        <v>0</v>
      </c>
      <c r="O337" s="53">
        <f>N337/M337</f>
        <v>0</v>
      </c>
    </row>
    <row r="338" spans="1:87" ht="25.5" customHeight="1" outlineLevel="1" x14ac:dyDescent="0.3">
      <c r="A338" s="116">
        <v>30340</v>
      </c>
      <c r="B338" s="109" t="s">
        <v>1090</v>
      </c>
      <c r="C338" s="123" t="s">
        <v>1414</v>
      </c>
      <c r="D338" s="105">
        <v>0</v>
      </c>
      <c r="E338" s="105">
        <v>0</v>
      </c>
      <c r="F338" s="105">
        <v>0</v>
      </c>
      <c r="G338" s="105">
        <v>0</v>
      </c>
      <c r="H338" s="105">
        <v>0</v>
      </c>
      <c r="I338" s="105">
        <v>0</v>
      </c>
      <c r="J338" s="105">
        <v>0</v>
      </c>
      <c r="K338" s="105">
        <v>0</v>
      </c>
      <c r="L338" s="105">
        <v>0</v>
      </c>
      <c r="M338" s="105">
        <f t="shared" si="6"/>
        <v>0</v>
      </c>
      <c r="N338" s="105">
        <v>0</v>
      </c>
      <c r="O338" s="106">
        <v>0</v>
      </c>
    </row>
    <row r="339" spans="1:87" ht="28.5" customHeight="1" outlineLevel="1" x14ac:dyDescent="0.3">
      <c r="A339" s="119">
        <v>30341</v>
      </c>
      <c r="B339" s="56" t="s">
        <v>1091</v>
      </c>
      <c r="C339" s="50" t="s">
        <v>1418</v>
      </c>
      <c r="D339" s="52">
        <v>2</v>
      </c>
      <c r="E339" s="51">
        <v>0</v>
      </c>
      <c r="F339" s="51">
        <v>0</v>
      </c>
      <c r="G339" s="51">
        <v>0</v>
      </c>
      <c r="H339" s="51">
        <v>0</v>
      </c>
      <c r="I339" s="51">
        <v>0</v>
      </c>
      <c r="J339" s="51">
        <v>0</v>
      </c>
      <c r="K339" s="58">
        <f>creches!P100+creches!P101</f>
        <v>49</v>
      </c>
      <c r="L339" s="58">
        <f>creches!Q100+creches!Q101</f>
        <v>0</v>
      </c>
      <c r="M339" s="52">
        <f t="shared" si="6"/>
        <v>49</v>
      </c>
      <c r="N339" s="51">
        <v>0</v>
      </c>
      <c r="O339" s="53">
        <f>N339/M339</f>
        <v>0</v>
      </c>
    </row>
    <row r="340" spans="1:87" ht="25.5" customHeight="1" outlineLevel="1" x14ac:dyDescent="0.3">
      <c r="A340" s="116">
        <v>30342</v>
      </c>
      <c r="B340" s="109" t="s">
        <v>1092</v>
      </c>
      <c r="C340" s="123" t="s">
        <v>1540</v>
      </c>
      <c r="D340" s="105">
        <v>0</v>
      </c>
      <c r="E340" s="105">
        <v>0</v>
      </c>
      <c r="F340" s="105">
        <v>0</v>
      </c>
      <c r="G340" s="105">
        <v>0</v>
      </c>
      <c r="H340" s="105">
        <v>0</v>
      </c>
      <c r="I340" s="105">
        <v>0</v>
      </c>
      <c r="J340" s="105">
        <v>0</v>
      </c>
      <c r="K340" s="105">
        <v>0</v>
      </c>
      <c r="L340" s="105">
        <v>0</v>
      </c>
      <c r="M340" s="105">
        <f t="shared" si="6"/>
        <v>0</v>
      </c>
      <c r="N340" s="105">
        <v>0</v>
      </c>
      <c r="O340" s="106">
        <v>0</v>
      </c>
    </row>
    <row r="341" spans="1:87" ht="26.25" customHeight="1" outlineLevel="1" x14ac:dyDescent="0.3">
      <c r="A341" s="116">
        <v>30343</v>
      </c>
      <c r="B341" s="109" t="s">
        <v>1093</v>
      </c>
      <c r="C341" s="123" t="s">
        <v>1538</v>
      </c>
      <c r="D341" s="105">
        <v>0</v>
      </c>
      <c r="E341" s="105">
        <v>0</v>
      </c>
      <c r="F341" s="105">
        <v>0</v>
      </c>
      <c r="G341" s="105">
        <v>0</v>
      </c>
      <c r="H341" s="105">
        <v>0</v>
      </c>
      <c r="I341" s="105">
        <v>0</v>
      </c>
      <c r="J341" s="105">
        <v>0</v>
      </c>
      <c r="K341" s="105">
        <v>0</v>
      </c>
      <c r="L341" s="105">
        <v>0</v>
      </c>
      <c r="M341" s="105">
        <f t="shared" si="6"/>
        <v>0</v>
      </c>
      <c r="N341" s="105">
        <v>0</v>
      </c>
      <c r="O341" s="106">
        <v>0</v>
      </c>
    </row>
    <row r="342" spans="1:87" ht="24" customHeight="1" outlineLevel="1" x14ac:dyDescent="0.3">
      <c r="A342" s="119">
        <v>30344</v>
      </c>
      <c r="B342" s="49" t="s">
        <v>1094</v>
      </c>
      <c r="C342" s="50" t="s">
        <v>1415</v>
      </c>
      <c r="D342" s="52">
        <v>3</v>
      </c>
      <c r="E342" s="51">
        <v>0</v>
      </c>
      <c r="F342" s="51">
        <v>0</v>
      </c>
      <c r="G342" s="51">
        <v>0</v>
      </c>
      <c r="H342" s="51">
        <v>0</v>
      </c>
      <c r="I342" s="51">
        <v>0</v>
      </c>
      <c r="J342" s="51">
        <v>0</v>
      </c>
      <c r="K342" s="58">
        <f>creches!P146+creches!P147+creches!P148</f>
        <v>59</v>
      </c>
      <c r="L342" s="58">
        <f>creches!Q146+creches!Q147+creches!Q148</f>
        <v>0</v>
      </c>
      <c r="M342" s="52">
        <f t="shared" si="6"/>
        <v>59</v>
      </c>
      <c r="N342" s="51">
        <v>0</v>
      </c>
      <c r="O342" s="53">
        <f>N342/M342</f>
        <v>0</v>
      </c>
    </row>
    <row r="343" spans="1:87" s="21" customFormat="1" ht="24.75" customHeight="1" outlineLevel="1" x14ac:dyDescent="0.25">
      <c r="A343" s="116">
        <v>30345</v>
      </c>
      <c r="B343" s="117" t="s">
        <v>1396</v>
      </c>
      <c r="C343" s="123" t="s">
        <v>1538</v>
      </c>
      <c r="D343" s="105">
        <v>0</v>
      </c>
      <c r="E343" s="105">
        <v>0</v>
      </c>
      <c r="F343" s="105">
        <v>0</v>
      </c>
      <c r="G343" s="105">
        <v>0</v>
      </c>
      <c r="H343" s="105">
        <v>0</v>
      </c>
      <c r="I343" s="105">
        <v>0</v>
      </c>
      <c r="J343" s="105">
        <v>0</v>
      </c>
      <c r="K343" s="105">
        <v>0</v>
      </c>
      <c r="L343" s="105">
        <v>0</v>
      </c>
      <c r="M343" s="105">
        <f t="shared" si="6"/>
        <v>0</v>
      </c>
      <c r="N343" s="105">
        <v>0</v>
      </c>
      <c r="O343" s="106">
        <v>0</v>
      </c>
      <c r="Q343" s="15"/>
      <c r="R343" s="15"/>
      <c r="S343" s="15"/>
      <c r="T343" s="15"/>
      <c r="U343" s="15"/>
      <c r="V343" s="18"/>
      <c r="W343" s="18"/>
      <c r="X343" s="18"/>
      <c r="Y343" s="18"/>
      <c r="Z343" s="18"/>
      <c r="AA343" s="18"/>
      <c r="AB343" s="18"/>
      <c r="AC343" s="18"/>
      <c r="AD343" s="18"/>
      <c r="AE343" s="18"/>
      <c r="AF343" s="18"/>
      <c r="AG343" s="18"/>
      <c r="AH343" s="18"/>
      <c r="AI343" s="18"/>
      <c r="AJ343" s="18"/>
      <c r="AK343" s="18"/>
      <c r="AL343" s="18"/>
      <c r="AM343" s="18"/>
      <c r="AN343" s="18"/>
      <c r="AO343" s="18"/>
      <c r="AP343" s="18"/>
      <c r="AQ343" s="18"/>
      <c r="AR343" s="18"/>
      <c r="AS343" s="18"/>
      <c r="AT343" s="18"/>
      <c r="AU343" s="18"/>
      <c r="AV343" s="18"/>
      <c r="AW343" s="18"/>
      <c r="AX343" s="18"/>
      <c r="AY343" s="18"/>
      <c r="AZ343" s="18"/>
      <c r="BA343" s="18"/>
      <c r="BB343" s="18"/>
      <c r="BC343" s="18"/>
      <c r="BD343" s="18"/>
      <c r="BE343" s="18"/>
      <c r="BF343" s="18"/>
      <c r="BG343" s="18"/>
      <c r="BH343" s="18"/>
      <c r="BI343" s="18"/>
      <c r="BJ343" s="18"/>
      <c r="BK343" s="18"/>
      <c r="BL343" s="18"/>
      <c r="BM343" s="18"/>
      <c r="BN343" s="18"/>
      <c r="BO343" s="18"/>
      <c r="BP343" s="18"/>
      <c r="BQ343" s="18"/>
      <c r="BR343" s="18"/>
      <c r="BS343" s="18"/>
      <c r="BT343" s="18"/>
      <c r="BU343" s="18"/>
      <c r="BV343" s="18"/>
      <c r="BW343" s="18"/>
      <c r="BX343" s="18"/>
      <c r="BY343" s="18"/>
      <c r="BZ343" s="18"/>
      <c r="CA343" s="18"/>
      <c r="CB343" s="18"/>
      <c r="CC343" s="18"/>
      <c r="CD343" s="18"/>
      <c r="CE343" s="18"/>
      <c r="CF343" s="18"/>
      <c r="CG343" s="18"/>
    </row>
    <row r="344" spans="1:87" ht="25.5" customHeight="1" outlineLevel="1" x14ac:dyDescent="0.3">
      <c r="A344" s="119">
        <v>30346</v>
      </c>
      <c r="B344" s="55" t="s">
        <v>1095</v>
      </c>
      <c r="C344" s="50" t="s">
        <v>1414</v>
      </c>
      <c r="D344" s="51">
        <v>1</v>
      </c>
      <c r="E344" s="51">
        <v>0</v>
      </c>
      <c r="F344" s="51">
        <v>0</v>
      </c>
      <c r="G344" s="51">
        <v>0</v>
      </c>
      <c r="H344" s="51">
        <v>0</v>
      </c>
      <c r="I344" s="51">
        <v>0</v>
      </c>
      <c r="J344" s="51">
        <v>0</v>
      </c>
      <c r="K344" s="58">
        <f>creches!P57</f>
        <v>20</v>
      </c>
      <c r="L344" s="58">
        <f>creches!Q57</f>
        <v>0</v>
      </c>
      <c r="M344" s="52">
        <f t="shared" si="6"/>
        <v>20</v>
      </c>
      <c r="N344" s="51">
        <v>0</v>
      </c>
      <c r="O344" s="53">
        <f>N344/M344</f>
        <v>0</v>
      </c>
    </row>
    <row r="345" spans="1:87" ht="34.5" customHeight="1" outlineLevel="1" x14ac:dyDescent="0.3">
      <c r="A345" s="116">
        <v>30347</v>
      </c>
      <c r="B345" s="109" t="s">
        <v>1096</v>
      </c>
      <c r="C345" s="123" t="s">
        <v>1415</v>
      </c>
      <c r="D345" s="105">
        <v>0</v>
      </c>
      <c r="E345" s="105">
        <v>0</v>
      </c>
      <c r="F345" s="105">
        <v>0</v>
      </c>
      <c r="G345" s="105">
        <v>0</v>
      </c>
      <c r="H345" s="105">
        <v>0</v>
      </c>
      <c r="I345" s="105">
        <v>0</v>
      </c>
      <c r="J345" s="105">
        <v>0</v>
      </c>
      <c r="K345" s="105">
        <v>0</v>
      </c>
      <c r="L345" s="105">
        <v>0</v>
      </c>
      <c r="M345" s="105">
        <f t="shared" si="6"/>
        <v>0</v>
      </c>
      <c r="N345" s="105">
        <v>0</v>
      </c>
      <c r="O345" s="106">
        <v>0</v>
      </c>
    </row>
    <row r="346" spans="1:87" ht="22.5" customHeight="1" outlineLevel="1" x14ac:dyDescent="0.3">
      <c r="A346" s="119">
        <v>30348</v>
      </c>
      <c r="B346" s="55" t="s">
        <v>1097</v>
      </c>
      <c r="C346" s="50" t="s">
        <v>1414</v>
      </c>
      <c r="D346" s="51">
        <v>1</v>
      </c>
      <c r="E346" s="51">
        <v>0</v>
      </c>
      <c r="F346" s="51">
        <v>0</v>
      </c>
      <c r="G346" s="51">
        <v>0</v>
      </c>
      <c r="H346" s="51">
        <v>0</v>
      </c>
      <c r="I346" s="51">
        <v>0</v>
      </c>
      <c r="J346" s="51">
        <v>0</v>
      </c>
      <c r="K346" s="58">
        <f>creches!P12</f>
        <v>28</v>
      </c>
      <c r="L346" s="58">
        <f>creches!Q12</f>
        <v>0</v>
      </c>
      <c r="M346" s="52">
        <f t="shared" si="6"/>
        <v>28</v>
      </c>
      <c r="N346" s="51">
        <v>0</v>
      </c>
      <c r="O346" s="53">
        <f>N346/M346</f>
        <v>0</v>
      </c>
    </row>
    <row r="347" spans="1:87" ht="27" customHeight="1" outlineLevel="1" x14ac:dyDescent="0.3">
      <c r="A347" s="119">
        <v>30349</v>
      </c>
      <c r="B347" s="57" t="s">
        <v>1098</v>
      </c>
      <c r="C347" s="50" t="s">
        <v>1544</v>
      </c>
      <c r="D347" s="52">
        <v>1</v>
      </c>
      <c r="E347" s="52">
        <v>0</v>
      </c>
      <c r="F347" s="52">
        <v>0</v>
      </c>
      <c r="G347" s="52">
        <v>0</v>
      </c>
      <c r="H347" s="52">
        <v>0</v>
      </c>
      <c r="I347" s="52">
        <v>0</v>
      </c>
      <c r="J347" s="52">
        <v>0</v>
      </c>
      <c r="K347" s="54">
        <f>creches!P166</f>
        <v>10</v>
      </c>
      <c r="L347" s="54">
        <f>creches!Q166</f>
        <v>0</v>
      </c>
      <c r="M347" s="52">
        <f t="shared" si="6"/>
        <v>10</v>
      </c>
      <c r="N347" s="52">
        <v>0</v>
      </c>
      <c r="O347" s="53">
        <v>0</v>
      </c>
    </row>
    <row r="348" spans="1:87" ht="27.75" customHeight="1" outlineLevel="1" x14ac:dyDescent="0.3">
      <c r="A348" s="120">
        <v>30350</v>
      </c>
      <c r="B348" s="92" t="s">
        <v>1099</v>
      </c>
      <c r="C348" s="121" t="s">
        <v>1542</v>
      </c>
      <c r="D348" s="87">
        <v>1</v>
      </c>
      <c r="E348" s="88">
        <v>1</v>
      </c>
      <c r="F348" s="88">
        <v>0</v>
      </c>
      <c r="G348" s="88">
        <v>0</v>
      </c>
      <c r="H348" s="88">
        <v>0</v>
      </c>
      <c r="I348" s="88">
        <v>0</v>
      </c>
      <c r="J348" s="88">
        <v>1</v>
      </c>
      <c r="K348" s="93">
        <f>creches!P103</f>
        <v>51</v>
      </c>
      <c r="L348" s="93">
        <f>creches!Q103</f>
        <v>0</v>
      </c>
      <c r="M348" s="87">
        <f t="shared" si="6"/>
        <v>51</v>
      </c>
      <c r="N348" s="88">
        <f>M348</f>
        <v>51</v>
      </c>
      <c r="O348" s="90">
        <f>N348/M348</f>
        <v>1</v>
      </c>
    </row>
    <row r="349" spans="1:87" ht="42" customHeight="1" outlineLevel="1" x14ac:dyDescent="0.3">
      <c r="A349" s="120">
        <v>30351</v>
      </c>
      <c r="B349" s="181" t="s">
        <v>1100</v>
      </c>
      <c r="C349" s="121" t="s">
        <v>1543</v>
      </c>
      <c r="D349" s="182">
        <v>5</v>
      </c>
      <c r="E349" s="88">
        <v>2</v>
      </c>
      <c r="F349" s="88">
        <v>0</v>
      </c>
      <c r="G349" s="88">
        <v>0</v>
      </c>
      <c r="H349" s="88">
        <v>0</v>
      </c>
      <c r="I349" s="88">
        <v>0</v>
      </c>
      <c r="J349" s="88">
        <v>2</v>
      </c>
      <c r="K349" s="196">
        <f>creches!P55+creches!P115+creches!P137+creches!P138+creches!P181</f>
        <v>126</v>
      </c>
      <c r="L349" s="93">
        <f>creches!Q55+creches!Q115+creches!Q137+creches!Q138+creches!Q181</f>
        <v>0</v>
      </c>
      <c r="M349" s="182">
        <f t="shared" si="6"/>
        <v>126</v>
      </c>
      <c r="N349" s="93">
        <f>creches!P55+creches!P115</f>
        <v>90</v>
      </c>
      <c r="O349" s="90">
        <f>N349/M349</f>
        <v>0.7142857142857143</v>
      </c>
    </row>
    <row r="350" spans="1:87" ht="24.75" customHeight="1" outlineLevel="1" x14ac:dyDescent="0.3">
      <c r="A350" s="119">
        <v>30352</v>
      </c>
      <c r="B350" s="57" t="s">
        <v>1101</v>
      </c>
      <c r="C350" s="50" t="s">
        <v>1544</v>
      </c>
      <c r="D350" s="52">
        <v>1</v>
      </c>
      <c r="E350" s="51">
        <v>0</v>
      </c>
      <c r="F350" s="51">
        <v>0</v>
      </c>
      <c r="G350" s="51">
        <v>0</v>
      </c>
      <c r="H350" s="51">
        <v>0</v>
      </c>
      <c r="I350" s="51">
        <v>0</v>
      </c>
      <c r="J350" s="51">
        <v>0</v>
      </c>
      <c r="K350" s="58">
        <f>creches!P88</f>
        <v>20</v>
      </c>
      <c r="L350" s="58">
        <f>creches!Q88</f>
        <v>0</v>
      </c>
      <c r="M350" s="52">
        <f t="shared" si="6"/>
        <v>20</v>
      </c>
      <c r="N350" s="51">
        <v>0</v>
      </c>
      <c r="O350" s="53">
        <f>N350/M350</f>
        <v>0</v>
      </c>
    </row>
    <row r="351" spans="1:87" ht="27.75" customHeight="1" outlineLevel="1" x14ac:dyDescent="0.3">
      <c r="A351" s="116">
        <v>30353</v>
      </c>
      <c r="B351" s="132" t="s">
        <v>1102</v>
      </c>
      <c r="C351" s="123" t="s">
        <v>1542</v>
      </c>
      <c r="D351" s="105">
        <v>0</v>
      </c>
      <c r="E351" s="105">
        <v>0</v>
      </c>
      <c r="F351" s="105">
        <v>0</v>
      </c>
      <c r="G351" s="105">
        <v>0</v>
      </c>
      <c r="H351" s="105">
        <v>0</v>
      </c>
      <c r="I351" s="105">
        <v>0</v>
      </c>
      <c r="J351" s="105">
        <v>0</v>
      </c>
      <c r="K351" s="105">
        <v>0</v>
      </c>
      <c r="L351" s="105">
        <v>0</v>
      </c>
      <c r="M351" s="105">
        <f t="shared" si="6"/>
        <v>0</v>
      </c>
      <c r="N351" s="105">
        <v>0</v>
      </c>
      <c r="O351" s="106">
        <v>0</v>
      </c>
    </row>
    <row r="352" spans="1:87" s="29" customFormat="1" ht="30.75" customHeight="1" outlineLevel="1" x14ac:dyDescent="0.3">
      <c r="A352" s="24"/>
      <c r="B352" s="25" t="s">
        <v>1103</v>
      </c>
      <c r="C352" s="26"/>
      <c r="D352" s="26">
        <f>SUM(D2:D351)</f>
        <v>180</v>
      </c>
      <c r="E352" s="26">
        <f t="shared" ref="E352:N352" si="7">SUM(E2:E351)</f>
        <v>67</v>
      </c>
      <c r="F352" s="26">
        <f t="shared" si="7"/>
        <v>2</v>
      </c>
      <c r="G352" s="26">
        <f t="shared" si="7"/>
        <v>12</v>
      </c>
      <c r="H352" s="26">
        <f t="shared" si="7"/>
        <v>23</v>
      </c>
      <c r="I352" s="26">
        <f t="shared" si="7"/>
        <v>20</v>
      </c>
      <c r="J352" s="26">
        <f t="shared" si="7"/>
        <v>10</v>
      </c>
      <c r="K352" s="26">
        <f t="shared" si="7"/>
        <v>4857</v>
      </c>
      <c r="L352" s="27">
        <f t="shared" si="7"/>
        <v>49</v>
      </c>
      <c r="M352" s="27">
        <f t="shared" si="7"/>
        <v>4906</v>
      </c>
      <c r="N352" s="27">
        <f t="shared" si="7"/>
        <v>2064</v>
      </c>
      <c r="O352" s="28">
        <f>N352/M352</f>
        <v>0.4207093355075418</v>
      </c>
      <c r="Q352" s="30"/>
      <c r="R352" s="30"/>
      <c r="S352" s="30"/>
      <c r="T352" s="30"/>
      <c r="U352" s="30"/>
      <c r="V352" s="31"/>
      <c r="W352" s="31"/>
      <c r="X352" s="31"/>
      <c r="Y352" s="31"/>
      <c r="Z352" s="31"/>
      <c r="AA352" s="31"/>
      <c r="AB352" s="31"/>
      <c r="AC352" s="31"/>
      <c r="AD352" s="31"/>
      <c r="AE352" s="31"/>
      <c r="AF352" s="31"/>
      <c r="AG352" s="31"/>
      <c r="AH352" s="31"/>
      <c r="AI352" s="31"/>
      <c r="AJ352" s="31"/>
      <c r="AK352" s="31"/>
      <c r="AL352" s="31"/>
      <c r="AM352" s="31"/>
      <c r="AN352" s="31"/>
      <c r="AO352" s="31"/>
      <c r="AP352" s="31"/>
      <c r="AQ352" s="31"/>
      <c r="AR352" s="31"/>
      <c r="AS352" s="31"/>
      <c r="AT352" s="31"/>
      <c r="AU352" s="31"/>
      <c r="AV352" s="31"/>
      <c r="AW352" s="31"/>
      <c r="AX352" s="31"/>
      <c r="AY352" s="31"/>
      <c r="AZ352" s="31"/>
      <c r="BA352" s="31"/>
      <c r="BB352" s="31"/>
      <c r="BC352" s="31"/>
      <c r="BD352" s="31"/>
      <c r="BE352" s="31"/>
      <c r="BF352" s="31"/>
      <c r="BG352" s="31"/>
      <c r="BH352" s="31"/>
      <c r="BI352" s="31"/>
      <c r="BJ352" s="31"/>
      <c r="BK352" s="31"/>
      <c r="BL352" s="31"/>
      <c r="BM352" s="31"/>
      <c r="BN352" s="31"/>
      <c r="BO352" s="31"/>
      <c r="BP352" s="31"/>
      <c r="BQ352" s="31"/>
      <c r="BR352" s="31"/>
      <c r="BS352" s="31"/>
      <c r="BT352" s="31"/>
      <c r="BU352" s="31"/>
      <c r="BV352" s="31"/>
      <c r="BW352" s="31"/>
      <c r="BX352" s="31"/>
      <c r="BY352" s="31"/>
      <c r="BZ352" s="31"/>
      <c r="CA352" s="31"/>
      <c r="CB352" s="31"/>
      <c r="CC352" s="31"/>
      <c r="CD352" s="31"/>
      <c r="CE352" s="31"/>
      <c r="CF352" s="31"/>
      <c r="CG352" s="31"/>
      <c r="CH352" s="31"/>
      <c r="CI352" s="31"/>
    </row>
    <row r="353" spans="1:87" s="29" customFormat="1" ht="42" customHeight="1" outlineLevel="1" x14ac:dyDescent="0.3">
      <c r="A353" s="32"/>
      <c r="B353" s="33"/>
      <c r="C353" s="34"/>
      <c r="D353" s="34"/>
      <c r="E353" s="34">
        <f>D352-E352</f>
        <v>113</v>
      </c>
      <c r="F353" s="34"/>
      <c r="G353" s="34"/>
      <c r="H353" s="34"/>
      <c r="I353" s="34"/>
      <c r="J353" s="34">
        <f>F352+G352+H352+I352+J352</f>
        <v>67</v>
      </c>
      <c r="K353" s="34"/>
      <c r="L353" s="34"/>
      <c r="M353" s="35">
        <f>K352+L352</f>
        <v>4906</v>
      </c>
      <c r="N353" s="34"/>
      <c r="O353" s="36"/>
      <c r="Q353" s="30"/>
      <c r="R353" s="30"/>
      <c r="S353" s="30"/>
      <c r="T353" s="30"/>
      <c r="U353" s="30"/>
      <c r="V353" s="31"/>
      <c r="W353" s="31"/>
      <c r="X353" s="31"/>
      <c r="Y353" s="31"/>
      <c r="Z353" s="31"/>
      <c r="AA353" s="31"/>
      <c r="AB353" s="31"/>
      <c r="AC353" s="31"/>
      <c r="AD353" s="31"/>
      <c r="AE353" s="31"/>
      <c r="AF353" s="31"/>
      <c r="AG353" s="31"/>
      <c r="AH353" s="31"/>
      <c r="AI353" s="31"/>
      <c r="AJ353" s="31"/>
      <c r="AK353" s="31"/>
      <c r="AL353" s="31"/>
      <c r="AM353" s="31"/>
      <c r="AN353" s="31"/>
      <c r="AO353" s="31"/>
      <c r="AP353" s="31"/>
      <c r="AQ353" s="31"/>
      <c r="AR353" s="31"/>
      <c r="AS353" s="31"/>
      <c r="AT353" s="31"/>
      <c r="AU353" s="31"/>
      <c r="AV353" s="31"/>
      <c r="AW353" s="31"/>
      <c r="AX353" s="31"/>
      <c r="AY353" s="31"/>
      <c r="AZ353" s="31"/>
      <c r="BA353" s="31"/>
      <c r="BB353" s="31"/>
      <c r="BC353" s="31"/>
      <c r="BD353" s="31"/>
      <c r="BE353" s="31"/>
      <c r="BF353" s="31"/>
      <c r="BG353" s="31"/>
      <c r="BH353" s="31"/>
      <c r="BI353" s="31"/>
      <c r="BJ353" s="31"/>
      <c r="BK353" s="31"/>
      <c r="BL353" s="31"/>
      <c r="BM353" s="31"/>
      <c r="BN353" s="31"/>
      <c r="BO353" s="31"/>
      <c r="BP353" s="31"/>
      <c r="BQ353" s="31"/>
      <c r="BR353" s="31"/>
      <c r="BS353" s="31"/>
      <c r="BT353" s="31"/>
      <c r="BU353" s="31"/>
      <c r="BV353" s="31"/>
      <c r="BW353" s="31"/>
      <c r="BX353" s="31"/>
      <c r="BY353" s="31"/>
      <c r="BZ353" s="31"/>
      <c r="CA353" s="31"/>
      <c r="CB353" s="31"/>
      <c r="CC353" s="31"/>
      <c r="CD353" s="31"/>
      <c r="CE353" s="31"/>
      <c r="CF353" s="31"/>
      <c r="CG353" s="31"/>
      <c r="CH353" s="31"/>
    </row>
    <row r="354" spans="1:87" ht="27.75" customHeight="1" outlineLevel="1" x14ac:dyDescent="0.3">
      <c r="B354" s="37"/>
      <c r="J354" s="38">
        <f>J353/D352</f>
        <v>0.37222222222222223</v>
      </c>
      <c r="N354" s="38">
        <f>N352/M352</f>
        <v>0.4207093355075418</v>
      </c>
      <c r="P354" s="12"/>
      <c r="CH354" s="31"/>
    </row>
    <row r="355" spans="1:87" ht="36.75" customHeight="1" outlineLevel="1" x14ac:dyDescent="0.3">
      <c r="B355" s="39"/>
      <c r="N355" s="40"/>
      <c r="P355" s="12"/>
      <c r="CH355" s="31"/>
    </row>
    <row r="356" spans="1:87" s="21" customFormat="1" ht="27.75" customHeight="1" outlineLevel="1" x14ac:dyDescent="0.3">
      <c r="A356" s="18"/>
      <c r="B356" s="41"/>
      <c r="C356" s="18"/>
      <c r="D356" s="18"/>
      <c r="E356" s="18"/>
      <c r="F356" s="18"/>
      <c r="G356" s="18"/>
      <c r="H356" s="18"/>
      <c r="I356" s="18"/>
      <c r="J356" s="18"/>
      <c r="K356" s="18"/>
      <c r="L356" s="18"/>
      <c r="M356" s="18"/>
      <c r="N356" s="18"/>
      <c r="O356" s="42"/>
      <c r="Q356" s="15"/>
      <c r="R356" s="15"/>
      <c r="S356" s="15"/>
      <c r="T356" s="15"/>
      <c r="U356" s="15"/>
      <c r="V356" s="18"/>
      <c r="W356" s="18"/>
      <c r="X356" s="18"/>
      <c r="Y356" s="18"/>
      <c r="Z356" s="18"/>
      <c r="AA356" s="18"/>
      <c r="AB356" s="18"/>
      <c r="AC356" s="18"/>
      <c r="AD356" s="18"/>
      <c r="AE356" s="18"/>
      <c r="AF356" s="18"/>
      <c r="AG356" s="18"/>
      <c r="AH356" s="18"/>
      <c r="AI356" s="18"/>
      <c r="AJ356" s="18"/>
      <c r="AK356" s="18"/>
      <c r="AL356" s="18"/>
      <c r="AM356" s="18"/>
      <c r="AN356" s="18"/>
      <c r="AO356" s="18"/>
      <c r="AP356" s="18"/>
      <c r="AQ356" s="18"/>
      <c r="AR356" s="18"/>
      <c r="AS356" s="18"/>
      <c r="AT356" s="18"/>
      <c r="AU356" s="18"/>
      <c r="AV356" s="18"/>
      <c r="AW356" s="18"/>
      <c r="AX356" s="18"/>
      <c r="AY356" s="18"/>
      <c r="AZ356" s="18"/>
      <c r="BA356" s="18"/>
      <c r="BB356" s="18"/>
      <c r="BC356" s="18"/>
      <c r="BD356" s="18"/>
      <c r="BE356" s="18"/>
      <c r="BF356" s="18"/>
      <c r="BG356" s="18"/>
      <c r="BH356" s="18"/>
      <c r="BI356" s="18"/>
      <c r="BJ356" s="18"/>
      <c r="BK356" s="18"/>
      <c r="BL356" s="18"/>
      <c r="BM356" s="18"/>
      <c r="BN356" s="18"/>
      <c r="BO356" s="18"/>
      <c r="BP356" s="18"/>
      <c r="BQ356" s="18"/>
      <c r="BR356" s="18"/>
      <c r="BS356" s="18"/>
      <c r="BT356" s="18"/>
      <c r="BU356" s="18"/>
      <c r="BV356" s="18"/>
      <c r="BW356" s="18"/>
      <c r="BX356" s="18"/>
      <c r="BY356" s="18"/>
      <c r="BZ356" s="18"/>
      <c r="CA356" s="18"/>
      <c r="CB356" s="18"/>
      <c r="CC356" s="18"/>
      <c r="CD356" s="18"/>
      <c r="CE356" s="18"/>
      <c r="CF356" s="18"/>
      <c r="CG356" s="18"/>
      <c r="CH356" s="31"/>
    </row>
    <row r="357" spans="1:87" s="21" customFormat="1" ht="36.75" customHeight="1" outlineLevel="1" x14ac:dyDescent="0.3">
      <c r="A357" s="18"/>
      <c r="B357" s="41"/>
      <c r="C357" s="18"/>
      <c r="D357" s="18"/>
      <c r="E357" s="18"/>
      <c r="F357" s="18"/>
      <c r="G357" s="18"/>
      <c r="H357" s="18"/>
      <c r="I357" s="18"/>
      <c r="J357" s="18"/>
      <c r="K357" s="18"/>
      <c r="L357" s="18"/>
      <c r="M357" s="18"/>
      <c r="N357" s="18"/>
      <c r="O357" s="42"/>
      <c r="Q357" s="15"/>
      <c r="R357" s="15"/>
      <c r="S357" s="15"/>
      <c r="T357" s="15"/>
      <c r="U357" s="15"/>
      <c r="V357" s="18"/>
      <c r="W357" s="18"/>
      <c r="X357" s="18"/>
      <c r="Y357" s="18"/>
      <c r="Z357" s="18"/>
      <c r="AA357" s="18"/>
      <c r="AB357" s="18"/>
      <c r="AC357" s="18"/>
      <c r="AD357" s="18"/>
      <c r="AE357" s="18"/>
      <c r="AF357" s="18"/>
      <c r="AG357" s="18"/>
      <c r="AH357" s="18"/>
      <c r="AI357" s="18"/>
      <c r="AJ357" s="18"/>
      <c r="AK357" s="18"/>
      <c r="AL357" s="18"/>
      <c r="AM357" s="18"/>
      <c r="AN357" s="18"/>
      <c r="AO357" s="18"/>
      <c r="AP357" s="18"/>
      <c r="AQ357" s="18"/>
      <c r="AR357" s="18"/>
      <c r="AS357" s="18"/>
      <c r="AT357" s="18"/>
      <c r="AU357" s="18"/>
      <c r="AV357" s="18"/>
      <c r="AW357" s="18"/>
      <c r="AX357" s="18"/>
      <c r="AY357" s="18"/>
      <c r="AZ357" s="18"/>
      <c r="BA357" s="18"/>
      <c r="BB357" s="18"/>
      <c r="BC357" s="18"/>
      <c r="BD357" s="18"/>
      <c r="BE357" s="18"/>
      <c r="BF357" s="18"/>
      <c r="BG357" s="18"/>
      <c r="BH357" s="18"/>
      <c r="BI357" s="18"/>
      <c r="BJ357" s="18"/>
      <c r="BK357" s="18"/>
      <c r="BL357" s="18"/>
      <c r="BM357" s="18"/>
      <c r="BN357" s="18"/>
      <c r="BO357" s="18"/>
      <c r="BP357" s="18"/>
      <c r="BQ357" s="18"/>
      <c r="BR357" s="18"/>
      <c r="BS357" s="18"/>
      <c r="BT357" s="18"/>
      <c r="BU357" s="18"/>
      <c r="BV357" s="18"/>
      <c r="BW357" s="18"/>
      <c r="BX357" s="18"/>
      <c r="BY357" s="18"/>
      <c r="BZ357" s="18"/>
      <c r="CA357" s="18"/>
      <c r="CB357" s="18"/>
      <c r="CC357" s="18"/>
      <c r="CD357" s="18"/>
      <c r="CE357" s="18"/>
      <c r="CF357" s="18"/>
      <c r="CG357" s="18"/>
      <c r="CH357" s="31"/>
    </row>
    <row r="358" spans="1:87" ht="25.5" customHeight="1" x14ac:dyDescent="0.3">
      <c r="P358" s="12"/>
      <c r="CH358" s="31"/>
    </row>
    <row r="359" spans="1:87" ht="39" customHeight="1" x14ac:dyDescent="0.3">
      <c r="B359" s="44"/>
      <c r="C359" s="45"/>
      <c r="D359" s="45"/>
      <c r="E359" s="45"/>
      <c r="F359" s="45"/>
      <c r="G359" s="45"/>
      <c r="H359" s="45"/>
      <c r="I359" s="45"/>
      <c r="J359" s="45"/>
      <c r="K359" s="45"/>
      <c r="L359" s="45"/>
      <c r="M359" s="45"/>
      <c r="N359" s="45"/>
      <c r="O359" s="46"/>
      <c r="P359" s="12"/>
      <c r="U359" s="15"/>
      <c r="CH359" s="31"/>
      <c r="CI359" s="262"/>
    </row>
    <row r="360" spans="1:87" ht="36" customHeight="1" x14ac:dyDescent="0.3">
      <c r="B360" s="44"/>
      <c r="C360" s="45"/>
      <c r="D360" s="45"/>
      <c r="E360" s="45"/>
      <c r="F360" s="45"/>
      <c r="G360" s="45"/>
      <c r="H360" s="45"/>
      <c r="I360" s="45"/>
      <c r="J360" s="45"/>
      <c r="K360" s="45"/>
      <c r="L360" s="45"/>
      <c r="M360" s="45"/>
      <c r="N360" s="45"/>
      <c r="O360" s="46"/>
      <c r="P360" s="12"/>
      <c r="U360" s="15"/>
      <c r="CH360" s="31"/>
      <c r="CI360" s="262"/>
    </row>
    <row r="361" spans="1:87" s="21" customFormat="1" ht="25.5" customHeight="1" x14ac:dyDescent="0.3">
      <c r="A361" s="18"/>
      <c r="B361" s="44"/>
      <c r="C361" s="45"/>
      <c r="D361" s="45"/>
      <c r="E361" s="45"/>
      <c r="F361" s="45"/>
      <c r="G361" s="45"/>
      <c r="H361" s="45"/>
      <c r="I361" s="45"/>
      <c r="J361" s="45"/>
      <c r="K361" s="45"/>
      <c r="L361" s="45"/>
      <c r="M361" s="45"/>
      <c r="N361" s="45"/>
      <c r="O361" s="46"/>
      <c r="Q361" s="15"/>
      <c r="R361" s="13"/>
      <c r="S361" s="13"/>
      <c r="T361" s="13"/>
      <c r="U361" s="15"/>
      <c r="V361" s="47"/>
      <c r="W361" s="18"/>
      <c r="X361" s="18"/>
      <c r="Y361" s="18"/>
      <c r="Z361" s="18"/>
      <c r="AA361" s="18"/>
      <c r="AB361" s="18"/>
      <c r="AC361" s="18"/>
      <c r="AD361" s="18"/>
      <c r="AE361" s="18"/>
      <c r="AF361" s="18"/>
      <c r="AG361" s="18"/>
      <c r="AH361" s="18"/>
      <c r="AI361" s="18"/>
      <c r="AJ361" s="18"/>
      <c r="AK361" s="18"/>
      <c r="AL361" s="18"/>
      <c r="AM361" s="18"/>
      <c r="AN361" s="18"/>
      <c r="AO361" s="18"/>
      <c r="AP361" s="18"/>
      <c r="AQ361" s="18"/>
      <c r="AR361" s="18"/>
      <c r="AS361" s="18"/>
      <c r="AT361" s="18"/>
      <c r="AU361" s="18"/>
      <c r="AV361" s="18"/>
      <c r="AW361" s="18"/>
      <c r="AX361" s="18"/>
      <c r="AY361" s="18"/>
      <c r="AZ361" s="18"/>
      <c r="BA361" s="18"/>
      <c r="BB361" s="18"/>
      <c r="BC361" s="18"/>
      <c r="BD361" s="18"/>
      <c r="BE361" s="18"/>
      <c r="BF361" s="18"/>
      <c r="BG361" s="18"/>
      <c r="BH361" s="18"/>
      <c r="BI361" s="18"/>
      <c r="BJ361" s="18"/>
      <c r="BK361" s="18"/>
      <c r="BL361" s="18"/>
      <c r="BM361" s="18"/>
      <c r="BN361" s="18"/>
      <c r="BO361" s="18"/>
      <c r="BP361" s="18"/>
      <c r="BQ361" s="18"/>
      <c r="BR361" s="18"/>
      <c r="BS361" s="18"/>
      <c r="BT361" s="18"/>
      <c r="BU361" s="18"/>
      <c r="BV361" s="18"/>
      <c r="BW361" s="18"/>
      <c r="BX361" s="18"/>
      <c r="BY361" s="18"/>
      <c r="BZ361" s="18"/>
      <c r="CA361" s="18"/>
      <c r="CB361" s="18"/>
      <c r="CC361" s="18"/>
      <c r="CD361" s="18"/>
      <c r="CE361" s="18"/>
      <c r="CF361" s="18"/>
      <c r="CG361" s="18"/>
      <c r="CH361" s="31"/>
      <c r="CI361" s="263"/>
    </row>
    <row r="362" spans="1:87" s="21" customFormat="1" ht="43.5" customHeight="1" x14ac:dyDescent="0.3">
      <c r="A362" s="18"/>
      <c r="B362" s="44"/>
      <c r="C362" s="45"/>
      <c r="D362" s="45"/>
      <c r="E362" s="45"/>
      <c r="F362" s="45"/>
      <c r="G362" s="45"/>
      <c r="H362" s="45"/>
      <c r="I362" s="45"/>
      <c r="J362" s="45"/>
      <c r="K362" s="45"/>
      <c r="L362" s="45"/>
      <c r="M362" s="45"/>
      <c r="N362" s="45"/>
      <c r="O362" s="46"/>
      <c r="Q362" s="15"/>
      <c r="R362" s="13"/>
      <c r="S362" s="13"/>
      <c r="T362" s="13"/>
      <c r="U362" s="15"/>
      <c r="V362" s="47"/>
      <c r="W362" s="18"/>
      <c r="X362" s="18"/>
      <c r="Y362" s="18"/>
      <c r="Z362" s="18"/>
      <c r="AA362" s="18"/>
      <c r="AB362" s="18"/>
      <c r="AC362" s="18"/>
      <c r="AD362" s="18"/>
      <c r="AE362" s="18"/>
      <c r="AF362" s="18"/>
      <c r="AG362" s="18"/>
      <c r="AH362" s="18"/>
      <c r="AI362" s="18"/>
      <c r="AJ362" s="18"/>
      <c r="AK362" s="18"/>
      <c r="AL362" s="18"/>
      <c r="AM362" s="18"/>
      <c r="AN362" s="18"/>
      <c r="AO362" s="18"/>
      <c r="AP362" s="18"/>
      <c r="AQ362" s="18"/>
      <c r="AR362" s="18"/>
      <c r="AS362" s="18"/>
      <c r="AT362" s="18"/>
      <c r="AU362" s="18"/>
      <c r="AV362" s="18"/>
      <c r="AW362" s="18"/>
      <c r="AX362" s="18"/>
      <c r="AY362" s="18"/>
      <c r="AZ362" s="18"/>
      <c r="BA362" s="18"/>
      <c r="BB362" s="18"/>
      <c r="BC362" s="18"/>
      <c r="BD362" s="18"/>
      <c r="BE362" s="18"/>
      <c r="BF362" s="18"/>
      <c r="BG362" s="18"/>
      <c r="BH362" s="18"/>
      <c r="BI362" s="18"/>
      <c r="BJ362" s="18"/>
      <c r="BK362" s="18"/>
      <c r="BL362" s="18"/>
      <c r="BM362" s="18"/>
      <c r="BN362" s="18"/>
      <c r="BO362" s="18"/>
      <c r="BP362" s="18"/>
      <c r="BQ362" s="18"/>
      <c r="BR362" s="18"/>
      <c r="BS362" s="18"/>
      <c r="BT362" s="18"/>
      <c r="BU362" s="18"/>
      <c r="BV362" s="18"/>
      <c r="BW362" s="18"/>
      <c r="BX362" s="18"/>
      <c r="BY362" s="18"/>
      <c r="BZ362" s="18"/>
      <c r="CA362" s="18"/>
      <c r="CB362" s="18"/>
      <c r="CC362" s="18"/>
      <c r="CD362" s="18"/>
      <c r="CE362" s="18"/>
      <c r="CF362" s="18"/>
      <c r="CG362" s="18"/>
      <c r="CH362" s="31"/>
      <c r="CI362" s="263"/>
    </row>
    <row r="363" spans="1:87" s="21" customFormat="1" ht="43.5" customHeight="1" x14ac:dyDescent="0.3">
      <c r="A363" s="18"/>
      <c r="B363" s="44"/>
      <c r="C363" s="45"/>
      <c r="D363" s="45"/>
      <c r="E363" s="45"/>
      <c r="F363" s="45"/>
      <c r="G363" s="45"/>
      <c r="H363" s="45"/>
      <c r="I363" s="45"/>
      <c r="J363" s="45"/>
      <c r="K363" s="45"/>
      <c r="L363" s="45"/>
      <c r="M363" s="45"/>
      <c r="N363" s="45"/>
      <c r="O363" s="46"/>
      <c r="Q363" s="15"/>
      <c r="R363" s="13"/>
      <c r="S363" s="13"/>
      <c r="T363" s="13"/>
      <c r="U363" s="15"/>
      <c r="V363" s="47"/>
      <c r="W363" s="18"/>
      <c r="X363" s="18"/>
      <c r="Y363" s="18"/>
      <c r="Z363" s="18"/>
      <c r="AA363" s="18"/>
      <c r="AB363" s="18"/>
      <c r="AC363" s="18"/>
      <c r="AD363" s="18"/>
      <c r="AE363" s="18"/>
      <c r="AF363" s="18"/>
      <c r="AG363" s="18"/>
      <c r="AH363" s="18"/>
      <c r="AI363" s="18"/>
      <c r="AJ363" s="18"/>
      <c r="AK363" s="18"/>
      <c r="AL363" s="18"/>
      <c r="AM363" s="18"/>
      <c r="AN363" s="18"/>
      <c r="AO363" s="18"/>
      <c r="AP363" s="18"/>
      <c r="AQ363" s="18"/>
      <c r="AR363" s="18"/>
      <c r="AS363" s="18"/>
      <c r="AT363" s="18"/>
      <c r="AU363" s="18"/>
      <c r="AV363" s="18"/>
      <c r="AW363" s="18"/>
      <c r="AX363" s="18"/>
      <c r="AY363" s="18"/>
      <c r="AZ363" s="18"/>
      <c r="BA363" s="18"/>
      <c r="BB363" s="18"/>
      <c r="BC363" s="18"/>
      <c r="BD363" s="18"/>
      <c r="BE363" s="18"/>
      <c r="BF363" s="18"/>
      <c r="BG363" s="18"/>
      <c r="BH363" s="18"/>
      <c r="BI363" s="18"/>
      <c r="BJ363" s="18"/>
      <c r="BK363" s="18"/>
      <c r="BL363" s="18"/>
      <c r="BM363" s="18"/>
      <c r="BN363" s="18"/>
      <c r="BO363" s="18"/>
      <c r="BP363" s="18"/>
      <c r="BQ363" s="18"/>
      <c r="BR363" s="18"/>
      <c r="BS363" s="18"/>
      <c r="BT363" s="18"/>
      <c r="BU363" s="18"/>
      <c r="BV363" s="18"/>
      <c r="BW363" s="18"/>
      <c r="BX363" s="18"/>
      <c r="BY363" s="18"/>
      <c r="BZ363" s="18"/>
      <c r="CA363" s="18"/>
      <c r="CB363" s="18"/>
      <c r="CC363" s="18"/>
      <c r="CD363" s="18"/>
      <c r="CE363" s="18"/>
      <c r="CF363" s="18"/>
      <c r="CG363" s="18"/>
      <c r="CH363" s="31"/>
      <c r="CI363" s="262"/>
    </row>
    <row r="364" spans="1:87" s="21" customFormat="1" ht="25.5" customHeight="1" x14ac:dyDescent="0.3">
      <c r="A364" s="18"/>
      <c r="B364" s="44"/>
      <c r="C364" s="45"/>
      <c r="D364" s="45"/>
      <c r="E364" s="45"/>
      <c r="F364" s="45"/>
      <c r="G364" s="45"/>
      <c r="H364" s="45"/>
      <c r="I364" s="45"/>
      <c r="J364" s="45"/>
      <c r="K364" s="45"/>
      <c r="L364" s="45"/>
      <c r="M364" s="45"/>
      <c r="N364" s="45"/>
      <c r="O364" s="46"/>
      <c r="Q364" s="15"/>
      <c r="R364" s="13"/>
      <c r="S364" s="13"/>
      <c r="T364" s="13"/>
      <c r="U364" s="15"/>
      <c r="V364" s="18"/>
      <c r="W364" s="18"/>
      <c r="X364" s="18"/>
      <c r="Y364" s="18"/>
      <c r="Z364" s="18"/>
      <c r="AA364" s="18"/>
      <c r="AB364" s="18"/>
      <c r="AC364" s="18"/>
      <c r="AD364" s="18"/>
      <c r="AE364" s="18"/>
      <c r="AF364" s="18"/>
      <c r="AG364" s="18"/>
      <c r="AH364" s="18"/>
      <c r="AI364" s="18"/>
      <c r="AJ364" s="18"/>
      <c r="AK364" s="18"/>
      <c r="AL364" s="18"/>
      <c r="AM364" s="18"/>
      <c r="AN364" s="18"/>
      <c r="AO364" s="18"/>
      <c r="AP364" s="18"/>
      <c r="AQ364" s="18"/>
      <c r="AR364" s="18"/>
      <c r="AS364" s="18"/>
      <c r="AT364" s="18"/>
      <c r="AU364" s="18"/>
      <c r="AV364" s="18"/>
      <c r="AW364" s="18"/>
      <c r="AX364" s="18"/>
      <c r="AY364" s="18"/>
      <c r="AZ364" s="18"/>
      <c r="BA364" s="18"/>
      <c r="BB364" s="18"/>
      <c r="BC364" s="18"/>
      <c r="BD364" s="18"/>
      <c r="BE364" s="18"/>
      <c r="BF364" s="18"/>
      <c r="BG364" s="18"/>
      <c r="BH364" s="18"/>
      <c r="BI364" s="18"/>
      <c r="BJ364" s="18"/>
      <c r="BK364" s="18"/>
      <c r="BL364" s="18"/>
      <c r="BM364" s="18"/>
      <c r="BN364" s="18"/>
      <c r="BO364" s="18"/>
      <c r="BP364" s="18"/>
      <c r="BQ364" s="18"/>
      <c r="BR364" s="18"/>
      <c r="BS364" s="18"/>
      <c r="BT364" s="18"/>
      <c r="BU364" s="18"/>
      <c r="BV364" s="18"/>
      <c r="BW364" s="18"/>
      <c r="BX364" s="18"/>
      <c r="BY364" s="18"/>
      <c r="BZ364" s="18"/>
      <c r="CA364" s="18"/>
      <c r="CB364" s="18"/>
      <c r="CC364" s="18"/>
      <c r="CD364" s="18"/>
      <c r="CE364" s="18"/>
      <c r="CF364" s="18"/>
      <c r="CG364" s="18"/>
      <c r="CH364" s="31"/>
      <c r="CI364" s="262"/>
    </row>
    <row r="365" spans="1:87" s="21" customFormat="1" ht="25.5" customHeight="1" x14ac:dyDescent="0.3">
      <c r="A365" s="18"/>
      <c r="B365" s="44"/>
      <c r="C365" s="45"/>
      <c r="D365" s="45"/>
      <c r="E365" s="45"/>
      <c r="F365" s="45"/>
      <c r="G365" s="45"/>
      <c r="H365" s="45"/>
      <c r="I365" s="45"/>
      <c r="J365" s="45"/>
      <c r="K365" s="45"/>
      <c r="L365" s="45"/>
      <c r="M365" s="45"/>
      <c r="N365" s="45"/>
      <c r="O365" s="46"/>
      <c r="Q365" s="15"/>
      <c r="R365" s="13"/>
      <c r="S365" s="13"/>
      <c r="T365" s="13"/>
      <c r="U365" s="15"/>
      <c r="V365" s="18"/>
      <c r="W365" s="18"/>
      <c r="X365" s="18"/>
      <c r="Y365" s="18"/>
      <c r="Z365" s="18"/>
      <c r="AA365" s="18"/>
      <c r="AB365" s="18"/>
      <c r="AC365" s="18"/>
      <c r="AD365" s="18"/>
      <c r="AE365" s="18"/>
      <c r="AF365" s="18"/>
      <c r="AG365" s="18"/>
      <c r="AH365" s="18"/>
      <c r="AI365" s="18"/>
      <c r="AJ365" s="18"/>
      <c r="AK365" s="18"/>
      <c r="AL365" s="18"/>
      <c r="AM365" s="18"/>
      <c r="AN365" s="18"/>
      <c r="AO365" s="18"/>
      <c r="AP365" s="18"/>
      <c r="AQ365" s="18"/>
      <c r="AR365" s="18"/>
      <c r="AS365" s="18"/>
      <c r="AT365" s="18"/>
      <c r="AU365" s="18"/>
      <c r="AV365" s="18"/>
      <c r="AW365" s="18"/>
      <c r="AX365" s="18"/>
      <c r="AY365" s="18"/>
      <c r="AZ365" s="18"/>
      <c r="BA365" s="18"/>
      <c r="BB365" s="18"/>
      <c r="BC365" s="18"/>
      <c r="BD365" s="18"/>
      <c r="BE365" s="18"/>
      <c r="BF365" s="18"/>
      <c r="BG365" s="18"/>
      <c r="BH365" s="18"/>
      <c r="BI365" s="18"/>
      <c r="BJ365" s="18"/>
      <c r="BK365" s="18"/>
      <c r="BL365" s="18"/>
      <c r="BM365" s="18"/>
      <c r="BN365" s="18"/>
      <c r="BO365" s="18"/>
      <c r="BP365" s="18"/>
      <c r="BQ365" s="18"/>
      <c r="BR365" s="18"/>
      <c r="BS365" s="18"/>
      <c r="BT365" s="18"/>
      <c r="BU365" s="18"/>
      <c r="BV365" s="18"/>
      <c r="BW365" s="18"/>
      <c r="BX365" s="18"/>
      <c r="BY365" s="18"/>
      <c r="BZ365" s="18"/>
      <c r="CA365" s="18"/>
      <c r="CB365" s="18"/>
      <c r="CC365" s="18"/>
      <c r="CD365" s="18"/>
      <c r="CE365" s="18"/>
      <c r="CF365" s="18"/>
      <c r="CG365" s="18"/>
      <c r="CH365" s="31"/>
      <c r="CI365" s="262"/>
    </row>
    <row r="366" spans="1:87" s="21" customFormat="1" ht="24.75" customHeight="1" x14ac:dyDescent="0.3">
      <c r="A366" s="18"/>
      <c r="B366" s="44"/>
      <c r="C366" s="45"/>
      <c r="D366" s="45"/>
      <c r="E366" s="45"/>
      <c r="F366" s="45"/>
      <c r="G366" s="45"/>
      <c r="H366" s="45"/>
      <c r="I366" s="45"/>
      <c r="J366" s="45"/>
      <c r="K366" s="45"/>
      <c r="L366" s="45"/>
      <c r="M366" s="45"/>
      <c r="N366" s="45"/>
      <c r="O366" s="46"/>
      <c r="Q366" s="15"/>
      <c r="R366" s="13"/>
      <c r="S366" s="13"/>
      <c r="T366" s="13"/>
      <c r="U366" s="15"/>
      <c r="V366" s="47"/>
      <c r="W366" s="18"/>
      <c r="X366" s="18"/>
      <c r="Y366" s="18"/>
      <c r="Z366" s="18"/>
      <c r="AA366" s="18"/>
      <c r="AB366" s="18"/>
      <c r="AC366" s="18"/>
      <c r="AD366" s="18"/>
      <c r="AE366" s="18"/>
      <c r="AF366" s="18"/>
      <c r="AG366" s="18"/>
      <c r="AH366" s="18"/>
      <c r="AI366" s="18"/>
      <c r="AJ366" s="18"/>
      <c r="AK366" s="18"/>
      <c r="AL366" s="18"/>
      <c r="AM366" s="18"/>
      <c r="AN366" s="18"/>
      <c r="AO366" s="18"/>
      <c r="AP366" s="18"/>
      <c r="AQ366" s="18"/>
      <c r="AR366" s="18"/>
      <c r="AS366" s="18"/>
      <c r="AT366" s="18"/>
      <c r="AU366" s="18"/>
      <c r="AV366" s="18"/>
      <c r="AW366" s="18"/>
      <c r="AX366" s="18"/>
      <c r="AY366" s="18"/>
      <c r="AZ366" s="18"/>
      <c r="BA366" s="18"/>
      <c r="BB366" s="18"/>
      <c r="BC366" s="18"/>
      <c r="BD366" s="18"/>
      <c r="BE366" s="18"/>
      <c r="BF366" s="18"/>
      <c r="BG366" s="18"/>
      <c r="BH366" s="18"/>
      <c r="BI366" s="18"/>
      <c r="BJ366" s="18"/>
      <c r="BK366" s="18"/>
      <c r="BL366" s="18"/>
      <c r="BM366" s="18"/>
      <c r="BN366" s="18"/>
      <c r="BO366" s="18"/>
      <c r="BP366" s="18"/>
      <c r="BQ366" s="18"/>
      <c r="BR366" s="18"/>
      <c r="BS366" s="18"/>
      <c r="BT366" s="18"/>
      <c r="BU366" s="18"/>
      <c r="BV366" s="18"/>
      <c r="BW366" s="18"/>
      <c r="BX366" s="18"/>
      <c r="BY366" s="18"/>
      <c r="BZ366" s="18"/>
      <c r="CA366" s="18"/>
      <c r="CB366" s="18"/>
      <c r="CC366" s="18"/>
      <c r="CD366" s="18"/>
      <c r="CE366" s="18"/>
      <c r="CF366" s="18"/>
      <c r="CG366" s="18"/>
      <c r="CH366" s="31"/>
      <c r="CI366" s="262"/>
    </row>
    <row r="367" spans="1:87" ht="30" customHeight="1" x14ac:dyDescent="0.3">
      <c r="B367" s="44"/>
      <c r="C367" s="45"/>
      <c r="D367" s="45"/>
      <c r="E367" s="45"/>
      <c r="F367" s="45"/>
      <c r="G367" s="45"/>
      <c r="H367" s="45"/>
      <c r="I367" s="45"/>
      <c r="J367" s="45"/>
      <c r="K367" s="45"/>
      <c r="L367" s="45"/>
      <c r="M367" s="45"/>
      <c r="N367" s="45"/>
      <c r="O367" s="46"/>
      <c r="P367" s="12"/>
      <c r="CH367" s="31"/>
      <c r="CI367" s="262"/>
    </row>
    <row r="368" spans="1:87" x14ac:dyDescent="0.3">
      <c r="B368" s="44"/>
      <c r="C368" s="45"/>
      <c r="D368" s="45"/>
      <c r="E368" s="45"/>
      <c r="F368" s="45"/>
      <c r="G368" s="45"/>
      <c r="H368" s="45"/>
      <c r="I368" s="45"/>
      <c r="J368" s="45"/>
      <c r="K368" s="45"/>
      <c r="L368" s="45"/>
      <c r="M368" s="45"/>
      <c r="N368" s="45"/>
      <c r="O368" s="46"/>
      <c r="P368" s="12"/>
      <c r="CH368" s="31"/>
      <c r="CI368" s="262"/>
    </row>
    <row r="369" spans="1:87" x14ac:dyDescent="0.3">
      <c r="B369" s="44"/>
      <c r="C369" s="45"/>
      <c r="D369" s="45"/>
      <c r="E369" s="45"/>
      <c r="F369" s="45"/>
      <c r="G369" s="45"/>
      <c r="H369" s="45"/>
      <c r="I369" s="45"/>
      <c r="J369" s="45"/>
      <c r="K369" s="45"/>
      <c r="L369" s="45"/>
      <c r="M369" s="45"/>
      <c r="N369" s="45"/>
      <c r="O369" s="46"/>
      <c r="P369" s="12"/>
      <c r="CH369" s="31"/>
      <c r="CI369" s="262"/>
    </row>
    <row r="370" spans="1:87" ht="24.75" customHeight="1" x14ac:dyDescent="0.3">
      <c r="B370" s="44"/>
      <c r="C370" s="45"/>
      <c r="D370" s="45"/>
      <c r="E370" s="45"/>
      <c r="F370" s="45"/>
      <c r="G370" s="45"/>
      <c r="H370" s="45"/>
      <c r="I370" s="45"/>
      <c r="J370" s="45"/>
      <c r="K370" s="45"/>
      <c r="L370" s="45"/>
      <c r="M370" s="45"/>
      <c r="N370" s="45"/>
      <c r="O370" s="46"/>
      <c r="P370" s="12"/>
      <c r="CH370" s="31"/>
      <c r="CI370" s="262"/>
    </row>
    <row r="371" spans="1:87" ht="24.75" customHeight="1" x14ac:dyDescent="0.3">
      <c r="B371" s="44"/>
      <c r="C371" s="45"/>
      <c r="D371" s="45"/>
      <c r="E371" s="45"/>
      <c r="F371" s="45"/>
      <c r="G371" s="45"/>
      <c r="H371" s="45"/>
      <c r="I371" s="45"/>
      <c r="J371" s="45"/>
      <c r="K371" s="45"/>
      <c r="L371" s="45"/>
      <c r="M371" s="45"/>
      <c r="N371" s="45"/>
      <c r="O371" s="46"/>
      <c r="P371" s="12"/>
      <c r="CH371" s="31"/>
      <c r="CI371" s="262"/>
    </row>
    <row r="372" spans="1:87" ht="24" customHeight="1" x14ac:dyDescent="0.3">
      <c r="B372" s="44"/>
      <c r="C372" s="45"/>
      <c r="D372" s="45"/>
      <c r="E372" s="45"/>
      <c r="F372" s="45"/>
      <c r="G372" s="45"/>
      <c r="H372" s="45"/>
      <c r="I372" s="45"/>
      <c r="J372" s="45"/>
      <c r="K372" s="45"/>
      <c r="L372" s="45"/>
      <c r="M372" s="45"/>
      <c r="N372" s="45"/>
      <c r="O372" s="46"/>
      <c r="P372" s="12"/>
      <c r="CH372" s="31"/>
      <c r="CI372" s="262"/>
    </row>
    <row r="373" spans="1:87" s="21" customFormat="1" ht="25.5" customHeight="1" x14ac:dyDescent="0.3">
      <c r="A373" s="18"/>
      <c r="B373" s="44"/>
      <c r="C373" s="45"/>
      <c r="D373" s="45"/>
      <c r="E373" s="45"/>
      <c r="F373" s="45"/>
      <c r="G373" s="45"/>
      <c r="H373" s="45"/>
      <c r="I373" s="45"/>
      <c r="J373" s="45"/>
      <c r="K373" s="45"/>
      <c r="L373" s="45"/>
      <c r="M373" s="45"/>
      <c r="N373" s="45"/>
      <c r="O373" s="46"/>
      <c r="Q373" s="15"/>
      <c r="R373" s="13"/>
      <c r="S373" s="13"/>
      <c r="T373" s="13"/>
      <c r="U373" s="13"/>
      <c r="V373" s="18"/>
      <c r="W373" s="18"/>
      <c r="X373" s="18"/>
      <c r="Y373" s="18"/>
      <c r="Z373" s="18"/>
      <c r="AA373" s="18"/>
      <c r="AB373" s="18"/>
      <c r="AC373" s="18"/>
      <c r="AD373" s="18"/>
      <c r="AE373" s="18"/>
      <c r="AF373" s="18"/>
      <c r="AG373" s="18"/>
      <c r="AH373" s="18"/>
      <c r="AI373" s="18"/>
      <c r="AJ373" s="18"/>
      <c r="AK373" s="18"/>
      <c r="AL373" s="18"/>
      <c r="AM373" s="18"/>
      <c r="AN373" s="18"/>
      <c r="AO373" s="18"/>
      <c r="AP373" s="18"/>
      <c r="AQ373" s="18"/>
      <c r="AR373" s="18"/>
      <c r="AS373" s="18"/>
      <c r="AT373" s="18"/>
      <c r="AU373" s="18"/>
      <c r="AV373" s="18"/>
      <c r="AW373" s="18"/>
      <c r="AX373" s="18"/>
      <c r="AY373" s="18"/>
      <c r="AZ373" s="18"/>
      <c r="BA373" s="18"/>
      <c r="BB373" s="18"/>
      <c r="BC373" s="18"/>
      <c r="BD373" s="18"/>
      <c r="BE373" s="18"/>
      <c r="BF373" s="18"/>
      <c r="BG373" s="18"/>
      <c r="BH373" s="18"/>
      <c r="BI373" s="18"/>
      <c r="BJ373" s="18"/>
      <c r="BK373" s="18"/>
      <c r="BL373" s="18"/>
      <c r="BM373" s="18"/>
      <c r="BN373" s="18"/>
      <c r="BO373" s="18"/>
      <c r="BP373" s="18"/>
      <c r="BQ373" s="18"/>
      <c r="BR373" s="18"/>
      <c r="BS373" s="18"/>
      <c r="BT373" s="18"/>
      <c r="BU373" s="18"/>
      <c r="BV373" s="18"/>
      <c r="BW373" s="18"/>
      <c r="BX373" s="18"/>
      <c r="BY373" s="18"/>
      <c r="BZ373" s="18"/>
      <c r="CA373" s="18"/>
      <c r="CB373" s="18"/>
      <c r="CC373" s="18"/>
      <c r="CD373" s="18"/>
      <c r="CE373" s="18"/>
      <c r="CF373" s="18"/>
      <c r="CG373" s="18"/>
      <c r="CH373" s="31"/>
    </row>
    <row r="374" spans="1:87" s="21" customFormat="1" ht="51.75" customHeight="1" x14ac:dyDescent="0.3">
      <c r="A374" s="18"/>
      <c r="B374" s="44"/>
      <c r="C374" s="45"/>
      <c r="D374" s="45"/>
      <c r="E374" s="45"/>
      <c r="F374" s="45"/>
      <c r="G374" s="45"/>
      <c r="H374" s="45"/>
      <c r="I374" s="45"/>
      <c r="J374" s="45"/>
      <c r="K374" s="45"/>
      <c r="L374" s="45"/>
      <c r="M374" s="45"/>
      <c r="N374" s="45"/>
      <c r="O374" s="46"/>
      <c r="Q374" s="15"/>
      <c r="R374" s="13"/>
      <c r="S374" s="13"/>
      <c r="T374" s="13"/>
      <c r="U374" s="15"/>
      <c r="V374" s="15"/>
      <c r="W374" s="18"/>
      <c r="X374" s="18"/>
      <c r="Y374" s="18"/>
      <c r="Z374" s="18"/>
      <c r="AA374" s="18"/>
      <c r="AB374" s="18"/>
      <c r="AC374" s="18"/>
      <c r="AD374" s="18"/>
      <c r="AE374" s="18"/>
      <c r="AF374" s="18"/>
      <c r="AG374" s="18"/>
      <c r="AH374" s="18"/>
      <c r="AI374" s="18"/>
      <c r="AJ374" s="18"/>
      <c r="AK374" s="18"/>
      <c r="AL374" s="18"/>
      <c r="AM374" s="18"/>
      <c r="AN374" s="18"/>
      <c r="AO374" s="18"/>
      <c r="AP374" s="18"/>
      <c r="AQ374" s="18"/>
      <c r="AR374" s="18"/>
      <c r="AS374" s="18"/>
      <c r="AT374" s="18"/>
      <c r="AU374" s="18"/>
      <c r="AV374" s="18"/>
      <c r="AW374" s="18"/>
      <c r="AX374" s="18"/>
      <c r="AY374" s="18"/>
      <c r="AZ374" s="18"/>
      <c r="BA374" s="18"/>
      <c r="BB374" s="18"/>
      <c r="BC374" s="18"/>
      <c r="BD374" s="18"/>
      <c r="BE374" s="18"/>
      <c r="BF374" s="18"/>
      <c r="BG374" s="18"/>
      <c r="BH374" s="18"/>
      <c r="BI374" s="18"/>
      <c r="BJ374" s="18"/>
      <c r="BK374" s="18"/>
      <c r="BL374" s="18"/>
      <c r="BM374" s="18"/>
      <c r="BN374" s="18"/>
      <c r="BO374" s="18"/>
      <c r="BP374" s="18"/>
      <c r="BQ374" s="18"/>
      <c r="BR374" s="18"/>
      <c r="BS374" s="18"/>
      <c r="BT374" s="18"/>
      <c r="BU374" s="18"/>
      <c r="BV374" s="18"/>
      <c r="BW374" s="18"/>
      <c r="BX374" s="18"/>
      <c r="BY374" s="18"/>
      <c r="BZ374" s="18"/>
      <c r="CA374" s="18"/>
      <c r="CB374" s="18"/>
      <c r="CC374" s="18"/>
      <c r="CD374" s="18"/>
      <c r="CE374" s="18"/>
      <c r="CF374" s="18"/>
      <c r="CG374" s="18"/>
      <c r="CH374" s="31"/>
      <c r="CI374" s="262"/>
    </row>
    <row r="375" spans="1:87" s="21" customFormat="1" ht="25.5" customHeight="1" x14ac:dyDescent="0.3">
      <c r="A375" s="18"/>
      <c r="B375" s="44"/>
      <c r="C375" s="45"/>
      <c r="D375" s="45"/>
      <c r="E375" s="45"/>
      <c r="F375" s="45"/>
      <c r="G375" s="45"/>
      <c r="H375" s="45"/>
      <c r="I375" s="45"/>
      <c r="J375" s="45"/>
      <c r="K375" s="45"/>
      <c r="L375" s="45"/>
      <c r="M375" s="45"/>
      <c r="N375" s="45"/>
      <c r="O375" s="46"/>
      <c r="Q375" s="15"/>
      <c r="R375" s="13"/>
      <c r="S375" s="13"/>
      <c r="T375" s="13"/>
      <c r="U375" s="15"/>
      <c r="V375" s="18"/>
      <c r="W375" s="18"/>
      <c r="X375" s="18"/>
      <c r="Y375" s="18"/>
      <c r="Z375" s="18"/>
      <c r="AA375" s="18"/>
      <c r="AB375" s="18"/>
      <c r="AC375" s="18"/>
      <c r="AD375" s="18"/>
      <c r="AE375" s="18"/>
      <c r="AF375" s="18"/>
      <c r="AG375" s="18"/>
      <c r="AH375" s="18"/>
      <c r="AI375" s="18"/>
      <c r="AJ375" s="18"/>
      <c r="AK375" s="18"/>
      <c r="AL375" s="18"/>
      <c r="AM375" s="18"/>
      <c r="AN375" s="18"/>
      <c r="AO375" s="18"/>
      <c r="AP375" s="18"/>
      <c r="AQ375" s="18"/>
      <c r="AR375" s="18"/>
      <c r="AS375" s="18"/>
      <c r="AT375" s="18"/>
      <c r="AU375" s="18"/>
      <c r="AV375" s="18"/>
      <c r="AW375" s="18"/>
      <c r="AX375" s="18"/>
      <c r="AY375" s="18"/>
      <c r="AZ375" s="18"/>
      <c r="BA375" s="18"/>
      <c r="BB375" s="18"/>
      <c r="BC375" s="18"/>
      <c r="BD375" s="18"/>
      <c r="BE375" s="18"/>
      <c r="BF375" s="18"/>
      <c r="BG375" s="18"/>
      <c r="BH375" s="18"/>
      <c r="BI375" s="18"/>
      <c r="BJ375" s="18"/>
      <c r="BK375" s="18"/>
      <c r="BL375" s="18"/>
      <c r="BM375" s="18"/>
      <c r="BN375" s="18"/>
      <c r="BO375" s="18"/>
      <c r="BP375" s="18"/>
      <c r="BQ375" s="18"/>
      <c r="BR375" s="18"/>
      <c r="BS375" s="18"/>
      <c r="BT375" s="18"/>
      <c r="BU375" s="18"/>
      <c r="BV375" s="18"/>
      <c r="BW375" s="18"/>
      <c r="BX375" s="18"/>
      <c r="BY375" s="18"/>
      <c r="BZ375" s="18"/>
      <c r="CA375" s="18"/>
      <c r="CB375" s="18"/>
      <c r="CC375" s="18"/>
      <c r="CD375" s="18"/>
      <c r="CE375" s="18"/>
      <c r="CF375" s="18"/>
      <c r="CG375" s="18"/>
      <c r="CH375" s="31"/>
      <c r="CI375" s="262"/>
    </row>
    <row r="376" spans="1:87" s="21" customFormat="1" ht="25.5" customHeight="1" x14ac:dyDescent="0.3">
      <c r="A376" s="18"/>
      <c r="B376" s="44"/>
      <c r="C376" s="45"/>
      <c r="D376" s="45"/>
      <c r="E376" s="45"/>
      <c r="F376" s="45"/>
      <c r="G376" s="45"/>
      <c r="H376" s="45"/>
      <c r="I376" s="45"/>
      <c r="J376" s="45"/>
      <c r="K376" s="45"/>
      <c r="L376" s="45"/>
      <c r="M376" s="45"/>
      <c r="N376" s="45"/>
      <c r="O376" s="46"/>
      <c r="Q376" s="15"/>
      <c r="R376" s="13"/>
      <c r="S376" s="13"/>
      <c r="T376" s="13"/>
      <c r="U376" s="15"/>
      <c r="V376" s="18"/>
      <c r="W376" s="18"/>
      <c r="X376" s="18"/>
      <c r="Y376" s="18"/>
      <c r="Z376" s="18"/>
      <c r="AA376" s="18"/>
      <c r="AB376" s="18"/>
      <c r="AC376" s="18"/>
      <c r="AD376" s="18"/>
      <c r="AE376" s="18"/>
      <c r="AF376" s="18"/>
      <c r="AG376" s="18"/>
      <c r="AH376" s="18"/>
      <c r="AI376" s="18"/>
      <c r="AJ376" s="18"/>
      <c r="AK376" s="18"/>
      <c r="AL376" s="18"/>
      <c r="AM376" s="18"/>
      <c r="AN376" s="18"/>
      <c r="AO376" s="18"/>
      <c r="AP376" s="18"/>
      <c r="AQ376" s="18"/>
      <c r="AR376" s="18"/>
      <c r="AS376" s="18"/>
      <c r="AT376" s="18"/>
      <c r="AU376" s="18"/>
      <c r="AV376" s="18"/>
      <c r="AW376" s="18"/>
      <c r="AX376" s="18"/>
      <c r="AY376" s="18"/>
      <c r="AZ376" s="18"/>
      <c r="BA376" s="18"/>
      <c r="BB376" s="18"/>
      <c r="BC376" s="18"/>
      <c r="BD376" s="18"/>
      <c r="BE376" s="18"/>
      <c r="BF376" s="18"/>
      <c r="BG376" s="18"/>
      <c r="BH376" s="18"/>
      <c r="BI376" s="18"/>
      <c r="BJ376" s="18"/>
      <c r="BK376" s="18"/>
      <c r="BL376" s="18"/>
      <c r="BM376" s="18"/>
      <c r="BN376" s="18"/>
      <c r="BO376" s="18"/>
      <c r="BP376" s="18"/>
      <c r="BQ376" s="18"/>
      <c r="BR376" s="18"/>
      <c r="BS376" s="18"/>
      <c r="BT376" s="18"/>
      <c r="BU376" s="18"/>
      <c r="BV376" s="18"/>
      <c r="BW376" s="18"/>
      <c r="BX376" s="18"/>
      <c r="BY376" s="18"/>
      <c r="BZ376" s="18"/>
      <c r="CA376" s="18"/>
      <c r="CB376" s="18"/>
      <c r="CC376" s="18"/>
      <c r="CD376" s="18"/>
      <c r="CE376" s="18"/>
      <c r="CF376" s="18"/>
      <c r="CG376" s="18"/>
      <c r="CH376" s="31"/>
      <c r="CI376" s="262"/>
    </row>
    <row r="377" spans="1:87" ht="27" customHeight="1" x14ac:dyDescent="0.3">
      <c r="B377" s="44"/>
      <c r="C377" s="45"/>
      <c r="D377" s="45"/>
      <c r="E377" s="45"/>
      <c r="F377" s="45"/>
      <c r="G377" s="45"/>
      <c r="H377" s="45"/>
      <c r="I377" s="45"/>
      <c r="J377" s="45"/>
      <c r="K377" s="45"/>
      <c r="L377" s="45"/>
      <c r="M377" s="45"/>
      <c r="N377" s="45"/>
      <c r="O377" s="46"/>
      <c r="P377" s="12"/>
      <c r="CH377" s="31"/>
      <c r="CI377" s="262"/>
    </row>
    <row r="378" spans="1:87" x14ac:dyDescent="0.3">
      <c r="P378" s="12"/>
    </row>
    <row r="379" spans="1:87" x14ac:dyDescent="0.3">
      <c r="P379" s="12"/>
      <c r="W379" s="48"/>
      <c r="X379" s="48"/>
      <c r="Y379" s="48"/>
      <c r="Z379" s="48"/>
      <c r="AA379" s="48"/>
      <c r="AB379" s="48"/>
      <c r="AC379" s="48"/>
      <c r="AD379" s="48"/>
      <c r="AE379" s="48"/>
      <c r="AF379" s="48"/>
      <c r="AG379" s="48"/>
      <c r="AH379" s="48"/>
      <c r="AI379" s="48"/>
      <c r="AJ379" s="48"/>
      <c r="AK379" s="48"/>
      <c r="AL379" s="48"/>
      <c r="AM379" s="48"/>
      <c r="AN379" s="48"/>
      <c r="AO379" s="48"/>
      <c r="AP379" s="48"/>
      <c r="AQ379" s="48"/>
      <c r="AR379" s="48"/>
      <c r="AS379" s="48"/>
      <c r="AT379" s="48"/>
      <c r="AU379" s="48"/>
      <c r="AV379" s="48"/>
      <c r="AW379" s="48"/>
      <c r="AX379" s="48"/>
      <c r="AY379" s="48"/>
      <c r="AZ379" s="48"/>
      <c r="BA379" s="48"/>
      <c r="BB379" s="48"/>
      <c r="BC379" s="48"/>
      <c r="BD379" s="48"/>
      <c r="BE379" s="48"/>
      <c r="BF379" s="48"/>
      <c r="BG379" s="48"/>
      <c r="BH379" s="48"/>
      <c r="BI379" s="48"/>
      <c r="BJ379" s="48"/>
      <c r="BK379" s="48"/>
      <c r="BL379" s="48"/>
      <c r="BM379" s="48"/>
      <c r="BN379" s="48"/>
      <c r="BO379" s="48"/>
      <c r="BP379" s="48"/>
      <c r="BQ379" s="48"/>
      <c r="BR379" s="48"/>
      <c r="BS379" s="48"/>
      <c r="BT379" s="48"/>
      <c r="BU379" s="48"/>
      <c r="BV379" s="48"/>
      <c r="BW379" s="48"/>
      <c r="BX379" s="48"/>
      <c r="BY379" s="48"/>
      <c r="BZ379" s="48"/>
      <c r="CA379" s="48"/>
      <c r="CB379" s="48"/>
      <c r="CC379" s="48"/>
      <c r="CD379" s="48"/>
      <c r="CE379" s="48"/>
      <c r="CF379" s="48"/>
      <c r="CG379" s="48"/>
      <c r="CH379" s="48"/>
      <c r="CI379" s="48"/>
    </row>
    <row r="380" spans="1:87" x14ac:dyDescent="0.3">
      <c r="P380" s="12"/>
    </row>
    <row r="381" spans="1:87" x14ac:dyDescent="0.3">
      <c r="P381" s="12"/>
    </row>
    <row r="382" spans="1:87" x14ac:dyDescent="0.3">
      <c r="P382" s="12"/>
    </row>
    <row r="383" spans="1:87" x14ac:dyDescent="0.3">
      <c r="P383" s="12"/>
    </row>
    <row r="384" spans="1:87" x14ac:dyDescent="0.3">
      <c r="P384" s="12"/>
    </row>
    <row r="385" spans="16:16" x14ac:dyDescent="0.3">
      <c r="P385" s="12"/>
    </row>
    <row r="386" spans="16:16" x14ac:dyDescent="0.3">
      <c r="P386" s="12"/>
    </row>
    <row r="387" spans="16:16" x14ac:dyDescent="0.3">
      <c r="P387" s="12"/>
    </row>
    <row r="388" spans="16:16" x14ac:dyDescent="0.3">
      <c r="P388" s="12"/>
    </row>
    <row r="389" spans="16:16" x14ac:dyDescent="0.3">
      <c r="P389" s="12"/>
    </row>
  </sheetData>
  <autoFilter ref="A1:O354" xr:uid="{F5C067C9-E1CD-4579-8193-E6DB8084AB0D}"/>
  <mergeCells count="4">
    <mergeCell ref="CI359:CI360"/>
    <mergeCell ref="CI361:CI363"/>
    <mergeCell ref="CI364:CI372"/>
    <mergeCell ref="CI374:CI37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6C1BE-ADDE-4156-BA2E-0297EA224D51}">
  <dimension ref="A1:Q96"/>
  <sheetViews>
    <sheetView tabSelected="1" zoomScale="85" zoomScaleNormal="85" workbookViewId="0">
      <selection activeCell="I14" sqref="I14"/>
    </sheetView>
  </sheetViews>
  <sheetFormatPr baseColWidth="10" defaultRowHeight="14.4" x14ac:dyDescent="0.3"/>
  <cols>
    <col min="1" max="1" width="15.44140625" customWidth="1"/>
    <col min="2" max="3" width="10" style="61" customWidth="1"/>
    <col min="4" max="4" width="13.6640625" style="61" customWidth="1"/>
    <col min="5" max="5" width="13" style="61" customWidth="1"/>
    <col min="6" max="6" width="15.6640625" style="61" customWidth="1"/>
    <col min="7" max="7" width="9.88671875" style="61" customWidth="1"/>
    <col min="8" max="8" width="11.33203125" style="61" customWidth="1"/>
    <col min="9" max="9" width="13.109375" style="61" customWidth="1"/>
    <col min="10" max="11" width="11.5546875" style="61" bestFit="1" customWidth="1"/>
    <col min="15" max="15" width="12.5546875" customWidth="1"/>
    <col min="257" max="257" width="15.44140625" customWidth="1"/>
    <col min="258" max="259" width="10" customWidth="1"/>
    <col min="260" max="260" width="8.88671875" customWidth="1"/>
    <col min="262" max="262" width="9.6640625" customWidth="1"/>
    <col min="263" max="263" width="9.88671875" customWidth="1"/>
    <col min="264" max="264" width="11.33203125" customWidth="1"/>
    <col min="265" max="267" width="11.5546875" bestFit="1" customWidth="1"/>
    <col min="513" max="513" width="15.44140625" customWidth="1"/>
    <col min="514" max="515" width="10" customWidth="1"/>
    <col min="516" max="516" width="8.88671875" customWidth="1"/>
    <col min="518" max="518" width="9.6640625" customWidth="1"/>
    <col min="519" max="519" width="9.88671875" customWidth="1"/>
    <col min="520" max="520" width="11.33203125" customWidth="1"/>
    <col min="521" max="523" width="11.5546875" bestFit="1" customWidth="1"/>
    <col min="769" max="769" width="15.44140625" customWidth="1"/>
    <col min="770" max="771" width="10" customWidth="1"/>
    <col min="772" max="772" width="8.88671875" customWidth="1"/>
    <col min="774" max="774" width="9.6640625" customWidth="1"/>
    <col min="775" max="775" width="9.88671875" customWidth="1"/>
    <col min="776" max="776" width="11.33203125" customWidth="1"/>
    <col min="777" max="779" width="11.5546875" bestFit="1" customWidth="1"/>
    <col min="1025" max="1025" width="15.44140625" customWidth="1"/>
    <col min="1026" max="1027" width="10" customWidth="1"/>
    <col min="1028" max="1028" width="8.88671875" customWidth="1"/>
    <col min="1030" max="1030" width="9.6640625" customWidth="1"/>
    <col min="1031" max="1031" width="9.88671875" customWidth="1"/>
    <col min="1032" max="1032" width="11.33203125" customWidth="1"/>
    <col min="1033" max="1035" width="11.5546875" bestFit="1" customWidth="1"/>
    <col min="1281" max="1281" width="15.44140625" customWidth="1"/>
    <col min="1282" max="1283" width="10" customWidth="1"/>
    <col min="1284" max="1284" width="8.88671875" customWidth="1"/>
    <col min="1286" max="1286" width="9.6640625" customWidth="1"/>
    <col min="1287" max="1287" width="9.88671875" customWidth="1"/>
    <col min="1288" max="1288" width="11.33203125" customWidth="1"/>
    <col min="1289" max="1291" width="11.5546875" bestFit="1" customWidth="1"/>
    <col min="1537" max="1537" width="15.44140625" customWidth="1"/>
    <col min="1538" max="1539" width="10" customWidth="1"/>
    <col min="1540" max="1540" width="8.88671875" customWidth="1"/>
    <col min="1542" max="1542" width="9.6640625" customWidth="1"/>
    <col min="1543" max="1543" width="9.88671875" customWidth="1"/>
    <col min="1544" max="1544" width="11.33203125" customWidth="1"/>
    <col min="1545" max="1547" width="11.5546875" bestFit="1" customWidth="1"/>
    <col min="1793" max="1793" width="15.44140625" customWidth="1"/>
    <col min="1794" max="1795" width="10" customWidth="1"/>
    <col min="1796" max="1796" width="8.88671875" customWidth="1"/>
    <col min="1798" max="1798" width="9.6640625" customWidth="1"/>
    <col min="1799" max="1799" width="9.88671875" customWidth="1"/>
    <col min="1800" max="1800" width="11.33203125" customWidth="1"/>
    <col min="1801" max="1803" width="11.5546875" bestFit="1" customWidth="1"/>
    <col min="2049" max="2049" width="15.44140625" customWidth="1"/>
    <col min="2050" max="2051" width="10" customWidth="1"/>
    <col min="2052" max="2052" width="8.88671875" customWidth="1"/>
    <col min="2054" max="2054" width="9.6640625" customWidth="1"/>
    <col min="2055" max="2055" width="9.88671875" customWidth="1"/>
    <col min="2056" max="2056" width="11.33203125" customWidth="1"/>
    <col min="2057" max="2059" width="11.5546875" bestFit="1" customWidth="1"/>
    <col min="2305" max="2305" width="15.44140625" customWidth="1"/>
    <col min="2306" max="2307" width="10" customWidth="1"/>
    <col min="2308" max="2308" width="8.88671875" customWidth="1"/>
    <col min="2310" max="2310" width="9.6640625" customWidth="1"/>
    <col min="2311" max="2311" width="9.88671875" customWidth="1"/>
    <col min="2312" max="2312" width="11.33203125" customWidth="1"/>
    <col min="2313" max="2315" width="11.5546875" bestFit="1" customWidth="1"/>
    <col min="2561" max="2561" width="15.44140625" customWidth="1"/>
    <col min="2562" max="2563" width="10" customWidth="1"/>
    <col min="2564" max="2564" width="8.88671875" customWidth="1"/>
    <col min="2566" max="2566" width="9.6640625" customWidth="1"/>
    <col min="2567" max="2567" width="9.88671875" customWidth="1"/>
    <col min="2568" max="2568" width="11.33203125" customWidth="1"/>
    <col min="2569" max="2571" width="11.5546875" bestFit="1" customWidth="1"/>
    <col min="2817" max="2817" width="15.44140625" customWidth="1"/>
    <col min="2818" max="2819" width="10" customWidth="1"/>
    <col min="2820" max="2820" width="8.88671875" customWidth="1"/>
    <col min="2822" max="2822" width="9.6640625" customWidth="1"/>
    <col min="2823" max="2823" width="9.88671875" customWidth="1"/>
    <col min="2824" max="2824" width="11.33203125" customWidth="1"/>
    <col min="2825" max="2827" width="11.5546875" bestFit="1" customWidth="1"/>
    <col min="3073" max="3073" width="15.44140625" customWidth="1"/>
    <col min="3074" max="3075" width="10" customWidth="1"/>
    <col min="3076" max="3076" width="8.88671875" customWidth="1"/>
    <col min="3078" max="3078" width="9.6640625" customWidth="1"/>
    <col min="3079" max="3079" width="9.88671875" customWidth="1"/>
    <col min="3080" max="3080" width="11.33203125" customWidth="1"/>
    <col min="3081" max="3083" width="11.5546875" bestFit="1" customWidth="1"/>
    <col min="3329" max="3329" width="15.44140625" customWidth="1"/>
    <col min="3330" max="3331" width="10" customWidth="1"/>
    <col min="3332" max="3332" width="8.88671875" customWidth="1"/>
    <col min="3334" max="3334" width="9.6640625" customWidth="1"/>
    <col min="3335" max="3335" width="9.88671875" customWidth="1"/>
    <col min="3336" max="3336" width="11.33203125" customWidth="1"/>
    <col min="3337" max="3339" width="11.5546875" bestFit="1" customWidth="1"/>
    <col min="3585" max="3585" width="15.44140625" customWidth="1"/>
    <col min="3586" max="3587" width="10" customWidth="1"/>
    <col min="3588" max="3588" width="8.88671875" customWidth="1"/>
    <col min="3590" max="3590" width="9.6640625" customWidth="1"/>
    <col min="3591" max="3591" width="9.88671875" customWidth="1"/>
    <col min="3592" max="3592" width="11.33203125" customWidth="1"/>
    <col min="3593" max="3595" width="11.5546875" bestFit="1" customWidth="1"/>
    <col min="3841" max="3841" width="15.44140625" customWidth="1"/>
    <col min="3842" max="3843" width="10" customWidth="1"/>
    <col min="3844" max="3844" width="8.88671875" customWidth="1"/>
    <col min="3846" max="3846" width="9.6640625" customWidth="1"/>
    <col min="3847" max="3847" width="9.88671875" customWidth="1"/>
    <col min="3848" max="3848" width="11.33203125" customWidth="1"/>
    <col min="3849" max="3851" width="11.5546875" bestFit="1" customWidth="1"/>
    <col min="4097" max="4097" width="15.44140625" customWidth="1"/>
    <col min="4098" max="4099" width="10" customWidth="1"/>
    <col min="4100" max="4100" width="8.88671875" customWidth="1"/>
    <col min="4102" max="4102" width="9.6640625" customWidth="1"/>
    <col min="4103" max="4103" width="9.88671875" customWidth="1"/>
    <col min="4104" max="4104" width="11.33203125" customWidth="1"/>
    <col min="4105" max="4107" width="11.5546875" bestFit="1" customWidth="1"/>
    <col min="4353" max="4353" width="15.44140625" customWidth="1"/>
    <col min="4354" max="4355" width="10" customWidth="1"/>
    <col min="4356" max="4356" width="8.88671875" customWidth="1"/>
    <col min="4358" max="4358" width="9.6640625" customWidth="1"/>
    <col min="4359" max="4359" width="9.88671875" customWidth="1"/>
    <col min="4360" max="4360" width="11.33203125" customWidth="1"/>
    <col min="4361" max="4363" width="11.5546875" bestFit="1" customWidth="1"/>
    <col min="4609" max="4609" width="15.44140625" customWidth="1"/>
    <col min="4610" max="4611" width="10" customWidth="1"/>
    <col min="4612" max="4612" width="8.88671875" customWidth="1"/>
    <col min="4614" max="4614" width="9.6640625" customWidth="1"/>
    <col min="4615" max="4615" width="9.88671875" customWidth="1"/>
    <col min="4616" max="4616" width="11.33203125" customWidth="1"/>
    <col min="4617" max="4619" width="11.5546875" bestFit="1" customWidth="1"/>
    <col min="4865" max="4865" width="15.44140625" customWidth="1"/>
    <col min="4866" max="4867" width="10" customWidth="1"/>
    <col min="4868" max="4868" width="8.88671875" customWidth="1"/>
    <col min="4870" max="4870" width="9.6640625" customWidth="1"/>
    <col min="4871" max="4871" width="9.88671875" customWidth="1"/>
    <col min="4872" max="4872" width="11.33203125" customWidth="1"/>
    <col min="4873" max="4875" width="11.5546875" bestFit="1" customWidth="1"/>
    <col min="5121" max="5121" width="15.44140625" customWidth="1"/>
    <col min="5122" max="5123" width="10" customWidth="1"/>
    <col min="5124" max="5124" width="8.88671875" customWidth="1"/>
    <col min="5126" max="5126" width="9.6640625" customWidth="1"/>
    <col min="5127" max="5127" width="9.88671875" customWidth="1"/>
    <col min="5128" max="5128" width="11.33203125" customWidth="1"/>
    <col min="5129" max="5131" width="11.5546875" bestFit="1" customWidth="1"/>
    <col min="5377" max="5377" width="15.44140625" customWidth="1"/>
    <col min="5378" max="5379" width="10" customWidth="1"/>
    <col min="5380" max="5380" width="8.88671875" customWidth="1"/>
    <col min="5382" max="5382" width="9.6640625" customWidth="1"/>
    <col min="5383" max="5383" width="9.88671875" customWidth="1"/>
    <col min="5384" max="5384" width="11.33203125" customWidth="1"/>
    <col min="5385" max="5387" width="11.5546875" bestFit="1" customWidth="1"/>
    <col min="5633" max="5633" width="15.44140625" customWidth="1"/>
    <col min="5634" max="5635" width="10" customWidth="1"/>
    <col min="5636" max="5636" width="8.88671875" customWidth="1"/>
    <col min="5638" max="5638" width="9.6640625" customWidth="1"/>
    <col min="5639" max="5639" width="9.88671875" customWidth="1"/>
    <col min="5640" max="5640" width="11.33203125" customWidth="1"/>
    <col min="5641" max="5643" width="11.5546875" bestFit="1" customWidth="1"/>
    <col min="5889" max="5889" width="15.44140625" customWidth="1"/>
    <col min="5890" max="5891" width="10" customWidth="1"/>
    <col min="5892" max="5892" width="8.88671875" customWidth="1"/>
    <col min="5894" max="5894" width="9.6640625" customWidth="1"/>
    <col min="5895" max="5895" width="9.88671875" customWidth="1"/>
    <col min="5896" max="5896" width="11.33203125" customWidth="1"/>
    <col min="5897" max="5899" width="11.5546875" bestFit="1" customWidth="1"/>
    <col min="6145" max="6145" width="15.44140625" customWidth="1"/>
    <col min="6146" max="6147" width="10" customWidth="1"/>
    <col min="6148" max="6148" width="8.88671875" customWidth="1"/>
    <col min="6150" max="6150" width="9.6640625" customWidth="1"/>
    <col min="6151" max="6151" width="9.88671875" customWidth="1"/>
    <col min="6152" max="6152" width="11.33203125" customWidth="1"/>
    <col min="6153" max="6155" width="11.5546875" bestFit="1" customWidth="1"/>
    <col min="6401" max="6401" width="15.44140625" customWidth="1"/>
    <col min="6402" max="6403" width="10" customWidth="1"/>
    <col min="6404" max="6404" width="8.88671875" customWidth="1"/>
    <col min="6406" max="6406" width="9.6640625" customWidth="1"/>
    <col min="6407" max="6407" width="9.88671875" customWidth="1"/>
    <col min="6408" max="6408" width="11.33203125" customWidth="1"/>
    <col min="6409" max="6411" width="11.5546875" bestFit="1" customWidth="1"/>
    <col min="6657" max="6657" width="15.44140625" customWidth="1"/>
    <col min="6658" max="6659" width="10" customWidth="1"/>
    <col min="6660" max="6660" width="8.88671875" customWidth="1"/>
    <col min="6662" max="6662" width="9.6640625" customWidth="1"/>
    <col min="6663" max="6663" width="9.88671875" customWidth="1"/>
    <col min="6664" max="6664" width="11.33203125" customWidth="1"/>
    <col min="6665" max="6667" width="11.5546875" bestFit="1" customWidth="1"/>
    <col min="6913" max="6913" width="15.44140625" customWidth="1"/>
    <col min="6914" max="6915" width="10" customWidth="1"/>
    <col min="6916" max="6916" width="8.88671875" customWidth="1"/>
    <col min="6918" max="6918" width="9.6640625" customWidth="1"/>
    <col min="6919" max="6919" width="9.88671875" customWidth="1"/>
    <col min="6920" max="6920" width="11.33203125" customWidth="1"/>
    <col min="6921" max="6923" width="11.5546875" bestFit="1" customWidth="1"/>
    <col min="7169" max="7169" width="15.44140625" customWidth="1"/>
    <col min="7170" max="7171" width="10" customWidth="1"/>
    <col min="7172" max="7172" width="8.88671875" customWidth="1"/>
    <col min="7174" max="7174" width="9.6640625" customWidth="1"/>
    <col min="7175" max="7175" width="9.88671875" customWidth="1"/>
    <col min="7176" max="7176" width="11.33203125" customWidth="1"/>
    <col min="7177" max="7179" width="11.5546875" bestFit="1" customWidth="1"/>
    <col min="7425" max="7425" width="15.44140625" customWidth="1"/>
    <col min="7426" max="7427" width="10" customWidth="1"/>
    <col min="7428" max="7428" width="8.88671875" customWidth="1"/>
    <col min="7430" max="7430" width="9.6640625" customWidth="1"/>
    <col min="7431" max="7431" width="9.88671875" customWidth="1"/>
    <col min="7432" max="7432" width="11.33203125" customWidth="1"/>
    <col min="7433" max="7435" width="11.5546875" bestFit="1" customWidth="1"/>
    <col min="7681" max="7681" width="15.44140625" customWidth="1"/>
    <col min="7682" max="7683" width="10" customWidth="1"/>
    <col min="7684" max="7684" width="8.88671875" customWidth="1"/>
    <col min="7686" max="7686" width="9.6640625" customWidth="1"/>
    <col min="7687" max="7687" width="9.88671875" customWidth="1"/>
    <col min="7688" max="7688" width="11.33203125" customWidth="1"/>
    <col min="7689" max="7691" width="11.5546875" bestFit="1" customWidth="1"/>
    <col min="7937" max="7937" width="15.44140625" customWidth="1"/>
    <col min="7938" max="7939" width="10" customWidth="1"/>
    <col min="7940" max="7940" width="8.88671875" customWidth="1"/>
    <col min="7942" max="7942" width="9.6640625" customWidth="1"/>
    <col min="7943" max="7943" width="9.88671875" customWidth="1"/>
    <col min="7944" max="7944" width="11.33203125" customWidth="1"/>
    <col min="7945" max="7947" width="11.5546875" bestFit="1" customWidth="1"/>
    <col min="8193" max="8193" width="15.44140625" customWidth="1"/>
    <col min="8194" max="8195" width="10" customWidth="1"/>
    <col min="8196" max="8196" width="8.88671875" customWidth="1"/>
    <col min="8198" max="8198" width="9.6640625" customWidth="1"/>
    <col min="8199" max="8199" width="9.88671875" customWidth="1"/>
    <col min="8200" max="8200" width="11.33203125" customWidth="1"/>
    <col min="8201" max="8203" width="11.5546875" bestFit="1" customWidth="1"/>
    <col min="8449" max="8449" width="15.44140625" customWidth="1"/>
    <col min="8450" max="8451" width="10" customWidth="1"/>
    <col min="8452" max="8452" width="8.88671875" customWidth="1"/>
    <col min="8454" max="8454" width="9.6640625" customWidth="1"/>
    <col min="8455" max="8455" width="9.88671875" customWidth="1"/>
    <col min="8456" max="8456" width="11.33203125" customWidth="1"/>
    <col min="8457" max="8459" width="11.5546875" bestFit="1" customWidth="1"/>
    <col min="8705" max="8705" width="15.44140625" customWidth="1"/>
    <col min="8706" max="8707" width="10" customWidth="1"/>
    <col min="8708" max="8708" width="8.88671875" customWidth="1"/>
    <col min="8710" max="8710" width="9.6640625" customWidth="1"/>
    <col min="8711" max="8711" width="9.88671875" customWidth="1"/>
    <col min="8712" max="8712" width="11.33203125" customWidth="1"/>
    <col min="8713" max="8715" width="11.5546875" bestFit="1" customWidth="1"/>
    <col min="8961" max="8961" width="15.44140625" customWidth="1"/>
    <col min="8962" max="8963" width="10" customWidth="1"/>
    <col min="8964" max="8964" width="8.88671875" customWidth="1"/>
    <col min="8966" max="8966" width="9.6640625" customWidth="1"/>
    <col min="8967" max="8967" width="9.88671875" customWidth="1"/>
    <col min="8968" max="8968" width="11.33203125" customWidth="1"/>
    <col min="8969" max="8971" width="11.5546875" bestFit="1" customWidth="1"/>
    <col min="9217" max="9217" width="15.44140625" customWidth="1"/>
    <col min="9218" max="9219" width="10" customWidth="1"/>
    <col min="9220" max="9220" width="8.88671875" customWidth="1"/>
    <col min="9222" max="9222" width="9.6640625" customWidth="1"/>
    <col min="9223" max="9223" width="9.88671875" customWidth="1"/>
    <col min="9224" max="9224" width="11.33203125" customWidth="1"/>
    <col min="9225" max="9227" width="11.5546875" bestFit="1" customWidth="1"/>
    <col min="9473" max="9473" width="15.44140625" customWidth="1"/>
    <col min="9474" max="9475" width="10" customWidth="1"/>
    <col min="9476" max="9476" width="8.88671875" customWidth="1"/>
    <col min="9478" max="9478" width="9.6640625" customWidth="1"/>
    <col min="9479" max="9479" width="9.88671875" customWidth="1"/>
    <col min="9480" max="9480" width="11.33203125" customWidth="1"/>
    <col min="9481" max="9483" width="11.5546875" bestFit="1" customWidth="1"/>
    <col min="9729" max="9729" width="15.44140625" customWidth="1"/>
    <col min="9730" max="9731" width="10" customWidth="1"/>
    <col min="9732" max="9732" width="8.88671875" customWidth="1"/>
    <col min="9734" max="9734" width="9.6640625" customWidth="1"/>
    <col min="9735" max="9735" width="9.88671875" customWidth="1"/>
    <col min="9736" max="9736" width="11.33203125" customWidth="1"/>
    <col min="9737" max="9739" width="11.5546875" bestFit="1" customWidth="1"/>
    <col min="9985" max="9985" width="15.44140625" customWidth="1"/>
    <col min="9986" max="9987" width="10" customWidth="1"/>
    <col min="9988" max="9988" width="8.88671875" customWidth="1"/>
    <col min="9990" max="9990" width="9.6640625" customWidth="1"/>
    <col min="9991" max="9991" width="9.88671875" customWidth="1"/>
    <col min="9992" max="9992" width="11.33203125" customWidth="1"/>
    <col min="9993" max="9995" width="11.5546875" bestFit="1" customWidth="1"/>
    <col min="10241" max="10241" width="15.44140625" customWidth="1"/>
    <col min="10242" max="10243" width="10" customWidth="1"/>
    <col min="10244" max="10244" width="8.88671875" customWidth="1"/>
    <col min="10246" max="10246" width="9.6640625" customWidth="1"/>
    <col min="10247" max="10247" width="9.88671875" customWidth="1"/>
    <col min="10248" max="10248" width="11.33203125" customWidth="1"/>
    <col min="10249" max="10251" width="11.5546875" bestFit="1" customWidth="1"/>
    <col min="10497" max="10497" width="15.44140625" customWidth="1"/>
    <col min="10498" max="10499" width="10" customWidth="1"/>
    <col min="10500" max="10500" width="8.88671875" customWidth="1"/>
    <col min="10502" max="10502" width="9.6640625" customWidth="1"/>
    <col min="10503" max="10503" width="9.88671875" customWidth="1"/>
    <col min="10504" max="10504" width="11.33203125" customWidth="1"/>
    <col min="10505" max="10507" width="11.5546875" bestFit="1" customWidth="1"/>
    <col min="10753" max="10753" width="15.44140625" customWidth="1"/>
    <col min="10754" max="10755" width="10" customWidth="1"/>
    <col min="10756" max="10756" width="8.88671875" customWidth="1"/>
    <col min="10758" max="10758" width="9.6640625" customWidth="1"/>
    <col min="10759" max="10759" width="9.88671875" customWidth="1"/>
    <col min="10760" max="10760" width="11.33203125" customWidth="1"/>
    <col min="10761" max="10763" width="11.5546875" bestFit="1" customWidth="1"/>
    <col min="11009" max="11009" width="15.44140625" customWidth="1"/>
    <col min="11010" max="11011" width="10" customWidth="1"/>
    <col min="11012" max="11012" width="8.88671875" customWidth="1"/>
    <col min="11014" max="11014" width="9.6640625" customWidth="1"/>
    <col min="11015" max="11015" width="9.88671875" customWidth="1"/>
    <col min="11016" max="11016" width="11.33203125" customWidth="1"/>
    <col min="11017" max="11019" width="11.5546875" bestFit="1" customWidth="1"/>
    <col min="11265" max="11265" width="15.44140625" customWidth="1"/>
    <col min="11266" max="11267" width="10" customWidth="1"/>
    <col min="11268" max="11268" width="8.88671875" customWidth="1"/>
    <col min="11270" max="11270" width="9.6640625" customWidth="1"/>
    <col min="11271" max="11271" width="9.88671875" customWidth="1"/>
    <col min="11272" max="11272" width="11.33203125" customWidth="1"/>
    <col min="11273" max="11275" width="11.5546875" bestFit="1" customWidth="1"/>
    <col min="11521" max="11521" width="15.44140625" customWidth="1"/>
    <col min="11522" max="11523" width="10" customWidth="1"/>
    <col min="11524" max="11524" width="8.88671875" customWidth="1"/>
    <col min="11526" max="11526" width="9.6640625" customWidth="1"/>
    <col min="11527" max="11527" width="9.88671875" customWidth="1"/>
    <col min="11528" max="11528" width="11.33203125" customWidth="1"/>
    <col min="11529" max="11531" width="11.5546875" bestFit="1" customWidth="1"/>
    <col min="11777" max="11777" width="15.44140625" customWidth="1"/>
    <col min="11778" max="11779" width="10" customWidth="1"/>
    <col min="11780" max="11780" width="8.88671875" customWidth="1"/>
    <col min="11782" max="11782" width="9.6640625" customWidth="1"/>
    <col min="11783" max="11783" width="9.88671875" customWidth="1"/>
    <col min="11784" max="11784" width="11.33203125" customWidth="1"/>
    <col min="11785" max="11787" width="11.5546875" bestFit="1" customWidth="1"/>
    <col min="12033" max="12033" width="15.44140625" customWidth="1"/>
    <col min="12034" max="12035" width="10" customWidth="1"/>
    <col min="12036" max="12036" width="8.88671875" customWidth="1"/>
    <col min="12038" max="12038" width="9.6640625" customWidth="1"/>
    <col min="12039" max="12039" width="9.88671875" customWidth="1"/>
    <col min="12040" max="12040" width="11.33203125" customWidth="1"/>
    <col min="12041" max="12043" width="11.5546875" bestFit="1" customWidth="1"/>
    <col min="12289" max="12289" width="15.44140625" customWidth="1"/>
    <col min="12290" max="12291" width="10" customWidth="1"/>
    <col min="12292" max="12292" width="8.88671875" customWidth="1"/>
    <col min="12294" max="12294" width="9.6640625" customWidth="1"/>
    <col min="12295" max="12295" width="9.88671875" customWidth="1"/>
    <col min="12296" max="12296" width="11.33203125" customWidth="1"/>
    <col min="12297" max="12299" width="11.5546875" bestFit="1" customWidth="1"/>
    <col min="12545" max="12545" width="15.44140625" customWidth="1"/>
    <col min="12546" max="12547" width="10" customWidth="1"/>
    <col min="12548" max="12548" width="8.88671875" customWidth="1"/>
    <col min="12550" max="12550" width="9.6640625" customWidth="1"/>
    <col min="12551" max="12551" width="9.88671875" customWidth="1"/>
    <col min="12552" max="12552" width="11.33203125" customWidth="1"/>
    <col min="12553" max="12555" width="11.5546875" bestFit="1" customWidth="1"/>
    <col min="12801" max="12801" width="15.44140625" customWidth="1"/>
    <col min="12802" max="12803" width="10" customWidth="1"/>
    <col min="12804" max="12804" width="8.88671875" customWidth="1"/>
    <col min="12806" max="12806" width="9.6640625" customWidth="1"/>
    <col min="12807" max="12807" width="9.88671875" customWidth="1"/>
    <col min="12808" max="12808" width="11.33203125" customWidth="1"/>
    <col min="12809" max="12811" width="11.5546875" bestFit="1" customWidth="1"/>
    <col min="13057" max="13057" width="15.44140625" customWidth="1"/>
    <col min="13058" max="13059" width="10" customWidth="1"/>
    <col min="13060" max="13060" width="8.88671875" customWidth="1"/>
    <col min="13062" max="13062" width="9.6640625" customWidth="1"/>
    <col min="13063" max="13063" width="9.88671875" customWidth="1"/>
    <col min="13064" max="13064" width="11.33203125" customWidth="1"/>
    <col min="13065" max="13067" width="11.5546875" bestFit="1" customWidth="1"/>
    <col min="13313" max="13313" width="15.44140625" customWidth="1"/>
    <col min="13314" max="13315" width="10" customWidth="1"/>
    <col min="13316" max="13316" width="8.88671875" customWidth="1"/>
    <col min="13318" max="13318" width="9.6640625" customWidth="1"/>
    <col min="13319" max="13319" width="9.88671875" customWidth="1"/>
    <col min="13320" max="13320" width="11.33203125" customWidth="1"/>
    <col min="13321" max="13323" width="11.5546875" bestFit="1" customWidth="1"/>
    <col min="13569" max="13569" width="15.44140625" customWidth="1"/>
    <col min="13570" max="13571" width="10" customWidth="1"/>
    <col min="13572" max="13572" width="8.88671875" customWidth="1"/>
    <col min="13574" max="13574" width="9.6640625" customWidth="1"/>
    <col min="13575" max="13575" width="9.88671875" customWidth="1"/>
    <col min="13576" max="13576" width="11.33203125" customWidth="1"/>
    <col min="13577" max="13579" width="11.5546875" bestFit="1" customWidth="1"/>
    <col min="13825" max="13825" width="15.44140625" customWidth="1"/>
    <col min="13826" max="13827" width="10" customWidth="1"/>
    <col min="13828" max="13828" width="8.88671875" customWidth="1"/>
    <col min="13830" max="13830" width="9.6640625" customWidth="1"/>
    <col min="13831" max="13831" width="9.88671875" customWidth="1"/>
    <col min="13832" max="13832" width="11.33203125" customWidth="1"/>
    <col min="13833" max="13835" width="11.5546875" bestFit="1" customWidth="1"/>
    <col min="14081" max="14081" width="15.44140625" customWidth="1"/>
    <col min="14082" max="14083" width="10" customWidth="1"/>
    <col min="14084" max="14084" width="8.88671875" customWidth="1"/>
    <col min="14086" max="14086" width="9.6640625" customWidth="1"/>
    <col min="14087" max="14087" width="9.88671875" customWidth="1"/>
    <col min="14088" max="14088" width="11.33203125" customWidth="1"/>
    <col min="14089" max="14091" width="11.5546875" bestFit="1" customWidth="1"/>
    <col min="14337" max="14337" width="15.44140625" customWidth="1"/>
    <col min="14338" max="14339" width="10" customWidth="1"/>
    <col min="14340" max="14340" width="8.88671875" customWidth="1"/>
    <col min="14342" max="14342" width="9.6640625" customWidth="1"/>
    <col min="14343" max="14343" width="9.88671875" customWidth="1"/>
    <col min="14344" max="14344" width="11.33203125" customWidth="1"/>
    <col min="14345" max="14347" width="11.5546875" bestFit="1" customWidth="1"/>
    <col min="14593" max="14593" width="15.44140625" customWidth="1"/>
    <col min="14594" max="14595" width="10" customWidth="1"/>
    <col min="14596" max="14596" width="8.88671875" customWidth="1"/>
    <col min="14598" max="14598" width="9.6640625" customWidth="1"/>
    <col min="14599" max="14599" width="9.88671875" customWidth="1"/>
    <col min="14600" max="14600" width="11.33203125" customWidth="1"/>
    <col min="14601" max="14603" width="11.5546875" bestFit="1" customWidth="1"/>
    <col min="14849" max="14849" width="15.44140625" customWidth="1"/>
    <col min="14850" max="14851" width="10" customWidth="1"/>
    <col min="14852" max="14852" width="8.88671875" customWidth="1"/>
    <col min="14854" max="14854" width="9.6640625" customWidth="1"/>
    <col min="14855" max="14855" width="9.88671875" customWidth="1"/>
    <col min="14856" max="14856" width="11.33203125" customWidth="1"/>
    <col min="14857" max="14859" width="11.5546875" bestFit="1" customWidth="1"/>
    <col min="15105" max="15105" width="15.44140625" customWidth="1"/>
    <col min="15106" max="15107" width="10" customWidth="1"/>
    <col min="15108" max="15108" width="8.88671875" customWidth="1"/>
    <col min="15110" max="15110" width="9.6640625" customWidth="1"/>
    <col min="15111" max="15111" width="9.88671875" customWidth="1"/>
    <col min="15112" max="15112" width="11.33203125" customWidth="1"/>
    <col min="15113" max="15115" width="11.5546875" bestFit="1" customWidth="1"/>
    <col min="15361" max="15361" width="15.44140625" customWidth="1"/>
    <col min="15362" max="15363" width="10" customWidth="1"/>
    <col min="15364" max="15364" width="8.88671875" customWidth="1"/>
    <col min="15366" max="15366" width="9.6640625" customWidth="1"/>
    <col min="15367" max="15367" width="9.88671875" customWidth="1"/>
    <col min="15368" max="15368" width="11.33203125" customWidth="1"/>
    <col min="15369" max="15371" width="11.5546875" bestFit="1" customWidth="1"/>
    <col min="15617" max="15617" width="15.44140625" customWidth="1"/>
    <col min="15618" max="15619" width="10" customWidth="1"/>
    <col min="15620" max="15620" width="8.88671875" customWidth="1"/>
    <col min="15622" max="15622" width="9.6640625" customWidth="1"/>
    <col min="15623" max="15623" width="9.88671875" customWidth="1"/>
    <col min="15624" max="15624" width="11.33203125" customWidth="1"/>
    <col min="15625" max="15627" width="11.5546875" bestFit="1" customWidth="1"/>
    <col min="15873" max="15873" width="15.44140625" customWidth="1"/>
    <col min="15874" max="15875" width="10" customWidth="1"/>
    <col min="15876" max="15876" width="8.88671875" customWidth="1"/>
    <col min="15878" max="15878" width="9.6640625" customWidth="1"/>
    <col min="15879" max="15879" width="9.88671875" customWidth="1"/>
    <col min="15880" max="15880" width="11.33203125" customWidth="1"/>
    <col min="15881" max="15883" width="11.5546875" bestFit="1" customWidth="1"/>
    <col min="16129" max="16129" width="15.44140625" customWidth="1"/>
    <col min="16130" max="16131" width="10" customWidth="1"/>
    <col min="16132" max="16132" width="8.88671875" customWidth="1"/>
    <col min="16134" max="16134" width="9.6640625" customWidth="1"/>
    <col min="16135" max="16135" width="9.88671875" customWidth="1"/>
    <col min="16136" max="16136" width="11.33203125" customWidth="1"/>
    <col min="16137" max="16139" width="11.5546875" bestFit="1" customWidth="1"/>
  </cols>
  <sheetData>
    <row r="1" spans="1:13" s="59" customFormat="1" ht="15.6" x14ac:dyDescent="0.3">
      <c r="A1" s="59" t="s">
        <v>1149</v>
      </c>
      <c r="B1" s="60"/>
      <c r="C1" s="60"/>
      <c r="D1" s="60"/>
      <c r="E1" s="60"/>
      <c r="F1" s="60"/>
      <c r="G1" s="60"/>
      <c r="H1" s="60"/>
      <c r="I1" s="60"/>
      <c r="J1" s="60"/>
      <c r="K1" s="60"/>
    </row>
    <row r="3" spans="1:13" ht="43.8" thickBot="1" x14ac:dyDescent="0.35">
      <c r="J3" s="61" t="s">
        <v>1169</v>
      </c>
      <c r="K3" s="61" t="s">
        <v>1170</v>
      </c>
    </row>
    <row r="4" spans="1:13" ht="57.6" x14ac:dyDescent="0.3">
      <c r="A4" s="62" t="s">
        <v>1421</v>
      </c>
      <c r="B4" s="63" t="s">
        <v>1151</v>
      </c>
      <c r="C4" s="64" t="s">
        <v>1152</v>
      </c>
      <c r="D4" s="65" t="s">
        <v>1153</v>
      </c>
      <c r="E4" s="136" t="s">
        <v>751</v>
      </c>
      <c r="F4" s="66" t="s">
        <v>1154</v>
      </c>
      <c r="G4" s="67" t="s">
        <v>1172</v>
      </c>
      <c r="H4" s="68"/>
      <c r="I4" s="68"/>
      <c r="J4" s="212">
        <f>D14</f>
        <v>67</v>
      </c>
      <c r="K4" s="212">
        <f>B14-J4</f>
        <v>113</v>
      </c>
    </row>
    <row r="5" spans="1:13" x14ac:dyDescent="0.3">
      <c r="A5" s="201" t="s">
        <v>1105</v>
      </c>
      <c r="B5" s="202">
        <v>54</v>
      </c>
      <c r="C5" s="202">
        <f>creches!R4+creches!R6+creches!R7+creches!R8+creches!R10+creches!R12+creches!R16+creches!R17+creches!R18+creches!R22+creches!R25+creches!R29+creches!R30+creches!R36+creches!R38+creches!R42+creches!R48+creches!R50+creches!R51+creches!R53+creches!R57+creches!R73+creches!R81+creches!R82+creches!R85+creches!R86+creches!R89+creches!R90+creches!R91+creches!R93+creches!R94+creches!R98+creches!R99+creches!R102+creches!R104+creches!R108+creches!R111+creches!R117+creches!R120+creches!R121+creches!R123+creches!R131+creches!R140+creches!R141+creches!R144+creches!R152+creches!R154+creches!R158+creches!R159+creches!R162+creches!R164+creches!R172+creches!R173+creches!R180</f>
        <v>1234</v>
      </c>
      <c r="D5" s="202">
        <v>15</v>
      </c>
      <c r="E5" s="202">
        <f>creches!R4+creches!R7+creches!R22+creches!R25+creches!R48+creches!R51+creches!R81+creches!R82+creches!R85+creches!R90+creches!R91+creches!R104+creches!R108+creches!R120+creches!R180</f>
        <v>339</v>
      </c>
      <c r="F5" s="203">
        <f t="shared" ref="F5:G14" si="0">D5/B5</f>
        <v>0.27777777777777779</v>
      </c>
      <c r="G5" s="204">
        <f t="shared" si="0"/>
        <v>0.27471636952998379</v>
      </c>
      <c r="H5" s="69"/>
      <c r="I5" s="70"/>
      <c r="J5" s="70"/>
      <c r="L5" s="1"/>
      <c r="M5" s="71"/>
    </row>
    <row r="6" spans="1:13" x14ac:dyDescent="0.3">
      <c r="A6" s="201" t="s">
        <v>762</v>
      </c>
      <c r="B6" s="202">
        <v>23</v>
      </c>
      <c r="C6" s="202">
        <f>creches!R9+creches!R15+creches!R37+creches!R54+creches!R58+creches!R66+creches!R70+creches!R71+creches!R95+creches!R97+creches!R133+creches!R135+creches!R142+creches!R150+creches!R153+creches!R154+creches!R156+creches!R162+creches!R163+creches!R165+creches!R167+creches!R169+creches!R178</f>
        <v>585</v>
      </c>
      <c r="D6" s="202">
        <v>4</v>
      </c>
      <c r="E6" s="202">
        <f>creches!R95+creches!R156+creches!R163+creches!R58</f>
        <v>122</v>
      </c>
      <c r="F6" s="203">
        <f t="shared" si="0"/>
        <v>0.17391304347826086</v>
      </c>
      <c r="G6" s="204">
        <f t="shared" si="0"/>
        <v>0.20854700854700856</v>
      </c>
      <c r="H6" s="69"/>
      <c r="I6" s="70"/>
      <c r="J6" s="70"/>
      <c r="L6" s="1"/>
      <c r="M6" s="71"/>
    </row>
    <row r="7" spans="1:13" x14ac:dyDescent="0.3">
      <c r="A7" s="201" t="s">
        <v>1431</v>
      </c>
      <c r="B7" s="202">
        <v>33</v>
      </c>
      <c r="C7" s="202">
        <f>creches!R3+creches!R13+creches!R14+creches!R23+creches!R29+creches!R37+creches!R45+creches!R55+creches!R59+creches!R60+creches!R63+creches!R67+creches!R68+creches!R69+creches!R77+creches!R79+creches!R80+creches!R90+creches!R97+creches!R100+creches!R101+creches!R110+creches!R115+creches!R126+creches!R137+creches!R138+creches!R139+creches!R155+creches!R163+creches!R169+creches!R171+creches!R178+creches!R181</f>
        <v>973</v>
      </c>
      <c r="D7" s="202">
        <v>14</v>
      </c>
      <c r="E7" s="202">
        <f>creches!R3+creches!R23+creches!R45+creches!R55+creches!R59+creches!R60+creches!R77+creches!R90+creches!R110+creches!R115+creches!R139+creches!R155+creches!R163+creches!R171</f>
        <v>426</v>
      </c>
      <c r="F7" s="203">
        <f t="shared" si="0"/>
        <v>0.42424242424242425</v>
      </c>
      <c r="G7" s="204">
        <f t="shared" si="0"/>
        <v>0.43782117163412126</v>
      </c>
      <c r="H7" s="69"/>
      <c r="I7" s="70"/>
      <c r="J7" s="70"/>
      <c r="L7" s="1"/>
      <c r="M7" s="71"/>
    </row>
    <row r="8" spans="1:13" x14ac:dyDescent="0.3">
      <c r="A8" s="201" t="s">
        <v>1432</v>
      </c>
      <c r="B8" s="202">
        <v>12</v>
      </c>
      <c r="C8" s="202">
        <f>creches!R23+creches!R43+creches!R55+creches!R67+creches!R79+creches!R80+creches!R115+creches!R136+creches!R137+creches!R138+creches!R149+creches!R181</f>
        <v>358</v>
      </c>
      <c r="D8" s="202">
        <v>5</v>
      </c>
      <c r="E8" s="202">
        <f>creches!R23+creches!R43+creches!R55+creches!R115+creches!R149</f>
        <v>205</v>
      </c>
      <c r="F8" s="203">
        <f t="shared" ref="F8" si="1">D8/B8</f>
        <v>0.41666666666666669</v>
      </c>
      <c r="G8" s="204">
        <f t="shared" ref="G8" si="2">E8/C8</f>
        <v>0.57262569832402233</v>
      </c>
      <c r="H8" s="69"/>
      <c r="I8" s="70"/>
      <c r="J8" s="70"/>
      <c r="L8" s="1"/>
      <c r="M8" s="71"/>
    </row>
    <row r="9" spans="1:13" x14ac:dyDescent="0.3">
      <c r="A9" s="201" t="s">
        <v>894</v>
      </c>
      <c r="B9" s="202">
        <v>4</v>
      </c>
      <c r="C9" s="202">
        <f>creches!R5+creches!R37+creches!R167+creches!R178</f>
        <v>113</v>
      </c>
      <c r="D9" s="202">
        <v>0</v>
      </c>
      <c r="E9" s="202">
        <v>0</v>
      </c>
      <c r="F9" s="203">
        <f t="shared" si="0"/>
        <v>0</v>
      </c>
      <c r="G9" s="204">
        <f t="shared" si="0"/>
        <v>0</v>
      </c>
      <c r="H9" s="69"/>
      <c r="I9" s="70"/>
      <c r="J9" s="70"/>
      <c r="L9" s="1"/>
      <c r="M9" s="71"/>
    </row>
    <row r="10" spans="1:13" x14ac:dyDescent="0.3">
      <c r="A10" s="201" t="s">
        <v>755</v>
      </c>
      <c r="B10" s="202">
        <v>25</v>
      </c>
      <c r="C10" s="202">
        <f>creches!R2+creches!R3+creches!R32+creches!R34+creches!R45+creches!R46+creches!R47+creches!R59+creches!R60+creches!R77+creches!R87+creches!R88+creches!R105+creches!R110+creches!R121+creches!R129+creches!R130+creches!R139+creches!R145+creches!R155+creches!R157+creches!R166+creches!R168+creches!R170+creches!R171</f>
        <v>597</v>
      </c>
      <c r="D10" s="202">
        <v>11</v>
      </c>
      <c r="E10" s="202">
        <f>creches!R3+creches!R45+creches!R46+creches!R59+creches!R60+creches!R77+creches!R110+creches!R129+creches!R139+creches!R155+creches!R171</f>
        <v>313</v>
      </c>
      <c r="F10" s="203">
        <f t="shared" si="0"/>
        <v>0.44</v>
      </c>
      <c r="G10" s="204">
        <f t="shared" si="0"/>
        <v>0.52428810720268004</v>
      </c>
      <c r="H10" s="69"/>
      <c r="I10" s="70"/>
      <c r="J10" s="70"/>
      <c r="L10" s="1"/>
      <c r="M10" s="71"/>
    </row>
    <row r="11" spans="1:13" x14ac:dyDescent="0.3">
      <c r="A11" s="201" t="s">
        <v>742</v>
      </c>
      <c r="B11" s="202">
        <v>75</v>
      </c>
      <c r="C11" s="202">
        <f>creches!R8+creches!R11+creches!R18+creches!R19+creches!R20+creches!R21+creches!R24+creches!R25+creches!R26+creches!R27+creches!R28+creches!R31+creches!R33+creches!R35+creches!R39+creches!R41+creches!R44+creches!R49+creches!R52+creches!R56+creches!R59+creches!R60+creches!R61+creches!R62+creches!R63+creches!R64+creches!R65+creches!R68+creches!R69+creches!R72+creches!R74+creches!R75+creches!R76+creches!R78+creches!R84+creches!R87+creches!R92+creches!R96+creches!R100+creches!R101+creches!R106+creches!R109+creches!R110+creches!R112+creches!R113+creches!R114+creches!R116+creches!R118+creches!R119+creches!R122+creches!R124+creches!R125+creches!R126+creches!R127+creches!R128+creches!R129+creches!R130+creches!R132+creches!R134+creches!R139+creches!R143+creches!R146+creches!R147+creches!R148+creches!R151+creches!R155+creches!R157+creches!R160+creches!R161+creches!R168+creches!R174+creches!R175+creches!R176+creches!R177+creches!R179</f>
        <v>2290</v>
      </c>
      <c r="D11" s="202">
        <v>37</v>
      </c>
      <c r="E11" s="202">
        <f>creches!R21+creches!R24+creches!R25+creches!R26+creches!R27+creches!R33+creches!R39+creches!R41+creches!R49+creches!R52+creches!R56+creches!R59+creches!R60+creches!R62+creches!R64+creches!R65+creches!R76+creches!R84+creches!R109+creches!R110+creches!R112+creches!R113+creches!R114+creches!R116+creches!R118+creches!R125+creches!R127+creches!R128+creches!R129+creches!R132+creches!R139+creches!R151+creches!R155+creches!R174+creches!R175+creches!R176+creches!R177</f>
        <v>1227</v>
      </c>
      <c r="F11" s="203">
        <f t="shared" si="0"/>
        <v>0.49333333333333335</v>
      </c>
      <c r="G11" s="204">
        <f t="shared" si="0"/>
        <v>0.53580786026200877</v>
      </c>
      <c r="H11" s="69"/>
      <c r="I11" s="70"/>
      <c r="J11" s="70"/>
      <c r="L11" s="1"/>
      <c r="M11" s="71"/>
    </row>
    <row r="12" spans="1:13" x14ac:dyDescent="0.3">
      <c r="A12" s="201" t="s">
        <v>764</v>
      </c>
      <c r="B12" s="202">
        <v>3</v>
      </c>
      <c r="C12" s="202">
        <f>creches!R40+creches!R83+creches!R103</f>
        <v>68</v>
      </c>
      <c r="D12" s="202">
        <v>1</v>
      </c>
      <c r="E12" s="202">
        <f>creches!R103</f>
        <v>51</v>
      </c>
      <c r="F12" s="203">
        <f t="shared" si="0"/>
        <v>0.33333333333333331</v>
      </c>
      <c r="G12" s="204">
        <f t="shared" si="0"/>
        <v>0.75</v>
      </c>
      <c r="H12" s="69"/>
      <c r="I12" s="70"/>
      <c r="J12" s="70"/>
      <c r="L12" s="1"/>
      <c r="M12" s="71"/>
    </row>
    <row r="13" spans="1:13" x14ac:dyDescent="0.3">
      <c r="A13" s="201" t="s">
        <v>1433</v>
      </c>
      <c r="B13" s="216">
        <v>1</v>
      </c>
      <c r="C13" s="216">
        <f>creches!R107</f>
        <v>10</v>
      </c>
      <c r="D13" s="216">
        <v>1</v>
      </c>
      <c r="E13" s="216">
        <f>creches!R107</f>
        <v>10</v>
      </c>
      <c r="F13" s="203">
        <f t="shared" si="0"/>
        <v>1</v>
      </c>
      <c r="G13" s="204">
        <f t="shared" si="0"/>
        <v>1</v>
      </c>
      <c r="H13" s="69"/>
      <c r="I13" s="70"/>
      <c r="J13" s="70"/>
      <c r="L13" s="1"/>
      <c r="M13" s="71"/>
    </row>
    <row r="14" spans="1:13" s="75" customFormat="1" ht="15" thickBot="1" x14ac:dyDescent="0.35">
      <c r="A14" s="197" t="s">
        <v>1155</v>
      </c>
      <c r="B14" s="198">
        <f>communes_bilan!D352</f>
        <v>180</v>
      </c>
      <c r="C14" s="198">
        <f>communes_bilan!M352</f>
        <v>4906</v>
      </c>
      <c r="D14" s="198">
        <f>communes_bilan!E352</f>
        <v>67</v>
      </c>
      <c r="E14" s="198">
        <f>communes_bilan!N352</f>
        <v>2064</v>
      </c>
      <c r="F14" s="199">
        <f t="shared" si="0"/>
        <v>0.37222222222222223</v>
      </c>
      <c r="G14" s="200">
        <f t="shared" si="0"/>
        <v>0.4207093355075418</v>
      </c>
      <c r="H14" s="72"/>
      <c r="I14" s="70"/>
      <c r="J14" s="70"/>
      <c r="K14" s="73"/>
      <c r="L14" s="74"/>
      <c r="M14" s="71"/>
    </row>
    <row r="16" spans="1:13" ht="15" thickBot="1" x14ac:dyDescent="0.35"/>
    <row r="17" spans="1:17" ht="43.2" x14ac:dyDescent="0.3">
      <c r="A17" s="76" t="s">
        <v>1421</v>
      </c>
      <c r="B17" s="77" t="s">
        <v>1156</v>
      </c>
      <c r="C17" s="77" t="s">
        <v>1157</v>
      </c>
      <c r="D17" s="77" t="s">
        <v>1158</v>
      </c>
      <c r="E17" s="77" t="s">
        <v>1159</v>
      </c>
      <c r="F17" s="77" t="s">
        <v>1160</v>
      </c>
      <c r="G17" s="133"/>
      <c r="H17" s="78" t="s">
        <v>1161</v>
      </c>
    </row>
    <row r="18" spans="1:17" x14ac:dyDescent="0.3">
      <c r="A18" s="201" t="s">
        <v>1105</v>
      </c>
      <c r="B18" s="205">
        <f>0+3</f>
        <v>3</v>
      </c>
      <c r="C18" s="206">
        <v>3</v>
      </c>
      <c r="D18" s="206">
        <v>7</v>
      </c>
      <c r="E18" s="206">
        <v>2</v>
      </c>
      <c r="F18" s="206">
        <f t="shared" ref="F18:F27" si="3">B5-D5</f>
        <v>39</v>
      </c>
      <c r="G18" s="202"/>
      <c r="H18" s="206">
        <f>B18+C18+D18+E18</f>
        <v>15</v>
      </c>
    </row>
    <row r="19" spans="1:17" ht="15" thickBot="1" x14ac:dyDescent="0.35">
      <c r="A19" s="201" t="s">
        <v>762</v>
      </c>
      <c r="B19" s="205">
        <v>1</v>
      </c>
      <c r="C19" s="206">
        <v>1</v>
      </c>
      <c r="D19" s="206">
        <v>2</v>
      </c>
      <c r="E19" s="206">
        <v>0</v>
      </c>
      <c r="F19" s="206">
        <f t="shared" si="3"/>
        <v>19</v>
      </c>
      <c r="G19" s="202"/>
      <c r="H19" s="207">
        <f>B19+C19+D19+E19</f>
        <v>4</v>
      </c>
    </row>
    <row r="20" spans="1:17" ht="35.25" customHeight="1" x14ac:dyDescent="0.3">
      <c r="A20" s="201" t="s">
        <v>1431</v>
      </c>
      <c r="B20" s="205">
        <v>0</v>
      </c>
      <c r="C20" s="206">
        <v>5</v>
      </c>
      <c r="D20" s="206">
        <v>5</v>
      </c>
      <c r="E20" s="206">
        <v>4</v>
      </c>
      <c r="F20" s="206">
        <f t="shared" si="3"/>
        <v>19</v>
      </c>
      <c r="G20" s="202"/>
      <c r="H20" s="207">
        <f t="shared" ref="H20:H26" si="4">B20+C20+D20+E20</f>
        <v>14</v>
      </c>
      <c r="K20" s="77" t="s">
        <v>1168</v>
      </c>
      <c r="L20" s="77" t="s">
        <v>1165</v>
      </c>
      <c r="M20" s="77" t="s">
        <v>1157</v>
      </c>
      <c r="N20" s="77" t="s">
        <v>1158</v>
      </c>
      <c r="O20" s="77" t="s">
        <v>1159</v>
      </c>
      <c r="P20" s="77" t="s">
        <v>1160</v>
      </c>
      <c r="Q20" s="133"/>
    </row>
    <row r="21" spans="1:17" ht="22.5" customHeight="1" x14ac:dyDescent="0.3">
      <c r="A21" s="201" t="s">
        <v>1432</v>
      </c>
      <c r="B21" s="205">
        <v>0</v>
      </c>
      <c r="C21" s="206">
        <v>0</v>
      </c>
      <c r="D21" s="206">
        <v>0</v>
      </c>
      <c r="E21" s="206">
        <v>5</v>
      </c>
      <c r="F21" s="206">
        <f t="shared" si="3"/>
        <v>7</v>
      </c>
      <c r="G21" s="202"/>
      <c r="H21" s="207">
        <f t="shared" si="4"/>
        <v>5</v>
      </c>
      <c r="L21" s="61"/>
      <c r="M21" s="61"/>
      <c r="N21" s="61"/>
      <c r="O21" s="61"/>
      <c r="P21" s="61"/>
      <c r="Q21" s="135"/>
    </row>
    <row r="22" spans="1:17" x14ac:dyDescent="0.3">
      <c r="A22" s="201" t="s">
        <v>894</v>
      </c>
      <c r="B22" s="205">
        <v>0</v>
      </c>
      <c r="C22" s="206">
        <v>0</v>
      </c>
      <c r="D22" s="206">
        <v>0</v>
      </c>
      <c r="E22" s="206">
        <v>0</v>
      </c>
      <c r="F22" s="206">
        <f t="shared" si="3"/>
        <v>4</v>
      </c>
      <c r="G22" s="202"/>
      <c r="H22" s="207">
        <f t="shared" si="4"/>
        <v>0</v>
      </c>
      <c r="K22" s="211">
        <f>communes_bilan!F352</f>
        <v>2</v>
      </c>
      <c r="L22" s="211">
        <f>communes_bilan!G352</f>
        <v>12</v>
      </c>
      <c r="M22" s="211">
        <f>communes_bilan!H352</f>
        <v>23</v>
      </c>
      <c r="N22" s="211">
        <f>communes_bilan!I352</f>
        <v>20</v>
      </c>
      <c r="O22" s="211">
        <f>communes_bilan!J352</f>
        <v>10</v>
      </c>
      <c r="P22" s="211">
        <f>communes_bilan!D352-communes_bilan!E352</f>
        <v>113</v>
      </c>
      <c r="Q22" s="134"/>
    </row>
    <row r="23" spans="1:17" x14ac:dyDescent="0.3">
      <c r="A23" s="201" t="s">
        <v>755</v>
      </c>
      <c r="B23" s="205">
        <v>0</v>
      </c>
      <c r="C23" s="206">
        <v>5</v>
      </c>
      <c r="D23" s="206">
        <v>5</v>
      </c>
      <c r="E23" s="206">
        <v>1</v>
      </c>
      <c r="F23" s="206">
        <f t="shared" si="3"/>
        <v>14</v>
      </c>
      <c r="G23" s="202"/>
      <c r="H23" s="207">
        <f t="shared" si="4"/>
        <v>11</v>
      </c>
    </row>
    <row r="24" spans="1:17" x14ac:dyDescent="0.3">
      <c r="A24" s="201" t="s">
        <v>742</v>
      </c>
      <c r="B24" s="205">
        <f>2+8</f>
        <v>10</v>
      </c>
      <c r="C24" s="206">
        <v>17</v>
      </c>
      <c r="D24" s="206">
        <v>9</v>
      </c>
      <c r="E24" s="206">
        <v>1</v>
      </c>
      <c r="F24" s="206">
        <f t="shared" si="3"/>
        <v>38</v>
      </c>
      <c r="G24" s="202"/>
      <c r="H24" s="207">
        <f t="shared" si="4"/>
        <v>37</v>
      </c>
      <c r="O24" s="1">
        <f>K22+L22+M22+N22+O22</f>
        <v>67</v>
      </c>
    </row>
    <row r="25" spans="1:17" x14ac:dyDescent="0.3">
      <c r="A25" s="201" t="s">
        <v>764</v>
      </c>
      <c r="B25" s="205">
        <v>0</v>
      </c>
      <c r="C25" s="206">
        <v>0</v>
      </c>
      <c r="D25" s="206">
        <v>0</v>
      </c>
      <c r="E25" s="206">
        <v>1</v>
      </c>
      <c r="F25" s="206">
        <f t="shared" si="3"/>
        <v>2</v>
      </c>
      <c r="G25" s="202"/>
      <c r="H25" s="207">
        <f t="shared" si="4"/>
        <v>1</v>
      </c>
    </row>
    <row r="26" spans="1:17" x14ac:dyDescent="0.3">
      <c r="A26" s="201" t="s">
        <v>1433</v>
      </c>
      <c r="B26" s="205">
        <v>0</v>
      </c>
      <c r="C26" s="206">
        <v>0</v>
      </c>
      <c r="D26" s="206">
        <v>0</v>
      </c>
      <c r="E26" s="206">
        <v>1</v>
      </c>
      <c r="F26" s="206">
        <f t="shared" si="3"/>
        <v>0</v>
      </c>
      <c r="G26" s="202"/>
      <c r="H26" s="207">
        <f t="shared" si="4"/>
        <v>1</v>
      </c>
    </row>
    <row r="27" spans="1:17" ht="15" thickBot="1" x14ac:dyDescent="0.35">
      <c r="A27" s="197" t="s">
        <v>1155</v>
      </c>
      <c r="B27" s="208">
        <f>communes_bilan!G352+communes_bilan!F352</f>
        <v>14</v>
      </c>
      <c r="C27" s="209">
        <f>communes_bilan!H352</f>
        <v>23</v>
      </c>
      <c r="D27" s="209">
        <f>communes_bilan!I352</f>
        <v>20</v>
      </c>
      <c r="E27" s="209">
        <f>communes_bilan!J352</f>
        <v>10</v>
      </c>
      <c r="F27" s="209">
        <f t="shared" si="3"/>
        <v>113</v>
      </c>
      <c r="G27" s="198"/>
      <c r="H27" s="210">
        <f>B27+C27+D27+E27</f>
        <v>67</v>
      </c>
    </row>
    <row r="28" spans="1:17" x14ac:dyDescent="0.3">
      <c r="B28" s="86">
        <f>B27/H27</f>
        <v>0.20895522388059701</v>
      </c>
      <c r="C28" s="86">
        <f>C27/H27</f>
        <v>0.34328358208955223</v>
      </c>
      <c r="D28" s="86">
        <f>D27/H27</f>
        <v>0.29850746268656714</v>
      </c>
      <c r="E28" s="86">
        <f>E27/H27</f>
        <v>0.14925373134328357</v>
      </c>
      <c r="F28" s="86">
        <f>F27/B14</f>
        <v>0.62777777777777777</v>
      </c>
      <c r="G28" s="86">
        <f>B28+C28+D28+E28</f>
        <v>1</v>
      </c>
      <c r="H28" s="86">
        <f>B28+C28+D28+E28</f>
        <v>1</v>
      </c>
    </row>
    <row r="29" spans="1:17" x14ac:dyDescent="0.3">
      <c r="E29" s="219"/>
    </row>
    <row r="61" spans="1:13" ht="18.75" customHeight="1" x14ac:dyDescent="0.3"/>
    <row r="62" spans="1:13" ht="66" x14ac:dyDescent="0.3">
      <c r="A62" t="s">
        <v>1150</v>
      </c>
      <c r="B62" s="47" t="s">
        <v>1162</v>
      </c>
      <c r="C62" s="47" t="s">
        <v>1163</v>
      </c>
      <c r="D62" s="47" t="s">
        <v>1164</v>
      </c>
      <c r="F62" s="80" t="s">
        <v>1150</v>
      </c>
      <c r="G62" s="81" t="s">
        <v>1156</v>
      </c>
      <c r="H62" s="82" t="s">
        <v>1157</v>
      </c>
      <c r="I62" s="83" t="s">
        <v>1173</v>
      </c>
      <c r="J62" s="84" t="s">
        <v>1159</v>
      </c>
      <c r="K62" s="85" t="s">
        <v>1160</v>
      </c>
      <c r="L62" s="85"/>
    </row>
    <row r="63" spans="1:13" x14ac:dyDescent="0.3">
      <c r="A63" s="201" t="s">
        <v>1105</v>
      </c>
      <c r="B63" s="212">
        <f t="shared" ref="B63:B72" si="5">E5</f>
        <v>339</v>
      </c>
      <c r="C63" s="212">
        <f>D63-B63</f>
        <v>895</v>
      </c>
      <c r="D63" s="212">
        <f t="shared" ref="D63:D72" si="6">C5</f>
        <v>1234</v>
      </c>
      <c r="E63" s="79"/>
      <c r="F63" s="201" t="s">
        <v>1105</v>
      </c>
      <c r="G63" s="202">
        <f>creches!R51+creches!R91+creches!R104</f>
        <v>78</v>
      </c>
      <c r="H63" s="202">
        <f>creches!R90+creches!R120+creches!R180</f>
        <v>74</v>
      </c>
      <c r="I63" s="202">
        <f>creches!R4+creches!R7+creches!R22+creches!R25+creches!R48+creches!R82+creches!R85</f>
        <v>154</v>
      </c>
      <c r="J63" s="202">
        <f>creches!R81+creches!R108</f>
        <v>33</v>
      </c>
      <c r="K63" s="202">
        <f t="shared" ref="K63:K71" si="7">C63</f>
        <v>895</v>
      </c>
      <c r="L63" s="202"/>
      <c r="M63" s="213">
        <f t="shared" ref="M63:M72" si="8">G63+H63+I63+J63</f>
        <v>339</v>
      </c>
    </row>
    <row r="64" spans="1:13" x14ac:dyDescent="0.3">
      <c r="A64" s="201" t="s">
        <v>762</v>
      </c>
      <c r="B64" s="212">
        <f t="shared" si="5"/>
        <v>122</v>
      </c>
      <c r="C64" s="212">
        <f t="shared" ref="C64:C72" si="9">D64-B64</f>
        <v>463</v>
      </c>
      <c r="D64" s="212">
        <f t="shared" si="6"/>
        <v>585</v>
      </c>
      <c r="E64" s="79"/>
      <c r="F64" s="201" t="s">
        <v>762</v>
      </c>
      <c r="G64" s="202">
        <f>creches!R58</f>
        <v>30</v>
      </c>
      <c r="H64" s="202">
        <f>creches!R156</f>
        <v>12</v>
      </c>
      <c r="I64" s="202">
        <f>creches!R95+creches!R163</f>
        <v>80</v>
      </c>
      <c r="J64" s="202">
        <v>0</v>
      </c>
      <c r="K64" s="202">
        <f t="shared" si="7"/>
        <v>463</v>
      </c>
      <c r="L64" s="202"/>
      <c r="M64" s="213">
        <f t="shared" si="8"/>
        <v>122</v>
      </c>
    </row>
    <row r="65" spans="1:13" x14ac:dyDescent="0.3">
      <c r="A65" s="201" t="s">
        <v>1431</v>
      </c>
      <c r="B65" s="212">
        <f t="shared" si="5"/>
        <v>426</v>
      </c>
      <c r="C65" s="212">
        <f t="shared" si="9"/>
        <v>547</v>
      </c>
      <c r="D65" s="212">
        <f t="shared" si="6"/>
        <v>973</v>
      </c>
      <c r="E65" s="79"/>
      <c r="F65" s="201" t="s">
        <v>1431</v>
      </c>
      <c r="G65" s="202">
        <v>0</v>
      </c>
      <c r="H65" s="202">
        <f>creches!R3+creches!R45+creches!R59+creches!R90+creches!R139</f>
        <v>143</v>
      </c>
      <c r="I65" s="202">
        <f>creches!R60+creches!R77+creches!R155+creches!R163+creches!R171</f>
        <v>144</v>
      </c>
      <c r="J65" s="202">
        <f>creches!R23+creches!R55+creches!R110+creches!R115</f>
        <v>139</v>
      </c>
      <c r="K65" s="202">
        <f t="shared" si="7"/>
        <v>547</v>
      </c>
      <c r="L65" s="202"/>
      <c r="M65" s="213">
        <f t="shared" si="8"/>
        <v>426</v>
      </c>
    </row>
    <row r="66" spans="1:13" x14ac:dyDescent="0.3">
      <c r="A66" s="201" t="s">
        <v>1432</v>
      </c>
      <c r="B66" s="212">
        <f t="shared" si="5"/>
        <v>205</v>
      </c>
      <c r="C66" s="212">
        <f t="shared" si="9"/>
        <v>153</v>
      </c>
      <c r="D66" s="212">
        <f t="shared" si="6"/>
        <v>358</v>
      </c>
      <c r="E66" s="79"/>
      <c r="F66" s="201" t="s">
        <v>1432</v>
      </c>
      <c r="G66" s="202">
        <v>0</v>
      </c>
      <c r="H66" s="202">
        <v>0</v>
      </c>
      <c r="I66" s="202">
        <v>0</v>
      </c>
      <c r="J66" s="202">
        <f>creches!R23+creches!R43+creches!R55+creches!R115+creches!R149</f>
        <v>205</v>
      </c>
      <c r="K66" s="202">
        <f t="shared" si="7"/>
        <v>153</v>
      </c>
      <c r="L66" s="202"/>
      <c r="M66" s="213">
        <f t="shared" si="8"/>
        <v>205</v>
      </c>
    </row>
    <row r="67" spans="1:13" x14ac:dyDescent="0.3">
      <c r="A67" s="201" t="s">
        <v>894</v>
      </c>
      <c r="B67" s="212">
        <f t="shared" si="5"/>
        <v>0</v>
      </c>
      <c r="C67" s="212">
        <f t="shared" si="9"/>
        <v>113</v>
      </c>
      <c r="D67" s="212">
        <f t="shared" si="6"/>
        <v>113</v>
      </c>
      <c r="E67" s="79"/>
      <c r="F67" s="201" t="s">
        <v>894</v>
      </c>
      <c r="G67" s="202">
        <v>0</v>
      </c>
      <c r="H67" s="202">
        <v>0</v>
      </c>
      <c r="I67" s="202">
        <v>0</v>
      </c>
      <c r="J67" s="202">
        <v>0</v>
      </c>
      <c r="K67" s="202">
        <f t="shared" si="7"/>
        <v>113</v>
      </c>
      <c r="L67" s="202"/>
      <c r="M67" s="213">
        <f t="shared" si="8"/>
        <v>0</v>
      </c>
    </row>
    <row r="68" spans="1:13" x14ac:dyDescent="0.3">
      <c r="A68" s="201" t="s">
        <v>755</v>
      </c>
      <c r="B68" s="212">
        <f t="shared" si="5"/>
        <v>313</v>
      </c>
      <c r="C68" s="212">
        <f t="shared" si="9"/>
        <v>284</v>
      </c>
      <c r="D68" s="212">
        <f t="shared" si="6"/>
        <v>597</v>
      </c>
      <c r="E68" s="79"/>
      <c r="F68" s="201" t="s">
        <v>755</v>
      </c>
      <c r="G68" s="202">
        <v>0</v>
      </c>
      <c r="H68" s="202">
        <f>creches!R3+creches!R45+creches!R59+creches!R129+creches!R139</f>
        <v>157</v>
      </c>
      <c r="I68" s="202">
        <f>creches!R46+creches!R60+creches!R77+creches!R155+creches!R171</f>
        <v>137</v>
      </c>
      <c r="J68" s="202">
        <f>creches!R110</f>
        <v>19</v>
      </c>
      <c r="K68" s="202">
        <f t="shared" si="7"/>
        <v>284</v>
      </c>
      <c r="L68" s="202"/>
      <c r="M68" s="213">
        <f t="shared" si="8"/>
        <v>313</v>
      </c>
    </row>
    <row r="69" spans="1:13" x14ac:dyDescent="0.3">
      <c r="A69" s="201" t="s">
        <v>742</v>
      </c>
      <c r="B69" s="212">
        <f t="shared" si="5"/>
        <v>1227</v>
      </c>
      <c r="C69" s="212">
        <f t="shared" si="9"/>
        <v>1063</v>
      </c>
      <c r="D69" s="212">
        <f t="shared" si="6"/>
        <v>2290</v>
      </c>
      <c r="E69" s="79"/>
      <c r="F69" s="201" t="s">
        <v>742</v>
      </c>
      <c r="G69" s="202">
        <f>creches!R39+creches!R64+creches!R21+creches!R56+creches!R62+creches!R76+creches!R109+creches!R112+creches!R116+creches!R151</f>
        <v>415</v>
      </c>
      <c r="H69" s="202">
        <f>creches!R24+creches!R41+creches!R49+creches!R59+creches!R65+creches!R84+creches!R114+creches!R125+creches!R127+creches!R128+creches!R129+creches!R132+creches!R139+creches!R174+creches!R175+creches!R176+creches!R177</f>
        <v>529</v>
      </c>
      <c r="I69" s="202">
        <f>creches!R25+creches!R26+creches!R27+creches!R33+creches!R52+creches!R60+creches!R113+creches!R118+creches!R155</f>
        <v>264</v>
      </c>
      <c r="J69" s="202">
        <f>creches!R110</f>
        <v>19</v>
      </c>
      <c r="K69" s="202">
        <f t="shared" si="7"/>
        <v>1063</v>
      </c>
      <c r="L69" s="202"/>
      <c r="M69" s="213">
        <f t="shared" si="8"/>
        <v>1227</v>
      </c>
    </row>
    <row r="70" spans="1:13" x14ac:dyDescent="0.3">
      <c r="A70" s="201" t="s">
        <v>764</v>
      </c>
      <c r="B70" s="212">
        <f t="shared" si="5"/>
        <v>51</v>
      </c>
      <c r="C70" s="212">
        <f t="shared" si="9"/>
        <v>17</v>
      </c>
      <c r="D70" s="212">
        <f t="shared" si="6"/>
        <v>68</v>
      </c>
      <c r="E70" s="79"/>
      <c r="F70" s="201" t="s">
        <v>764</v>
      </c>
      <c r="G70" s="202">
        <f>[1]Etab_sco_2018!AI386</f>
        <v>0</v>
      </c>
      <c r="H70" s="202">
        <v>0</v>
      </c>
      <c r="I70" s="202">
        <v>0</v>
      </c>
      <c r="J70" s="202">
        <f>creches!R103</f>
        <v>51</v>
      </c>
      <c r="K70" s="202">
        <f t="shared" si="7"/>
        <v>17</v>
      </c>
      <c r="L70" s="202"/>
      <c r="M70" s="213">
        <f t="shared" si="8"/>
        <v>51</v>
      </c>
    </row>
    <row r="71" spans="1:13" x14ac:dyDescent="0.3">
      <c r="A71" s="201" t="s">
        <v>1433</v>
      </c>
      <c r="B71" s="212">
        <f t="shared" si="5"/>
        <v>10</v>
      </c>
      <c r="C71" s="212">
        <f t="shared" si="9"/>
        <v>0</v>
      </c>
      <c r="D71" s="212">
        <f t="shared" si="6"/>
        <v>10</v>
      </c>
      <c r="E71" s="79"/>
      <c r="F71" s="201" t="s">
        <v>1433</v>
      </c>
      <c r="G71" s="202">
        <v>0</v>
      </c>
      <c r="H71" s="202">
        <v>0</v>
      </c>
      <c r="I71" s="202">
        <v>0</v>
      </c>
      <c r="J71" s="202">
        <f>creches!R107</f>
        <v>10</v>
      </c>
      <c r="K71" s="202">
        <f t="shared" si="7"/>
        <v>0</v>
      </c>
      <c r="L71" s="202"/>
      <c r="M71" s="213">
        <f t="shared" si="8"/>
        <v>10</v>
      </c>
    </row>
    <row r="72" spans="1:13" x14ac:dyDescent="0.3">
      <c r="A72" s="214" t="s">
        <v>1155</v>
      </c>
      <c r="B72" s="215">
        <f t="shared" si="5"/>
        <v>2064</v>
      </c>
      <c r="C72" s="215">
        <f t="shared" si="9"/>
        <v>2842</v>
      </c>
      <c r="D72" s="215">
        <f t="shared" si="6"/>
        <v>4906</v>
      </c>
      <c r="E72" s="79"/>
      <c r="F72" s="217" t="s">
        <v>1155</v>
      </c>
      <c r="G72" s="202">
        <f>A96+B96</f>
        <v>523</v>
      </c>
      <c r="H72" s="202">
        <f>C96</f>
        <v>673</v>
      </c>
      <c r="I72" s="202">
        <f>D96</f>
        <v>550</v>
      </c>
      <c r="J72" s="202">
        <f>E96</f>
        <v>318</v>
      </c>
      <c r="K72" s="202">
        <f>F96</f>
        <v>2842</v>
      </c>
      <c r="L72" s="202"/>
      <c r="M72" s="213">
        <f t="shared" si="8"/>
        <v>2064</v>
      </c>
    </row>
    <row r="75" spans="1:13" ht="66" x14ac:dyDescent="0.3">
      <c r="B75" s="47" t="s">
        <v>1162</v>
      </c>
      <c r="C75" s="47" t="s">
        <v>1163</v>
      </c>
    </row>
    <row r="76" spans="1:13" x14ac:dyDescent="0.3">
      <c r="B76" s="137">
        <f>B72</f>
        <v>2064</v>
      </c>
      <c r="C76" s="137">
        <f>C72</f>
        <v>2842</v>
      </c>
    </row>
    <row r="95" spans="1:8" ht="28.8" x14ac:dyDescent="0.3">
      <c r="A95" s="97" t="s">
        <v>1168</v>
      </c>
      <c r="B95" s="81" t="s">
        <v>1165</v>
      </c>
      <c r="C95" s="82" t="s">
        <v>1157</v>
      </c>
      <c r="D95" s="83" t="s">
        <v>1173</v>
      </c>
      <c r="E95" s="84" t="s">
        <v>1159</v>
      </c>
      <c r="F95" s="61" t="s">
        <v>1160</v>
      </c>
    </row>
    <row r="96" spans="1:8" x14ac:dyDescent="0.3">
      <c r="A96" s="222">
        <f>creches!R39+creches!R64</f>
        <v>66</v>
      </c>
      <c r="B96" s="222">
        <f>creches!R21+creches!R51+creches!R56+creches!R58+creches!R62+creches!R76+creches!R91+creches!R104+creches!R109+creches!R112+creches!R116+creches!R151</f>
        <v>457</v>
      </c>
      <c r="C96" s="221">
        <f>creches!R3+creches!R24+creches!R41+creches!R45+creches!R49+creches!R59+creches!R65+creches!R84+creches!R90+creches!R114+creches!R120+creches!R125+creches!R127+creches!R128+creches!R129+creches!R132+creches!R139+creches!R156+creches!R174+creches!R175+creches!R176+creches!R177+creches!R180</f>
        <v>673</v>
      </c>
      <c r="D96" s="220">
        <f>creches!R4+creches!R7+creches!R22+creches!R25+creches!R26+creches!R27+creches!R33+creches!R46+creches!R48+creches!R52+creches!R60+creches!R77+creches!R82+creches!R85+creches!R95+creches!R113+creches!R118+creches!R155+creches!R163+creches!R171</f>
        <v>550</v>
      </c>
      <c r="E96" s="220">
        <f>creches!R23+creches!R43+creches!R55+creches!R81+creches!R103+creches!R107+creches!R108+creches!R110+creches!R115+creches!R149</f>
        <v>318</v>
      </c>
      <c r="F96" s="221">
        <f>C14-E14</f>
        <v>2842</v>
      </c>
      <c r="H96" s="218">
        <f>A96+B96+C96+D96+E96</f>
        <v>2064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creches</vt:lpstr>
      <vt:lpstr>communes_bilan</vt:lpstr>
      <vt:lpstr>resume</vt:lpstr>
      <vt:lpstr>Base_de_donnees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UYUNI REYES Violaine</dc:creator>
  <cp:lastModifiedBy>UYUNI REYES Violaine</cp:lastModifiedBy>
  <dcterms:created xsi:type="dcterms:W3CDTF">2020-12-16T07:32:58Z</dcterms:created>
  <dcterms:modified xsi:type="dcterms:W3CDTF">2025-10-22T12:45:29Z</dcterms:modified>
</cp:coreProperties>
</file>