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GADCV\DEVPN\04-SEMA\5-Risque inondation\e- Observatoire\observatoire risque\base de données indicateurs\etablissements scolaires\"/>
    </mc:Choice>
  </mc:AlternateContent>
  <xr:revisionPtr revIDLastSave="0" documentId="13_ncr:1_{429BFF76-AE01-4AEF-8215-7077781471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tab_datagouv" sheetId="16" r:id="rId1"/>
    <sheet name="bilan_communes" sheetId="4" r:id="rId2"/>
    <sheet name="resume" sheetId="6" r:id="rId3"/>
    <sheet name="gardons" sheetId="27" r:id="rId4"/>
    <sheet name="ceze" sheetId="24" r:id="rId5"/>
    <sheet name="rhone" sheetId="26" r:id="rId6"/>
    <sheet name="vidourle" sheetId="25" r:id="rId7"/>
    <sheet name="vistre" sheetId="28" r:id="rId8"/>
    <sheet name="ZI" sheetId="21" r:id="rId9"/>
    <sheet name="nimes" sheetId="19" r:id="rId10"/>
    <sheet name="etab_agricole" sheetId="15" r:id="rId11"/>
  </sheets>
  <definedNames>
    <definedName name="_xlnm._FilterDatabase" localSheetId="1" hidden="1">bilan_communes!$A$1:$WYQ$355</definedName>
    <definedName name="_xlnm._FilterDatabase" localSheetId="4" hidden="1">ceze!$A$1:$AL$121</definedName>
    <definedName name="_xlnm._FilterDatabase" localSheetId="10" hidden="1">etab_agricole!$A$1:$Q$10</definedName>
    <definedName name="_xlnm._FilterDatabase" localSheetId="0" hidden="1">etab_datagouv!$A$1:$AL$762</definedName>
    <definedName name="_xlnm._FilterDatabase" localSheetId="3" hidden="1">gardons!$A$1:$AL$259</definedName>
    <definedName name="_xlnm._FilterDatabase" localSheetId="9" hidden="1">nimes!$A$1:$AL$146</definedName>
    <definedName name="_xlnm._FilterDatabase" localSheetId="5" hidden="1">rhone!$A$1:$AL$115</definedName>
    <definedName name="_xlnm._FilterDatabase" localSheetId="6" hidden="1">vidourle!$A$1:$AL$74</definedName>
    <definedName name="_xlnm._FilterDatabase" localSheetId="7" hidden="1">vistre!$A$1:$AL$273</definedName>
    <definedName name="_xlnm._FilterDatabase" localSheetId="8" hidden="1">ZI!$A$1:$AL$324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6" l="1"/>
  <c r="J68" i="6"/>
  <c r="J25" i="6"/>
  <c r="K102" i="6"/>
  <c r="M253" i="4"/>
  <c r="M187" i="4"/>
  <c r="L98" i="6"/>
  <c r="N327" i="4"/>
  <c r="L327" i="4"/>
  <c r="AB262" i="27"/>
  <c r="AB760" i="16"/>
  <c r="AJ760" i="16"/>
  <c r="AI760" i="16"/>
  <c r="AH760" i="16"/>
  <c r="AG760" i="16"/>
  <c r="AF760" i="16"/>
  <c r="AE760" i="16"/>
  <c r="AA760" i="16"/>
  <c r="Z760" i="16"/>
  <c r="Y760" i="16"/>
  <c r="I99" i="6" s="1"/>
  <c r="X760" i="16"/>
  <c r="X762" i="16" s="1"/>
  <c r="I98" i="6" s="1"/>
  <c r="H98" i="6"/>
  <c r="B103" i="6"/>
  <c r="AD437" i="28"/>
  <c r="AC112" i="25"/>
  <c r="AH171" i="26"/>
  <c r="X340" i="28"/>
  <c r="E61" i="6" s="1"/>
  <c r="AB340" i="28"/>
  <c r="I61" i="6" s="1"/>
  <c r="AA340" i="28"/>
  <c r="H61" i="6" s="1"/>
  <c r="Z340" i="28"/>
  <c r="G61" i="6" s="1"/>
  <c r="Y340" i="28"/>
  <c r="F61" i="6" s="1"/>
  <c r="B11" i="6"/>
  <c r="AF275" i="28"/>
  <c r="AE275" i="28"/>
  <c r="D11" i="6" s="1"/>
  <c r="I60" i="6"/>
  <c r="H60" i="6"/>
  <c r="G60" i="6"/>
  <c r="F60" i="6"/>
  <c r="AC149" i="26"/>
  <c r="AA97" i="25"/>
  <c r="Z97" i="25"/>
  <c r="Y97" i="25"/>
  <c r="X97" i="25"/>
  <c r="AF76" i="25"/>
  <c r="B10" i="6"/>
  <c r="AE76" i="25"/>
  <c r="D10" i="6" s="1"/>
  <c r="I57" i="6"/>
  <c r="H57" i="6"/>
  <c r="G57" i="6"/>
  <c r="F57" i="6"/>
  <c r="AF149" i="26"/>
  <c r="AE149" i="26"/>
  <c r="AD149" i="26"/>
  <c r="B7" i="6"/>
  <c r="AJ117" i="26"/>
  <c r="E20" i="6" s="1"/>
  <c r="AI117" i="26"/>
  <c r="D20" i="6" s="1"/>
  <c r="AH117" i="26"/>
  <c r="C20" i="6" s="1"/>
  <c r="AG117" i="26"/>
  <c r="AF117" i="26"/>
  <c r="AE117" i="26"/>
  <c r="D7" i="6" s="1"/>
  <c r="AB117" i="26"/>
  <c r="C7" i="6" s="1"/>
  <c r="AA117" i="26"/>
  <c r="Z117" i="26"/>
  <c r="Y117" i="26"/>
  <c r="X117" i="26"/>
  <c r="X119" i="26" s="1"/>
  <c r="W123" i="24"/>
  <c r="W262" i="27"/>
  <c r="AE367" i="27"/>
  <c r="I55" i="6"/>
  <c r="H55" i="6"/>
  <c r="G55" i="6"/>
  <c r="F55" i="6"/>
  <c r="E55" i="6"/>
  <c r="Y302" i="27"/>
  <c r="Z302" i="27"/>
  <c r="AC163" i="24"/>
  <c r="W144" i="24"/>
  <c r="F56" i="6" s="1"/>
  <c r="AF123" i="24"/>
  <c r="AE123" i="24"/>
  <c r="D6" i="6" s="1"/>
  <c r="B68" i="6"/>
  <c r="AD443" i="21"/>
  <c r="E68" i="6" s="1"/>
  <c r="AC443" i="21"/>
  <c r="D68" i="6" s="1"/>
  <c r="AB443" i="21"/>
  <c r="C68" i="6" s="1"/>
  <c r="Z443" i="21"/>
  <c r="A68" i="6" s="1"/>
  <c r="AA443" i="21"/>
  <c r="AJ324" i="21"/>
  <c r="AI324" i="21"/>
  <c r="AH324" i="21"/>
  <c r="AG324" i="21"/>
  <c r="AF324" i="21"/>
  <c r="AE324" i="21"/>
  <c r="AB324" i="21"/>
  <c r="E14" i="6" s="1"/>
  <c r="AA324" i="21"/>
  <c r="K101" i="6" s="1"/>
  <c r="Z324" i="21"/>
  <c r="K100" i="6" s="1"/>
  <c r="Y324" i="21"/>
  <c r="K99" i="6" s="1"/>
  <c r="X324" i="21"/>
  <c r="X326" i="21" s="1"/>
  <c r="K98" i="6" s="1"/>
  <c r="AE340" i="28" l="1"/>
  <c r="AA119" i="26"/>
  <c r="J98" i="6"/>
  <c r="AA762" i="16"/>
  <c r="B20" i="6"/>
  <c r="AL117" i="26"/>
  <c r="I59" i="6"/>
  <c r="I62" i="6"/>
  <c r="C12" i="6"/>
  <c r="M167" i="4"/>
  <c r="F167" i="4"/>
  <c r="M320" i="4" l="1"/>
  <c r="N258" i="4"/>
  <c r="M258" i="4"/>
  <c r="L258" i="4"/>
  <c r="M239" i="4"/>
  <c r="L226" i="4"/>
  <c r="AB185" i="19" l="1"/>
  <c r="AA185" i="19"/>
  <c r="Z185" i="19"/>
  <c r="X185" i="19"/>
  <c r="Y185" i="19"/>
  <c r="AE144" i="19"/>
  <c r="M103" i="4"/>
  <c r="M99" i="4"/>
  <c r="M63" i="4"/>
  <c r="L28" i="4"/>
  <c r="M29" i="4"/>
  <c r="N29" i="4"/>
  <c r="L29" i="4"/>
  <c r="L8" i="4"/>
  <c r="N8" i="4"/>
  <c r="M8" i="4"/>
  <c r="N4" i="4"/>
  <c r="M4" i="4"/>
  <c r="L4" i="4"/>
  <c r="N123" i="4"/>
  <c r="L123" i="4"/>
  <c r="M156" i="4"/>
  <c r="L3" i="4"/>
  <c r="L2" i="4"/>
  <c r="L351" i="4"/>
  <c r="L348" i="4"/>
  <c r="L345" i="4"/>
  <c r="L344" i="4"/>
  <c r="L343" i="4"/>
  <c r="L342" i="4"/>
  <c r="L341" i="4"/>
  <c r="L336" i="4"/>
  <c r="L332" i="4"/>
  <c r="L329" i="4"/>
  <c r="L328" i="4"/>
  <c r="L325" i="4"/>
  <c r="L323" i="4"/>
  <c r="L321" i="4"/>
  <c r="L319" i="4"/>
  <c r="L313" i="4"/>
  <c r="L312" i="4"/>
  <c r="L310" i="4"/>
  <c r="L307" i="4"/>
  <c r="L301" i="4"/>
  <c r="L300" i="4"/>
  <c r="L299" i="4"/>
  <c r="L298" i="4"/>
  <c r="L297" i="4"/>
  <c r="L296" i="4"/>
  <c r="L295" i="4"/>
  <c r="L293" i="4"/>
  <c r="L291" i="4"/>
  <c r="L288" i="4"/>
  <c r="L286" i="4"/>
  <c r="L283" i="4"/>
  <c r="L282" i="4"/>
  <c r="L281" i="4"/>
  <c r="L277" i="4" l="1"/>
  <c r="L276" i="4"/>
  <c r="L274" i="4"/>
  <c r="L268" i="4"/>
  <c r="L266" i="4"/>
  <c r="L265" i="4"/>
  <c r="L263" i="4"/>
  <c r="L262" i="4"/>
  <c r="L261" i="4"/>
  <c r="L259" i="4"/>
  <c r="L256" i="4"/>
  <c r="L255" i="4"/>
  <c r="L254" i="4"/>
  <c r="L251" i="4"/>
  <c r="L248" i="4"/>
  <c r="L246" i="4"/>
  <c r="L245" i="4"/>
  <c r="L241" i="4"/>
  <c r="L236" i="4"/>
  <c r="L234" i="4"/>
  <c r="L231" i="4"/>
  <c r="L230" i="4"/>
  <c r="L229" i="4"/>
  <c r="L224" i="4"/>
  <c r="L223" i="4"/>
  <c r="L221" i="4"/>
  <c r="L214" i="4"/>
  <c r="L211" i="4"/>
  <c r="L208" i="4"/>
  <c r="L206" i="4"/>
  <c r="L204" i="4"/>
  <c r="L203" i="4"/>
  <c r="L200" i="4"/>
  <c r="L198" i="4"/>
  <c r="L197" i="4"/>
  <c r="L195" i="4"/>
  <c r="L193" i="4"/>
  <c r="L188" i="4"/>
  <c r="L186" i="4"/>
  <c r="L185" i="4"/>
  <c r="L183" i="4"/>
  <c r="L182" i="4"/>
  <c r="L181" i="4"/>
  <c r="L180" i="4"/>
  <c r="L179" i="4"/>
  <c r="L178" i="4"/>
  <c r="L176" i="4"/>
  <c r="L175" i="4"/>
  <c r="L174" i="4"/>
  <c r="L173" i="4"/>
  <c r="L172" i="4"/>
  <c r="L171" i="4"/>
  <c r="L170" i="4"/>
  <c r="L169" i="4"/>
  <c r="L168" i="4"/>
  <c r="L167" i="4"/>
  <c r="L164" i="4"/>
  <c r="L162" i="4"/>
  <c r="L161" i="4"/>
  <c r="L160" i="4"/>
  <c r="L159" i="4"/>
  <c r="L157" i="4"/>
  <c r="L155" i="4"/>
  <c r="L152" i="4"/>
  <c r="L149" i="4"/>
  <c r="L145" i="4"/>
  <c r="L144" i="4"/>
  <c r="L143" i="4"/>
  <c r="L140" i="4"/>
  <c r="L136" i="4"/>
  <c r="L134" i="4"/>
  <c r="L133" i="4"/>
  <c r="L132" i="4"/>
  <c r="L128" i="4"/>
  <c r="L127" i="4"/>
  <c r="L125" i="4"/>
  <c r="L124" i="4"/>
  <c r="L122" i="4"/>
  <c r="L120" i="4"/>
  <c r="L118" i="4"/>
  <c r="L117" i="4"/>
  <c r="L115" i="4"/>
  <c r="L114" i="4"/>
  <c r="L113" i="4"/>
  <c r="L111" i="4"/>
  <c r="L110" i="4"/>
  <c r="L108" i="4"/>
  <c r="L106" i="4"/>
  <c r="L105" i="4"/>
  <c r="L103" i="4"/>
  <c r="L101" i="4"/>
  <c r="L100" i="4"/>
  <c r="L99" i="4"/>
  <c r="L97" i="4"/>
  <c r="L91" i="4"/>
  <c r="L90" i="4"/>
  <c r="L87" i="4"/>
  <c r="L85" i="4"/>
  <c r="L84" i="4"/>
  <c r="L79" i="4"/>
  <c r="L76" i="4"/>
  <c r="L72" i="4"/>
  <c r="L71" i="4"/>
  <c r="L70" i="4"/>
  <c r="L69" i="4"/>
  <c r="L67" i="4"/>
  <c r="L66" i="4"/>
  <c r="L65" i="4"/>
  <c r="L62" i="4"/>
  <c r="L58" i="4"/>
  <c r="L57" i="4"/>
  <c r="L56" i="4"/>
  <c r="L53" i="4"/>
  <c r="L52" i="4"/>
  <c r="L48" i="4"/>
  <c r="L44" i="4"/>
  <c r="L43" i="4"/>
  <c r="L42" i="4"/>
  <c r="L40" i="4"/>
  <c r="L39" i="4"/>
  <c r="L34" i="4"/>
  <c r="L32" i="4"/>
  <c r="L30" i="4"/>
  <c r="L26" i="4"/>
  <c r="L25" i="4"/>
  <c r="L24" i="4"/>
  <c r="L23" i="4"/>
  <c r="L22" i="4"/>
  <c r="L20" i="4"/>
  <c r="L19" i="4"/>
  <c r="L17" i="4"/>
  <c r="L15" i="4"/>
  <c r="L14" i="4"/>
  <c r="L11" i="4"/>
  <c r="L9" i="4"/>
  <c r="L5" i="4"/>
  <c r="L7" i="4"/>
  <c r="L10" i="4"/>
  <c r="M350" i="4"/>
  <c r="M349" i="4"/>
  <c r="M340" i="4"/>
  <c r="M339" i="4"/>
  <c r="M338" i="4"/>
  <c r="M335" i="4"/>
  <c r="M331" i="4"/>
  <c r="M330" i="4"/>
  <c r="M318" i="4"/>
  <c r="M316" i="4"/>
  <c r="M314" i="4"/>
  <c r="M311" i="4"/>
  <c r="M309" i="4"/>
  <c r="L350" i="4"/>
  <c r="L349" i="4"/>
  <c r="L340" i="4"/>
  <c r="L339" i="4"/>
  <c r="L338" i="4"/>
  <c r="L335" i="4"/>
  <c r="L331" i="4"/>
  <c r="L330" i="4"/>
  <c r="L324" i="4"/>
  <c r="L320" i="4"/>
  <c r="L318" i="4"/>
  <c r="L316" i="4"/>
  <c r="L314" i="4"/>
  <c r="L311" i="4"/>
  <c r="L309" i="4"/>
  <c r="M306" i="4"/>
  <c r="M304" i="4"/>
  <c r="M294" i="4"/>
  <c r="M290" i="4"/>
  <c r="M287" i="4"/>
  <c r="M280" i="4"/>
  <c r="M279" i="4"/>
  <c r="M275" i="4"/>
  <c r="M273" i="4"/>
  <c r="M271" i="4"/>
  <c r="M270" i="4"/>
  <c r="M269" i="4"/>
  <c r="M264" i="4"/>
  <c r="M252" i="4"/>
  <c r="L306" i="4"/>
  <c r="L304" i="4"/>
  <c r="L294" i="4"/>
  <c r="L290" i="4"/>
  <c r="L287" i="4"/>
  <c r="L280" i="4"/>
  <c r="L279" i="4"/>
  <c r="L275" i="4"/>
  <c r="L273" i="4"/>
  <c r="L271" i="4"/>
  <c r="L270" i="4"/>
  <c r="L269" i="4"/>
  <c r="L264" i="4"/>
  <c r="L253" i="4"/>
  <c r="L252" i="4"/>
  <c r="M250" i="4"/>
  <c r="M249" i="4"/>
  <c r="M244" i="4"/>
  <c r="M243" i="4"/>
  <c r="M237" i="4"/>
  <c r="M233" i="4"/>
  <c r="M228" i="4"/>
  <c r="M225" i="4"/>
  <c r="M222" i="4"/>
  <c r="L250" i="4"/>
  <c r="L249" i="4"/>
  <c r="L244" i="4"/>
  <c r="L243" i="4"/>
  <c r="L239" i="4"/>
  <c r="L237" i="4"/>
  <c r="L233" i="4"/>
  <c r="L228" i="4"/>
  <c r="L225" i="4"/>
  <c r="L222" i="4"/>
  <c r="M220" i="4"/>
  <c r="M213" i="4"/>
  <c r="M209" i="4"/>
  <c r="M207" i="4"/>
  <c r="L220" i="4"/>
  <c r="L213" i="4"/>
  <c r="L209" i="4"/>
  <c r="L207" i="4"/>
  <c r="M166" i="4"/>
  <c r="M165" i="4"/>
  <c r="M154" i="4"/>
  <c r="M153" i="4"/>
  <c r="M177" i="4"/>
  <c r="M184" i="4"/>
  <c r="L184" i="4"/>
  <c r="L177" i="4"/>
  <c r="L166" i="4"/>
  <c r="L165" i="4"/>
  <c r="L156" i="4"/>
  <c r="L153" i="4"/>
  <c r="M150" i="4"/>
  <c r="M147" i="4"/>
  <c r="M139" i="4"/>
  <c r="M138" i="4"/>
  <c r="M137" i="4"/>
  <c r="M131" i="4"/>
  <c r="M130" i="4"/>
  <c r="M129" i="4"/>
  <c r="L150" i="4"/>
  <c r="L147" i="4"/>
  <c r="L141" i="4"/>
  <c r="L139" i="4"/>
  <c r="L138" i="4"/>
  <c r="L137" i="4"/>
  <c r="L131" i="4"/>
  <c r="L130" i="4"/>
  <c r="L129" i="4"/>
  <c r="L126" i="4"/>
  <c r="M126" i="4"/>
  <c r="M116" i="4"/>
  <c r="M112" i="4"/>
  <c r="M109" i="4"/>
  <c r="M102" i="4"/>
  <c r="M95" i="4"/>
  <c r="M94" i="4"/>
  <c r="M88" i="4"/>
  <c r="M83" i="4"/>
  <c r="M82" i="4"/>
  <c r="M81" i="4"/>
  <c r="M80" i="4"/>
  <c r="M77" i="4"/>
  <c r="M75" i="4"/>
  <c r="L116" i="4"/>
  <c r="L112" i="4"/>
  <c r="L109" i="4"/>
  <c r="L102" i="4"/>
  <c r="L95" i="4"/>
  <c r="L94" i="4"/>
  <c r="L88" i="4"/>
  <c r="L83" i="4"/>
  <c r="L82" i="4"/>
  <c r="L81" i="4"/>
  <c r="L80" i="4"/>
  <c r="L77" i="4"/>
  <c r="L75" i="4"/>
  <c r="M61" i="4"/>
  <c r="M60" i="4"/>
  <c r="M55" i="4"/>
  <c r="M68" i="4"/>
  <c r="L68" i="4"/>
  <c r="L63" i="4"/>
  <c r="L61" i="4"/>
  <c r="L60" i="4"/>
  <c r="L55" i="4"/>
  <c r="L54" i="4"/>
  <c r="M54" i="4"/>
  <c r="M50" i="4"/>
  <c r="L50" i="4"/>
  <c r="M47" i="4"/>
  <c r="L47" i="4"/>
  <c r="M38" i="4"/>
  <c r="L38" i="4"/>
  <c r="L37" i="4"/>
  <c r="M37" i="4"/>
  <c r="M35" i="4"/>
  <c r="L35" i="4"/>
  <c r="L33" i="4"/>
  <c r="M33" i="4"/>
  <c r="M31" i="4"/>
  <c r="L31" i="4"/>
  <c r="M28" i="4"/>
  <c r="M27" i="4"/>
  <c r="L27" i="4"/>
  <c r="M21" i="4"/>
  <c r="L21" i="4"/>
  <c r="M13" i="4"/>
  <c r="L13" i="4"/>
  <c r="L12" i="4"/>
  <c r="M12" i="4"/>
  <c r="M10" i="4"/>
  <c r="M7" i="4"/>
  <c r="I58" i="6"/>
  <c r="H58" i="6"/>
  <c r="G58" i="6"/>
  <c r="F62" i="6"/>
  <c r="I63" i="6"/>
  <c r="C13" i="6"/>
  <c r="C9" i="6"/>
  <c r="C8" i="6"/>
  <c r="AJ275" i="28" l="1"/>
  <c r="E24" i="6" s="1"/>
  <c r="AI275" i="28"/>
  <c r="D24" i="6" s="1"/>
  <c r="AH275" i="28"/>
  <c r="C24" i="6" s="1"/>
  <c r="AG275" i="28"/>
  <c r="B24" i="6" s="1"/>
  <c r="AB275" i="28"/>
  <c r="C11" i="6" s="1"/>
  <c r="AA275" i="28"/>
  <c r="Z275" i="28"/>
  <c r="Y275" i="28"/>
  <c r="X275" i="28"/>
  <c r="X277" i="28" s="1"/>
  <c r="AA302" i="27"/>
  <c r="AC302" i="27"/>
  <c r="AB302" i="27"/>
  <c r="AD302" i="27"/>
  <c r="Z364" i="27"/>
  <c r="B5" i="6"/>
  <c r="AJ262" i="27"/>
  <c r="E18" i="6" s="1"/>
  <c r="AI262" i="27"/>
  <c r="D18" i="6" s="1"/>
  <c r="AH262" i="27"/>
  <c r="C18" i="6" s="1"/>
  <c r="AG262" i="27"/>
  <c r="AF262" i="27"/>
  <c r="AE262" i="27"/>
  <c r="D5" i="6" s="1"/>
  <c r="C5" i="6"/>
  <c r="AA262" i="27"/>
  <c r="Z262" i="27"/>
  <c r="Y262" i="27"/>
  <c r="X262" i="27"/>
  <c r="X264" i="27" s="1"/>
  <c r="F8" i="6"/>
  <c r="G21" i="6"/>
  <c r="F21" i="6" s="1"/>
  <c r="H21" i="6" s="1"/>
  <c r="U152" i="26"/>
  <c r="Z144" i="24"/>
  <c r="I56" i="6" s="1"/>
  <c r="Y144" i="24"/>
  <c r="H56" i="6" s="1"/>
  <c r="X144" i="24"/>
  <c r="G56" i="6" s="1"/>
  <c r="W164" i="24"/>
  <c r="AJ76" i="25"/>
  <c r="E23" i="6" s="1"/>
  <c r="AI76" i="25"/>
  <c r="D23" i="6" s="1"/>
  <c r="AH76" i="25"/>
  <c r="AG76" i="25"/>
  <c r="B23" i="6" s="1"/>
  <c r="AB76" i="25"/>
  <c r="C10" i="6" s="1"/>
  <c r="AA76" i="25"/>
  <c r="Z76" i="25"/>
  <c r="Y76" i="25"/>
  <c r="X76" i="25"/>
  <c r="X78" i="25" s="1"/>
  <c r="AJ123" i="24"/>
  <c r="E19" i="6" s="1"/>
  <c r="AI123" i="24"/>
  <c r="D19" i="6" s="1"/>
  <c r="AH123" i="24"/>
  <c r="C19" i="6" s="1"/>
  <c r="B6" i="6"/>
  <c r="AG123" i="24"/>
  <c r="AB123" i="24"/>
  <c r="C6" i="6" s="1"/>
  <c r="AA123" i="24"/>
  <c r="Z123" i="24"/>
  <c r="Y123" i="24"/>
  <c r="X123" i="24"/>
  <c r="X125" i="24" s="1"/>
  <c r="B18" i="6" l="1"/>
  <c r="AL275" i="28"/>
  <c r="AL76" i="25"/>
  <c r="C23" i="6"/>
  <c r="AL262" i="27"/>
  <c r="B19" i="6"/>
  <c r="AA277" i="28"/>
  <c r="AA264" i="27"/>
  <c r="AD78" i="25"/>
  <c r="AA78" i="25"/>
  <c r="AA125" i="24"/>
  <c r="F103" i="6" l="1"/>
  <c r="E99" i="6"/>
  <c r="H99" i="6" s="1"/>
  <c r="L101" i="6"/>
  <c r="L99" i="6"/>
  <c r="C103" i="6"/>
  <c r="B60" i="6"/>
  <c r="B56" i="6"/>
  <c r="B55" i="6"/>
  <c r="K60" i="6"/>
  <c r="K56" i="6"/>
  <c r="K55" i="6"/>
  <c r="F64" i="6"/>
  <c r="J103" i="6" l="1"/>
  <c r="E64" i="6"/>
  <c r="K103" i="6"/>
  <c r="N320" i="4" l="1"/>
  <c r="F320" i="4"/>
  <c r="M216" i="4" l="1"/>
  <c r="L216" i="4"/>
  <c r="N136" i="4" l="1"/>
  <c r="N28" i="4" l="1"/>
  <c r="N48" i="4" l="1"/>
  <c r="I64" i="6" l="1"/>
  <c r="H64" i="6"/>
  <c r="H68" i="6"/>
  <c r="F350" i="4"/>
  <c r="F349" i="4"/>
  <c r="F347" i="4"/>
  <c r="F346" i="4"/>
  <c r="F340" i="4"/>
  <c r="F339" i="4"/>
  <c r="F338" i="4"/>
  <c r="F335" i="4"/>
  <c r="F333" i="4"/>
  <c r="F331" i="4"/>
  <c r="F330" i="4"/>
  <c r="F318" i="4"/>
  <c r="F316" i="4"/>
  <c r="F314" i="4"/>
  <c r="F311" i="4"/>
  <c r="F309" i="4"/>
  <c r="F306" i="4"/>
  <c r="F304" i="4"/>
  <c r="F294" i="4"/>
  <c r="F290" i="4"/>
  <c r="F287" i="4"/>
  <c r="F280" i="4"/>
  <c r="F279" i="4"/>
  <c r="F275" i="4"/>
  <c r="F273" i="4"/>
  <c r="F271" i="4"/>
  <c r="F270" i="4"/>
  <c r="F269" i="4"/>
  <c r="F264" i="4"/>
  <c r="F258" i="4"/>
  <c r="F253" i="4"/>
  <c r="F252" i="4"/>
  <c r="F250" i="4"/>
  <c r="F249" i="4"/>
  <c r="F244" i="4"/>
  <c r="F243" i="4"/>
  <c r="F239" i="4"/>
  <c r="F237" i="4"/>
  <c r="F233" i="4"/>
  <c r="F228" i="4"/>
  <c r="F225" i="4"/>
  <c r="F222" i="4"/>
  <c r="F220" i="4"/>
  <c r="F216" i="4"/>
  <c r="F213" i="4"/>
  <c r="F209" i="4"/>
  <c r="F207" i="4"/>
  <c r="F184" i="4"/>
  <c r="F177" i="4"/>
  <c r="F166" i="4"/>
  <c r="F165" i="4"/>
  <c r="F156" i="4"/>
  <c r="F154" i="4"/>
  <c r="F153" i="4"/>
  <c r="F150" i="4"/>
  <c r="F147" i="4"/>
  <c r="F139" i="4"/>
  <c r="F138" i="4"/>
  <c r="F137" i="4"/>
  <c r="F131" i="4"/>
  <c r="F130" i="4"/>
  <c r="F129" i="4"/>
  <c r="F126" i="4"/>
  <c r="F116" i="4"/>
  <c r="F112" i="4"/>
  <c r="F109" i="4"/>
  <c r="F102" i="4"/>
  <c r="F95" i="4"/>
  <c r="F94" i="4"/>
  <c r="F88" i="4"/>
  <c r="F83" i="4"/>
  <c r="F82" i="4"/>
  <c r="F81" i="4"/>
  <c r="F80" i="4"/>
  <c r="F77" i="4"/>
  <c r="F75" i="4"/>
  <c r="F73" i="4"/>
  <c r="F68" i="4"/>
  <c r="F63" i="4"/>
  <c r="F61" i="4"/>
  <c r="F60" i="4"/>
  <c r="F55" i="4"/>
  <c r="F54" i="4"/>
  <c r="F50" i="4"/>
  <c r="F47" i="4"/>
  <c r="F38" i="4"/>
  <c r="F37" i="4"/>
  <c r="F35" i="4"/>
  <c r="F33" i="4"/>
  <c r="F31" i="4"/>
  <c r="F29" i="4"/>
  <c r="F28" i="4"/>
  <c r="F27" i="4"/>
  <c r="F21" i="4"/>
  <c r="F13" i="4"/>
  <c r="F12" i="4"/>
  <c r="F10" i="4"/>
  <c r="F8" i="4"/>
  <c r="F7" i="4"/>
  <c r="B57" i="6" l="1"/>
  <c r="K57" i="6"/>
  <c r="H101" i="6" l="1"/>
  <c r="K61" i="6" l="1"/>
  <c r="B61" i="6"/>
  <c r="E100" i="6"/>
  <c r="L100" i="6" l="1"/>
  <c r="D103" i="6"/>
  <c r="H100" i="6"/>
  <c r="B58" i="6" l="1"/>
  <c r="E8" i="6" s="1"/>
  <c r="K58" i="6" l="1"/>
  <c r="AK144" i="19"/>
  <c r="K187" i="4" s="1"/>
  <c r="X144" i="19"/>
  <c r="AJ144" i="19"/>
  <c r="AI144" i="19"/>
  <c r="J187" i="4" s="1"/>
  <c r="AH144" i="19"/>
  <c r="I187" i="4" s="1"/>
  <c r="AG144" i="19"/>
  <c r="H187" i="4" s="1"/>
  <c r="AF144" i="19"/>
  <c r="AB144" i="19"/>
  <c r="L187" i="4" s="1"/>
  <c r="AA144" i="19"/>
  <c r="Z144" i="19"/>
  <c r="Y144" i="19"/>
  <c r="X146" i="19" l="1"/>
  <c r="E187" i="4" s="1"/>
  <c r="G187" i="4"/>
  <c r="F187" i="4" s="1"/>
  <c r="AJ146" i="19"/>
  <c r="N187" i="4"/>
  <c r="AD146" i="19"/>
  <c r="AK146" i="19"/>
  <c r="N131" i="4"/>
  <c r="B9" i="6" l="1"/>
  <c r="G19" i="6" l="1"/>
  <c r="E11" i="6"/>
  <c r="C56" i="6" l="1"/>
  <c r="E6" i="6"/>
  <c r="E5" i="6" l="1"/>
  <c r="C55" i="6" l="1"/>
  <c r="N350" i="4"/>
  <c r="N351" i="4"/>
  <c r="N349" i="4"/>
  <c r="N348" i="4"/>
  <c r="AB186" i="16"/>
  <c r="AB57" i="16"/>
  <c r="N345" i="4"/>
  <c r="N344" i="4"/>
  <c r="N343" i="4"/>
  <c r="N342" i="4"/>
  <c r="N341" i="4"/>
  <c r="N340" i="4"/>
  <c r="N338" i="4"/>
  <c r="N339" i="4"/>
  <c r="N336" i="4"/>
  <c r="N335" i="4"/>
  <c r="AB720" i="16"/>
  <c r="N332" i="4"/>
  <c r="N331" i="4"/>
  <c r="N330" i="4"/>
  <c r="N329" i="4"/>
  <c r="N328" i="4"/>
  <c r="N325" i="4"/>
  <c r="N324" i="4"/>
  <c r="N323" i="4"/>
  <c r="N321" i="4"/>
  <c r="N319" i="4"/>
  <c r="N318" i="4"/>
  <c r="N316" i="4"/>
  <c r="N314" i="4"/>
  <c r="N313" i="4"/>
  <c r="N312" i="4"/>
  <c r="N311" i="4"/>
  <c r="N310" i="4"/>
  <c r="N309" i="4"/>
  <c r="N307" i="4"/>
  <c r="N306" i="4"/>
  <c r="N304" i="4"/>
  <c r="M346" i="4" l="1"/>
  <c r="L346" i="4"/>
  <c r="L333" i="4"/>
  <c r="M333" i="4"/>
  <c r="E103" i="6"/>
  <c r="M347" i="4"/>
  <c r="L347" i="4"/>
  <c r="N346" i="4"/>
  <c r="N333" i="4"/>
  <c r="N347" i="4"/>
  <c r="H103" i="6" l="1"/>
  <c r="M98" i="6"/>
  <c r="N299" i="4" l="1"/>
  <c r="N298" i="4"/>
  <c r="N297" i="4"/>
  <c r="N296" i="4"/>
  <c r="N295" i="4"/>
  <c r="N294" i="4"/>
  <c r="N293" i="4"/>
  <c r="N291" i="4"/>
  <c r="N290" i="4"/>
  <c r="N288" i="4"/>
  <c r="N287" i="4"/>
  <c r="N283" i="4"/>
  <c r="N282" i="4"/>
  <c r="N281" i="4"/>
  <c r="N280" i="4"/>
  <c r="N279" i="4"/>
  <c r="N277" i="4"/>
  <c r="N270" i="4"/>
  <c r="N274" i="4"/>
  <c r="N273" i="4"/>
  <c r="N276" i="4"/>
  <c r="N275" i="4"/>
  <c r="N271" i="4"/>
  <c r="N269" i="4"/>
  <c r="N268" i="4"/>
  <c r="N266" i="4"/>
  <c r="N265" i="4"/>
  <c r="N264" i="4"/>
  <c r="N263" i="4"/>
  <c r="N261" i="4"/>
  <c r="N262" i="4"/>
  <c r="N259" i="4"/>
  <c r="N256" i="4"/>
  <c r="N255" i="4"/>
  <c r="N254" i="4"/>
  <c r="N253" i="4"/>
  <c r="N252" i="4"/>
  <c r="N251" i="4"/>
  <c r="N250" i="4"/>
  <c r="N249" i="4"/>
  <c r="N248" i="4"/>
  <c r="N286" i="4"/>
  <c r="N246" i="4"/>
  <c r="N245" i="4"/>
  <c r="N244" i="4"/>
  <c r="N243" i="4"/>
  <c r="N241" i="4"/>
  <c r="N239" i="4"/>
  <c r="N237" i="4"/>
  <c r="N301" i="4"/>
  <c r="N236" i="4"/>
  <c r="N234" i="4"/>
  <c r="N233" i="4"/>
  <c r="N231" i="4"/>
  <c r="N230" i="4"/>
  <c r="N300" i="4"/>
  <c r="N229" i="4"/>
  <c r="N226" i="4"/>
  <c r="N228" i="4"/>
  <c r="N225" i="4"/>
  <c r="N224" i="4"/>
  <c r="N223" i="4"/>
  <c r="N222" i="4"/>
  <c r="N220" i="4"/>
  <c r="N221" i="4"/>
  <c r="N214" i="4"/>
  <c r="N213" i="4"/>
  <c r="N211" i="4"/>
  <c r="N209" i="4"/>
  <c r="N208" i="4"/>
  <c r="N207" i="4"/>
  <c r="N206" i="4"/>
  <c r="N204" i="4"/>
  <c r="N203" i="4"/>
  <c r="N200" i="4"/>
  <c r="N198" i="4"/>
  <c r="N197" i="4"/>
  <c r="N193" i="4"/>
  <c r="N188" i="4"/>
  <c r="N195" i="4"/>
  <c r="C58" i="6" l="1"/>
  <c r="J58" i="6" s="1"/>
  <c r="G8" i="6"/>
  <c r="N216" i="4"/>
  <c r="N186" i="4" l="1"/>
  <c r="N185" i="4"/>
  <c r="N184" i="4"/>
  <c r="N183" i="4"/>
  <c r="N182" i="4"/>
  <c r="N181" i="4"/>
  <c r="N180" i="4"/>
  <c r="N179" i="4"/>
  <c r="N178" i="4"/>
  <c r="N177" i="4"/>
  <c r="N176" i="4"/>
  <c r="N175" i="4"/>
  <c r="N170" i="4"/>
  <c r="N174" i="4"/>
  <c r="N173" i="4"/>
  <c r="N172" i="4"/>
  <c r="N171" i="4"/>
  <c r="N169" i="4"/>
  <c r="N168" i="4"/>
  <c r="N167" i="4"/>
  <c r="N166" i="4"/>
  <c r="N165" i="4"/>
  <c r="N164" i="4"/>
  <c r="AB615" i="16"/>
  <c r="L163" i="4" s="1"/>
  <c r="N162" i="4"/>
  <c r="N161" i="4"/>
  <c r="N160" i="4"/>
  <c r="N159" i="4"/>
  <c r="N157" i="4"/>
  <c r="AB627" i="16"/>
  <c r="L154" i="4" s="1"/>
  <c r="N153" i="4"/>
  <c r="N155" i="4"/>
  <c r="N156" i="4"/>
  <c r="N152" i="4"/>
  <c r="N150" i="4"/>
  <c r="N149" i="4"/>
  <c r="N147" i="4"/>
  <c r="N145" i="4"/>
  <c r="N144" i="4"/>
  <c r="N143" i="4"/>
  <c r="N141" i="4"/>
  <c r="N140" i="4"/>
  <c r="N139" i="4"/>
  <c r="N138" i="4"/>
  <c r="N137" i="4"/>
  <c r="N134" i="4"/>
  <c r="N133" i="4"/>
  <c r="N132" i="4"/>
  <c r="N130" i="4"/>
  <c r="N129" i="4"/>
  <c r="N128" i="4"/>
  <c r="N127" i="4"/>
  <c r="N126" i="4"/>
  <c r="N125" i="4"/>
  <c r="N124" i="4"/>
  <c r="N122" i="4"/>
  <c r="AB306" i="16"/>
  <c r="N120" i="4"/>
  <c r="N118" i="4"/>
  <c r="N117" i="4"/>
  <c r="N116" i="4"/>
  <c r="N115" i="4"/>
  <c r="N114" i="4"/>
  <c r="N113" i="4"/>
  <c r="N112" i="4"/>
  <c r="N111" i="4"/>
  <c r="N110" i="4"/>
  <c r="N109" i="4"/>
  <c r="N108" i="4"/>
  <c r="N106" i="4"/>
  <c r="N103" i="4"/>
  <c r="N102" i="4"/>
  <c r="N105" i="4"/>
  <c r="N101" i="4"/>
  <c r="N100" i="4"/>
  <c r="N99" i="4"/>
  <c r="N97" i="4"/>
  <c r="N95" i="4"/>
  <c r="N94" i="4"/>
  <c r="N91" i="4"/>
  <c r="N90" i="4"/>
  <c r="N88" i="4"/>
  <c r="N87" i="4"/>
  <c r="N85" i="4"/>
  <c r="N84" i="4"/>
  <c r="N83" i="4"/>
  <c r="N82" i="4"/>
  <c r="N81" i="4"/>
  <c r="N80" i="4"/>
  <c r="N79" i="4"/>
  <c r="N77" i="4"/>
  <c r="N76" i="4"/>
  <c r="N75" i="4"/>
  <c r="AB719" i="16"/>
  <c r="N72" i="4"/>
  <c r="N71" i="4"/>
  <c r="N70" i="4"/>
  <c r="N69" i="4"/>
  <c r="N68" i="4"/>
  <c r="N67" i="4"/>
  <c r="N66" i="4"/>
  <c r="N65" i="4"/>
  <c r="N63" i="4"/>
  <c r="C14" i="6" l="1"/>
  <c r="L121" i="4"/>
  <c r="L73" i="4"/>
  <c r="M73" i="4"/>
  <c r="B59" i="6"/>
  <c r="E9" i="6" s="1"/>
  <c r="K59" i="6"/>
  <c r="N163" i="4"/>
  <c r="N154" i="4"/>
  <c r="N121" i="4"/>
  <c r="N73" i="4"/>
  <c r="K63" i="6" l="1"/>
  <c r="B63" i="6"/>
  <c r="N62" i="4"/>
  <c r="N61" i="4"/>
  <c r="N60" i="4"/>
  <c r="C63" i="6" l="1"/>
  <c r="E13" i="6"/>
  <c r="N57" i="4"/>
  <c r="N58" i="4"/>
  <c r="N55" i="4"/>
  <c r="N56" i="4"/>
  <c r="N54" i="4"/>
  <c r="N53" i="4"/>
  <c r="N52" i="4"/>
  <c r="N50" i="4"/>
  <c r="N47" i="4"/>
  <c r="N44" i="4"/>
  <c r="N43" i="4"/>
  <c r="N42" i="4"/>
  <c r="N40" i="4"/>
  <c r="N39" i="4"/>
  <c r="N38" i="4"/>
  <c r="N37" i="4"/>
  <c r="N35" i="4"/>
  <c r="N34" i="4"/>
  <c r="N33" i="4"/>
  <c r="N32" i="4"/>
  <c r="N31" i="4"/>
  <c r="N30" i="4"/>
  <c r="N27" i="4"/>
  <c r="N26" i="4"/>
  <c r="N25" i="4"/>
  <c r="N24" i="4"/>
  <c r="N22" i="4"/>
  <c r="N23" i="4"/>
  <c r="N21" i="4"/>
  <c r="N19" i="4"/>
  <c r="N20" i="4"/>
  <c r="N17" i="4"/>
  <c r="N15" i="4"/>
  <c r="N14" i="4"/>
  <c r="N13" i="4"/>
  <c r="N12" i="4"/>
  <c r="N11" i="4"/>
  <c r="C59" i="6" l="1"/>
  <c r="N10" i="4"/>
  <c r="N9" i="4"/>
  <c r="B62" i="6" l="1"/>
  <c r="E12" i="6" s="1"/>
  <c r="K62" i="6"/>
  <c r="C62" i="6" l="1"/>
  <c r="N2" i="4"/>
  <c r="N5" i="4" l="1"/>
  <c r="N7" i="4"/>
  <c r="N3" i="4"/>
  <c r="F353" i="4" l="1"/>
  <c r="AL760" i="16"/>
  <c r="E27" i="6"/>
  <c r="D27" i="6"/>
  <c r="C27" i="6"/>
  <c r="B27" i="6" l="1"/>
  <c r="I100" i="6"/>
  <c r="I101" i="6"/>
  <c r="AJ762" i="16"/>
  <c r="I102" i="6" l="1"/>
  <c r="I103" i="6"/>
  <c r="M307" i="4" l="1"/>
  <c r="M274" i="4" l="1"/>
  <c r="P143" i="4" l="1"/>
  <c r="M140" i="4"/>
  <c r="O26" i="4" l="1"/>
  <c r="O25" i="4"/>
  <c r="O24" i="4"/>
  <c r="O23" i="4"/>
  <c r="O22" i="4"/>
  <c r="O20" i="4"/>
  <c r="O19" i="4"/>
  <c r="O17" i="4"/>
  <c r="O15" i="4"/>
  <c r="O14" i="4"/>
  <c r="O9" i="4"/>
  <c r="O351" i="4"/>
  <c r="O350" i="4"/>
  <c r="O349" i="4"/>
  <c r="O348" i="4"/>
  <c r="O347" i="4"/>
  <c r="O346" i="4"/>
  <c r="O345" i="4"/>
  <c r="O344" i="4"/>
  <c r="O343" i="4"/>
  <c r="O342" i="4"/>
  <c r="O341" i="4"/>
  <c r="O340" i="4"/>
  <c r="O339" i="4"/>
  <c r="O338" i="4"/>
  <c r="O336" i="4"/>
  <c r="O335" i="4"/>
  <c r="O333" i="4"/>
  <c r="O332" i="4"/>
  <c r="O331" i="4"/>
  <c r="O330" i="4"/>
  <c r="O329" i="4"/>
  <c r="O328" i="4"/>
  <c r="O327" i="4"/>
  <c r="O325" i="4"/>
  <c r="O324" i="4"/>
  <c r="O323" i="4"/>
  <c r="O321" i="4"/>
  <c r="O320" i="4"/>
  <c r="O319" i="4"/>
  <c r="O318" i="4"/>
  <c r="O316" i="4"/>
  <c r="O314" i="4"/>
  <c r="O313" i="4"/>
  <c r="O312" i="4"/>
  <c r="O311" i="4"/>
  <c r="O310" i="4"/>
  <c r="O309" i="4"/>
  <c r="O307" i="4"/>
  <c r="O306" i="4"/>
  <c r="O304" i="4"/>
  <c r="O301" i="4"/>
  <c r="O300" i="4"/>
  <c r="O299" i="4"/>
  <c r="O298" i="4"/>
  <c r="O297" i="4"/>
  <c r="O296" i="4"/>
  <c r="O295" i="4"/>
  <c r="O294" i="4"/>
  <c r="O293" i="4"/>
  <c r="O291" i="4"/>
  <c r="O290" i="4"/>
  <c r="O288" i="4"/>
  <c r="O287" i="4"/>
  <c r="O286" i="4"/>
  <c r="O283" i="4"/>
  <c r="O282" i="4"/>
  <c r="O281" i="4"/>
  <c r="O280" i="4"/>
  <c r="O279" i="4"/>
  <c r="O277" i="4"/>
  <c r="O276" i="4"/>
  <c r="O275" i="4"/>
  <c r="O274" i="4"/>
  <c r="O273" i="4"/>
  <c r="O271" i="4"/>
  <c r="O270" i="4"/>
  <c r="O269" i="4"/>
  <c r="O268" i="4"/>
  <c r="O266" i="4"/>
  <c r="O265" i="4"/>
  <c r="O264" i="4"/>
  <c r="O263" i="4"/>
  <c r="O262" i="4"/>
  <c r="O261" i="4"/>
  <c r="O259" i="4"/>
  <c r="O258" i="4"/>
  <c r="O256" i="4"/>
  <c r="O255" i="4"/>
  <c r="O254" i="4"/>
  <c r="O253" i="4"/>
  <c r="O252" i="4"/>
  <c r="O251" i="4"/>
  <c r="O250" i="4"/>
  <c r="O249" i="4"/>
  <c r="O248" i="4"/>
  <c r="O246" i="4"/>
  <c r="O245" i="4"/>
  <c r="O244" i="4"/>
  <c r="O243" i="4"/>
  <c r="O241" i="4"/>
  <c r="O239" i="4"/>
  <c r="O237" i="4"/>
  <c r="O236" i="4"/>
  <c r="O234" i="4"/>
  <c r="O233" i="4"/>
  <c r="O231" i="4"/>
  <c r="O230" i="4"/>
  <c r="O229" i="4"/>
  <c r="O228" i="4"/>
  <c r="O226" i="4"/>
  <c r="O225" i="4"/>
  <c r="O224" i="4"/>
  <c r="O223" i="4"/>
  <c r="O222" i="4"/>
  <c r="O221" i="4"/>
  <c r="O220" i="4"/>
  <c r="O216" i="4"/>
  <c r="O214" i="4"/>
  <c r="O213" i="4"/>
  <c r="O211" i="4"/>
  <c r="O209" i="4"/>
  <c r="O208" i="4"/>
  <c r="O207" i="4"/>
  <c r="O206" i="4"/>
  <c r="O204" i="4"/>
  <c r="O203" i="4"/>
  <c r="O200" i="4"/>
  <c r="O198" i="4"/>
  <c r="O197" i="4"/>
  <c r="O195" i="4"/>
  <c r="O193" i="4"/>
  <c r="O188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5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2" i="4"/>
  <c r="O161" i="4"/>
  <c r="O160" i="4"/>
  <c r="O159" i="4"/>
  <c r="O157" i="4"/>
  <c r="O156" i="4"/>
  <c r="O155" i="4"/>
  <c r="O154" i="4"/>
  <c r="O153" i="4"/>
  <c r="O152" i="4"/>
  <c r="O150" i="4"/>
  <c r="O149" i="4"/>
  <c r="O147" i="4"/>
  <c r="O145" i="4"/>
  <c r="O144" i="4"/>
  <c r="O143" i="4"/>
  <c r="O141" i="4"/>
  <c r="O140" i="4"/>
  <c r="O139" i="4"/>
  <c r="O138" i="4"/>
  <c r="O137" i="4"/>
  <c r="O136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8" i="4"/>
  <c r="O117" i="4"/>
  <c r="O116" i="4"/>
  <c r="O115" i="4"/>
  <c r="O114" i="4"/>
  <c r="O113" i="4"/>
  <c r="O112" i="4"/>
  <c r="O111" i="4"/>
  <c r="O110" i="4"/>
  <c r="O109" i="4"/>
  <c r="O108" i="4"/>
  <c r="O106" i="4"/>
  <c r="O105" i="4"/>
  <c r="O103" i="4"/>
  <c r="O102" i="4"/>
  <c r="O101" i="4"/>
  <c r="O100" i="4"/>
  <c r="O99" i="4"/>
  <c r="O97" i="4"/>
  <c r="O95" i="4"/>
  <c r="O94" i="4"/>
  <c r="O91" i="4"/>
  <c r="O90" i="4"/>
  <c r="O88" i="4"/>
  <c r="O87" i="4"/>
  <c r="O85" i="4"/>
  <c r="O84" i="4"/>
  <c r="O83" i="4"/>
  <c r="O82" i="4"/>
  <c r="O81" i="4"/>
  <c r="O80" i="4"/>
  <c r="O79" i="4"/>
  <c r="O77" i="4"/>
  <c r="O76" i="4"/>
  <c r="O75" i="4"/>
  <c r="O73" i="4"/>
  <c r="O72" i="4"/>
  <c r="O71" i="4"/>
  <c r="O70" i="4"/>
  <c r="O69" i="4"/>
  <c r="O68" i="4"/>
  <c r="O67" i="4"/>
  <c r="O66" i="4"/>
  <c r="O65" i="4"/>
  <c r="O63" i="4"/>
  <c r="O62" i="4"/>
  <c r="O61" i="4"/>
  <c r="O60" i="4"/>
  <c r="O58" i="4"/>
  <c r="O57" i="4"/>
  <c r="O56" i="4"/>
  <c r="O55" i="4"/>
  <c r="O54" i="4"/>
  <c r="O52" i="4"/>
  <c r="O50" i="4"/>
  <c r="O48" i="4"/>
  <c r="O47" i="4"/>
  <c r="O44" i="4"/>
  <c r="O43" i="4"/>
  <c r="O42" i="4"/>
  <c r="O40" i="4"/>
  <c r="O39" i="4"/>
  <c r="O38" i="4"/>
  <c r="O37" i="4"/>
  <c r="O35" i="4"/>
  <c r="O34" i="4"/>
  <c r="O33" i="4"/>
  <c r="O32" i="4"/>
  <c r="O31" i="4"/>
  <c r="O30" i="4"/>
  <c r="O5" i="4"/>
  <c r="O3" i="4"/>
  <c r="O2" i="4"/>
  <c r="M353" i="4" l="1"/>
  <c r="O29" i="4"/>
  <c r="O28" i="4"/>
  <c r="O27" i="4"/>
  <c r="O21" i="4"/>
  <c r="O13" i="4"/>
  <c r="O12" i="4"/>
  <c r="O4" i="4"/>
  <c r="O11" i="4"/>
  <c r="O10" i="4"/>
  <c r="O8" i="4"/>
  <c r="O7" i="4"/>
  <c r="G13" i="15" l="1"/>
  <c r="P13" i="15"/>
  <c r="O13" i="15"/>
  <c r="N10" i="15"/>
  <c r="Q13" i="15" l="1"/>
  <c r="P351" i="4"/>
  <c r="P350" i="4"/>
  <c r="P349" i="4"/>
  <c r="P348" i="4"/>
  <c r="P347" i="4"/>
  <c r="P346" i="4"/>
  <c r="P345" i="4"/>
  <c r="P344" i="4"/>
  <c r="P343" i="4"/>
  <c r="P342" i="4"/>
  <c r="P341" i="4"/>
  <c r="P340" i="4"/>
  <c r="P339" i="4"/>
  <c r="P338" i="4"/>
  <c r="P336" i="4"/>
  <c r="P335" i="4"/>
  <c r="P333" i="4"/>
  <c r="P332" i="4"/>
  <c r="P331" i="4"/>
  <c r="P330" i="4"/>
  <c r="P329" i="4"/>
  <c r="P328" i="4"/>
  <c r="P327" i="4"/>
  <c r="P325" i="4"/>
  <c r="P324" i="4"/>
  <c r="P323" i="4"/>
  <c r="P321" i="4"/>
  <c r="P320" i="4"/>
  <c r="P319" i="4"/>
  <c r="P318" i="4"/>
  <c r="P316" i="4"/>
  <c r="P314" i="4"/>
  <c r="P313" i="4"/>
  <c r="P312" i="4"/>
  <c r="P311" i="4"/>
  <c r="P310" i="4"/>
  <c r="P309" i="4"/>
  <c r="P307" i="4"/>
  <c r="P306" i="4"/>
  <c r="P304" i="4"/>
  <c r="P301" i="4"/>
  <c r="P300" i="4"/>
  <c r="P299" i="4"/>
  <c r="P298" i="4"/>
  <c r="P297" i="4"/>
  <c r="P296" i="4"/>
  <c r="P295" i="4"/>
  <c r="P294" i="4"/>
  <c r="P293" i="4"/>
  <c r="P291" i="4"/>
  <c r="P290" i="4"/>
  <c r="P288" i="4"/>
  <c r="P287" i="4"/>
  <c r="P286" i="4"/>
  <c r="P283" i="4"/>
  <c r="P282" i="4"/>
  <c r="P281" i="4"/>
  <c r="P280" i="4"/>
  <c r="P279" i="4"/>
  <c r="P277" i="4"/>
  <c r="P276" i="4"/>
  <c r="P275" i="4"/>
  <c r="P274" i="4"/>
  <c r="P273" i="4"/>
  <c r="P271" i="4"/>
  <c r="P270" i="4"/>
  <c r="P269" i="4"/>
  <c r="P268" i="4"/>
  <c r="P266" i="4"/>
  <c r="P265" i="4"/>
  <c r="P264" i="4"/>
  <c r="P263" i="4"/>
  <c r="P262" i="4"/>
  <c r="P261" i="4"/>
  <c r="P259" i="4"/>
  <c r="P258" i="4"/>
  <c r="P256" i="4"/>
  <c r="P255" i="4"/>
  <c r="P254" i="4"/>
  <c r="P253" i="4"/>
  <c r="P252" i="4"/>
  <c r="P251" i="4"/>
  <c r="P250" i="4"/>
  <c r="P249" i="4"/>
  <c r="P248" i="4"/>
  <c r="P246" i="4"/>
  <c r="P245" i="4"/>
  <c r="P244" i="4"/>
  <c r="P243" i="4"/>
  <c r="P241" i="4"/>
  <c r="P239" i="4"/>
  <c r="P237" i="4"/>
  <c r="P236" i="4"/>
  <c r="P234" i="4"/>
  <c r="P233" i="4"/>
  <c r="P231" i="4"/>
  <c r="P230" i="4"/>
  <c r="P229" i="4"/>
  <c r="P228" i="4"/>
  <c r="P226" i="4"/>
  <c r="P225" i="4"/>
  <c r="P224" i="4"/>
  <c r="P223" i="4"/>
  <c r="P222" i="4"/>
  <c r="P221" i="4"/>
  <c r="P220" i="4"/>
  <c r="P216" i="4"/>
  <c r="P214" i="4"/>
  <c r="P213" i="4"/>
  <c r="P211" i="4"/>
  <c r="P209" i="4"/>
  <c r="P208" i="4"/>
  <c r="P207" i="4"/>
  <c r="P206" i="4"/>
  <c r="P204" i="4"/>
  <c r="P203" i="4"/>
  <c r="P200" i="4"/>
  <c r="P198" i="4"/>
  <c r="P197" i="4"/>
  <c r="P195" i="4"/>
  <c r="P193" i="4"/>
  <c r="P188" i="4"/>
  <c r="P186" i="4"/>
  <c r="P185" i="4"/>
  <c r="P184" i="4"/>
  <c r="P183" i="4"/>
  <c r="P182" i="4"/>
  <c r="P181" i="4"/>
  <c r="P180" i="4"/>
  <c r="P179" i="4"/>
  <c r="P178" i="4"/>
  <c r="P177" i="4"/>
  <c r="P176" i="4"/>
  <c r="P175" i="4"/>
  <c r="P174" i="4"/>
  <c r="P172" i="4"/>
  <c r="P171" i="4"/>
  <c r="P170" i="4"/>
  <c r="P169" i="4"/>
  <c r="P168" i="4"/>
  <c r="P167" i="4"/>
  <c r="P166" i="4"/>
  <c r="P165" i="4"/>
  <c r="P164" i="4"/>
  <c r="P163" i="4"/>
  <c r="P162" i="4"/>
  <c r="P161" i="4"/>
  <c r="P160" i="4"/>
  <c r="P159" i="4"/>
  <c r="P157" i="4"/>
  <c r="P156" i="4"/>
  <c r="P155" i="4"/>
  <c r="P154" i="4"/>
  <c r="P153" i="4"/>
  <c r="P152" i="4"/>
  <c r="P150" i="4"/>
  <c r="P149" i="4"/>
  <c r="P147" i="4"/>
  <c r="P145" i="4"/>
  <c r="P144" i="4"/>
  <c r="P141" i="4"/>
  <c r="P140" i="4"/>
  <c r="P139" i="4"/>
  <c r="P138" i="4"/>
  <c r="P137" i="4"/>
  <c r="P136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21" i="4"/>
  <c r="P120" i="4"/>
  <c r="P118" i="4"/>
  <c r="P117" i="4"/>
  <c r="P116" i="4"/>
  <c r="P115" i="4"/>
  <c r="P114" i="4"/>
  <c r="P113" i="4"/>
  <c r="P112" i="4"/>
  <c r="P111" i="4"/>
  <c r="P110" i="4"/>
  <c r="P109" i="4"/>
  <c r="P108" i="4"/>
  <c r="P106" i="4"/>
  <c r="P105" i="4"/>
  <c r="P103" i="4"/>
  <c r="P102" i="4"/>
  <c r="P101" i="4"/>
  <c r="P100" i="4"/>
  <c r="P99" i="4"/>
  <c r="P97" i="4"/>
  <c r="P95" i="4"/>
  <c r="P94" i="4"/>
  <c r="P91" i="4"/>
  <c r="P90" i="4"/>
  <c r="P88" i="4"/>
  <c r="P87" i="4"/>
  <c r="P85" i="4"/>
  <c r="P84" i="4"/>
  <c r="P83" i="4"/>
  <c r="P82" i="4"/>
  <c r="P81" i="4"/>
  <c r="P80" i="4"/>
  <c r="P79" i="4"/>
  <c r="P77" i="4"/>
  <c r="P76" i="4"/>
  <c r="P75" i="4"/>
  <c r="P73" i="4"/>
  <c r="P72" i="4"/>
  <c r="P71" i="4"/>
  <c r="P70" i="4"/>
  <c r="P69" i="4"/>
  <c r="P68" i="4"/>
  <c r="P67" i="4"/>
  <c r="P66" i="4"/>
  <c r="P65" i="4"/>
  <c r="P63" i="4"/>
  <c r="P62" i="4"/>
  <c r="P61" i="4"/>
  <c r="P60" i="4"/>
  <c r="P58" i="4"/>
  <c r="P57" i="4"/>
  <c r="P56" i="4"/>
  <c r="P55" i="4"/>
  <c r="P54" i="4"/>
  <c r="P53" i="4"/>
  <c r="P52" i="4"/>
  <c r="P50" i="4"/>
  <c r="P48" i="4"/>
  <c r="P47" i="4"/>
  <c r="P44" i="4"/>
  <c r="P43" i="4"/>
  <c r="P42" i="4"/>
  <c r="P40" i="4"/>
  <c r="P39" i="4"/>
  <c r="P38" i="4"/>
  <c r="P37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7" i="4"/>
  <c r="P15" i="4"/>
  <c r="P14" i="4"/>
  <c r="P13" i="4"/>
  <c r="P12" i="4"/>
  <c r="P11" i="4"/>
  <c r="P10" i="4"/>
  <c r="P9" i="4"/>
  <c r="P7" i="4"/>
  <c r="P5" i="4"/>
  <c r="P4" i="4"/>
  <c r="P3" i="4"/>
  <c r="P2" i="4"/>
  <c r="G64" i="6" l="1"/>
  <c r="B64" i="6" l="1"/>
  <c r="K64" i="6"/>
  <c r="E10" i="6"/>
  <c r="C57" i="6"/>
  <c r="E7" i="6"/>
  <c r="C60" i="6" l="1"/>
  <c r="G26" i="6"/>
  <c r="F26" i="6" s="1"/>
  <c r="H26" i="6" s="1"/>
  <c r="G25" i="6"/>
  <c r="F25" i="6" s="1"/>
  <c r="H25" i="6" s="1"/>
  <c r="F13" i="6"/>
  <c r="F12" i="6"/>
  <c r="F9" i="6"/>
  <c r="B22" i="6" s="1"/>
  <c r="G22" i="6" s="1"/>
  <c r="G5" i="6" l="1"/>
  <c r="J55" i="6"/>
  <c r="C61" i="6"/>
  <c r="J61" i="6" s="1"/>
  <c r="G10" i="6"/>
  <c r="J60" i="6"/>
  <c r="G20" i="6"/>
  <c r="J57" i="6"/>
  <c r="J59" i="6"/>
  <c r="J63" i="6"/>
  <c r="J62" i="6"/>
  <c r="G6" i="6"/>
  <c r="F6" i="6"/>
  <c r="G7" i="6"/>
  <c r="F22" i="6"/>
  <c r="H22" i="6" s="1"/>
  <c r="J100" i="6"/>
  <c r="J99" i="6"/>
  <c r="G18" i="6" l="1"/>
  <c r="F18" i="6" s="1"/>
  <c r="H18" i="6" s="1"/>
  <c r="G23" i="6"/>
  <c r="F23" i="6" s="1"/>
  <c r="H23" i="6" s="1"/>
  <c r="O53" i="4"/>
  <c r="L353" i="4"/>
  <c r="G358" i="4" s="1"/>
  <c r="G24" i="6"/>
  <c r="F24" i="6" s="1"/>
  <c r="H24" i="6" s="1"/>
  <c r="G11" i="6"/>
  <c r="G99" i="6"/>
  <c r="G98" i="6"/>
  <c r="F10" i="6"/>
  <c r="F20" i="6"/>
  <c r="H20" i="6" s="1"/>
  <c r="J56" i="6"/>
  <c r="F19" i="6"/>
  <c r="H19" i="6" s="1"/>
  <c r="F7" i="6"/>
  <c r="F5" i="6"/>
  <c r="F11" i="6"/>
  <c r="G13" i="6"/>
  <c r="G12" i="6"/>
  <c r="G9" i="6"/>
  <c r="G100" i="6"/>
  <c r="N98" i="6"/>
  <c r="M101" i="6"/>
  <c r="N100" i="6"/>
  <c r="M100" i="6"/>
  <c r="N99" i="6"/>
  <c r="M99" i="6"/>
  <c r="O353" i="4" l="1"/>
  <c r="G101" i="6"/>
  <c r="G103" i="6" s="1"/>
  <c r="J101" i="6"/>
  <c r="N101" i="6"/>
  <c r="K353" i="4" l="1"/>
  <c r="J353" i="4"/>
  <c r="H353" i="4"/>
  <c r="J18" i="6" s="1"/>
  <c r="C102" i="6" s="1"/>
  <c r="G353" i="4"/>
  <c r="A93" i="4"/>
  <c r="P8" i="4"/>
  <c r="A5" i="4"/>
  <c r="A6" i="4" s="1"/>
  <c r="E102" i="6" l="1"/>
  <c r="F102" i="6"/>
  <c r="M18" i="6"/>
  <c r="I18" i="6"/>
  <c r="D14" i="6"/>
  <c r="P187" i="4"/>
  <c r="L18" i="6"/>
  <c r="I353" i="4"/>
  <c r="E353" i="4"/>
  <c r="N353" i="4"/>
  <c r="B102" i="6" l="1"/>
  <c r="K354" i="4"/>
  <c r="K355" i="4" s="1"/>
  <c r="B14" i="6"/>
  <c r="K18" i="6"/>
  <c r="O18" i="6" s="1"/>
  <c r="J4" i="6"/>
  <c r="P353" i="4"/>
  <c r="K4" i="6" l="1"/>
  <c r="N18" i="6" s="1"/>
  <c r="F14" i="6"/>
  <c r="D102" i="6"/>
  <c r="L102" i="6" s="1"/>
  <c r="G27" i="6"/>
  <c r="H102" i="6" l="1"/>
  <c r="C28" i="6"/>
  <c r="B28" i="6"/>
  <c r="E28" i="6"/>
  <c r="D28" i="6"/>
  <c r="F27" i="6"/>
  <c r="I27" i="6" l="1"/>
  <c r="G28" i="6" s="1"/>
  <c r="M102" i="6"/>
  <c r="M4" i="6" l="1"/>
  <c r="L4" i="6" l="1"/>
  <c r="N4" i="6" s="1"/>
  <c r="C64" i="6" s="1"/>
  <c r="F68" i="6" s="1"/>
  <c r="I69" i="6" s="1"/>
  <c r="G14" i="6" l="1"/>
  <c r="H14" i="6" s="1"/>
  <c r="J64" i="6"/>
  <c r="N102" i="6"/>
  <c r="G102" i="6"/>
  <c r="J102" i="6"/>
</calcChain>
</file>

<file path=xl/sharedStrings.xml><?xml version="1.0" encoding="utf-8"?>
<sst xmlns="http://schemas.openxmlformats.org/spreadsheetml/2006/main" count="44125" uniqueCount="5211">
  <si>
    <t>E.E.PR</t>
  </si>
  <si>
    <t>30300</t>
  </si>
  <si>
    <t>BEAUCAIRE</t>
  </si>
  <si>
    <t>30032</t>
  </si>
  <si>
    <t>0300642K</t>
  </si>
  <si>
    <t>E.E.PU</t>
  </si>
  <si>
    <t>ECOLE PRIMAIRE R. CASSIN</t>
  </si>
  <si>
    <t>PUBLIC</t>
  </si>
  <si>
    <t>30210</t>
  </si>
  <si>
    <t>REMOULINS</t>
  </si>
  <si>
    <t>30212</t>
  </si>
  <si>
    <t>E21200035-000</t>
  </si>
  <si>
    <t>30000</t>
  </si>
  <si>
    <t>NIMES</t>
  </si>
  <si>
    <t>30189</t>
  </si>
  <si>
    <t>30100</t>
  </si>
  <si>
    <t>ALES</t>
  </si>
  <si>
    <t>30007</t>
  </si>
  <si>
    <t>0301624C</t>
  </si>
  <si>
    <t>E.M.PU</t>
  </si>
  <si>
    <t>LA CAPELLE ET MASMOLENE</t>
  </si>
  <si>
    <t>ECOLE MATERNELLE DE LA CAPELLE ET MASMOLENE</t>
  </si>
  <si>
    <t>30700</t>
  </si>
  <si>
    <t>30067</t>
  </si>
  <si>
    <t>E06700001-000</t>
  </si>
  <si>
    <t>0301668A</t>
  </si>
  <si>
    <t>LES DINARELLES</t>
  </si>
  <si>
    <t>ECOLE PRIMAIRE LES DINARELLES</t>
  </si>
  <si>
    <t>30133</t>
  </si>
  <si>
    <t>LES ANGLES</t>
  </si>
  <si>
    <t>30011</t>
  </si>
  <si>
    <t>E01100102-000</t>
  </si>
  <si>
    <t>0301635P</t>
  </si>
  <si>
    <t>MONTAGNAC</t>
  </si>
  <si>
    <t>ECOLE PRIMAIRE DE MONTAGNAC</t>
  </si>
  <si>
    <t>30350</t>
  </si>
  <si>
    <t>30354</t>
  </si>
  <si>
    <t>E35400002-000</t>
  </si>
  <si>
    <t>0300548H</t>
  </si>
  <si>
    <t>MONTEILS</t>
  </si>
  <si>
    <t>ECOLE PRIMAIRE DE MONTEILS</t>
  </si>
  <si>
    <t>30360</t>
  </si>
  <si>
    <t>30177</t>
  </si>
  <si>
    <t>E17700003-000</t>
  </si>
  <si>
    <t>0300563Z</t>
  </si>
  <si>
    <t>NAVACELLES</t>
  </si>
  <si>
    <t>ECOLE MATERNELLE DE NAVACELLES</t>
  </si>
  <si>
    <t>VILLAGE</t>
  </si>
  <si>
    <t>30580</t>
  </si>
  <si>
    <t>30187</t>
  </si>
  <si>
    <t>E18700002-000</t>
  </si>
  <si>
    <t>0301040T</t>
  </si>
  <si>
    <t>ROUJEON</t>
  </si>
  <si>
    <t>ECOLE PRIMAIRE ROUJEON</t>
  </si>
  <si>
    <t>30600</t>
  </si>
  <si>
    <t>VAUVERT</t>
  </si>
  <si>
    <t>LE GRAU DU ROI</t>
  </si>
  <si>
    <t>30341</t>
  </si>
  <si>
    <t>E34100096-000</t>
  </si>
  <si>
    <t>0300919L</t>
  </si>
  <si>
    <t>VENEJAN</t>
  </si>
  <si>
    <t>ECOLE ELEMENTAIRE DE VENEJAN</t>
  </si>
  <si>
    <t>30200</t>
  </si>
  <si>
    <t>BAGNOLS SUR CEZE</t>
  </si>
  <si>
    <t>30342</t>
  </si>
  <si>
    <t>E34200014-000</t>
  </si>
  <si>
    <t>0300892G</t>
  </si>
  <si>
    <t>VERFEUIL</t>
  </si>
  <si>
    <t>ECOLE ELEMENTAIRE DE VERFEUIL</t>
  </si>
  <si>
    <t>30630</t>
  </si>
  <si>
    <t>30343</t>
  </si>
  <si>
    <t>E34300005-000</t>
  </si>
  <si>
    <t>0301646B</t>
  </si>
  <si>
    <t>VERGEZE</t>
  </si>
  <si>
    <t>ECOLE ELEMENTAIRE DE VERGEZE</t>
  </si>
  <si>
    <t>30310</t>
  </si>
  <si>
    <t>30344</t>
  </si>
  <si>
    <t>E34400032-000</t>
  </si>
  <si>
    <t>0300895K</t>
  </si>
  <si>
    <t>ECOLE MATERNELLE DE VERGEZE</t>
  </si>
  <si>
    <t>E34400029-000</t>
  </si>
  <si>
    <t>0300050S</t>
  </si>
  <si>
    <t>CLG</t>
  </si>
  <si>
    <t>COLLEGE LA GARRIGUETTE</t>
  </si>
  <si>
    <t>0301116A</t>
  </si>
  <si>
    <t>LA SARRAZINE</t>
  </si>
  <si>
    <t>ECOLE ELEMENTAIRE LA SARRAZINE</t>
  </si>
  <si>
    <t>E34400033-000</t>
  </si>
  <si>
    <t>0300900R</t>
  </si>
  <si>
    <t>VERS PONT DU GARD</t>
  </si>
  <si>
    <t>ECOLE PRIMAIRE VERS PONT DU GARD</t>
  </si>
  <si>
    <t>30346</t>
  </si>
  <si>
    <t>E34600034-000</t>
  </si>
  <si>
    <t>0301653J</t>
  </si>
  <si>
    <t>D'ALZON-CANDIAC</t>
  </si>
  <si>
    <t>VESTRIC ET CANDIAC</t>
  </si>
  <si>
    <t>30347</t>
  </si>
  <si>
    <t>E34700001-000</t>
  </si>
  <si>
    <t>0300902T</t>
  </si>
  <si>
    <t>E34700025-000</t>
  </si>
  <si>
    <t>0300875N</t>
  </si>
  <si>
    <t>VALLABRIX</t>
  </si>
  <si>
    <t>ECOLE PRIMAIRE DE VALLABRIX</t>
  </si>
  <si>
    <t>30337</t>
  </si>
  <si>
    <t>E33700011-000</t>
  </si>
  <si>
    <t>0301450N</t>
  </si>
  <si>
    <t>ECOLE ELEMENTAIRE J. MOULIN</t>
  </si>
  <si>
    <t>E18900643-000</t>
  </si>
  <si>
    <t>0301276Z</t>
  </si>
  <si>
    <t>ECOLE PRIMAIRE A. BARBES</t>
  </si>
  <si>
    <t>30900</t>
  </si>
  <si>
    <t>E18901247-000</t>
  </si>
  <si>
    <t>0301480W</t>
  </si>
  <si>
    <t>MAS ROMAN</t>
  </si>
  <si>
    <t>ECOLE MATERNELLE DU MAS ROMAN</t>
  </si>
  <si>
    <t>E18904397-000</t>
  </si>
  <si>
    <t>0301302C</t>
  </si>
  <si>
    <t>ECOLE PRIMAIRE DE ST HILAIRE DE BRETHMAS</t>
  </si>
  <si>
    <t>30560</t>
  </si>
  <si>
    <t>ST HILAIRE DE BRETHMAS</t>
  </si>
  <si>
    <t>LE VILLAGE</t>
  </si>
  <si>
    <t>30259</t>
  </si>
  <si>
    <t>E25900041-000</t>
  </si>
  <si>
    <t>0300564A</t>
  </si>
  <si>
    <t>NERS</t>
  </si>
  <si>
    <t>ECOLE ELEMENTAIRE DE NERS</t>
  </si>
  <si>
    <t>30188</t>
  </si>
  <si>
    <t>E18800013-000</t>
  </si>
  <si>
    <t>0301482Y</t>
  </si>
  <si>
    <t>ECOLE PRIMAIRE DU MAS ROMAN</t>
  </si>
  <si>
    <t>LP</t>
  </si>
  <si>
    <t>0301275Y</t>
  </si>
  <si>
    <t>ECOLE PRIMAIRE Y. PANAFIEU ST CESAIRE</t>
  </si>
  <si>
    <t>E18900973-000</t>
  </si>
  <si>
    <t>0301084R</t>
  </si>
  <si>
    <t>ECOLE MATERNELLE J. ROLLO L'ARDOISE</t>
  </si>
  <si>
    <t>30290</t>
  </si>
  <si>
    <t>30141</t>
  </si>
  <si>
    <t>E14100017-000</t>
  </si>
  <si>
    <t>0300481K</t>
  </si>
  <si>
    <t>ECOLE MATERNELLE P. KERGOMARD</t>
  </si>
  <si>
    <t>E14100058-000</t>
  </si>
  <si>
    <t>0301242M</t>
  </si>
  <si>
    <t>ECOLE MATERNELLE PAPE CARPANTIER DUNANT</t>
  </si>
  <si>
    <t>E14100056-000</t>
  </si>
  <si>
    <t>0300585Y</t>
  </si>
  <si>
    <t>CHAPITRE</t>
  </si>
  <si>
    <t>E18901211-000</t>
  </si>
  <si>
    <t>0300693R</t>
  </si>
  <si>
    <t>ECOLE ELEMENTAIRE DE ST CESAIRE DE GAUZIGNAN</t>
  </si>
  <si>
    <t>ST CESAIRE DE GAUZIGNAN</t>
  </si>
  <si>
    <t>30240</t>
  </si>
  <si>
    <t>E24000003-000</t>
  </si>
  <si>
    <t>0301032J</t>
  </si>
  <si>
    <t>ST CHAPTES</t>
  </si>
  <si>
    <t>ECOLE PRIMAIRE DE ST CHAPTES</t>
  </si>
  <si>
    <t>30190</t>
  </si>
  <si>
    <t>30241</t>
  </si>
  <si>
    <t>E24100013-000</t>
  </si>
  <si>
    <t>0301477T</t>
  </si>
  <si>
    <t>MARIGNAC</t>
  </si>
  <si>
    <t>ECOLE MATERNELLE MARIGNAC</t>
  </si>
  <si>
    <t>30380</t>
  </si>
  <si>
    <t>30243</t>
  </si>
  <si>
    <t>E24300050-000</t>
  </si>
  <si>
    <t>0300700Y</t>
  </si>
  <si>
    <t>MARIGNAC LES MONTEZES</t>
  </si>
  <si>
    <t>ECOLE PRIMAIRE MARIGNAC LES MONTEZES</t>
  </si>
  <si>
    <t>0300699X</t>
  </si>
  <si>
    <t>JOLIOT CURIE</t>
  </si>
  <si>
    <t>ECOLE MATERNELLE JOLIOT CURIE</t>
  </si>
  <si>
    <t>E24300049-000</t>
  </si>
  <si>
    <t>0301169H</t>
  </si>
  <si>
    <t>JEHANNE DES LYS</t>
  </si>
  <si>
    <t>ECOLE ELEMENTAIRE JEHANNE DES LYS</t>
  </si>
  <si>
    <t>E18900665-000</t>
  </si>
  <si>
    <t>0301197N</t>
  </si>
  <si>
    <t>JOLIOT-CURIE</t>
  </si>
  <si>
    <t>ECOLE PRIMAIRE JOLIOT CURIE</t>
  </si>
  <si>
    <t>0301100H</t>
  </si>
  <si>
    <t>ST CHRISTOPHE</t>
  </si>
  <si>
    <t>ECOLE ELEMENTAIRE SAINT CHRISTOPHE</t>
  </si>
  <si>
    <t>E24300058-000</t>
  </si>
  <si>
    <t>0301778V</t>
  </si>
  <si>
    <t>LYC</t>
  </si>
  <si>
    <t>JACQUES PREVERT</t>
  </si>
  <si>
    <t>LYCEE POL. JACQUES PREVERT</t>
  </si>
  <si>
    <t>1 PLACE LUCIE AUBRAC</t>
  </si>
  <si>
    <t>E24300169-000</t>
  </si>
  <si>
    <t>0300942L</t>
  </si>
  <si>
    <t>RODILHAN</t>
  </si>
  <si>
    <t>ECOLE MATERNELLEDE RODILHAN</t>
  </si>
  <si>
    <t>30230</t>
  </si>
  <si>
    <t>30356</t>
  </si>
  <si>
    <t>E35600023-000</t>
  </si>
  <si>
    <t>0301662U</t>
  </si>
  <si>
    <t>ECOLE PRIMAIRE DE ROCQUEMAURE</t>
  </si>
  <si>
    <t>30150</t>
  </si>
  <si>
    <t>ROQUEMAURE</t>
  </si>
  <si>
    <t>30221</t>
  </si>
  <si>
    <t>E22100025-000</t>
  </si>
  <si>
    <t>0300112J</t>
  </si>
  <si>
    <t>LYCEE POL. DE LA CCI</t>
  </si>
  <si>
    <t>E18901202-000</t>
  </si>
  <si>
    <t>0300571H</t>
  </si>
  <si>
    <t>ECOLE ELEMENTAIRE E. GAUZY</t>
  </si>
  <si>
    <t>E18900979-000</t>
  </si>
  <si>
    <t>0301563L</t>
  </si>
  <si>
    <t>ECOLE MATERNELLE PLACETTE</t>
  </si>
  <si>
    <t>E18900806-000</t>
  </si>
  <si>
    <t>0300573K</t>
  </si>
  <si>
    <t>ECOLE MATERNELLE GAUZY BEAUSOLEIL</t>
  </si>
  <si>
    <t>E18901252-000</t>
  </si>
  <si>
    <t>0301356L</t>
  </si>
  <si>
    <t>EMMANUEL D ALZON</t>
  </si>
  <si>
    <t>COLLEGE EMMANUEL D ALZON</t>
  </si>
  <si>
    <t>30020</t>
  </si>
  <si>
    <t>E18901254-000</t>
  </si>
  <si>
    <t>0300080Z</t>
  </si>
  <si>
    <t>LYCEE G.T. EMMANUEL D ALZON</t>
  </si>
  <si>
    <t>0300043J</t>
  </si>
  <si>
    <t>JEAN BAPTISTE DUMAS</t>
  </si>
  <si>
    <t>COLLEGE JEAN BAPTISTE DUMAS</t>
  </si>
  <si>
    <t>AVENUE DE LA TOUR BECAMEL</t>
  </si>
  <si>
    <t>30340</t>
  </si>
  <si>
    <t>SALINDRES</t>
  </si>
  <si>
    <t>30305</t>
  </si>
  <si>
    <t>E30500015-000</t>
  </si>
  <si>
    <t>0301184Z</t>
  </si>
  <si>
    <t>ECOLE MATERNELLE DE SALINDRES</t>
  </si>
  <si>
    <t>E30500018-000</t>
  </si>
  <si>
    <t>0300813W</t>
  </si>
  <si>
    <t>MARCEL PAGNOL</t>
  </si>
  <si>
    <t>ECOLE PRIMAIRE MARCEL PAGNOL</t>
  </si>
  <si>
    <t>E30500016-000</t>
  </si>
  <si>
    <t>0301642X</t>
  </si>
  <si>
    <t>SANILHAC SAGRIES</t>
  </si>
  <si>
    <t>ECOLE ELEMENTAIRE DE SANILHAC SAGRIES</t>
  </si>
  <si>
    <t>30308</t>
  </si>
  <si>
    <t>E30800001-000</t>
  </si>
  <si>
    <t>0300833T</t>
  </si>
  <si>
    <t>FLORIAN</t>
  </si>
  <si>
    <t>ECOLE MATERNELLE FLORIAN</t>
  </si>
  <si>
    <t>30610</t>
  </si>
  <si>
    <t>SAUVE</t>
  </si>
  <si>
    <t>LE VIGAN</t>
  </si>
  <si>
    <t>30311</t>
  </si>
  <si>
    <t>E31100034-000</t>
  </si>
  <si>
    <t>0301585K</t>
  </si>
  <si>
    <t>30170</t>
  </si>
  <si>
    <t>MONOBLET</t>
  </si>
  <si>
    <t>30172</t>
  </si>
  <si>
    <t>0301804Y</t>
  </si>
  <si>
    <t>30127</t>
  </si>
  <si>
    <t>BELLEGARDE</t>
  </si>
  <si>
    <t>30034</t>
  </si>
  <si>
    <t>E03400099-000</t>
  </si>
  <si>
    <t>0300089J</t>
  </si>
  <si>
    <t>E03200017-000</t>
  </si>
  <si>
    <t>0300788U</t>
  </si>
  <si>
    <t>ECOLE MATERNELLE J. MOULIN</t>
  </si>
  <si>
    <t>0301518M</t>
  </si>
  <si>
    <t>CONDAMINE</t>
  </si>
  <si>
    <t>ECOLE PRIMAIRE CONDAMINE</t>
  </si>
  <si>
    <t>30250</t>
  </si>
  <si>
    <t>SOMMIERES</t>
  </si>
  <si>
    <t>30321</t>
  </si>
  <si>
    <t>E32100062-000</t>
  </si>
  <si>
    <t>0301521R</t>
  </si>
  <si>
    <t>MOLIERES CAVAILLAC</t>
  </si>
  <si>
    <t>ECOLE MATERNELLE MOLIERES CAVAILLAC</t>
  </si>
  <si>
    <t>30120</t>
  </si>
  <si>
    <t>E17000004-000</t>
  </si>
  <si>
    <t>0301526W</t>
  </si>
  <si>
    <t>GREZAN</t>
  </si>
  <si>
    <t>ECOLE ELEMENTAIRE DE GREZAN</t>
  </si>
  <si>
    <t>E18900349-000</t>
  </si>
  <si>
    <t>0301695E</t>
  </si>
  <si>
    <t>MAURESSARGUES</t>
  </si>
  <si>
    <t>ECOLE ELEMENTAIRE DE MAURESSARGUES</t>
  </si>
  <si>
    <t>30163</t>
  </si>
  <si>
    <t>0301751R</t>
  </si>
  <si>
    <t>EMMANUEL D'ALZON</t>
  </si>
  <si>
    <t>COLLEGE EMMANUEL D'ALZON</t>
  </si>
  <si>
    <t>E13300237-000</t>
  </si>
  <si>
    <t>VEZENOBRES</t>
  </si>
  <si>
    <t>30348</t>
  </si>
  <si>
    <t>30028</t>
  </si>
  <si>
    <t>E00701148-000</t>
  </si>
  <si>
    <t>ST HIPPOLYTE DU FORT</t>
  </si>
  <si>
    <t>30263</t>
  </si>
  <si>
    <t>E26300047-000</t>
  </si>
  <si>
    <t>0301794M</t>
  </si>
  <si>
    <t>CONGENIES</t>
  </si>
  <si>
    <t>ECOLE ELEMENTAIRE DE CONGENIES</t>
  </si>
  <si>
    <t>30111</t>
  </si>
  <si>
    <t>30091</t>
  </si>
  <si>
    <t>E09100002-000</t>
  </si>
  <si>
    <t>0301408T</t>
  </si>
  <si>
    <t>ECOLE MATERNELLE DE VESTRIC ET CANDIAC</t>
  </si>
  <si>
    <t>E34700015-000</t>
  </si>
  <si>
    <t>0300633A</t>
  </si>
  <si>
    <t>POUZILHAC</t>
  </si>
  <si>
    <t>ECOLE ELEMENTAIRE DE POUZILHAC</t>
  </si>
  <si>
    <t>30207</t>
  </si>
  <si>
    <t>E20700007-000</t>
  </si>
  <si>
    <t>0301345Z</t>
  </si>
  <si>
    <t>PUJAUT</t>
  </si>
  <si>
    <t>30131</t>
  </si>
  <si>
    <t>30209</t>
  </si>
  <si>
    <t>E20900044-000</t>
  </si>
  <si>
    <t>0300635C</t>
  </si>
  <si>
    <t>E20900023-000</t>
  </si>
  <si>
    <t>0301086T</t>
  </si>
  <si>
    <t>VENTOULET</t>
  </si>
  <si>
    <t>ECOLE MATERNELLE VENTOULET</t>
  </si>
  <si>
    <t>30800</t>
  </si>
  <si>
    <t>ST GILLES</t>
  </si>
  <si>
    <t>30258</t>
  </si>
  <si>
    <t>E25800008-000</t>
  </si>
  <si>
    <t>0301190F</t>
  </si>
  <si>
    <t>LES CEDRES</t>
  </si>
  <si>
    <t>ECOLE PRIMAIRE LES CEDRES</t>
  </si>
  <si>
    <t>30920</t>
  </si>
  <si>
    <t>CODOGNAN</t>
  </si>
  <si>
    <t>30083</t>
  </si>
  <si>
    <t>0301334M</t>
  </si>
  <si>
    <t>ECOLE PRIMAIRE LE REPAUSSET</t>
  </si>
  <si>
    <t>E13300248-000</t>
  </si>
  <si>
    <t>0301377J</t>
  </si>
  <si>
    <t>ECOLE MATERNELLE DE VERS PONT DU GARD</t>
  </si>
  <si>
    <t>0301378K</t>
  </si>
  <si>
    <t>NOTRE DAME</t>
  </si>
  <si>
    <t>ECOLE ELEMENTAIRE NOTRE DAME</t>
  </si>
  <si>
    <t>30132</t>
  </si>
  <si>
    <t>CAISSARGUES</t>
  </si>
  <si>
    <t>MANDUEL</t>
  </si>
  <si>
    <t>30060</t>
  </si>
  <si>
    <t>E06000032-000</t>
  </si>
  <si>
    <t>0300745X</t>
  </si>
  <si>
    <t>ST JEAN DU GARD</t>
  </si>
  <si>
    <t>ECOLE MATERNELLE DE ST JEAN DU GARD</t>
  </si>
  <si>
    <t>30270</t>
  </si>
  <si>
    <t>30269</t>
  </si>
  <si>
    <t>E26900021-000</t>
  </si>
  <si>
    <t>0301260G</t>
  </si>
  <si>
    <t>ECOLE PRIMAIRE R. LAVESQUE</t>
  </si>
  <si>
    <t>E26900068-000</t>
  </si>
  <si>
    <t>0300042H</t>
  </si>
  <si>
    <t>MARCEAU LAPIERRE</t>
  </si>
  <si>
    <t>COLLEGE MARCEAU LAPIERRE</t>
  </si>
  <si>
    <t>E26900020-000</t>
  </si>
  <si>
    <t>0300041G</t>
  </si>
  <si>
    <t>MARIE CURIE</t>
  </si>
  <si>
    <t>LYCEE PRO. MARIE CURIE</t>
  </si>
  <si>
    <t>E26900019-000</t>
  </si>
  <si>
    <t>0301789G</t>
  </si>
  <si>
    <t>ST JEAN DU PIN</t>
  </si>
  <si>
    <t>ECOLE ELEMENTAIRE DE ST JEAN DU PIN</t>
  </si>
  <si>
    <t>30140</t>
  </si>
  <si>
    <t>E27000004-000</t>
  </si>
  <si>
    <t>0300748A</t>
  </si>
  <si>
    <t>ST JULIEN DE CASSAGNAS</t>
  </si>
  <si>
    <t>ECOLE ELEMENTAIRE DE ST JULIEN DE CASSAGNAS</t>
  </si>
  <si>
    <t>30500</t>
  </si>
  <si>
    <t>30271</t>
  </si>
  <si>
    <t>E27100003-000</t>
  </si>
  <si>
    <t>30220</t>
  </si>
  <si>
    <t>AIGUES MORTES</t>
  </si>
  <si>
    <t>30003</t>
  </si>
  <si>
    <t>0300567D</t>
  </si>
  <si>
    <t>E.M.A.</t>
  </si>
  <si>
    <t>ECOLE MATERNELLE D APPLICATION F. DOLTO</t>
  </si>
  <si>
    <t>E18900419-000</t>
  </si>
  <si>
    <t>0300702A</t>
  </si>
  <si>
    <t>ECOLE ELEMENTAIRE DE ST COME ET MARVEJOLS</t>
  </si>
  <si>
    <t>30870</t>
  </si>
  <si>
    <t>ST COME ET MARUEJOLS</t>
  </si>
  <si>
    <t>30245</t>
  </si>
  <si>
    <t>E24500007-000</t>
  </si>
  <si>
    <t>0300944N</t>
  </si>
  <si>
    <t>ECOLE MATERNELLE DOCTEUR YVES LIOTARD</t>
  </si>
  <si>
    <t>30620</t>
  </si>
  <si>
    <t>UCHAUD</t>
  </si>
  <si>
    <t>30333</t>
  </si>
  <si>
    <t>E33300044-000</t>
  </si>
  <si>
    <t>0301224T</t>
  </si>
  <si>
    <t>30330</t>
  </si>
  <si>
    <t>TRESQUES</t>
  </si>
  <si>
    <t>30331</t>
  </si>
  <si>
    <t>E33100009-000</t>
  </si>
  <si>
    <t>0301223S</t>
  </si>
  <si>
    <t>ECOLE PRIMAIRE DOCTEUR YVES LIOTARD</t>
  </si>
  <si>
    <t>E33300001-000</t>
  </si>
  <si>
    <t>ECOLE MATERNELLE DU PARC</t>
  </si>
  <si>
    <t>UZES</t>
  </si>
  <si>
    <t>30334</t>
  </si>
  <si>
    <t>0301283G</t>
  </si>
  <si>
    <t>LOU REDOUNET</t>
  </si>
  <si>
    <t>COLLEGE LOU REDOUNET</t>
  </si>
  <si>
    <t>30701</t>
  </si>
  <si>
    <t>E33400025-000</t>
  </si>
  <si>
    <t>0300870H</t>
  </si>
  <si>
    <t>PAS DU LOUP</t>
  </si>
  <si>
    <t>ECOLE MATERNELLE DU PAS DU LOUP</t>
  </si>
  <si>
    <t>E33400199-000</t>
  </si>
  <si>
    <t>0300047N</t>
  </si>
  <si>
    <t>91105</t>
  </si>
  <si>
    <t>30703</t>
  </si>
  <si>
    <t>E33400194-000</t>
  </si>
  <si>
    <t>0301725M</t>
  </si>
  <si>
    <t>ECOLE ELEMENTAIRE J. MACE</t>
  </si>
  <si>
    <t>E33400026-000</t>
  </si>
  <si>
    <t>E33400195-000</t>
  </si>
  <si>
    <t>0301348C</t>
  </si>
  <si>
    <t>0301244P</t>
  </si>
  <si>
    <t>SAINT FIRMIN</t>
  </si>
  <si>
    <t>COLLEGE SAINT FIRMIN</t>
  </si>
  <si>
    <t>E33400372-000</t>
  </si>
  <si>
    <t>0301721H</t>
  </si>
  <si>
    <t>JEAN-LOUIS TRINTIGNANT</t>
  </si>
  <si>
    <t>COLLEGE JEAN-LOUIS TRINTIGNANT</t>
  </si>
  <si>
    <t>E33400299-000</t>
  </si>
  <si>
    <t>0301114Y</t>
  </si>
  <si>
    <t>SAINTE ANNE</t>
  </si>
  <si>
    <t>ECOLE ELEMENTAIRE SAINTE ANNE</t>
  </si>
  <si>
    <t>E33400196-000</t>
  </si>
  <si>
    <t>0301391Z</t>
  </si>
  <si>
    <t>VALLABREGUES</t>
  </si>
  <si>
    <t>ECOLE ELEMENTAIRE DE VALLABREGUES</t>
  </si>
  <si>
    <t>30336</t>
  </si>
  <si>
    <t>E33600011-000</t>
  </si>
  <si>
    <t>0300837X</t>
  </si>
  <si>
    <t>SAVIGNARGUES</t>
  </si>
  <si>
    <t>ECOLE PRIMAIRE DE SAVIGNARGUES</t>
  </si>
  <si>
    <t>30314</t>
  </si>
  <si>
    <t>0300838Y</t>
  </si>
  <si>
    <t>SAZE</t>
  </si>
  <si>
    <t>ECOLE ELEMENTAIRE DE SAZE</t>
  </si>
  <si>
    <t>30650</t>
  </si>
  <si>
    <t>30315</t>
  </si>
  <si>
    <t>E31500011-000</t>
  </si>
  <si>
    <t>0301445H</t>
  </si>
  <si>
    <t>SERNHAC</t>
  </si>
  <si>
    <t>ECOLE PRIMAIRE DE SERNHAC</t>
  </si>
  <si>
    <t>30317</t>
  </si>
  <si>
    <t>E31700038-001</t>
  </si>
  <si>
    <t>0300705D</t>
  </si>
  <si>
    <t>ST DEZERY</t>
  </si>
  <si>
    <t>ECOLE PRIMAIRE DE ST DEZERY</t>
  </si>
  <si>
    <t>30248</t>
  </si>
  <si>
    <t>E24800001-000</t>
  </si>
  <si>
    <t>0300706E</t>
  </si>
  <si>
    <t>ECOLE PRIMAIRE DE ST DIONIZY</t>
  </si>
  <si>
    <t>30980</t>
  </si>
  <si>
    <t>30249</t>
  </si>
  <si>
    <t>E24900005-000</t>
  </si>
  <si>
    <t>0301545S</t>
  </si>
  <si>
    <t>STE ANASTASIE</t>
  </si>
  <si>
    <t>ECOLE ELEMENTAIRE DE STE ANASTASIE</t>
  </si>
  <si>
    <t>30228</t>
  </si>
  <si>
    <t>E22800006-000</t>
  </si>
  <si>
    <t>0300691N</t>
  </si>
  <si>
    <t>ECOLE ELEMENTAIRE STE CECILE D'ANDORGE</t>
  </si>
  <si>
    <t>30110</t>
  </si>
  <si>
    <t>STE CECILE D ANDORGE</t>
  </si>
  <si>
    <t>30239</t>
  </si>
  <si>
    <t>E23900006-000</t>
  </si>
  <si>
    <t>0301375G</t>
  </si>
  <si>
    <t>ECOLE PRIMAIRE DE ST ETIENNE DE L'OLM</t>
  </si>
  <si>
    <t>ST ETIENNE DE L OLM</t>
  </si>
  <si>
    <t>E25000003-000</t>
  </si>
  <si>
    <t>0300708G</t>
  </si>
  <si>
    <t>ST ETIENNE DES SORTS</t>
  </si>
  <si>
    <t>ECOLE ELEMENTAIRE DE ST ETIENNE DES SORTS</t>
  </si>
  <si>
    <t>30251</t>
  </si>
  <si>
    <t>E25100007-000</t>
  </si>
  <si>
    <t>0300715P</t>
  </si>
  <si>
    <t>ECOLE PRIMAIRE PUBLIQUE</t>
  </si>
  <si>
    <t>ST GENIES DE COMOLAS</t>
  </si>
  <si>
    <t>30254</t>
  </si>
  <si>
    <t>E25400013-000</t>
  </si>
  <si>
    <t>0301575Z</t>
  </si>
  <si>
    <t>ECOLE MATERNELLE DE ST GENIES DE COMOLAS</t>
  </si>
  <si>
    <t>E25400013-001</t>
  </si>
  <si>
    <t>0301383R</t>
  </si>
  <si>
    <t>ECOLE MATERNELLE L. GUIZOT</t>
  </si>
  <si>
    <t>ST GENIES DE MALGOIRES</t>
  </si>
  <si>
    <t>30255</t>
  </si>
  <si>
    <t>E25500038-000</t>
  </si>
  <si>
    <t>0301389X</t>
  </si>
  <si>
    <t>ECOLE PRIMAIRE J.FERRY</t>
  </si>
  <si>
    <t>E25500014-000</t>
  </si>
  <si>
    <t>0301670C</t>
  </si>
  <si>
    <t>FREDERIC DESMONS</t>
  </si>
  <si>
    <t>COLLEGE FREDERIC DESMONS</t>
  </si>
  <si>
    <t>21</t>
  </si>
  <si>
    <t>E25500029-000</t>
  </si>
  <si>
    <t>0301511E</t>
  </si>
  <si>
    <t>DU GRAND PIN</t>
  </si>
  <si>
    <t>ECOLE MATERNELLE DU GRAND PIN</t>
  </si>
  <si>
    <t>30320</t>
  </si>
  <si>
    <t>ST GERVASY</t>
  </si>
  <si>
    <t>30257</t>
  </si>
  <si>
    <t>E25700012-000</t>
  </si>
  <si>
    <t>0301026C</t>
  </si>
  <si>
    <t>ECOLE PRIMAIRE ROLLO J. L'ARDOISE</t>
  </si>
  <si>
    <t>0301683S</t>
  </si>
  <si>
    <t>BERNIS</t>
  </si>
  <si>
    <t>ECOLE PRIMAIRE DE BERNIS</t>
  </si>
  <si>
    <t>30036</t>
  </si>
  <si>
    <t>E03600022-000</t>
  </si>
  <si>
    <t>0300797D</t>
  </si>
  <si>
    <t>PONT DE JUSTICE</t>
  </si>
  <si>
    <t>ECOLE MATERNELLE PONT DE JUSTICE</t>
  </si>
  <si>
    <t>E18903586-000</t>
  </si>
  <si>
    <t>0300799F</t>
  </si>
  <si>
    <t>RANGUEIL</t>
  </si>
  <si>
    <t>ECOLE MATERNELLE RANGUEIL</t>
  </si>
  <si>
    <t>E18900473-000</t>
  </si>
  <si>
    <t>0300943M</t>
  </si>
  <si>
    <t>ECOLE MATERNELLE J. JAURES</t>
  </si>
  <si>
    <t>E25800124-000</t>
  </si>
  <si>
    <t>INSTITUT JEAN PAUL II</t>
  </si>
  <si>
    <t>0301539K</t>
  </si>
  <si>
    <t>LE SENEVE</t>
  </si>
  <si>
    <t>E18904022-000</t>
  </si>
  <si>
    <t>CLAUDE CHAPPE</t>
  </si>
  <si>
    <t>30660</t>
  </si>
  <si>
    <t>GALLARGUES LE MONTUEUX</t>
  </si>
  <si>
    <t>30123</t>
  </si>
  <si>
    <t>E12300050-000</t>
  </si>
  <si>
    <t>0301514H</t>
  </si>
  <si>
    <t>ECOLE ELEMENTAIRE LANGEVIN</t>
  </si>
  <si>
    <t>E18900258-000</t>
  </si>
  <si>
    <t>0301252Y</t>
  </si>
  <si>
    <t>ECOLE MATERNELLE J. LAKANAL</t>
  </si>
  <si>
    <t>E18900628-000</t>
  </si>
  <si>
    <t>0301256C</t>
  </si>
  <si>
    <t>ECOLE ELEMENTAIRE LAKANAL</t>
  </si>
  <si>
    <t>0301253Z</t>
  </si>
  <si>
    <t>ECOLE MATERNELLE P. MARCELIN</t>
  </si>
  <si>
    <t>E18900802-000</t>
  </si>
  <si>
    <t>0301351F</t>
  </si>
  <si>
    <t>ECOLE ELEMENTAIRE P. MARCELIN</t>
  </si>
  <si>
    <t>0300059B</t>
  </si>
  <si>
    <t>JULES VERNE</t>
  </si>
  <si>
    <t>COLLEGE JULES VERNE</t>
  </si>
  <si>
    <t>17035</t>
  </si>
  <si>
    <t>30910</t>
  </si>
  <si>
    <t>E18900515-000</t>
  </si>
  <si>
    <t>0301181W</t>
  </si>
  <si>
    <t>ECOLE ELEMENTAIRE G. COURBET</t>
  </si>
  <si>
    <t>E18901209-000</t>
  </si>
  <si>
    <t>0301639U</t>
  </si>
  <si>
    <t>ECOLE MATERNELLE COURBET</t>
  </si>
  <si>
    <t>0301552Z</t>
  </si>
  <si>
    <t>PHILIPPE LAMOUR</t>
  </si>
  <si>
    <t>LYCEE G.T. PHILIPPE LAMOUR</t>
  </si>
  <si>
    <t>30001</t>
  </si>
  <si>
    <t>E18904313-000</t>
  </si>
  <si>
    <t>0300765U</t>
  </si>
  <si>
    <t>ECOLE ELEMENTAIRE PLACETTE</t>
  </si>
  <si>
    <t>0301098F</t>
  </si>
  <si>
    <t>LES OLIVIERS</t>
  </si>
  <si>
    <t>COLLEGE LES OLIVIERS</t>
  </si>
  <si>
    <t>E18900607-000</t>
  </si>
  <si>
    <t>0300127A</t>
  </si>
  <si>
    <t>ST VINCENT DE PAUL</t>
  </si>
  <si>
    <t>LYCEE POL. ST VINCENT DE PAUL</t>
  </si>
  <si>
    <t>E18900555-000</t>
  </si>
  <si>
    <t>0301795N</t>
  </si>
  <si>
    <t>JEAN MOULIN</t>
  </si>
  <si>
    <t>ECOLE PRIMAIRE JEAN MOULIN</t>
  </si>
  <si>
    <t>E25800289-000</t>
  </si>
  <si>
    <t>0301811F</t>
  </si>
  <si>
    <t>STEINER WALDOLF CAMINAREM</t>
  </si>
  <si>
    <t>156 impasse de Jouquet</t>
  </si>
  <si>
    <t>E17700005-000</t>
  </si>
  <si>
    <t>0301036N</t>
  </si>
  <si>
    <t>ECOLE PRIMAIRE PLANETTE</t>
  </si>
  <si>
    <t>E18900378-000</t>
  </si>
  <si>
    <t>0301201T</t>
  </si>
  <si>
    <t>COURBESSAC</t>
  </si>
  <si>
    <t>E18900962-000</t>
  </si>
  <si>
    <t>0300593G</t>
  </si>
  <si>
    <t>E18900915-000</t>
  </si>
  <si>
    <t>0300611B</t>
  </si>
  <si>
    <t>NOTRE DAME DE LA ROUVIERE</t>
  </si>
  <si>
    <t>ECOLE ELEMENTAIRE DE NOTRE DAME DE LA ROUVIERE</t>
  </si>
  <si>
    <t>30570</t>
  </si>
  <si>
    <t>E19000009-000</t>
  </si>
  <si>
    <t>0301296W</t>
  </si>
  <si>
    <t>E18900864-000</t>
  </si>
  <si>
    <t>0300929X</t>
  </si>
  <si>
    <t>MONT DUPLAN</t>
  </si>
  <si>
    <t>COLLEGE DU MONT DUPLAN</t>
  </si>
  <si>
    <t>E18900280-000</t>
  </si>
  <si>
    <t>0300613D</t>
  </si>
  <si>
    <t>ORSAN</t>
  </si>
  <si>
    <t>ECOLE ELEMENTAIRE D'ORSAN</t>
  </si>
  <si>
    <t>30191</t>
  </si>
  <si>
    <t>E19100006-000</t>
  </si>
  <si>
    <t>0300622N</t>
  </si>
  <si>
    <t>POMPIGNAN</t>
  </si>
  <si>
    <t>ECOLE ELEMENTAIRE DE POMPIGNAN</t>
  </si>
  <si>
    <t>E20000005-000</t>
  </si>
  <si>
    <t>0300624R</t>
  </si>
  <si>
    <t>ECOLE PRIMAIRE M. PAGNOL</t>
  </si>
  <si>
    <t>30130</t>
  </si>
  <si>
    <t>PONT ST ESPRIT</t>
  </si>
  <si>
    <t>30202</t>
  </si>
  <si>
    <t>E20200099-000</t>
  </si>
  <si>
    <t>0301003C</t>
  </si>
  <si>
    <t>VILLA CLARA</t>
  </si>
  <si>
    <t>ECOLE MATERNELLE VILLA CLARA</t>
  </si>
  <si>
    <t>E20200098-000</t>
  </si>
  <si>
    <t>0301004D</t>
  </si>
  <si>
    <t>ECOLE PRIMAIRE VILLA CLARA</t>
  </si>
  <si>
    <t>0300031W</t>
  </si>
  <si>
    <t>GEORGE VILLE</t>
  </si>
  <si>
    <t>COLLEGE GEORGE VILLE</t>
  </si>
  <si>
    <t>30134</t>
  </si>
  <si>
    <t>E20200110-000</t>
  </si>
  <si>
    <t>0300625S</t>
  </si>
  <si>
    <t>ECOLE ELEMENTAIRE J. JAURES</t>
  </si>
  <si>
    <t>E20200100-000</t>
  </si>
  <si>
    <t>0301165D</t>
  </si>
  <si>
    <t>ST-JEAN-BAPTISTE DE LA SALLE</t>
  </si>
  <si>
    <t>ECOLE ELEMENTAIRE ST JEAN BAPTISTE DE LA SALLE</t>
  </si>
  <si>
    <t>E18900646-000</t>
  </si>
  <si>
    <t>0300023M</t>
  </si>
  <si>
    <t>ALBERT CAMUS</t>
  </si>
  <si>
    <t>LYCEE G.T. ALBERT CAMUS</t>
  </si>
  <si>
    <t>7069</t>
  </si>
  <si>
    <t>30911</t>
  </si>
  <si>
    <t>E18904113-000</t>
  </si>
  <si>
    <t>0300601R</t>
  </si>
  <si>
    <t>ECOLE MATERNELLE A. CAMUS</t>
  </si>
  <si>
    <t>E18900735-001</t>
  </si>
  <si>
    <t>0301373E</t>
  </si>
  <si>
    <t>LES EYNAVAY</t>
  </si>
  <si>
    <t>ECOLE MATERNELLE LES EYNAVAY</t>
  </si>
  <si>
    <t>ROCHEFORT DU GARD</t>
  </si>
  <si>
    <t>30217</t>
  </si>
  <si>
    <t>E21700081-000</t>
  </si>
  <si>
    <t>0301591S</t>
  </si>
  <si>
    <t>VIEUX MOULIN</t>
  </si>
  <si>
    <t>ECOLE PRIMAIRE VIEUX MOULIN</t>
  </si>
  <si>
    <t>E21700038-000</t>
  </si>
  <si>
    <t>0301175P</t>
  </si>
  <si>
    <t>PIE XII</t>
  </si>
  <si>
    <t>ECOLE ELEMENTAIRE PIE XII</t>
  </si>
  <si>
    <t>E21700037-000</t>
  </si>
  <si>
    <t>ST ANDRE DE MAJENCOULES</t>
  </si>
  <si>
    <t>30229</t>
  </si>
  <si>
    <t>0300682D</t>
  </si>
  <si>
    <t>ST ANDRE DE VALBORGNE</t>
  </si>
  <si>
    <t>ECOLE PRIMAIRE DE ST ANDRE DE VALBORGNE</t>
  </si>
  <si>
    <t>30940</t>
  </si>
  <si>
    <t>30231</t>
  </si>
  <si>
    <t>E23100005-000</t>
  </si>
  <si>
    <t>0301081M</t>
  </si>
  <si>
    <t>JEAN AUZILHON</t>
  </si>
  <si>
    <t>ECOLE PRIMAIRE JEAN AUZILHON</t>
  </si>
  <si>
    <t>30260</t>
  </si>
  <si>
    <t>QUISSAC</t>
  </si>
  <si>
    <t>E21000030-000</t>
  </si>
  <si>
    <t>0300739R</t>
  </si>
  <si>
    <t>ST JEAN DE SERRES</t>
  </si>
  <si>
    <t>ECOLE PRIMAIRE DE JEAN DE SERRES</t>
  </si>
  <si>
    <t>30267</t>
  </si>
  <si>
    <t>E26700004-000</t>
  </si>
  <si>
    <t>0300740S</t>
  </si>
  <si>
    <t>ST JEAN DE VALERISCLE</t>
  </si>
  <si>
    <t>ECOLE ELEMENTAIREDE ST JEAN DE VALERISCLE</t>
  </si>
  <si>
    <t>30960</t>
  </si>
  <si>
    <t>30268</t>
  </si>
  <si>
    <t>E26800001-000</t>
  </si>
  <si>
    <t>0301387V</t>
  </si>
  <si>
    <t>ECOLE PRIMAIRE CH. MARTEL</t>
  </si>
  <si>
    <t>E18900767-000</t>
  </si>
  <si>
    <t>0301652H</t>
  </si>
  <si>
    <t>ST JULIEN DE PEYROLAS</t>
  </si>
  <si>
    <t>ECOLE PRIMAIRE DE ST JULIEN DE PEYROLAS</t>
  </si>
  <si>
    <t>30760</t>
  </si>
  <si>
    <t>30273</t>
  </si>
  <si>
    <t>E27300004-000</t>
  </si>
  <si>
    <t>0301374F</t>
  </si>
  <si>
    <t>ST JULIEN LES ROSIERS</t>
  </si>
  <si>
    <t>ECOLE MATERNELLE DE ST JULIEN LES ROSIERS</t>
  </si>
  <si>
    <t>30274</t>
  </si>
  <si>
    <t>E27400035-000</t>
  </si>
  <si>
    <t>ST PRIVAT DES VIEUX</t>
  </si>
  <si>
    <t>30294</t>
  </si>
  <si>
    <t>0301533D</t>
  </si>
  <si>
    <t>ECOLE PRIMAIRE DE ST JULIEN LES ROSIERS</t>
  </si>
  <si>
    <t>E27400055-000</t>
  </si>
  <si>
    <t>0300402Z</t>
  </si>
  <si>
    <t>ST JUST ET VACQUIERES</t>
  </si>
  <si>
    <t>30275</t>
  </si>
  <si>
    <t>E27500003-000</t>
  </si>
  <si>
    <t>0300403A</t>
  </si>
  <si>
    <t>ST LAURENT D AIGOUZE</t>
  </si>
  <si>
    <t>30276</t>
  </si>
  <si>
    <t>E27600041-000</t>
  </si>
  <si>
    <t>0300405C</t>
  </si>
  <si>
    <t>ECOLE MATERNELLE CHLOE DUFOURD</t>
  </si>
  <si>
    <t>0301015R</t>
  </si>
  <si>
    <t>ST LAURENT DES ARBRES</t>
  </si>
  <si>
    <t>30126</t>
  </si>
  <si>
    <t>30278</t>
  </si>
  <si>
    <t>E27800011-000</t>
  </si>
  <si>
    <t>0301023Z</t>
  </si>
  <si>
    <t>0300412K</t>
  </si>
  <si>
    <t>ST LAURENT LA VERNEDE</t>
  </si>
  <si>
    <t>ECOLE ELEMENTAIRE DE ST LAURENT LA VERNEDE</t>
  </si>
  <si>
    <t>30279</t>
  </si>
  <si>
    <t>E27900008-000</t>
  </si>
  <si>
    <t>0300415N</t>
  </si>
  <si>
    <t>ST MAMERT DU GARD</t>
  </si>
  <si>
    <t>ECOLE ELEMENTAIRE DE ST MAMERT DU GARD</t>
  </si>
  <si>
    <t>30730</t>
  </si>
  <si>
    <t>30281</t>
  </si>
  <si>
    <t>E28100011-000</t>
  </si>
  <si>
    <t>0301406R</t>
  </si>
  <si>
    <t>ECOLE MATERNELLE INTERCOMMUNALE</t>
  </si>
  <si>
    <t>E28100019-000</t>
  </si>
  <si>
    <t>0300416P</t>
  </si>
  <si>
    <t>ST MARCEL DE CAREIRET</t>
  </si>
  <si>
    <t>ECOLE ELEMENTAIREDE ST MARCEL DE CAREIRET</t>
  </si>
  <si>
    <t>30282</t>
  </si>
  <si>
    <t>0300420U</t>
  </si>
  <si>
    <t>ECOLE MATERNELLE D. CASNOVA</t>
  </si>
  <si>
    <t>30520</t>
  </si>
  <si>
    <t>ST MARTIN DE VALGALGUES</t>
  </si>
  <si>
    <t>30284</t>
  </si>
  <si>
    <t>E28400037-000</t>
  </si>
  <si>
    <t>0301105N</t>
  </si>
  <si>
    <t>LES ESCARIEUX</t>
  </si>
  <si>
    <t>ECOLE ELEMENTAIRE LES ESCARIEUX</t>
  </si>
  <si>
    <t>E28400034-000</t>
  </si>
  <si>
    <t>0301790H</t>
  </si>
  <si>
    <t>LANGEVIN WALLON</t>
  </si>
  <si>
    <t>ECOLE ELEMENTAIRE LANGEVIN WALLON</t>
  </si>
  <si>
    <t>E28400039-000</t>
  </si>
  <si>
    <t>0301462B</t>
  </si>
  <si>
    <t>ECOLE MATERNELLE DE VEZENOBRES</t>
  </si>
  <si>
    <t>E34800025-001</t>
  </si>
  <si>
    <t>0301458X</t>
  </si>
  <si>
    <t>ECOLE PRIMAIRE DE VEZENOBRES</t>
  </si>
  <si>
    <t>E34800025-000</t>
  </si>
  <si>
    <t>0300905W</t>
  </si>
  <si>
    <t>VIC LE FESQ</t>
  </si>
  <si>
    <t>30349</t>
  </si>
  <si>
    <t>E34900002-000</t>
  </si>
  <si>
    <t>0300085E</t>
  </si>
  <si>
    <t>SANCTA MARIA</t>
  </si>
  <si>
    <t>COLLEGE SANCTA MARIA</t>
  </si>
  <si>
    <t>30351</t>
  </si>
  <si>
    <t>E35100065-000</t>
  </si>
  <si>
    <t>0300912D</t>
  </si>
  <si>
    <t>BRAMO SET</t>
  </si>
  <si>
    <t>ECOLE MATERNELLE BRAMO SET</t>
  </si>
  <si>
    <t>30400</t>
  </si>
  <si>
    <t>VILLENEUVE LES AVIGNON</t>
  </si>
  <si>
    <t>E35100073-000</t>
  </si>
  <si>
    <t>0300194Y</t>
  </si>
  <si>
    <t>E00700957-000</t>
  </si>
  <si>
    <t>0300198C</t>
  </si>
  <si>
    <t>VEIGALIER</t>
  </si>
  <si>
    <t>E00700328-000</t>
  </si>
  <si>
    <t>0300199D</t>
  </si>
  <si>
    <t>E00700249-000</t>
  </si>
  <si>
    <t>0300200E</t>
  </si>
  <si>
    <t>ALLEGRE LES FUMADES</t>
  </si>
  <si>
    <t>30008</t>
  </si>
  <si>
    <t>E00800016-000</t>
  </si>
  <si>
    <t>0300372S</t>
  </si>
  <si>
    <t>FOURQUES</t>
  </si>
  <si>
    <t>30117</t>
  </si>
  <si>
    <t>E11700001-001</t>
  </si>
  <si>
    <t>0300562Y</t>
  </si>
  <si>
    <t>NAGES ET SOLORGUES</t>
  </si>
  <si>
    <t>ECOLE ELEMENTAIRE DE NAGES ET SOLORGUES</t>
  </si>
  <si>
    <t>30114</t>
  </si>
  <si>
    <t>30186</t>
  </si>
  <si>
    <t>E18600002-000</t>
  </si>
  <si>
    <t>0301474P</t>
  </si>
  <si>
    <t>ECOLE PRIMAIRE H. WALLON</t>
  </si>
  <si>
    <t>E18904508-000</t>
  </si>
  <si>
    <t>0300626T</t>
  </si>
  <si>
    <t>ECOLE MATERNELLE FERRY CENTRE</t>
  </si>
  <si>
    <t>E20200061-000</t>
  </si>
  <si>
    <t>0301461A</t>
  </si>
  <si>
    <t>ECOLE MATERNELLE G. BRASSENS</t>
  </si>
  <si>
    <t>POULX</t>
  </si>
  <si>
    <t>30206</t>
  </si>
  <si>
    <t>E20600012-000</t>
  </si>
  <si>
    <t>0301494L</t>
  </si>
  <si>
    <t>ECOLE MATERNELLE F. DOLTO</t>
  </si>
  <si>
    <t>E20200097-000</t>
  </si>
  <si>
    <t>0301516K</t>
  </si>
  <si>
    <t>MONTOLIVET</t>
  </si>
  <si>
    <t>ECOLE PRIMAIRE MONTOLIVET</t>
  </si>
  <si>
    <t>E35100066-000</t>
  </si>
  <si>
    <t>0301517L</t>
  </si>
  <si>
    <t>ECOLE PRIMAIRE DE RODILHAN</t>
  </si>
  <si>
    <t>E35600023-002</t>
  </si>
  <si>
    <t>0300418S</t>
  </si>
  <si>
    <t>ECOLE PRIMAIRE H. BARBUSSE</t>
  </si>
  <si>
    <t>E28400032-000</t>
  </si>
  <si>
    <t>0301589P</t>
  </si>
  <si>
    <t>ECOLE MATERNELLE DE ST MAURICE DE CAZEVIEILL</t>
  </si>
  <si>
    <t>30285</t>
  </si>
  <si>
    <t>E28500017-000</t>
  </si>
  <si>
    <t>0300427B</t>
  </si>
  <si>
    <t>ECOLE PRIMAIRE DE ST MAXIMIM</t>
  </si>
  <si>
    <t>ST MAXIMIN</t>
  </si>
  <si>
    <t>30286</t>
  </si>
  <si>
    <t>E28600010-000</t>
  </si>
  <si>
    <t>0300428C</t>
  </si>
  <si>
    <t>ECOLE PRIMAIRE DE ST MICHEL D'EUZET</t>
  </si>
  <si>
    <t>ST MICHEL D EUZET</t>
  </si>
  <si>
    <t>30287</t>
  </si>
  <si>
    <t>E28700002-000</t>
  </si>
  <si>
    <t>0300916H</t>
  </si>
  <si>
    <t>ST PAUL LES FONTS</t>
  </si>
  <si>
    <t>ECOLE ELEMENTAIRE DE ST PAUL LES FONTS</t>
  </si>
  <si>
    <t>30355</t>
  </si>
  <si>
    <t>E35500001-000</t>
  </si>
  <si>
    <t>0301006F</t>
  </si>
  <si>
    <t>E01100130-000</t>
  </si>
  <si>
    <t>0301013N</t>
  </si>
  <si>
    <t>COLLEGE JEAN MOULIN</t>
  </si>
  <si>
    <t>63179</t>
  </si>
  <si>
    <t>30103</t>
  </si>
  <si>
    <t>E00700589-000</t>
  </si>
  <si>
    <t>0301080L</t>
  </si>
  <si>
    <t>LEZAN</t>
  </si>
  <si>
    <t>ECOLE ELEMENTAIRE DE LEZAN</t>
  </si>
  <si>
    <t>30147</t>
  </si>
  <si>
    <t>E14700009-000</t>
  </si>
  <si>
    <t>SCHOLAE</t>
  </si>
  <si>
    <t>BAGARD</t>
  </si>
  <si>
    <t>30027</t>
  </si>
  <si>
    <t>0301140B</t>
  </si>
  <si>
    <t>JEANNE D'ARC</t>
  </si>
  <si>
    <t>ECOLE ELEMENTAIRE JEANNE D'ARC</t>
  </si>
  <si>
    <t>E03400021-000</t>
  </si>
  <si>
    <t>0300620L</t>
  </si>
  <si>
    <t>LES PLANTIERS</t>
  </si>
  <si>
    <t>ECOLE PRIMAIRE DES PLANTIERS</t>
  </si>
  <si>
    <t>30122</t>
  </si>
  <si>
    <t>30198</t>
  </si>
  <si>
    <t>0301109T</t>
  </si>
  <si>
    <t>ECOLE MIXTE DE SAUVE</t>
  </si>
  <si>
    <t>E31100029-000</t>
  </si>
  <si>
    <t>0301473N</t>
  </si>
  <si>
    <t>ECOLE MATERNELLE A. DAUDET</t>
  </si>
  <si>
    <t>SAUVETERRE</t>
  </si>
  <si>
    <t>30312</t>
  </si>
  <si>
    <t>0300834U</t>
  </si>
  <si>
    <t>ECOLE ELEMENTAIRE B. VENTADOUR</t>
  </si>
  <si>
    <t>E31200011-000</t>
  </si>
  <si>
    <t>0300836W</t>
  </si>
  <si>
    <t>JOSEPH DELTEIL</t>
  </si>
  <si>
    <t>ECOLE PRIMAIRE JOSEPH DEL TEIL</t>
  </si>
  <si>
    <t>SAUZET</t>
  </si>
  <si>
    <t>30313</t>
  </si>
  <si>
    <t>E31300006-000</t>
  </si>
  <si>
    <t>0300860X</t>
  </si>
  <si>
    <t>THOIRAS</t>
  </si>
  <si>
    <t>ECOLE ELEMENTAIRE DE THOIRAS</t>
  </si>
  <si>
    <t>30329</t>
  </si>
  <si>
    <t>E32900006-000</t>
  </si>
  <si>
    <t>0301198P</t>
  </si>
  <si>
    <t>TORNAC</t>
  </si>
  <si>
    <t>ECOLE ELEMENTAIRE DE TORNAC</t>
  </si>
  <si>
    <t>E33000007-000</t>
  </si>
  <si>
    <t>0300661F</t>
  </si>
  <si>
    <t>ROUSSON</t>
  </si>
  <si>
    <t>ECOLE PRIMAIRE DE ROUSSON</t>
  </si>
  <si>
    <t>30223</t>
  </si>
  <si>
    <t>E22300009-000</t>
  </si>
  <si>
    <t>0301259F</t>
  </si>
  <si>
    <t>ECOLE MATERNELLE ROUSSON</t>
  </si>
  <si>
    <t>E22300010-000</t>
  </si>
  <si>
    <t>0300666L</t>
  </si>
  <si>
    <t>SABRAN</t>
  </si>
  <si>
    <t>ECOLE ELEMENTAIRE DE SABRAN</t>
  </si>
  <si>
    <t>30225</t>
  </si>
  <si>
    <t>E22500007-000</t>
  </si>
  <si>
    <t>0300669P</t>
  </si>
  <si>
    <t>ST ALEXANDRE</t>
  </si>
  <si>
    <t>ECOLE ELEMENTAIRE DE ST ALEXANDRE</t>
  </si>
  <si>
    <t>30226</t>
  </si>
  <si>
    <t>E22600001-000</t>
  </si>
  <si>
    <t>0300673U</t>
  </si>
  <si>
    <t>ST AMBROIX</t>
  </si>
  <si>
    <t>30227</t>
  </si>
  <si>
    <t>E22700042-000</t>
  </si>
  <si>
    <t>0300036B</t>
  </si>
  <si>
    <t>ARMAND COUSSENS</t>
  </si>
  <si>
    <t>COLLEGE ARMAND COUSSENS</t>
  </si>
  <si>
    <t>E22700060-000</t>
  </si>
  <si>
    <t>0301222R</t>
  </si>
  <si>
    <t>ECOLE PRIMAIRE J. MACE</t>
  </si>
  <si>
    <t>E18903505-000</t>
  </si>
  <si>
    <t>0300770Z</t>
  </si>
  <si>
    <t>ECOLE PRIMAIRE M. LONG</t>
  </si>
  <si>
    <t>E18900124-000</t>
  </si>
  <si>
    <t>0300772B</t>
  </si>
  <si>
    <t>ECOLE MATERNELLE M. LONG</t>
  </si>
  <si>
    <t>E18902478-000</t>
  </si>
  <si>
    <t>0300760N</t>
  </si>
  <si>
    <t>ECOLE MATERNELLE CH. MARTEL</t>
  </si>
  <si>
    <t>0300093N</t>
  </si>
  <si>
    <t>COLLEGE ST-JEAN-BAPTISTE DE LA SALLE</t>
  </si>
  <si>
    <t>E18900661-000</t>
  </si>
  <si>
    <t>0301449M</t>
  </si>
  <si>
    <t>ECOLE PRIMAIRE H. BERLIOZ</t>
  </si>
  <si>
    <t>0300789V</t>
  </si>
  <si>
    <t>ECOLE MATERNELLE J. PREVERT (NOTRE DAME)</t>
  </si>
  <si>
    <t>E18900792-000</t>
  </si>
  <si>
    <t>0300764T</t>
  </si>
  <si>
    <t>ECOLE MATERNELLE L. MICHEL</t>
  </si>
  <si>
    <t>E18900359-000</t>
  </si>
  <si>
    <t>0301574Y</t>
  </si>
  <si>
    <t>ECOLE MATERNELLE L. ROUSSON</t>
  </si>
  <si>
    <t>E18900576-000</t>
  </si>
  <si>
    <t>0301031H</t>
  </si>
  <si>
    <t>ECOLE PRIMAIRE P. SEMARD</t>
  </si>
  <si>
    <t>E18900788-000</t>
  </si>
  <si>
    <t>0301230Z</t>
  </si>
  <si>
    <t>SAINT VINCENT</t>
  </si>
  <si>
    <t>ECOLE ELEMENTAIRE SAINT VINCENT</t>
  </si>
  <si>
    <t>E18900458-000</t>
  </si>
  <si>
    <t>0301264L</t>
  </si>
  <si>
    <t>MAS DES GARDIES</t>
  </si>
  <si>
    <t>ECOLE MATERNELLE MAS DES GARDIES</t>
  </si>
  <si>
    <t>E18901010-000</t>
  </si>
  <si>
    <t>0300599N</t>
  </si>
  <si>
    <t>E18901282-000</t>
  </si>
  <si>
    <t>0300057Z</t>
  </si>
  <si>
    <t>GASTON DARBOUX</t>
  </si>
  <si>
    <t>LYCEE PRO. GASTON DARBOUX</t>
  </si>
  <si>
    <t>30908</t>
  </si>
  <si>
    <t>E18902539-000</t>
  </si>
  <si>
    <t>0301034L</t>
  </si>
  <si>
    <t>ENCLOS REY</t>
  </si>
  <si>
    <t>ECOLE ELEMENTAIRE ENCLOS REY</t>
  </si>
  <si>
    <t>E18900824-000</t>
  </si>
  <si>
    <t>0301284H</t>
  </si>
  <si>
    <t>JEAN ROSTAND</t>
  </si>
  <si>
    <t>COLLEGE JEAN ROSTAND</t>
  </si>
  <si>
    <t>E18900857-000</t>
  </si>
  <si>
    <t>0300566C</t>
  </si>
  <si>
    <t>E.E.A.</t>
  </si>
  <si>
    <t>TOUR MAGNE</t>
  </si>
  <si>
    <t>ECOLE ELEMENTAIRE APPLICATION TOUR MAGNE</t>
  </si>
  <si>
    <t>E18901587-000</t>
  </si>
  <si>
    <t>0301626E</t>
  </si>
  <si>
    <t>ECOLE PRIMAIRE E. TAILHADES VACQUEROLLES</t>
  </si>
  <si>
    <t>E18901531-000</t>
  </si>
  <si>
    <t>0301627F</t>
  </si>
  <si>
    <t>ECOLE MATERNELLE E. TAILHADES VACQUEROLLES</t>
  </si>
  <si>
    <t>0300025P</t>
  </si>
  <si>
    <t>ROMAIN ROLLAND</t>
  </si>
  <si>
    <t>COLLEGE ROMAIN ROLLAND</t>
  </si>
  <si>
    <t>3008</t>
  </si>
  <si>
    <t>30002</t>
  </si>
  <si>
    <t>E18900570-000</t>
  </si>
  <si>
    <t>0301154S</t>
  </si>
  <si>
    <t>VALSAINTE</t>
  </si>
  <si>
    <t>ECOLE ELEMENTAIRE VALSAINTE</t>
  </si>
  <si>
    <t>E18900658-000</t>
  </si>
  <si>
    <t>0300096S</t>
  </si>
  <si>
    <t>COLLEGE VALSAINTE</t>
  </si>
  <si>
    <t>0300565B</t>
  </si>
  <si>
    <t>ECOLE PRIMAIRE APPLICATION GALAN</t>
  </si>
  <si>
    <t>E18903781-000</t>
  </si>
  <si>
    <t>0301520P</t>
  </si>
  <si>
    <t>ECOLE PRIMAIRE PONT DE JUSTICE</t>
  </si>
  <si>
    <t>E18904231-000</t>
  </si>
  <si>
    <t>0300781L</t>
  </si>
  <si>
    <t>ECOLE ELEMENTAIRE P. MERIMEE</t>
  </si>
  <si>
    <t>E18900818-000</t>
  </si>
  <si>
    <t>0300758L</t>
  </si>
  <si>
    <t>ECOLE MATERNELLE GAZELLE</t>
  </si>
  <si>
    <t>E18900676-000</t>
  </si>
  <si>
    <t>0301035M</t>
  </si>
  <si>
    <t>ECOLE ELEMENTAIR D'APPLICATION GAZELLE</t>
  </si>
  <si>
    <t>E18900672-000</t>
  </si>
  <si>
    <t>0300998X</t>
  </si>
  <si>
    <t>ECOLE MATERNELLE D. CASANOVA</t>
  </si>
  <si>
    <t>E18901236-000</t>
  </si>
  <si>
    <t>0300596K</t>
  </si>
  <si>
    <t>ECOLE PRIMAIRE L. ROUSSON</t>
  </si>
  <si>
    <t>0301773P</t>
  </si>
  <si>
    <t>RENE CHAR</t>
  </si>
  <si>
    <t>ECOLE PRIMAIRE RENE CHAR</t>
  </si>
  <si>
    <t>E18903351-000</t>
  </si>
  <si>
    <t>0301270T</t>
  </si>
  <si>
    <t>JULES RAIMU</t>
  </si>
  <si>
    <t>LYCEE PRO. INDUSTRIEL JULES RAIMU</t>
  </si>
  <si>
    <t>E18900785-000</t>
  </si>
  <si>
    <t>0300607X</t>
  </si>
  <si>
    <t>E18900368-000</t>
  </si>
  <si>
    <t>0301584J</t>
  </si>
  <si>
    <t>ECOLE ELEMENTAIRE E. VAILLANT</t>
  </si>
  <si>
    <t>E18901026-000</t>
  </si>
  <si>
    <t>0300769Y</t>
  </si>
  <si>
    <t>ECOLE MATERNELLE P. LANGEVIN</t>
  </si>
  <si>
    <t>E18901210-000</t>
  </si>
  <si>
    <t>0300939H</t>
  </si>
  <si>
    <t>ECOLE MATERNELLE E. VAILLANT GR2</t>
  </si>
  <si>
    <t>E18901237-000</t>
  </si>
  <si>
    <t>0300759M</t>
  </si>
  <si>
    <t>CAPOUCHINE</t>
  </si>
  <si>
    <t>ECOLE MATERNELLE CAPOUCHINE</t>
  </si>
  <si>
    <t>E18900540-000</t>
  </si>
  <si>
    <t>0300062E</t>
  </si>
  <si>
    <t>COLLEGE CAPOUCHINE</t>
  </si>
  <si>
    <t>37019</t>
  </si>
  <si>
    <t>E18900101-000</t>
  </si>
  <si>
    <t>0300058A</t>
  </si>
  <si>
    <t>FREDERIC MISTRAL</t>
  </si>
  <si>
    <t>LYCEE PRO.FREDERIC MISTRAL</t>
  </si>
  <si>
    <t>7149</t>
  </si>
  <si>
    <t>30913</t>
  </si>
  <si>
    <t>E18904115-000</t>
  </si>
  <si>
    <t>0300027S</t>
  </si>
  <si>
    <t>ERNEST HEMINGWAY</t>
  </si>
  <si>
    <t>LYCEE POL. ERNEST HEMINGWAY</t>
  </si>
  <si>
    <t>97034</t>
  </si>
  <si>
    <t>E18904506-000</t>
  </si>
  <si>
    <t>0301210C</t>
  </si>
  <si>
    <t>VOLTAIRE</t>
  </si>
  <si>
    <t>LYCEE PROF. VOLTAIRE</t>
  </si>
  <si>
    <t>5040</t>
  </si>
  <si>
    <t>30903</t>
  </si>
  <si>
    <t>E18900112-000</t>
  </si>
  <si>
    <t>0301183Y</t>
  </si>
  <si>
    <t>ECOLE MATERNELLE DES PLATANETTES</t>
  </si>
  <si>
    <t>E18900965-000</t>
  </si>
  <si>
    <t>0300570G</t>
  </si>
  <si>
    <t>ECOLE MATERNELLE A. BARBES</t>
  </si>
  <si>
    <t>E18903631-000</t>
  </si>
  <si>
    <t>0301527X</t>
  </si>
  <si>
    <t>ECOLE SECONDAIRE PRO. ESPACE ROBERT BOURGIER</t>
  </si>
  <si>
    <t>E18900395-000</t>
  </si>
  <si>
    <t>0301072C</t>
  </si>
  <si>
    <t>E.PL.A</t>
  </si>
  <si>
    <t>ECOLE DE PLEIN AIR</t>
  </si>
  <si>
    <t>E18900844-000</t>
  </si>
  <si>
    <t>0301487D</t>
  </si>
  <si>
    <t>FONTARECHES</t>
  </si>
  <si>
    <t>ECOLE ELEMENTAIRE DE FONTARECHES</t>
  </si>
  <si>
    <t>30115</t>
  </si>
  <si>
    <t>E11500002-000</t>
  </si>
  <si>
    <t>0300371R</t>
  </si>
  <si>
    <t>FOURNES</t>
  </si>
  <si>
    <t>30116</t>
  </si>
  <si>
    <t>E11600004-000</t>
  </si>
  <si>
    <t>0300685G</t>
  </si>
  <si>
    <t>ST BAUZELY</t>
  </si>
  <si>
    <t>ECOLE PRIMAIRE DE ST BAUZELY</t>
  </si>
  <si>
    <t>30233</t>
  </si>
  <si>
    <t>E23300006-000</t>
  </si>
  <si>
    <t>0300686H</t>
  </si>
  <si>
    <t>ST BENEZET</t>
  </si>
  <si>
    <t>ECOLE ELEMENTAIRE DE ST BENEZET</t>
  </si>
  <si>
    <t>30234</t>
  </si>
  <si>
    <t>E23400002-000</t>
  </si>
  <si>
    <t>0300687J</t>
  </si>
  <si>
    <t>ST BONNET DU GARD</t>
  </si>
  <si>
    <t>30235</t>
  </si>
  <si>
    <t>E23500008-001</t>
  </si>
  <si>
    <t>0300689L</t>
  </si>
  <si>
    <t>ST BRES</t>
  </si>
  <si>
    <t>ECOLE PRIMAIRE DE ST BRES</t>
  </si>
  <si>
    <t>30237</t>
  </si>
  <si>
    <t>E23700006-000</t>
  </si>
  <si>
    <t>0301661T</t>
  </si>
  <si>
    <t>ECOLE ELEMENTAIRE DU VIGAN</t>
  </si>
  <si>
    <t>E35000050-001</t>
  </si>
  <si>
    <t>0301117B</t>
  </si>
  <si>
    <t>SAINT-PIERRE</t>
  </si>
  <si>
    <t>ECOLE ELEMENTAIRE SAINT PIERRE</t>
  </si>
  <si>
    <t>E35000052-000</t>
  </si>
  <si>
    <t>0301746K</t>
  </si>
  <si>
    <t>VIA DOMITIA</t>
  </si>
  <si>
    <t>COLLEGE VIA DOMITIA</t>
  </si>
  <si>
    <t>30129</t>
  </si>
  <si>
    <t>30155</t>
  </si>
  <si>
    <t>E15500067-000</t>
  </si>
  <si>
    <t>0301441D</t>
  </si>
  <si>
    <t>ECOLE PRIMAIRE N. DOURIEU</t>
  </si>
  <si>
    <t>E15500026-000</t>
  </si>
  <si>
    <t>0301025B</t>
  </si>
  <si>
    <t>ECOLE ELEMENTAIRE G. LAPIERRE</t>
  </si>
  <si>
    <t>E14100057-000</t>
  </si>
  <si>
    <t>0301027D</t>
  </si>
  <si>
    <t>LE PRADEL</t>
  </si>
  <si>
    <t>ECOLE PRIMAIRE LE PRADEL</t>
  </si>
  <si>
    <t>LAVAL PRADEL</t>
  </si>
  <si>
    <t>30142</t>
  </si>
  <si>
    <t>E14200001-000</t>
  </si>
  <si>
    <t>0300487S</t>
  </si>
  <si>
    <t>LE PONTIL</t>
  </si>
  <si>
    <t>ECOLE MATERNELLE DU PONTIL</t>
  </si>
  <si>
    <t>0300490V</t>
  </si>
  <si>
    <t>LAVAL ST ROMAN</t>
  </si>
  <si>
    <t>ECOLE ELEMENTAIRE DE LAVAL ST ROMAN</t>
  </si>
  <si>
    <t>30143</t>
  </si>
  <si>
    <t>0301404N</t>
  </si>
  <si>
    <t>LE CAILAR</t>
  </si>
  <si>
    <t>ECOLE MATERNELLE DU CAILAR</t>
  </si>
  <si>
    <t>30740</t>
  </si>
  <si>
    <t>30059</t>
  </si>
  <si>
    <t>E05900001-000</t>
  </si>
  <si>
    <t>0301403M</t>
  </si>
  <si>
    <t>ECOLE PRIMAIRE DU CAILAR</t>
  </si>
  <si>
    <t>E05900002-000</t>
  </si>
  <si>
    <t>0300384E</t>
  </si>
  <si>
    <t>LE GARN</t>
  </si>
  <si>
    <t>30124</t>
  </si>
  <si>
    <t>E12400001-000</t>
  </si>
  <si>
    <t>0301765F</t>
  </si>
  <si>
    <t>ECOLE MATERNELLE E. TABARLY</t>
  </si>
  <si>
    <t>E13300345-000</t>
  </si>
  <si>
    <t>0301440C</t>
  </si>
  <si>
    <t>PEYROUSE</t>
  </si>
  <si>
    <t>ECOLE PRIMAIRE PEYROUSE</t>
  </si>
  <si>
    <t>MARGUERITTES</t>
  </si>
  <si>
    <t>30156</t>
  </si>
  <si>
    <t>E15600067-000</t>
  </si>
  <si>
    <t>0301442E</t>
  </si>
  <si>
    <t>PEYROUSETTES</t>
  </si>
  <si>
    <t>ECOLE MATERNELLE PEYROUSETTES</t>
  </si>
  <si>
    <t>0301245R</t>
  </si>
  <si>
    <t>LOU CASTELLAS</t>
  </si>
  <si>
    <t>COLLEGE LOU CASTELLAS</t>
  </si>
  <si>
    <t>E15600064-000</t>
  </si>
  <si>
    <t>0301678L</t>
  </si>
  <si>
    <t>DE MARCIEU</t>
  </si>
  <si>
    <t>ECOLE PRIMAIRE DE MARCIEU</t>
  </si>
  <si>
    <t>E15600062-000</t>
  </si>
  <si>
    <t>0301335N</t>
  </si>
  <si>
    <t>GENESTET</t>
  </si>
  <si>
    <t>ECOLE MATERNELLE GENESTET</t>
  </si>
  <si>
    <t>E15600065-000</t>
  </si>
  <si>
    <t>0300510S</t>
  </si>
  <si>
    <t>ECOLE MATERNELLE DE MARCIEU</t>
  </si>
  <si>
    <t>0300512U</t>
  </si>
  <si>
    <t>MARTIGNARGUES</t>
  </si>
  <si>
    <t>ECOLE PRIMAIRE DE MARTIGNARGUES</t>
  </si>
  <si>
    <t>30158</t>
  </si>
  <si>
    <t>E15800002-000</t>
  </si>
  <si>
    <t>0300518A</t>
  </si>
  <si>
    <t>MASSILLARGUES ATTUECH</t>
  </si>
  <si>
    <t>ECOLE PRIMAIRE DE MASSILLARGUES ATTUECH</t>
  </si>
  <si>
    <t>30162</t>
  </si>
  <si>
    <t>E16200006-002</t>
  </si>
  <si>
    <t>0301436Y</t>
  </si>
  <si>
    <t>MEJANNES LE CLAP</t>
  </si>
  <si>
    <t>30430</t>
  </si>
  <si>
    <t>30164</t>
  </si>
  <si>
    <t>E16400030-000</t>
  </si>
  <si>
    <t>0300520C</t>
  </si>
  <si>
    <t>MEJANNES LES ALES</t>
  </si>
  <si>
    <t>ECOLE PRIMAIRE DE MEJANNES LES ALES</t>
  </si>
  <si>
    <t>30165</t>
  </si>
  <si>
    <t>E16500014-000</t>
  </si>
  <si>
    <t>0300522E</t>
  </si>
  <si>
    <t>MEYNES</t>
  </si>
  <si>
    <t>ECOLE PRIMAIRE DE MEYNES</t>
  </si>
  <si>
    <t>30840</t>
  </si>
  <si>
    <t>30166</t>
  </si>
  <si>
    <t>E16600022-000</t>
  </si>
  <si>
    <t>0301344Y</t>
  </si>
  <si>
    <t>ECOLE MATERNELLE DE MEYNES</t>
  </si>
  <si>
    <t>E16600024-000</t>
  </si>
  <si>
    <t>0300492X</t>
  </si>
  <si>
    <t>LEDENON</t>
  </si>
  <si>
    <t>ECOLE PRIMAIRE DE LEDENON</t>
  </si>
  <si>
    <t>30145</t>
  </si>
  <si>
    <t>E14500014-000</t>
  </si>
  <si>
    <t>0301266N</t>
  </si>
  <si>
    <t>LEDIGNAN</t>
  </si>
  <si>
    <t>ECOLE ELEMENTAIRE LEDIGNAN</t>
  </si>
  <si>
    <t>30146</t>
  </si>
  <si>
    <t>E14600032-000</t>
  </si>
  <si>
    <t>0300935D</t>
  </si>
  <si>
    <t>ECOLE MATERNELLE J. FERRY</t>
  </si>
  <si>
    <t>E01100128-000</t>
  </si>
  <si>
    <t>0300946R</t>
  </si>
  <si>
    <t>REVOLUTION</t>
  </si>
  <si>
    <t>COLLEGE REVOLUTION</t>
  </si>
  <si>
    <t>E18900809-000</t>
  </si>
  <si>
    <t>0301643Y</t>
  </si>
  <si>
    <t>LA CIGALE</t>
  </si>
  <si>
    <t>ECOLE MATERNELLE LA CIGALE</t>
  </si>
  <si>
    <t>E18900722-000</t>
  </si>
  <si>
    <t>0300579S</t>
  </si>
  <si>
    <t>ECOLE MATERNELLE G. BRUGUIER</t>
  </si>
  <si>
    <t>E18901579-000</t>
  </si>
  <si>
    <t>0301618W</t>
  </si>
  <si>
    <t>E18901591-000</t>
  </si>
  <si>
    <t>0300783N</t>
  </si>
  <si>
    <t>ECOLE MATERNELLE P. MERIMEE</t>
  </si>
  <si>
    <t>E18904177-000</t>
  </si>
  <si>
    <t>0301155T</t>
  </si>
  <si>
    <t>NOTRE-DAME</t>
  </si>
  <si>
    <t>E18900429-000</t>
  </si>
  <si>
    <t>0301515J</t>
  </si>
  <si>
    <t>0301010K</t>
  </si>
  <si>
    <t>0300945P</t>
  </si>
  <si>
    <t>FEUCHERES</t>
  </si>
  <si>
    <t>COLLEGE FEUCHERES</t>
  </si>
  <si>
    <t>30009</t>
  </si>
  <si>
    <t>E18900203-000</t>
  </si>
  <si>
    <t>0300802J</t>
  </si>
  <si>
    <t>ECOLE MATERNELLE J.J. ROUSSEAU</t>
  </si>
  <si>
    <t>E18900813-000</t>
  </si>
  <si>
    <t>0301255B</t>
  </si>
  <si>
    <t>ECOLE PRIMAIRE J.J. ROUSEAU</t>
  </si>
  <si>
    <t>0301221P</t>
  </si>
  <si>
    <t>TALABOT</t>
  </si>
  <si>
    <t>ECOLE PRIMAIRE TALABOT</t>
  </si>
  <si>
    <t>E18901216-000</t>
  </si>
  <si>
    <t>0300606W</t>
  </si>
  <si>
    <t>30906</t>
  </si>
  <si>
    <t>0300021K</t>
  </si>
  <si>
    <t>ALPHONSE DAUDET</t>
  </si>
  <si>
    <t>LYCEE G.T. ALPHONSE DAUDET</t>
  </si>
  <si>
    <t>30039</t>
  </si>
  <si>
    <t>E18900225-000</t>
  </si>
  <si>
    <t>0300141R</t>
  </si>
  <si>
    <t>CONDORCET</t>
  </si>
  <si>
    <t>COLLEGE CONDORCET</t>
  </si>
  <si>
    <t>5037</t>
  </si>
  <si>
    <t>E18900731-000</t>
  </si>
  <si>
    <t>0300026R</t>
  </si>
  <si>
    <t>DHUODA</t>
  </si>
  <si>
    <t>LYCEE G.T. DHUODA</t>
  </si>
  <si>
    <t>17155</t>
  </si>
  <si>
    <t>E18900192-000</t>
  </si>
  <si>
    <t>0300996V</t>
  </si>
  <si>
    <t>SAMUEL VINCENT</t>
  </si>
  <si>
    <t>COLLEGE SAMUEL VINCENT</t>
  </si>
  <si>
    <t>E18900535-000</t>
  </si>
  <si>
    <t>0300775E</t>
  </si>
  <si>
    <t>ECOLE MATERNELLE J. MACE</t>
  </si>
  <si>
    <t>E18903186-000</t>
  </si>
  <si>
    <t>0300532R</t>
  </si>
  <si>
    <t>ECOLE PRIMAIRE DE MOLIERES CAVAILLAC</t>
  </si>
  <si>
    <t>E17000002-000</t>
  </si>
  <si>
    <t>30410</t>
  </si>
  <si>
    <t>MOLIERES SUR CEZE</t>
  </si>
  <si>
    <t>30171</t>
  </si>
  <si>
    <t>0301457W</t>
  </si>
  <si>
    <t>ECOLE PRIMAIRE LA LUXERIERE</t>
  </si>
  <si>
    <t>E17100002-000</t>
  </si>
  <si>
    <t>0300541A</t>
  </si>
  <si>
    <t>ECOLE ELEMENTAIRE DE MONOBLET</t>
  </si>
  <si>
    <t>E17200004-000</t>
  </si>
  <si>
    <t>0300544D</t>
  </si>
  <si>
    <t>LA ROUVIERETTE</t>
  </si>
  <si>
    <t>ECOLE PRIMAIRE LA ROUVIERETTE</t>
  </si>
  <si>
    <t>MONS</t>
  </si>
  <si>
    <t>30173</t>
  </si>
  <si>
    <t>E17300005-000</t>
  </si>
  <si>
    <t>0300545E</t>
  </si>
  <si>
    <t>MONTAREN ET ST MEDIERS</t>
  </si>
  <si>
    <t>30174</t>
  </si>
  <si>
    <t>E17400004-000</t>
  </si>
  <si>
    <t>0300365J</t>
  </si>
  <si>
    <t>EUZET</t>
  </si>
  <si>
    <t>30109</t>
  </si>
  <si>
    <t>E10900002-000</t>
  </si>
  <si>
    <t>0300366K</t>
  </si>
  <si>
    <t>FLAUX</t>
  </si>
  <si>
    <t>ECOLE ELEMENTAIRE DE FLAUX</t>
  </si>
  <si>
    <t>E11000006-000</t>
  </si>
  <si>
    <t>0300367L</t>
  </si>
  <si>
    <t>FOISSAC</t>
  </si>
  <si>
    <t>E11100005-000</t>
  </si>
  <si>
    <t>0300368M</t>
  </si>
  <si>
    <t>FONS</t>
  </si>
  <si>
    <t>ECOLE PRIMAIRE FONS</t>
  </si>
  <si>
    <t>30112</t>
  </si>
  <si>
    <t>E11200006-000</t>
  </si>
  <si>
    <t>0301764E</t>
  </si>
  <si>
    <t>ECOLE MATERNELLE DE FONS</t>
  </si>
  <si>
    <t>0301682R</t>
  </si>
  <si>
    <t>FONS SUR LUSSAN</t>
  </si>
  <si>
    <t>ECOLE MATERNELLE DE FONS SUR LUSSAN</t>
  </si>
  <si>
    <t>30113</t>
  </si>
  <si>
    <t>E11300009-000</t>
  </si>
  <si>
    <t>0300370P</t>
  </si>
  <si>
    <t>FONTANES</t>
  </si>
  <si>
    <t>E11400006-000</t>
  </si>
  <si>
    <t>0300657B</t>
  </si>
  <si>
    <t>ECOLE MATERNELLE F. PRADE</t>
  </si>
  <si>
    <t>E22100028-000</t>
  </si>
  <si>
    <t>0301213F</t>
  </si>
  <si>
    <t>PAUL VALERY</t>
  </si>
  <si>
    <t>COLLEGE PAUL VALERY</t>
  </si>
  <si>
    <t>E22100029-000</t>
  </si>
  <si>
    <t>0300576N</t>
  </si>
  <si>
    <t>E18900318-000</t>
  </si>
  <si>
    <t>0301215H</t>
  </si>
  <si>
    <t>SAINT-BAUDILE-LES-CARMES</t>
  </si>
  <si>
    <t>ECOLE ELEMENTAIRE SAINT BAUDILE LES CARMES</t>
  </si>
  <si>
    <t>E18900448-000</t>
  </si>
  <si>
    <t>0300784P</t>
  </si>
  <si>
    <t>E18900718-000</t>
  </si>
  <si>
    <t>0301355K</t>
  </si>
  <si>
    <t>ECOLE MATERNELLE J. ZAY</t>
  </si>
  <si>
    <t>E18900862-000</t>
  </si>
  <si>
    <t>0300639G</t>
  </si>
  <si>
    <t>ECOLE MATERNELLE DE QUISSAC</t>
  </si>
  <si>
    <t>E21000031-000</t>
  </si>
  <si>
    <t>0300032X</t>
  </si>
  <si>
    <t>DE COUTACH</t>
  </si>
  <si>
    <t>COLLEGE DE COUTACH</t>
  </si>
  <si>
    <t>E21000060-000</t>
  </si>
  <si>
    <t>0301388W</t>
  </si>
  <si>
    <t>REDESSAN</t>
  </si>
  <si>
    <t>30211</t>
  </si>
  <si>
    <t>E21100059-000</t>
  </si>
  <si>
    <t>0301384S</t>
  </si>
  <si>
    <t>ECOLE MATERNELLE M. PAGNOL</t>
  </si>
  <si>
    <t>E21100013-000</t>
  </si>
  <si>
    <t>0300644M</t>
  </si>
  <si>
    <t>ECOLE MATERNELLE DE REMOULINS</t>
  </si>
  <si>
    <t>0300033Y</t>
  </si>
  <si>
    <t>COLLEGE VOLTAIRE</t>
  </si>
  <si>
    <t>E21200033-000</t>
  </si>
  <si>
    <t>0301726N</t>
  </si>
  <si>
    <t>30720</t>
  </si>
  <si>
    <t>RIBAUTE LES TAVERNES</t>
  </si>
  <si>
    <t>30214</t>
  </si>
  <si>
    <t>E21400019-000</t>
  </si>
  <si>
    <t>0301787E</t>
  </si>
  <si>
    <t>ROCHESSADOULE</t>
  </si>
  <si>
    <t>ECOLE ELEMENTAIRE ROCHESSADOULE</t>
  </si>
  <si>
    <t>30160</t>
  </si>
  <si>
    <t>ROBIAC ROCHESSADOULE</t>
  </si>
  <si>
    <t>30216</t>
  </si>
  <si>
    <t>E21600010-000</t>
  </si>
  <si>
    <t>0301747L</t>
  </si>
  <si>
    <t>COLLEGE DE LEDIGNAN</t>
  </si>
  <si>
    <t>E14600024-000</t>
  </si>
  <si>
    <t>0301656M</t>
  </si>
  <si>
    <t>CLAUDIE HAIGNERE</t>
  </si>
  <si>
    <t>COLLEGE CLAUDIE HAIGNERE</t>
  </si>
  <si>
    <t>3</t>
  </si>
  <si>
    <t>E21700056-000</t>
  </si>
  <si>
    <t>0301586L</t>
  </si>
  <si>
    <t>ST EXUPERY</t>
  </si>
  <si>
    <t>ECOLE PRIMAIRE ST EXUPERY</t>
  </si>
  <si>
    <t>E21700039-000</t>
  </si>
  <si>
    <t>0301033K</t>
  </si>
  <si>
    <t>EAU BOUILLIE</t>
  </si>
  <si>
    <t>E18900400-000</t>
  </si>
  <si>
    <t>0300028T</t>
  </si>
  <si>
    <t>LYCEE PROF. CENTRE CEVENOL</t>
  </si>
  <si>
    <t>E00700954-000</t>
  </si>
  <si>
    <t>0300052U</t>
  </si>
  <si>
    <t>ANDRE CHAMSON</t>
  </si>
  <si>
    <t>LYCEE POL. ANDRE CHAMSON</t>
  </si>
  <si>
    <t>31029</t>
  </si>
  <si>
    <t>E35000049-000</t>
  </si>
  <si>
    <t>0300684F</t>
  </si>
  <si>
    <t>ECOLE ELEMENTAIRE DE ST ANDRE D'OLERARGUES</t>
  </si>
  <si>
    <t>ST ANDRE D OLERARGUES</t>
  </si>
  <si>
    <t>30232</t>
  </si>
  <si>
    <t>E23200001-000</t>
  </si>
  <si>
    <t>0300413L</t>
  </si>
  <si>
    <t>ST LAURENT LE MINIER</t>
  </si>
  <si>
    <t>ECOLE PRIMAIRE DE ST LAURENT LE MINIER</t>
  </si>
  <si>
    <t>30440</t>
  </si>
  <si>
    <t>30280</t>
  </si>
  <si>
    <t>E28000012-000</t>
  </si>
  <si>
    <t>0300433H</t>
  </si>
  <si>
    <t>ST PAULET DE CAISSON</t>
  </si>
  <si>
    <t>ECOLE PRIMAIRE DE ST PAULET DE CAISSON</t>
  </si>
  <si>
    <t>E29000006-000</t>
  </si>
  <si>
    <t>0300830P</t>
  </si>
  <si>
    <t>SAUMANE</t>
  </si>
  <si>
    <t>ECOLE MATERNELLE DE SAUMANE</t>
  </si>
  <si>
    <t>30125</t>
  </si>
  <si>
    <t>E31000014-000</t>
  </si>
  <si>
    <t>0301199R</t>
  </si>
  <si>
    <t>ECOLE PRIMAIRE J. LHERMITTE</t>
  </si>
  <si>
    <t>E35100070-000</t>
  </si>
  <si>
    <t>0301039S</t>
  </si>
  <si>
    <t>30339</t>
  </si>
  <si>
    <t>E33900094-000</t>
  </si>
  <si>
    <t>0300882W</t>
  </si>
  <si>
    <t>VALLIGUIERES</t>
  </si>
  <si>
    <t>ECOLE PRIMAIRE DE VALLIGUIERES</t>
  </si>
  <si>
    <t>E34000008-000</t>
  </si>
  <si>
    <t>0300886A</t>
  </si>
  <si>
    <t>VAN GOGH HAMEAU GALLICIAN</t>
  </si>
  <si>
    <t>ECOLE PRIMAIRE VAN GOGH HAMEAU GALLICIAN</t>
  </si>
  <si>
    <t>E34100183-000</t>
  </si>
  <si>
    <t>0301096D</t>
  </si>
  <si>
    <t>LA VALLEE VERTE</t>
  </si>
  <si>
    <t>COLLEGE LA VALLEE VERTE</t>
  </si>
  <si>
    <t>028</t>
  </si>
  <si>
    <t>E34100200-000</t>
  </si>
  <si>
    <t>0300885Z</t>
  </si>
  <si>
    <t>LUCETTE ABAUZIT</t>
  </si>
  <si>
    <t>ECOLE MATERNELLE LUCETTE ABAUZIT</t>
  </si>
  <si>
    <t>E34100216-000</t>
  </si>
  <si>
    <t>0301115Z</t>
  </si>
  <si>
    <t>E34100086-000</t>
  </si>
  <si>
    <t>0301205X</t>
  </si>
  <si>
    <t>HAMEAU DE MONTCALM</t>
  </si>
  <si>
    <t>ECOLE PRIMAIRE DU HAMEAU DE MONTCALM</t>
  </si>
  <si>
    <t>E34100100-000</t>
  </si>
  <si>
    <t>0301203V</t>
  </si>
  <si>
    <t>COUDOYER</t>
  </si>
  <si>
    <t>ECOLE MATERNELLE COUDOYER</t>
  </si>
  <si>
    <t>E34100095-000</t>
  </si>
  <si>
    <t>0301218L</t>
  </si>
  <si>
    <t>POMPIDOU PIC D'ETIENNE</t>
  </si>
  <si>
    <t>ECOLE MATERNELLE POMPIDOU PIC D'ETIENNE</t>
  </si>
  <si>
    <t>E34100093-000</t>
  </si>
  <si>
    <t>0301041U</t>
  </si>
  <si>
    <t>LIBERATION</t>
  </si>
  <si>
    <t>ECOLE PRIMAIRE LIBERATION</t>
  </si>
  <si>
    <t>E34100088-000</t>
  </si>
  <si>
    <t>0301042V</t>
  </si>
  <si>
    <t>E34100085-000</t>
  </si>
  <si>
    <t>0300721W</t>
  </si>
  <si>
    <t>ECOLE PRIMAIRE V. HUGO</t>
  </si>
  <si>
    <t>E25800009-000</t>
  </si>
  <si>
    <t>0301101J</t>
  </si>
  <si>
    <t>LI CIGALOUN</t>
  </si>
  <si>
    <t>ECOLE ELEMENTAIRE LI CIGALOUN</t>
  </si>
  <si>
    <t>E25800005-000</t>
  </si>
  <si>
    <t>0301298Y</t>
  </si>
  <si>
    <t>0300726B</t>
  </si>
  <si>
    <t>ECOLE PRIMAIRE LE JASSE DE BERNARD</t>
  </si>
  <si>
    <t>E25900124-000</t>
  </si>
  <si>
    <t>0300730F</t>
  </si>
  <si>
    <t>ST HILAIRE D OZILHAN</t>
  </si>
  <si>
    <t>E26000007-000</t>
  </si>
  <si>
    <t>0300731G</t>
  </si>
  <si>
    <t>ST HIPPOLYTE DE CATON</t>
  </si>
  <si>
    <t>ECOLE MATERNELLE DE ST HIPPOLYTE DE CATON</t>
  </si>
  <si>
    <t>30261</t>
  </si>
  <si>
    <t>E26100002-000</t>
  </si>
  <si>
    <t>0300091L</t>
  </si>
  <si>
    <t>COLLEGE VILLA BECHARD</t>
  </si>
  <si>
    <t>LA GRAND COMBE</t>
  </si>
  <si>
    <t>E13200041-000</t>
  </si>
  <si>
    <t>0300109F</t>
  </si>
  <si>
    <t>PASTEUR</t>
  </si>
  <si>
    <t>LYCEE PRO. PASTEUR</t>
  </si>
  <si>
    <t>E13200044-000</t>
  </si>
  <si>
    <t>0301443F</t>
  </si>
  <si>
    <t>ECOLE MATERNELLE AUDIBERTE</t>
  </si>
  <si>
    <t>Chemin de la Cave</t>
  </si>
  <si>
    <t>0300844E</t>
  </si>
  <si>
    <t>SERVIERS ET LABAUME</t>
  </si>
  <si>
    <t>30319</t>
  </si>
  <si>
    <t>E31900021-000</t>
  </si>
  <si>
    <t>0301111V</t>
  </si>
  <si>
    <t>MAINTENON</t>
  </si>
  <si>
    <t>ECOLE ELEMENTAIRE MAINTENON</t>
  </si>
  <si>
    <t>E32100226-000</t>
  </si>
  <si>
    <t>0300101X</t>
  </si>
  <si>
    <t>COLLEGE MAINTENON</t>
  </si>
  <si>
    <t>E32100063-000</t>
  </si>
  <si>
    <t>0301291R</t>
  </si>
  <si>
    <t>AUBAIS</t>
  </si>
  <si>
    <t>ECOLE PRIMAIRE D'AUBAIS</t>
  </si>
  <si>
    <t>30019</t>
  </si>
  <si>
    <t>E01900001-000</t>
  </si>
  <si>
    <t>0301459Y</t>
  </si>
  <si>
    <t>E01900013-000</t>
  </si>
  <si>
    <t>0301405P</t>
  </si>
  <si>
    <t>AUBORD</t>
  </si>
  <si>
    <t>E02000015-000</t>
  </si>
  <si>
    <t>0300218Z</t>
  </si>
  <si>
    <t>E02000013-000</t>
  </si>
  <si>
    <t>0301680N</t>
  </si>
  <si>
    <t>AUBUSSARGUES</t>
  </si>
  <si>
    <t>ECOLE MATERNELLE D'AUBUSSARGUES</t>
  </si>
  <si>
    <t>30021</t>
  </si>
  <si>
    <t>E02100002-000</t>
  </si>
  <si>
    <t>0300221C</t>
  </si>
  <si>
    <t>AUJARGUES</t>
  </si>
  <si>
    <t>ECOLE PRIMAIRE D'AUJARGUES</t>
  </si>
  <si>
    <t>30023</t>
  </si>
  <si>
    <t>E02300008-000</t>
  </si>
  <si>
    <t>0300222D</t>
  </si>
  <si>
    <t>AULAS</t>
  </si>
  <si>
    <t>ECOLE PRIMAIRE D'AULAS</t>
  </si>
  <si>
    <t>30024</t>
  </si>
  <si>
    <t>E02400013-000</t>
  </si>
  <si>
    <t>0300223E</t>
  </si>
  <si>
    <t>AUMESSAS</t>
  </si>
  <si>
    <t>30770</t>
  </si>
  <si>
    <t>30025</t>
  </si>
  <si>
    <t>E02500008-000</t>
  </si>
  <si>
    <t>0300224F</t>
  </si>
  <si>
    <t>AVEZE</t>
  </si>
  <si>
    <t>ECOLE ELEMENTAIRE D'AVEZE</t>
  </si>
  <si>
    <t>30026</t>
  </si>
  <si>
    <t>E02600001-000</t>
  </si>
  <si>
    <t>0301546T</t>
  </si>
  <si>
    <t>ECOLE MATERNELLE CLOS DES OLIVIERS</t>
  </si>
  <si>
    <t>E02700029-000</t>
  </si>
  <si>
    <t>0301274X</t>
  </si>
  <si>
    <t>ECOLE PRIMAIRE BAGARD</t>
  </si>
  <si>
    <t>E02700025-000</t>
  </si>
  <si>
    <t>0300231N</t>
  </si>
  <si>
    <t>E02800181-000</t>
  </si>
  <si>
    <t>0300471Z</t>
  </si>
  <si>
    <t>JUNAS</t>
  </si>
  <si>
    <t>ECOLE PRIMAIRE DE JUNAS</t>
  </si>
  <si>
    <t>30136</t>
  </si>
  <si>
    <t>E13600003-000</t>
  </si>
  <si>
    <t>0301767H</t>
  </si>
  <si>
    <t>SPORTS ETUDES CONCEPT</t>
  </si>
  <si>
    <t>ECOLE G. ET T. SPORTS ETUDES CONCEPT</t>
  </si>
  <si>
    <t>E18902968-000</t>
  </si>
  <si>
    <t>0301768J</t>
  </si>
  <si>
    <t>ECOLE SECONDAIRE SPORTS ETUDES CONCEPT</t>
  </si>
  <si>
    <t>0300526J</t>
  </si>
  <si>
    <t>MEYRANNES</t>
  </si>
  <si>
    <t>ECOLE ELEMENTAIRE DE MEYRANNES</t>
  </si>
  <si>
    <t>30167</t>
  </si>
  <si>
    <t>E16700002-000</t>
  </si>
  <si>
    <t>0300528L</t>
  </si>
  <si>
    <t>MIALET</t>
  </si>
  <si>
    <t>30168</t>
  </si>
  <si>
    <t>E16800016-000</t>
  </si>
  <si>
    <t>0301654K</t>
  </si>
  <si>
    <t>GENEVIEVE DE GAULLE-ANTHONIOZ</t>
  </si>
  <si>
    <t>LYCEE POL. GENEVIEVE DE GAULLE-ANTHONIOZ</t>
  </si>
  <si>
    <t>30540</t>
  </si>
  <si>
    <t>MILHAUD</t>
  </si>
  <si>
    <t>30169</t>
  </si>
  <si>
    <t>E16900064-000</t>
  </si>
  <si>
    <t>0301602D</t>
  </si>
  <si>
    <t>ECOLE MATERNELLE DE MILHAUD</t>
  </si>
  <si>
    <t>E16900032-000</t>
  </si>
  <si>
    <t>0301637S</t>
  </si>
  <si>
    <t>ECOLE PRIMAIRE DE MILHAUD</t>
  </si>
  <si>
    <t>E16900027-000</t>
  </si>
  <si>
    <t>0300013B</t>
  </si>
  <si>
    <t>LE CASTELLAS</t>
  </si>
  <si>
    <t>COLLEGE LE CASTELLAS</t>
  </si>
  <si>
    <t>BESSEGES</t>
  </si>
  <si>
    <t>30037</t>
  </si>
  <si>
    <t>E03700026-000</t>
  </si>
  <si>
    <t>0301189E</t>
  </si>
  <si>
    <t>PETIT VILLARD</t>
  </si>
  <si>
    <t>ECOLE PRIMAIRE PETIT VILLARD</t>
  </si>
  <si>
    <t>E03700024-000</t>
  </si>
  <si>
    <t>0300270F</t>
  </si>
  <si>
    <t>BEZ ET ESPARON</t>
  </si>
  <si>
    <t>30038</t>
  </si>
  <si>
    <t>E03800001-000</t>
  </si>
  <si>
    <t>0301333L</t>
  </si>
  <si>
    <t>ECOLE ELEMENTAIRE A. DAUDET</t>
  </si>
  <si>
    <t>BEZOUCE</t>
  </si>
  <si>
    <t>E03900014-000</t>
  </si>
  <si>
    <t>0301143E</t>
  </si>
  <si>
    <t>E03900010-000</t>
  </si>
  <si>
    <t>0301472M</t>
  </si>
  <si>
    <t>LES CIGALES</t>
  </si>
  <si>
    <t>ECOLE MATERNELLE LES CIGALES</t>
  </si>
  <si>
    <t>0300274K</t>
  </si>
  <si>
    <t>PRE DE VALENCE</t>
  </si>
  <si>
    <t>BLAUZAC</t>
  </si>
  <si>
    <t>30041</t>
  </si>
  <si>
    <t>E04100001-001</t>
  </si>
  <si>
    <t>0300275L</t>
  </si>
  <si>
    <t>BOISSET ET GAUJAC</t>
  </si>
  <si>
    <t>30042</t>
  </si>
  <si>
    <t>E04200014-000</t>
  </si>
  <si>
    <t>0301468H</t>
  </si>
  <si>
    <t>ECOLE MATERNELLE DE BOISSET ET GAUJAC</t>
  </si>
  <si>
    <t>0300276M</t>
  </si>
  <si>
    <t>BOISSIERES</t>
  </si>
  <si>
    <t>30043</t>
  </si>
  <si>
    <t>E04300003-000</t>
  </si>
  <si>
    <t>0300279R</t>
  </si>
  <si>
    <t>BOUCOIRAN ET NOZIERES</t>
  </si>
  <si>
    <t>30046</t>
  </si>
  <si>
    <t>E04600013-000</t>
  </si>
  <si>
    <t>0301493K</t>
  </si>
  <si>
    <t>ECOLE PRIMAIRE R. LEENHARDT</t>
  </si>
  <si>
    <t>30420</t>
  </si>
  <si>
    <t>CALVISSON</t>
  </si>
  <si>
    <t>30062</t>
  </si>
  <si>
    <t>E06200021-000</t>
  </si>
  <si>
    <t>0301180V</t>
  </si>
  <si>
    <t>LES ARISTOLOCHES</t>
  </si>
  <si>
    <t>ECOLE MATERNELLE LES ARISTOLOCHES</t>
  </si>
  <si>
    <t>30510</t>
  </si>
  <si>
    <t>GENERAC</t>
  </si>
  <si>
    <t>30128</t>
  </si>
  <si>
    <t>E12800002-000</t>
  </si>
  <si>
    <t>0301386U</t>
  </si>
  <si>
    <t>LI FLOU D'ARMAS</t>
  </si>
  <si>
    <t>ECOLE PRIMAIRE LE FLOU D'ARMAS</t>
  </si>
  <si>
    <t>E12800003-000</t>
  </si>
  <si>
    <t>0300516Y</t>
  </si>
  <si>
    <t>MARUEJOLS LES GARDON</t>
  </si>
  <si>
    <t>ECOLE PRIMAIRE DE MARUEJOLS LES GARDON</t>
  </si>
  <si>
    <t>0300206L</t>
  </si>
  <si>
    <t>E01100132-000</t>
  </si>
  <si>
    <t>0301290P</t>
  </si>
  <si>
    <t>ECOLE MATERNELLE L. PASTEUR</t>
  </si>
  <si>
    <t>E01100129-000</t>
  </si>
  <si>
    <t>0301447K</t>
  </si>
  <si>
    <t>LES MAGES</t>
  </si>
  <si>
    <t>30152</t>
  </si>
  <si>
    <t>E15200011-000</t>
  </si>
  <si>
    <t>0300818B</t>
  </si>
  <si>
    <t>LES SALLES DU GARDON</t>
  </si>
  <si>
    <t>30307</t>
  </si>
  <si>
    <t>E30700018-000</t>
  </si>
  <si>
    <t>0301082N</t>
  </si>
  <si>
    <t>ECOLE PRIMAIRE P. LANGEVIN</t>
  </si>
  <si>
    <t>0300547G</t>
  </si>
  <si>
    <t>MONTDARDIER</t>
  </si>
  <si>
    <t>ECOLE ELEMENTAIRE DE MONTDARDIER</t>
  </si>
  <si>
    <t>30176</t>
  </si>
  <si>
    <t>E17600010-000</t>
  </si>
  <si>
    <t>0301194K</t>
  </si>
  <si>
    <t>MONTFAUCON</t>
  </si>
  <si>
    <t>ECOLE PRIMAIRE DE MONTFAUCON</t>
  </si>
  <si>
    <t>30178</t>
  </si>
  <si>
    <t>E17800001-001</t>
  </si>
  <si>
    <t>0301193J</t>
  </si>
  <si>
    <t>ECOLE MATERNELLE DE MONTFAUCON</t>
  </si>
  <si>
    <t>E17800001-000</t>
  </si>
  <si>
    <t>0301467G</t>
  </si>
  <si>
    <t>MONTFRIN</t>
  </si>
  <si>
    <t>ECOLE PRIMAIRE DE MONTFRIN</t>
  </si>
  <si>
    <t>30490</t>
  </si>
  <si>
    <t>30179</t>
  </si>
  <si>
    <t>E17900011-000</t>
  </si>
  <si>
    <t>0300553N</t>
  </si>
  <si>
    <t>ECOLE MATERNELLE S. CREMIEUX</t>
  </si>
  <si>
    <t>E17900012-000</t>
  </si>
  <si>
    <t>0301352G</t>
  </si>
  <si>
    <t>MONTIGNARGUES</t>
  </si>
  <si>
    <t>ECOLE PRIMAIRE DE MONTIGNARGUES</t>
  </si>
  <si>
    <t>30180</t>
  </si>
  <si>
    <t>E18000005-000</t>
  </si>
  <si>
    <t>0300555R</t>
  </si>
  <si>
    <t>MONTMIRAT</t>
  </si>
  <si>
    <t>ECOLE PRIMAIRE MONTMIRAT</t>
  </si>
  <si>
    <t>30181</t>
  </si>
  <si>
    <t>E18100010-000</t>
  </si>
  <si>
    <t>0300556S</t>
  </si>
  <si>
    <t>MONTPEZAT</t>
  </si>
  <si>
    <t>ECOLE ELEMENTAIRE DE MONTPEZAT</t>
  </si>
  <si>
    <t>30182</t>
  </si>
  <si>
    <t>E18200003-000</t>
  </si>
  <si>
    <t>0300558U</t>
  </si>
  <si>
    <t>MOULEZAN</t>
  </si>
  <si>
    <t>ECOLE PRIMAIRE DE MOULEZAN</t>
  </si>
  <si>
    <t>30183</t>
  </si>
  <si>
    <t>E18300003-000</t>
  </si>
  <si>
    <t>0301601C</t>
  </si>
  <si>
    <t>MOUSSAC</t>
  </si>
  <si>
    <t>30184</t>
  </si>
  <si>
    <t>E18400013-000</t>
  </si>
  <si>
    <t>0300561X</t>
  </si>
  <si>
    <t>LES AMANDIERS</t>
  </si>
  <si>
    <t>ECOLE PRIMAIRE LES AMANDIERS</t>
  </si>
  <si>
    <t>30121</t>
  </si>
  <si>
    <t>MUS</t>
  </si>
  <si>
    <t>30185</t>
  </si>
  <si>
    <t>E18500001-000</t>
  </si>
  <si>
    <t>0301604F</t>
  </si>
  <si>
    <t>ECOLE PRIMAIRE A. CHAMSON (MAS DE VILLE)</t>
  </si>
  <si>
    <t>E18901291-000</t>
  </si>
  <si>
    <t>0301541M</t>
  </si>
  <si>
    <t>ECOLE SECONDAIRE LE SENEVE</t>
  </si>
  <si>
    <t>0300588B</t>
  </si>
  <si>
    <t>ECOLE MATERNELLE COMBE DES OISEAUX CASTANET</t>
  </si>
  <si>
    <t>E18900702-000</t>
  </si>
  <si>
    <t>0301757X</t>
  </si>
  <si>
    <t>ECOLE 2D DEGRE PRO IFC GARD</t>
  </si>
  <si>
    <t>E18904089-000</t>
  </si>
  <si>
    <t>0300505L</t>
  </si>
  <si>
    <t>MANDAGOUT</t>
  </si>
  <si>
    <t>ECOLE ELEMENTAIRE DE MANDAGOUT</t>
  </si>
  <si>
    <t>30154</t>
  </si>
  <si>
    <t>E15400002-000</t>
  </si>
  <si>
    <t>0301481X</t>
  </si>
  <si>
    <t>E15500039-000</t>
  </si>
  <si>
    <t>0301225U</t>
  </si>
  <si>
    <t>ECOLE MATERNELLE FOURNIER</t>
  </si>
  <si>
    <t>E15500040-000</t>
  </si>
  <si>
    <t>0301753T</t>
  </si>
  <si>
    <t>ECOLE ELEMENTAIRE FOURNIER</t>
  </si>
  <si>
    <t>E15500027-000</t>
  </si>
  <si>
    <t>0301740D</t>
  </si>
  <si>
    <t>LA ROUVIERE</t>
  </si>
  <si>
    <t>ECOLE ELEMENTAIRE LA ROUVIERE</t>
  </si>
  <si>
    <t>30224</t>
  </si>
  <si>
    <t>E22400002-000</t>
  </si>
  <si>
    <t>0301043W</t>
  </si>
  <si>
    <t>LA VERNAREDE</t>
  </si>
  <si>
    <t>ECOLE ELEMENTAIRE LA VERNAREDE</t>
  </si>
  <si>
    <t>30530</t>
  </si>
  <si>
    <t>30345</t>
  </si>
  <si>
    <t>E34500006-000</t>
  </si>
  <si>
    <t>0300474C</t>
  </si>
  <si>
    <t>LANUEJOLS</t>
  </si>
  <si>
    <t>ECOLE ELEMENTAIRE DE LANUEJOLS</t>
  </si>
  <si>
    <t>30750</t>
  </si>
  <si>
    <t>30139</t>
  </si>
  <si>
    <t>E13900008-000</t>
  </si>
  <si>
    <t>0301674G</t>
  </si>
  <si>
    <t>LASALLE</t>
  </si>
  <si>
    <t>ECOLE ELEMENTAIRE LASALLE</t>
  </si>
  <si>
    <t>30460</t>
  </si>
  <si>
    <t>E14000045-000</t>
  </si>
  <si>
    <t>0301532C</t>
  </si>
  <si>
    <t>ECOLE ELEMENTAIRE P. LANGEVIN</t>
  </si>
  <si>
    <t>E00701283-000</t>
  </si>
  <si>
    <t>0301742F</t>
  </si>
  <si>
    <t>TAMARIS</t>
  </si>
  <si>
    <t>ECOLE ELEMENTAIRE TAMARIS</t>
  </si>
  <si>
    <t>E00700315-000</t>
  </si>
  <si>
    <t>0300181J</t>
  </si>
  <si>
    <t>E00700952-000</t>
  </si>
  <si>
    <t>0301491H</t>
  </si>
  <si>
    <t>ECOLE MATERNELLE CL. LACOMBE</t>
  </si>
  <si>
    <t>0300160L</t>
  </si>
  <si>
    <t>MANDAJORS</t>
  </si>
  <si>
    <t>ECOLE MATERNELLE MANDAJORS</t>
  </si>
  <si>
    <t>E00700310-000</t>
  </si>
  <si>
    <t>0301185A</t>
  </si>
  <si>
    <t>ECOLE PRIMAIRE L. PASTEUR</t>
  </si>
  <si>
    <t>E00700961-000</t>
  </si>
  <si>
    <t>0301211D</t>
  </si>
  <si>
    <t>COLLEGE DU BOSQUET</t>
  </si>
  <si>
    <t>15166</t>
  </si>
  <si>
    <t>30205</t>
  </si>
  <si>
    <t>E02800177-000</t>
  </si>
  <si>
    <t>0301305F</t>
  </si>
  <si>
    <t>ECOLE MATERNELLE P. FORT</t>
  </si>
  <si>
    <t>E03600041-000</t>
  </si>
  <si>
    <t>0301641W</t>
  </si>
  <si>
    <t>LA CANTONADE</t>
  </si>
  <si>
    <t>ECOLE ELEMENTAIRE LA CANTONADE</t>
  </si>
  <si>
    <t>E03700060-000</t>
  </si>
  <si>
    <t>0301219M</t>
  </si>
  <si>
    <t>ECOLE PRIMAIRE MARIE CURIE</t>
  </si>
  <si>
    <t>E00700964-000</t>
  </si>
  <si>
    <t>0301561J</t>
  </si>
  <si>
    <t>ECOLE PRIMAIRE CH. GROS</t>
  </si>
  <si>
    <t>E00300217-000</t>
  </si>
  <si>
    <t>0301017T</t>
  </si>
  <si>
    <t>EAU VIVE</t>
  </si>
  <si>
    <t>30670</t>
  </si>
  <si>
    <t>AIGUES VIVES</t>
  </si>
  <si>
    <t>30004</t>
  </si>
  <si>
    <t>E00400001-000</t>
  </si>
  <si>
    <t>0301018U</t>
  </si>
  <si>
    <t>AQUA VIVA</t>
  </si>
  <si>
    <t>ECOLE PRIMAIRE AQUA VIVA</t>
  </si>
  <si>
    <t>E00400030-000</t>
  </si>
  <si>
    <t>0301127M</t>
  </si>
  <si>
    <t>ECOLE ELEMENTAIRE NOTRE DAME DES GUARDIANS</t>
  </si>
  <si>
    <t>30470</t>
  </si>
  <si>
    <t>AIMARGUES</t>
  </si>
  <si>
    <t>30006</t>
  </si>
  <si>
    <t>E00600034-000</t>
  </si>
  <si>
    <t>0300152C</t>
  </si>
  <si>
    <t>VENTADOUR</t>
  </si>
  <si>
    <t>ECOLE MATERNELLE VENTADOUR</t>
  </si>
  <si>
    <t>E00600002-000</t>
  </si>
  <si>
    <t>0301603E</t>
  </si>
  <si>
    <t>ECOLE ELEMENTAIRE F. GUILLERME</t>
  </si>
  <si>
    <t>E00600031-000</t>
  </si>
  <si>
    <t>0301660S</t>
  </si>
  <si>
    <t>ECOLE ELEMENTAIRE PROMELLES</t>
  </si>
  <si>
    <t>E00700963-000</t>
  </si>
  <si>
    <t>0301019V</t>
  </si>
  <si>
    <t>ECOLE PRIMAIRE G. DAVID LA PRAIRIE</t>
  </si>
  <si>
    <t>0301265M</t>
  </si>
  <si>
    <t>MONTEE DE SILHOL</t>
  </si>
  <si>
    <t>ECOLE PRIMAIRE MONTEE DE SILHOL</t>
  </si>
  <si>
    <t>E00700312-000</t>
  </si>
  <si>
    <t>0300002P</t>
  </si>
  <si>
    <t>JEAN-BAPTISTE DUMAS</t>
  </si>
  <si>
    <t>LYCEE POL. JEAN-BAPTISTE DUMAS</t>
  </si>
  <si>
    <t>30104</t>
  </si>
  <si>
    <t>E00700552-000</t>
  </si>
  <si>
    <t>0300949U</t>
  </si>
  <si>
    <t>JEAN RACINE</t>
  </si>
  <si>
    <t>COLLEGE JEAN RACINE</t>
  </si>
  <si>
    <t>E00700240-000</t>
  </si>
  <si>
    <t>0301354J</t>
  </si>
  <si>
    <t>BELLEVUE</t>
  </si>
  <si>
    <t>COLLEGE BELLEVUE</t>
  </si>
  <si>
    <t>E00700478-000</t>
  </si>
  <si>
    <t>0300077W</t>
  </si>
  <si>
    <t>LYCEE G.T. BELLEVUE</t>
  </si>
  <si>
    <t>0301136X</t>
  </si>
  <si>
    <t>ECOLE ELEMENTAIRE SAINTE MARIE</t>
  </si>
  <si>
    <t>E02800410-000</t>
  </si>
  <si>
    <t>0300234S</t>
  </si>
  <si>
    <t>E02800186-000</t>
  </si>
  <si>
    <t>0301781Y</t>
  </si>
  <si>
    <t>ECOLE ELEMENTAIRE J. FERRY</t>
  </si>
  <si>
    <t>0300950V</t>
  </si>
  <si>
    <t>ALBERT EINSTEIN</t>
  </si>
  <si>
    <t>165</t>
  </si>
  <si>
    <t>E02800175-000</t>
  </si>
  <si>
    <t>0300106C</t>
  </si>
  <si>
    <t>SAINTE-MARIE</t>
  </si>
  <si>
    <t>LYCEE PRO SAINTE-MARIE</t>
  </si>
  <si>
    <t>30201</t>
  </si>
  <si>
    <t>E02800188-000</t>
  </si>
  <si>
    <t>0300230M</t>
  </si>
  <si>
    <t>E02800189-000</t>
  </si>
  <si>
    <t>0300937F</t>
  </si>
  <si>
    <t>ECOLE MATERNELLE C.FREINET L'ANCYSE</t>
  </si>
  <si>
    <t>E02800457-000</t>
  </si>
  <si>
    <t>0300343K</t>
  </si>
  <si>
    <t>COMPS</t>
  </si>
  <si>
    <t>30089</t>
  </si>
  <si>
    <t>E08900002-000</t>
  </si>
  <si>
    <t>0300346N</t>
  </si>
  <si>
    <t>0301191G</t>
  </si>
  <si>
    <t>CONNAUX</t>
  </si>
  <si>
    <t>ECOLE ELEMENTAIRE DE CONNAUX</t>
  </si>
  <si>
    <t>30092</t>
  </si>
  <si>
    <t>E09200003-000</t>
  </si>
  <si>
    <t>0301663V</t>
  </si>
  <si>
    <t>CORCONNE</t>
  </si>
  <si>
    <t>ECOLE ELEMENTAIRE CORCONNE</t>
  </si>
  <si>
    <t>30095</t>
  </si>
  <si>
    <t>E09500002-000</t>
  </si>
  <si>
    <t>0301437Z</t>
  </si>
  <si>
    <t>ST NABOR</t>
  </si>
  <si>
    <t>ECOLE ELEMENTAIRE ST NABOR</t>
  </si>
  <si>
    <t>CORNILLON</t>
  </si>
  <si>
    <t>30096</t>
  </si>
  <si>
    <t>E09600007-000</t>
  </si>
  <si>
    <t>0301488E</t>
  </si>
  <si>
    <t>CRESPIAN</t>
  </si>
  <si>
    <t>30098</t>
  </si>
  <si>
    <t>E09800004-000</t>
  </si>
  <si>
    <t>0300355Y</t>
  </si>
  <si>
    <t>LA PLANETE</t>
  </si>
  <si>
    <t>CRUVIERS LASCOURS</t>
  </si>
  <si>
    <t>E10000008-000</t>
  </si>
  <si>
    <t>0300356Z</t>
  </si>
  <si>
    <t>DEAUX</t>
  </si>
  <si>
    <t>30101</t>
  </si>
  <si>
    <t>E10100004-000</t>
  </si>
  <si>
    <t>0300357A</t>
  </si>
  <si>
    <t>DIONS</t>
  </si>
  <si>
    <t>30102</t>
  </si>
  <si>
    <t>E10200006-000</t>
  </si>
  <si>
    <t>0300358B</t>
  </si>
  <si>
    <t>DOMAZAN</t>
  </si>
  <si>
    <t>30390</t>
  </si>
  <si>
    <t>E10300002-000</t>
  </si>
  <si>
    <t>0301694D</t>
  </si>
  <si>
    <t>DOMESSARGUES</t>
  </si>
  <si>
    <t>ECOLE MATERNELLE DE DOMESSARGUES</t>
  </si>
  <si>
    <t>E10400009-000</t>
  </si>
  <si>
    <t>0300362F</t>
  </si>
  <si>
    <t>ECOLE ELEMENTAIRE DE DURFORT ST MARTIN SOSSENAC</t>
  </si>
  <si>
    <t>30106</t>
  </si>
  <si>
    <t>E10600002-000</t>
  </si>
  <si>
    <t>0301372D</t>
  </si>
  <si>
    <t>ESTEZARGUES</t>
  </si>
  <si>
    <t>ECOLE PRIMAIRE D'ESTEZARGUES</t>
  </si>
  <si>
    <t>30107</t>
  </si>
  <si>
    <t>E10700005-000</t>
  </si>
  <si>
    <t>0301304E</t>
  </si>
  <si>
    <t>LES PALUNS</t>
  </si>
  <si>
    <t>ECOLE MATERNELLE LES PALUNS</t>
  </si>
  <si>
    <t>ARAMON</t>
  </si>
  <si>
    <t>30012</t>
  </si>
  <si>
    <t>E01200070-000</t>
  </si>
  <si>
    <t>0301325C</t>
  </si>
  <si>
    <t>HENRI PITOT</t>
  </si>
  <si>
    <t>COLLEGE HENRI PITOT</t>
  </si>
  <si>
    <t>19</t>
  </si>
  <si>
    <t>E01200119-000</t>
  </si>
  <si>
    <t>0301780X</t>
  </si>
  <si>
    <t>ARGILLIERS</t>
  </si>
  <si>
    <t>ECOLE ELEMENTAIRE ARGILLIERS</t>
  </si>
  <si>
    <t>30013</t>
  </si>
  <si>
    <t>E01300011-000</t>
  </si>
  <si>
    <t>0300212T</t>
  </si>
  <si>
    <t>ARPAILLARGUES ET AUREILLAC</t>
  </si>
  <si>
    <t>30014</t>
  </si>
  <si>
    <t>E01400010-000</t>
  </si>
  <si>
    <t>0301638T</t>
  </si>
  <si>
    <t>ECOLE PRIMAIRE CENTRE ESTOUZILLES</t>
  </si>
  <si>
    <t>E02800456-000</t>
  </si>
  <si>
    <t>0301562K</t>
  </si>
  <si>
    <t>ECOLE MATERNELLE CENTRE ESTOUZILLES</t>
  </si>
  <si>
    <t>E02800187-000</t>
  </si>
  <si>
    <t>0300229L</t>
  </si>
  <si>
    <t>0301327E</t>
  </si>
  <si>
    <t>GERARD PHILIPE</t>
  </si>
  <si>
    <t>COLLEGE GERARD PHILIPE</t>
  </si>
  <si>
    <t>35168</t>
  </si>
  <si>
    <t>E02800070-000</t>
  </si>
  <si>
    <t>0300055X</t>
  </si>
  <si>
    <t>BERNARD DE VENTADOUR</t>
  </si>
  <si>
    <t>COLLEGE BERNARD DE VENTADOUR</t>
  </si>
  <si>
    <t>E02800176-000</t>
  </si>
  <si>
    <t>0300088H</t>
  </si>
  <si>
    <t>SAINT JEAN</t>
  </si>
  <si>
    <t>COLLEGE SAINT JEAN</t>
  </si>
  <si>
    <t>E02800174-000</t>
  </si>
  <si>
    <t>0301137Y</t>
  </si>
  <si>
    <t>ST LAURENT</t>
  </si>
  <si>
    <t>ECOLE ELEMENTAIRE ST LAURENT</t>
  </si>
  <si>
    <t>BARJAC</t>
  </si>
  <si>
    <t>30029</t>
  </si>
  <si>
    <t>0300238W</t>
  </si>
  <si>
    <t>E02900004-000</t>
  </si>
  <si>
    <t>0300241Z</t>
  </si>
  <si>
    <t>CHATEAU</t>
  </si>
  <si>
    <t>E03200038-000</t>
  </si>
  <si>
    <t>0300252L</t>
  </si>
  <si>
    <t>E03200212-000</t>
  </si>
  <si>
    <t>0300011Z</t>
  </si>
  <si>
    <t>PAUL LANGEVIN</t>
  </si>
  <si>
    <t>LYCEE PROF. PAUL LANGEVIN</t>
  </si>
  <si>
    <t>57</t>
  </si>
  <si>
    <t>30301</t>
  </si>
  <si>
    <t>E03200020-000</t>
  </si>
  <si>
    <t>0300249H</t>
  </si>
  <si>
    <t>PUECH CABRIER</t>
  </si>
  <si>
    <t>E03200022-000</t>
  </si>
  <si>
    <t>0301138Z</t>
  </si>
  <si>
    <t>ECOLE ELEMENTAIRE ST ROMAN</t>
  </si>
  <si>
    <t>E03200133-000</t>
  </si>
  <si>
    <t>0300248G</t>
  </si>
  <si>
    <t>E03200021-000</t>
  </si>
  <si>
    <t>0300242A</t>
  </si>
  <si>
    <t>E03200039-000</t>
  </si>
  <si>
    <t>0300337D</t>
  </si>
  <si>
    <t>CODOLET</t>
  </si>
  <si>
    <t>ECOLE PRIMAIRE DE CODOLET</t>
  </si>
  <si>
    <t>30084</t>
  </si>
  <si>
    <t>E08400001-000</t>
  </si>
  <si>
    <t>0301248U</t>
  </si>
  <si>
    <t>MOULINELLE</t>
  </si>
  <si>
    <t>ECOLE PRIMAIRE MOULINELLE</t>
  </si>
  <si>
    <t>E03200015-000</t>
  </si>
  <si>
    <t>0301349D</t>
  </si>
  <si>
    <t>ECOLE MATERNELLE MOULINELLE</t>
  </si>
  <si>
    <t>0301688X</t>
  </si>
  <si>
    <t>PRES ST JEAN</t>
  </si>
  <si>
    <t>E00700722-000</t>
  </si>
  <si>
    <t>0301014P</t>
  </si>
  <si>
    <t>COLLEGE DIDEROT</t>
  </si>
  <si>
    <t>E00700588-000</t>
  </si>
  <si>
    <t>0300947S</t>
  </si>
  <si>
    <t>COLLEGE ALPHONSE DAUDET</t>
  </si>
  <si>
    <t>E00700233-000</t>
  </si>
  <si>
    <t>0301564M</t>
  </si>
  <si>
    <t>ECOLE MATERNELLE LANGEVIN</t>
  </si>
  <si>
    <t>E00700308-000</t>
  </si>
  <si>
    <t>0301620Y</t>
  </si>
  <si>
    <t>LOUIS LEPRINCE RINGUET</t>
  </si>
  <si>
    <t>ECOLE ELEMENTAIRE LOUIS LEPRINCE RINGUET</t>
  </si>
  <si>
    <t>E00700309-000</t>
  </si>
  <si>
    <t>0301134V</t>
  </si>
  <si>
    <t>ECOLE ELEMENTAIRE ST ELOI TAMARIS</t>
  </si>
  <si>
    <t>E00701032-000</t>
  </si>
  <si>
    <t>0300202G</t>
  </si>
  <si>
    <t>ALZON</t>
  </si>
  <si>
    <t>E00900021-000</t>
  </si>
  <si>
    <t>0300006U</t>
  </si>
  <si>
    <t>COLLEGE FLORIAN</t>
  </si>
  <si>
    <t>PLACE DU FOIRAIL</t>
  </si>
  <si>
    <t>ANDUZE</t>
  </si>
  <si>
    <t>30010</t>
  </si>
  <si>
    <t>E01000079-000</t>
  </si>
  <si>
    <t>0300203H</t>
  </si>
  <si>
    <t>ECOLE ELEMENTAIRE A. CLAVEL</t>
  </si>
  <si>
    <t>E01000031-000</t>
  </si>
  <si>
    <t>0300205K</t>
  </si>
  <si>
    <t>E01000030-000</t>
  </si>
  <si>
    <t>0300210R</t>
  </si>
  <si>
    <t>E01200041-000</t>
  </si>
  <si>
    <t>0300208N</t>
  </si>
  <si>
    <t>E01200040-000</t>
  </si>
  <si>
    <t>0300209P</t>
  </si>
  <si>
    <t>LES PALUNS GR2</t>
  </si>
  <si>
    <t>E01200038-000</t>
  </si>
  <si>
    <t>0301677K</t>
  </si>
  <si>
    <t>ECOLE PRIMAIRE ROMAIN ROLLAND</t>
  </si>
  <si>
    <t>E00700953-000</t>
  </si>
  <si>
    <t>0300185N</t>
  </si>
  <si>
    <t>ECOLE MATERNELLE ROMAIN ROLLAND</t>
  </si>
  <si>
    <t>E00700250-000</t>
  </si>
  <si>
    <t>0301149L</t>
  </si>
  <si>
    <t>SAINT LOUIS</t>
  </si>
  <si>
    <t>ECOLE ELEMENTAIRE SAINT LOUIS</t>
  </si>
  <si>
    <t>E12800004-000</t>
  </si>
  <si>
    <t>0300392N</t>
  </si>
  <si>
    <t>GENERARGUES</t>
  </si>
  <si>
    <t>E12900011-000</t>
  </si>
  <si>
    <t>0301728R</t>
  </si>
  <si>
    <t>DE LA SALLE</t>
  </si>
  <si>
    <t>COLLEGE DE LA SALLE</t>
  </si>
  <si>
    <t>50319</t>
  </si>
  <si>
    <t>E00700239-000</t>
  </si>
  <si>
    <t>0300125Y</t>
  </si>
  <si>
    <t>LYC POL. DE LA SALLE</t>
  </si>
  <si>
    <t>0300168V</t>
  </si>
  <si>
    <t>E00700313-000</t>
  </si>
  <si>
    <t>0300922P</t>
  </si>
  <si>
    <t>TAISSON</t>
  </si>
  <si>
    <t>COLLEGE TAISSON</t>
  </si>
  <si>
    <t>E00700245-000</t>
  </si>
  <si>
    <t>0300161M</t>
  </si>
  <si>
    <t>0301729S</t>
  </si>
  <si>
    <t>CALENDRETA DE GARDONS</t>
  </si>
  <si>
    <t>ECOLE ELEMENTAIRE CALENDRETA DE GARDONS</t>
  </si>
  <si>
    <t>E00701163-000</t>
  </si>
  <si>
    <t>0301133U</t>
  </si>
  <si>
    <t>E00700019-000</t>
  </si>
  <si>
    <t>0301738B</t>
  </si>
  <si>
    <t>ECOLE ELEMENTAIRE PANSERA</t>
  </si>
  <si>
    <t>E00700979-000</t>
  </si>
  <si>
    <t>0301129P</t>
  </si>
  <si>
    <t>ECOLE ELEMENTAIRE TAISSON</t>
  </si>
  <si>
    <t>E00701420-000</t>
  </si>
  <si>
    <t>0301689Y</t>
  </si>
  <si>
    <t>ECOLE ELEMENTAIRE    PUBLIQUE</t>
  </si>
  <si>
    <t>E00700697-000</t>
  </si>
  <si>
    <t>0300154E</t>
  </si>
  <si>
    <t>CHANTILLY</t>
  </si>
  <si>
    <t>E00700303-000</t>
  </si>
  <si>
    <t>0300142S</t>
  </si>
  <si>
    <t>AIGALIERS</t>
  </si>
  <si>
    <t>E00100005-000</t>
  </si>
  <si>
    <t>0300001N</t>
  </si>
  <si>
    <t>IRENE JOLIOT-CURIE</t>
  </si>
  <si>
    <t>E00300219-000</t>
  </si>
  <si>
    <t>0301762C</t>
  </si>
  <si>
    <t>HENRI SEVERIN</t>
  </si>
  <si>
    <t>ECOLE ELEMENTAIRE HENRI SEVERIN</t>
  </si>
  <si>
    <t>E00300376-000</t>
  </si>
  <si>
    <t>0301519N</t>
  </si>
  <si>
    <t>E18900680-000</t>
  </si>
  <si>
    <t>0301254A</t>
  </si>
  <si>
    <t>ECOLE PRIMAIRE CIGALE</t>
  </si>
  <si>
    <t>0300289B</t>
  </si>
  <si>
    <t>BRIGNON</t>
  </si>
  <si>
    <t>30053</t>
  </si>
  <si>
    <t>0300292E</t>
  </si>
  <si>
    <t>BROUZET LES ALES</t>
  </si>
  <si>
    <t>30055</t>
  </si>
  <si>
    <t>E05500010-000</t>
  </si>
  <si>
    <t>0300291D</t>
  </si>
  <si>
    <t>BROUZET LES QUISSAC</t>
  </si>
  <si>
    <t>30054</t>
  </si>
  <si>
    <t>E05400002-000</t>
  </si>
  <si>
    <t>0300324P</t>
  </si>
  <si>
    <t>JOLIOT-CURIE ABBAYE</t>
  </si>
  <si>
    <t>30480</t>
  </si>
  <si>
    <t>CENDRAS</t>
  </si>
  <si>
    <t>30077</t>
  </si>
  <si>
    <t>E07700047-000</t>
  </si>
  <si>
    <t>0300294G</t>
  </si>
  <si>
    <t>CABRIERES</t>
  </si>
  <si>
    <t>30057</t>
  </si>
  <si>
    <t>E05700004-000</t>
  </si>
  <si>
    <t>0301263K</t>
  </si>
  <si>
    <t>CLOS MIRMAN</t>
  </si>
  <si>
    <t>ECOLE MATERNELLE CLOS MIRMAN</t>
  </si>
  <si>
    <t>E06000033-000</t>
  </si>
  <si>
    <t>0301241L</t>
  </si>
  <si>
    <t>CAMBOURIN</t>
  </si>
  <si>
    <t>ECOLE MATERNELLE CAMBOURIN</t>
  </si>
  <si>
    <t>E06000031-000</t>
  </si>
  <si>
    <t>0300298L</t>
  </si>
  <si>
    <t>ECOLE PRIMAIRE CAMBOURIN</t>
  </si>
  <si>
    <t>0300247F</t>
  </si>
  <si>
    <t>PREFECTURE</t>
  </si>
  <si>
    <t>ECOLE PRIMAIRE PREFECTURE</t>
  </si>
  <si>
    <t>0301278B</t>
  </si>
  <si>
    <t>GARRIGUES PLANES</t>
  </si>
  <si>
    <t>ECOLE ELEMENTAIRE GARRIGUES PLANES</t>
  </si>
  <si>
    <t>E03200019-000</t>
  </si>
  <si>
    <t>0301558F</t>
  </si>
  <si>
    <t>BEAUVOISIN</t>
  </si>
  <si>
    <t>ECOLE PRIMAIRE DE BEAUVOISIN</t>
  </si>
  <si>
    <t>30640</t>
  </si>
  <si>
    <t>30033</t>
  </si>
  <si>
    <t>E03300005-000</t>
  </si>
  <si>
    <t>0300255P</t>
  </si>
  <si>
    <t>E03300045-000</t>
  </si>
  <si>
    <t>0300256R</t>
  </si>
  <si>
    <t>HAM DE FRANQUEVAUX</t>
  </si>
  <si>
    <t>E03300039-000</t>
  </si>
  <si>
    <t>0301534E</t>
  </si>
  <si>
    <t>ECOLE ELEMENTAIRE B. BONNET</t>
  </si>
  <si>
    <t>E03400023-000</t>
  </si>
  <si>
    <t>0300259U</t>
  </si>
  <si>
    <t>E03400022-000</t>
  </si>
  <si>
    <t>0301150M</t>
  </si>
  <si>
    <t>ST PIERRE</t>
  </si>
  <si>
    <t>0300460M</t>
  </si>
  <si>
    <t>ECOLE ELEMENTAIRE HUGO V. TRESCOL</t>
  </si>
  <si>
    <t>E13200046-000</t>
  </si>
  <si>
    <t>0300462P</t>
  </si>
  <si>
    <t>ECOLE MATERNELLE FLORIAN TRESCOL</t>
  </si>
  <si>
    <t>E13200028-000</t>
  </si>
  <si>
    <t>0300473B</t>
  </si>
  <si>
    <t>LES GENETS</t>
  </si>
  <si>
    <t>ECOLE ELEMENTAIRE LES GENETS</t>
  </si>
  <si>
    <t>LANGLADE</t>
  </si>
  <si>
    <t>30138</t>
  </si>
  <si>
    <t>E13800023-000</t>
  </si>
  <si>
    <t>0301280D</t>
  </si>
  <si>
    <t>E07700020-000</t>
  </si>
  <si>
    <t>0300329V</t>
  </si>
  <si>
    <t>CHAMBORIGAUD</t>
  </si>
  <si>
    <t>30080</t>
  </si>
  <si>
    <t>E08000001-000</t>
  </si>
  <si>
    <t>0300332Y</t>
  </si>
  <si>
    <t>CHUSCLAN</t>
  </si>
  <si>
    <t>30081</t>
  </si>
  <si>
    <t>E08100003-000</t>
  </si>
  <si>
    <t>0301723K</t>
  </si>
  <si>
    <t>THEODORE MONOD</t>
  </si>
  <si>
    <t>COLLEGE THEODORE MONOD</t>
  </si>
  <si>
    <t>CLARENSAC</t>
  </si>
  <si>
    <t>30082</t>
  </si>
  <si>
    <t>E08200034-000</t>
  </si>
  <si>
    <t>0301350E</t>
  </si>
  <si>
    <t>E08200036-000</t>
  </si>
  <si>
    <t>0300333Z</t>
  </si>
  <si>
    <t>ECOLE PRIMAIRE DE CLARENSAC</t>
  </si>
  <si>
    <t>E08200049-000</t>
  </si>
  <si>
    <t>0301438A</t>
  </si>
  <si>
    <t>ECOLE MATERNELLE DE CODOGNAN</t>
  </si>
  <si>
    <t>E08300001-000</t>
  </si>
  <si>
    <t>0300466U</t>
  </si>
  <si>
    <t>ECOLE MATERNELLE E. DELEUZE</t>
  </si>
  <si>
    <t>E13300242-000</t>
  </si>
  <si>
    <t>0300618J</t>
  </si>
  <si>
    <t>LE PIN</t>
  </si>
  <si>
    <t>ECOLE ELEMENTAIRE DU PIN</t>
  </si>
  <si>
    <t>30196</t>
  </si>
  <si>
    <t>0301326D</t>
  </si>
  <si>
    <t>COLLEGE ANDRE CHAMSON</t>
  </si>
  <si>
    <t>0300908Z</t>
  </si>
  <si>
    <t>ECOLE MATERNELLE DU VIGAN</t>
  </si>
  <si>
    <t>E35000050-000</t>
  </si>
  <si>
    <t>0300303S</t>
  </si>
  <si>
    <t>E06200022-000</t>
  </si>
  <si>
    <t>0301671D</t>
  </si>
  <si>
    <t>LE VIGNET</t>
  </si>
  <si>
    <t>COLLEGE DU VIGNET</t>
  </si>
  <si>
    <t>E06200054-000</t>
  </si>
  <si>
    <t>0301208A</t>
  </si>
  <si>
    <t>EUGENE VIGNE</t>
  </si>
  <si>
    <t>COLLEGE EUGENE VIGNE</t>
  </si>
  <si>
    <t>90056</t>
  </si>
  <si>
    <t>E03200018-000</t>
  </si>
  <si>
    <t>0300245D</t>
  </si>
  <si>
    <t>NATIONALE</t>
  </si>
  <si>
    <t>ECOLE ELEMENTAIRE NATIONALE</t>
  </si>
  <si>
    <t>E03200034-000</t>
  </si>
  <si>
    <t>0301294U</t>
  </si>
  <si>
    <t>ECOLE MATERNELLE DE FOURQUES</t>
  </si>
  <si>
    <t>E11700001-000</t>
  </si>
  <si>
    <t>0301559G</t>
  </si>
  <si>
    <t>ECOLE ELEMENTAIRE D. PAUX</t>
  </si>
  <si>
    <t>FRESSAC</t>
  </si>
  <si>
    <t>30119</t>
  </si>
  <si>
    <t>E11900001-000</t>
  </si>
  <si>
    <t>0301455U</t>
  </si>
  <si>
    <t>GAGNIERES</t>
  </si>
  <si>
    <t>ECOLE PRIMAIRE DE GAGNIERES</t>
  </si>
  <si>
    <t>E12000008-000</t>
  </si>
  <si>
    <t>0301262J</t>
  </si>
  <si>
    <t>ECOLE ELEMENTAIRE CLOS MIRMAN</t>
  </si>
  <si>
    <t>0300380A</t>
  </si>
  <si>
    <t>GAJAN</t>
  </si>
  <si>
    <t>E12200005-000</t>
  </si>
  <si>
    <t>0301448L</t>
  </si>
  <si>
    <t>ECOLE ELEMENTAIRE DE GALLARGUES LE MONTUEUX</t>
  </si>
  <si>
    <t>E12300026-000</t>
  </si>
  <si>
    <t>0300383D</t>
  </si>
  <si>
    <t>E12300025-000</t>
  </si>
  <si>
    <t>GARONS</t>
  </si>
  <si>
    <t>0300385F</t>
  </si>
  <si>
    <t>E12500019-000</t>
  </si>
  <si>
    <t>0300388J</t>
  </si>
  <si>
    <t>GARRIGUES STE EULALIE</t>
  </si>
  <si>
    <t>E12600010-000</t>
  </si>
  <si>
    <t>0300389K</t>
  </si>
  <si>
    <t>GAUJAC</t>
  </si>
  <si>
    <t>E12700014-000</t>
  </si>
  <si>
    <t>0301021X</t>
  </si>
  <si>
    <t>COLLIAS</t>
  </si>
  <si>
    <t>ECOLE PRIMAIRE DE COLLIAS</t>
  </si>
  <si>
    <t>30085</t>
  </si>
  <si>
    <t>E08500022-000</t>
  </si>
  <si>
    <t>0301587M</t>
  </si>
  <si>
    <t>COLLORGUES</t>
  </si>
  <si>
    <t>ECOLE ELEMENTAIRE DE COLLORGUES</t>
  </si>
  <si>
    <t>30086</t>
  </si>
  <si>
    <t>E08600005-000</t>
  </si>
  <si>
    <t>0300342J</t>
  </si>
  <si>
    <t>COMBAS</t>
  </si>
  <si>
    <t>30088</t>
  </si>
  <si>
    <t>E08800004-000</t>
  </si>
  <si>
    <t>0300213U</t>
  </si>
  <si>
    <t>ARRE</t>
  </si>
  <si>
    <t>30016</t>
  </si>
  <si>
    <t>E01600007-000</t>
  </si>
  <si>
    <t>0301763D</t>
  </si>
  <si>
    <t>GEORGES BIZET</t>
  </si>
  <si>
    <t>ECOLE PRIMAIRE GEORGES BIZET</t>
  </si>
  <si>
    <t>ASPERES</t>
  </si>
  <si>
    <t>30018</t>
  </si>
  <si>
    <t>E01800005-000</t>
  </si>
  <si>
    <t>0300515X</t>
  </si>
  <si>
    <t>LE MARTINET</t>
  </si>
  <si>
    <t>30159</t>
  </si>
  <si>
    <t>E15900012-000</t>
  </si>
  <si>
    <t>0300020J</t>
  </si>
  <si>
    <t>ANTOINE DEPARCIEUX</t>
  </si>
  <si>
    <t>COLLEGE ANTOINE DEPARCIEUX</t>
  </si>
  <si>
    <t>E15900001-000</t>
  </si>
  <si>
    <t>0300429D</t>
  </si>
  <si>
    <t>ST NAZAIRE</t>
  </si>
  <si>
    <t>30288</t>
  </si>
  <si>
    <t>E28800003-000</t>
  </si>
  <si>
    <t>0301553A</t>
  </si>
  <si>
    <t>JEAN MACE</t>
  </si>
  <si>
    <t>ECOLE ELEMENTAIRE JEAN MACE</t>
  </si>
  <si>
    <t>ST FLORENT SUR AUZONNET</t>
  </si>
  <si>
    <t>30253</t>
  </si>
  <si>
    <t>E25300015-000</t>
  </si>
  <si>
    <t>0300722X</t>
  </si>
  <si>
    <t>E25800006-000</t>
  </si>
  <si>
    <t>0300719U</t>
  </si>
  <si>
    <t>ST GERVAIS</t>
  </si>
  <si>
    <t>ECOLE PRIMAIRE DE SAINT GERVAIS</t>
  </si>
  <si>
    <t>30256</t>
  </si>
  <si>
    <t>E25600005-000</t>
  </si>
  <si>
    <t>0300723Y</t>
  </si>
  <si>
    <t>ECOLE MATERNELLE F. MISTRAL</t>
  </si>
  <si>
    <t>0300766V</t>
  </si>
  <si>
    <t>0300785R</t>
  </si>
  <si>
    <t>ECOLE MATERNELLE MONT DUPLAN</t>
  </si>
  <si>
    <t>E18900393-000</t>
  </si>
  <si>
    <t>0301531B</t>
  </si>
  <si>
    <t>ECOLE ELEMENTAIRE FLORIAN</t>
  </si>
  <si>
    <t>E22700035-000</t>
  </si>
  <si>
    <t>0301099G</t>
  </si>
  <si>
    <t>SAINT-JOSEPH</t>
  </si>
  <si>
    <t>ECOLE ELEMENTAIRE SAINT JOSEPH</t>
  </si>
  <si>
    <t>E22700032-000</t>
  </si>
  <si>
    <t>SAINT JOSEPH</t>
  </si>
  <si>
    <t>0301547U</t>
  </si>
  <si>
    <t>PONT D'HERAULT</t>
  </si>
  <si>
    <t>ECOLE ELEMENTAIRE PONT D'HERAULT</t>
  </si>
  <si>
    <t>E22900010-000</t>
  </si>
  <si>
    <t>0301172L</t>
  </si>
  <si>
    <t>E20200064-000</t>
  </si>
  <si>
    <t>0300098U</t>
  </si>
  <si>
    <t>COLLEGE NOTRE-DAME</t>
  </si>
  <si>
    <t>E20200063-000</t>
  </si>
  <si>
    <t>0300628V</t>
  </si>
  <si>
    <t>L'AFFENADOU</t>
  </si>
  <si>
    <t>ECOLE PRIMAIRE L'AFFENADOU</t>
  </si>
  <si>
    <t>PORTES</t>
  </si>
  <si>
    <t>30203</t>
  </si>
  <si>
    <t>E20300010-000</t>
  </si>
  <si>
    <t>0300632Z</t>
  </si>
  <si>
    <t>ECOLE PRIMAIRE G. BRASSENS</t>
  </si>
  <si>
    <t>0301277A</t>
  </si>
  <si>
    <t>THOMAS DAVID</t>
  </si>
  <si>
    <t>ECOLE MATERNELLE THOMAS DAVID</t>
  </si>
  <si>
    <t>E35100068-000</t>
  </si>
  <si>
    <t>0300143T</t>
  </si>
  <si>
    <t>AIGREMONT</t>
  </si>
  <si>
    <t>E00200005-000</t>
  </si>
  <si>
    <t>0300497C</t>
  </si>
  <si>
    <t>LIRAC</t>
  </si>
  <si>
    <t>ECOLE PRIMAIRE DE LIRAC</t>
  </si>
  <si>
    <t>30149</t>
  </si>
  <si>
    <t>E14900001-000</t>
  </si>
  <si>
    <t>0300317G</t>
  </si>
  <si>
    <t>CASTILLON DU GARD</t>
  </si>
  <si>
    <t>30073</t>
  </si>
  <si>
    <t>E07300021-000</t>
  </si>
  <si>
    <t>0301159X</t>
  </si>
  <si>
    <t>ECOLE ELEMENTAIRE D'ALZON</t>
  </si>
  <si>
    <t>E18900510-000</t>
  </si>
  <si>
    <t>0301167F</t>
  </si>
  <si>
    <t>MARIE DURAND</t>
  </si>
  <si>
    <t>ECOLE ELEMENTAIRE MARIE DURAND</t>
  </si>
  <si>
    <t>E18902410-000</t>
  </si>
  <si>
    <t>0301220N</t>
  </si>
  <si>
    <t>CASTANET</t>
  </si>
  <si>
    <t>ECOLE PRIMAIRE DE CASTANET</t>
  </si>
  <si>
    <t>E18900726-000</t>
  </si>
  <si>
    <t>0300584X</t>
  </si>
  <si>
    <t>COMBE DES OISEAUX CASTANET</t>
  </si>
  <si>
    <t>ECOLE PRIMAIRE CAPOUCHINE 1</t>
  </si>
  <si>
    <t>0300734K</t>
  </si>
  <si>
    <t>ECOLE MATERNELLE DE ST HIPPOLYTE DU FORT</t>
  </si>
  <si>
    <t>E26300035-000</t>
  </si>
  <si>
    <t>0300039E</t>
  </si>
  <si>
    <t>DE LA GALABERTE</t>
  </si>
  <si>
    <t>COLLEGE DE LA GALABERTE</t>
  </si>
  <si>
    <t>E26300032-000</t>
  </si>
  <si>
    <t>0301446J</t>
  </si>
  <si>
    <t>FERNAND LEONARD</t>
  </si>
  <si>
    <t>ECOLE PRIMAIRE FERNAND LEONARD</t>
  </si>
  <si>
    <t>E26300090-000</t>
  </si>
  <si>
    <t>0301640V</t>
  </si>
  <si>
    <t>ST JEAN DE CEYRARGUES</t>
  </si>
  <si>
    <t>ECOLE MATERNELLE DE ST JEAN DE CEYRARGUES</t>
  </si>
  <si>
    <t>30264</t>
  </si>
  <si>
    <t>E26400005-000</t>
  </si>
  <si>
    <t>0300720V</t>
  </si>
  <si>
    <t>ECOLE PRIMAIRE DE ST GERVASY</t>
  </si>
  <si>
    <t>E25700011-000</t>
  </si>
  <si>
    <t>0301346A</t>
  </si>
  <si>
    <t>CALADES</t>
  </si>
  <si>
    <t>ECOLE MATERNELLE CALADES</t>
  </si>
  <si>
    <t>E25800118-000</t>
  </si>
  <si>
    <t>0301005E</t>
  </si>
  <si>
    <t>LAFORET</t>
  </si>
  <si>
    <t>ECOLE PRIMAIRE LAFORET</t>
  </si>
  <si>
    <t>E25800004-000</t>
  </si>
  <si>
    <t>0300037C</t>
  </si>
  <si>
    <t>JEAN VILAR</t>
  </si>
  <si>
    <t>COLLEGE JEAN VILAR</t>
  </si>
  <si>
    <t>E25800117-000</t>
  </si>
  <si>
    <t>0301166E</t>
  </si>
  <si>
    <t>ECOLE ELEMENTAIRE SAINT STANISLAS</t>
  </si>
  <si>
    <t>E18900488-000</t>
  </si>
  <si>
    <t>0300083C</t>
  </si>
  <si>
    <t>SAINT STANISLAS</t>
  </si>
  <si>
    <t>LYCEE G. SAINT STANISLAS</t>
  </si>
  <si>
    <t>0301357M</t>
  </si>
  <si>
    <t>COLLEGE SAINT STANISLAS</t>
  </si>
  <si>
    <t>0300737N</t>
  </si>
  <si>
    <t>ECOLE ELEMENTAIRE ST JEAN MARUEJOLS AVEJAN</t>
  </si>
  <si>
    <t>30266</t>
  </si>
  <si>
    <t>E26600006-000</t>
  </si>
  <si>
    <t>0300805M</t>
  </si>
  <si>
    <t>ECOLE PRIMAIRE DE ST SEBASTIEN AIGREFEUILLE</t>
  </si>
  <si>
    <t>30298</t>
  </si>
  <si>
    <t>E29800004-000</t>
  </si>
  <si>
    <t>0300806N</t>
  </si>
  <si>
    <t>ST SIFFRET</t>
  </si>
  <si>
    <t>ECOLE ELEMENTAIRE DE ST SIFFRET</t>
  </si>
  <si>
    <t>30299</t>
  </si>
  <si>
    <t>E29900022-000</t>
  </si>
  <si>
    <t>0300394R</t>
  </si>
  <si>
    <t>GENOLHAC</t>
  </si>
  <si>
    <t>ECOLE PRIMAIRE DE GENOLHAC</t>
  </si>
  <si>
    <t>30450</t>
  </si>
  <si>
    <t>E13000014-000</t>
  </si>
  <si>
    <t>0301295V</t>
  </si>
  <si>
    <t>ECOLE MATERNELLE DE GENOLHAC</t>
  </si>
  <si>
    <t>E13000015-000</t>
  </si>
  <si>
    <t>0300016E</t>
  </si>
  <si>
    <t>DE LA REGORDANE</t>
  </si>
  <si>
    <t>COLLEGE DE LA REGORDANE</t>
  </si>
  <si>
    <t>E13000016-000</t>
  </si>
  <si>
    <t>0300447Y</t>
  </si>
  <si>
    <t>GOUDARGUES</t>
  </si>
  <si>
    <t>ECOLE ELEMENTAIRE DE GOUDARGUES</t>
  </si>
  <si>
    <t>E13100006-000</t>
  </si>
  <si>
    <t>0301664W</t>
  </si>
  <si>
    <t>ISSIRAC</t>
  </si>
  <si>
    <t>ECOLE MATERNELLE D'ISSIRAC</t>
  </si>
  <si>
    <t>E13400003-000</t>
  </si>
  <si>
    <t>0300470Y</t>
  </si>
  <si>
    <t>LI DROULETS</t>
  </si>
  <si>
    <t>JONQUIERES ST VINCENT</t>
  </si>
  <si>
    <t>30135</t>
  </si>
  <si>
    <t>E13500007-000</t>
  </si>
  <si>
    <t>0300469X</t>
  </si>
  <si>
    <t>ECOLE PRIMAIRE FONT COUVERTE GII</t>
  </si>
  <si>
    <t>E13500008-000</t>
  </si>
  <si>
    <t>0300468W</t>
  </si>
  <si>
    <t>GR I LE MISTRAL</t>
  </si>
  <si>
    <t>ECOLE PRIMAIRE LE MISTRAL GR1</t>
  </si>
  <si>
    <t>E13500005-000</t>
  </si>
  <si>
    <t>0300293F</t>
  </si>
  <si>
    <t>LA BRUGUIERE</t>
  </si>
  <si>
    <t>30056</t>
  </si>
  <si>
    <t>E05600003-000</t>
  </si>
  <si>
    <t>0301250W</t>
  </si>
  <si>
    <t>LA CALMETTE</t>
  </si>
  <si>
    <t>ECOLE PRIMAIRE LA CALMETTE</t>
  </si>
  <si>
    <t>30061</t>
  </si>
  <si>
    <t>E06100016-000</t>
  </si>
  <si>
    <t>0301460Z</t>
  </si>
  <si>
    <t>ECOLE MATERNELLE DE LA CALMETTE</t>
  </si>
  <si>
    <t>E06100017-000</t>
  </si>
  <si>
    <t>0301012M</t>
  </si>
  <si>
    <t>LEO LARGUIER</t>
  </si>
  <si>
    <t>COLLEGE LEO LARGUIER</t>
  </si>
  <si>
    <t>E13200040-000</t>
  </si>
  <si>
    <t>0300452D</t>
  </si>
  <si>
    <t>E13200045-000</t>
  </si>
  <si>
    <t>0301258E</t>
  </si>
  <si>
    <t>ECOLE PRIMAIRE A. France</t>
  </si>
  <si>
    <t>E13200029-000</t>
  </si>
  <si>
    <t>0300306V</t>
  </si>
  <si>
    <t>CANAULES ET ARGENTIERES</t>
  </si>
  <si>
    <t>ECOLE ELEMENTAIRE DE CANAULES ET ARGENTIERES</t>
  </si>
  <si>
    <t>30065</t>
  </si>
  <si>
    <t>E06500007-000</t>
  </si>
  <si>
    <t>0300307W</t>
  </si>
  <si>
    <t>CANNES ET CLAIRAN</t>
  </si>
  <si>
    <t>30066</t>
  </si>
  <si>
    <t>E06600004-000</t>
  </si>
  <si>
    <t>0300310Z</t>
  </si>
  <si>
    <t>CARDET</t>
  </si>
  <si>
    <t>30068</t>
  </si>
  <si>
    <t>E06800006-000</t>
  </si>
  <si>
    <t>0300312B</t>
  </si>
  <si>
    <t>CARNAS</t>
  </si>
  <si>
    <t>30069</t>
  </si>
  <si>
    <t>0300314D</t>
  </si>
  <si>
    <t>CARSAN</t>
  </si>
  <si>
    <t>30070</t>
  </si>
  <si>
    <t>E07000008-000</t>
  </si>
  <si>
    <t>0301490G</t>
  </si>
  <si>
    <t>CASSAGNOLES</t>
  </si>
  <si>
    <t>ECOLE PRIMAIRE DE CASSAGNOLES</t>
  </si>
  <si>
    <t>30071</t>
  </si>
  <si>
    <t>0301486C</t>
  </si>
  <si>
    <t>CASTELNAU VALENCE</t>
  </si>
  <si>
    <t>ECOLE PRIMAIRE CASTELNAU VALENCE</t>
  </si>
  <si>
    <t>30072</t>
  </si>
  <si>
    <t>E07200007-000</t>
  </si>
  <si>
    <t>0301293T</t>
  </si>
  <si>
    <t>CAVEIRAC</t>
  </si>
  <si>
    <t>ECOLE MATERNELLE DE CAVEIRAC</t>
  </si>
  <si>
    <t>30820</t>
  </si>
  <si>
    <t>30075</t>
  </si>
  <si>
    <t>E07500024-000</t>
  </si>
  <si>
    <t>0301530A</t>
  </si>
  <si>
    <t>ECOLE PRIMAIRE DE CAVEIRAC</t>
  </si>
  <si>
    <t>E07500044-000</t>
  </si>
  <si>
    <t>0300321L</t>
  </si>
  <si>
    <t>CAVILLARGUES</t>
  </si>
  <si>
    <t>30076</t>
  </si>
  <si>
    <t>E07600003-000</t>
  </si>
  <si>
    <t>0301279C</t>
  </si>
  <si>
    <t>DE MALATAVERNE</t>
  </si>
  <si>
    <t>ECOLE PRIMAIRE DE MALATAVERNE</t>
  </si>
  <si>
    <t>E07700023-000</t>
  </si>
  <si>
    <t>0301001A</t>
  </si>
  <si>
    <t>BOUILLARGUES</t>
  </si>
  <si>
    <t>ECOLE MATERNELLE DE BOUILLARGUES</t>
  </si>
  <si>
    <t>30047</t>
  </si>
  <si>
    <t>E04700045-000</t>
  </si>
  <si>
    <t>0301407S</t>
  </si>
  <si>
    <t>ECOLE ELEMENTAIRE M. PAGNOL</t>
  </si>
  <si>
    <t>E04700026-000</t>
  </si>
  <si>
    <t>0301209B</t>
  </si>
  <si>
    <t>LES FONTAINES</t>
  </si>
  <si>
    <t>COLLEGE LES FONTAINES</t>
  </si>
  <si>
    <t>E04700027-000</t>
  </si>
  <si>
    <t>0301144F</t>
  </si>
  <si>
    <t>CHARLES PEGUY</t>
  </si>
  <si>
    <t>ECOLE ELEMENTAIRE CHARLES PEGUY</t>
  </si>
  <si>
    <t>E04700029-000</t>
  </si>
  <si>
    <t>0300283V</t>
  </si>
  <si>
    <t>BOURDIC</t>
  </si>
  <si>
    <t>30049</t>
  </si>
  <si>
    <t>E04900007-000</t>
  </si>
  <si>
    <t>0300285X</t>
  </si>
  <si>
    <t>BRANOUX LES TAILLADES</t>
  </si>
  <si>
    <t>30051</t>
  </si>
  <si>
    <t>E05100005-000</t>
  </si>
  <si>
    <t>0300288A</t>
  </si>
  <si>
    <t>ECOLE PRIMAIRE DE BREAU ET SALAGOSSE</t>
  </si>
  <si>
    <t>30052</t>
  </si>
  <si>
    <t>E05200009-000</t>
  </si>
  <si>
    <t>0301246S</t>
  </si>
  <si>
    <t>LA GARDONNENQUE</t>
  </si>
  <si>
    <t>COLLEGE LA GARDONNENQUE</t>
  </si>
  <si>
    <t>E05300004-000</t>
  </si>
  <si>
    <t>0301232B</t>
  </si>
  <si>
    <t>GASTON DOUMERGUE</t>
  </si>
  <si>
    <t>COLLEGE GASTON DOUMERGUE</t>
  </si>
  <si>
    <t>92004</t>
  </si>
  <si>
    <t>30252</t>
  </si>
  <si>
    <t>E32100058-000</t>
  </si>
  <si>
    <t>0301766G</t>
  </si>
  <si>
    <t>LI PASSEROUN</t>
  </si>
  <si>
    <t>ECOLE PRIMAIRE LI PASSEROUN</t>
  </si>
  <si>
    <t>E32100146-000</t>
  </si>
  <si>
    <t>0300849K</t>
  </si>
  <si>
    <t>SOUDORGUES</t>
  </si>
  <si>
    <t>ECOLE ELEMENTAIRE DE SOUDORGUES</t>
  </si>
  <si>
    <t>30322</t>
  </si>
  <si>
    <t>0300851M</t>
  </si>
  <si>
    <t>SOUVIGNARGUES</t>
  </si>
  <si>
    <t>ECOLE ELEMENTAIRE DE SOUVIGNARGUES</t>
  </si>
  <si>
    <t>30324</t>
  </si>
  <si>
    <t>E32400001-000</t>
  </si>
  <si>
    <t>0301623B</t>
  </si>
  <si>
    <t>SUMENE</t>
  </si>
  <si>
    <t>ECOLE PRIMAIRE DE SUMENE</t>
  </si>
  <si>
    <t>30325</t>
  </si>
  <si>
    <t>E32500020-000</t>
  </si>
  <si>
    <t>0301112W</t>
  </si>
  <si>
    <t>ECOLE ELEMENTAIRE DE SUMENE</t>
  </si>
  <si>
    <t>E32500021-000</t>
  </si>
  <si>
    <t>0301016S</t>
  </si>
  <si>
    <t>TAVEL</t>
  </si>
  <si>
    <t>ECOLE MATERNELLE DE TAVEL</t>
  </si>
  <si>
    <t>30326</t>
  </si>
  <si>
    <t>E32600009-000</t>
  </si>
  <si>
    <t>0301038R</t>
  </si>
  <si>
    <t>ECOLE PRIMAIRE DE TAVEL</t>
  </si>
  <si>
    <t>E32600009-001</t>
  </si>
  <si>
    <t>0301636R</t>
  </si>
  <si>
    <t>LA GADILLE</t>
  </si>
  <si>
    <t>ECOLE PRIMAIRE LA GADILLE</t>
  </si>
  <si>
    <t>THEZIERS</t>
  </si>
  <si>
    <t>30328</t>
  </si>
  <si>
    <t>E32800011-000</t>
  </si>
  <si>
    <t>0300437M</t>
  </si>
  <si>
    <t>ST PONS LA CALM</t>
  </si>
  <si>
    <t>ECOLE MATERNELLE DE ST PONS LA CALM</t>
  </si>
  <si>
    <t>30292</t>
  </si>
  <si>
    <t>E29200002-000</t>
  </si>
  <si>
    <t>0300443U</t>
  </si>
  <si>
    <t>ECOLE ELEMENTAIRE P. VALERY</t>
  </si>
  <si>
    <t>E29400024-000</t>
  </si>
  <si>
    <t>0300439P</t>
  </si>
  <si>
    <t>ECOLE PRIMAIRE J. GIONO</t>
  </si>
  <si>
    <t>E29400023-000</t>
  </si>
  <si>
    <t>0301024A</t>
  </si>
  <si>
    <t>ECOLE ELEMENTAIRE J.P. FLORIAN</t>
  </si>
  <si>
    <t>E29400020-000</t>
  </si>
  <si>
    <t>0301544R</t>
  </si>
  <si>
    <t>LE GRAND JARDIN</t>
  </si>
  <si>
    <t>ST QUENTIN LA POTERIE</t>
  </si>
  <si>
    <t>30295</t>
  </si>
  <si>
    <t>E29500026-000</t>
  </si>
  <si>
    <t>0300446X</t>
  </si>
  <si>
    <t>E29500025-000</t>
  </si>
  <si>
    <t>0300911C</t>
  </si>
  <si>
    <t>ECOLE MATERNELLE N. LACOMBE</t>
  </si>
  <si>
    <t>E35100069-000</t>
  </si>
  <si>
    <t>0301214G</t>
  </si>
  <si>
    <t>COLLEGE LE MOURION</t>
  </si>
  <si>
    <t>E35100067-000</t>
  </si>
  <si>
    <t>0300807P</t>
  </si>
  <si>
    <t>ST THEODORIT</t>
  </si>
  <si>
    <t>E30000003-000</t>
  </si>
  <si>
    <t>0300811U</t>
  </si>
  <si>
    <t>NADAL</t>
  </si>
  <si>
    <t>ST VICTOR DE MALCAP</t>
  </si>
  <si>
    <t>30303</t>
  </si>
  <si>
    <t>E30300005-000</t>
  </si>
  <si>
    <t>0300808R</t>
  </si>
  <si>
    <t>ST VICTOR DES OULES</t>
  </si>
  <si>
    <t>ECOLE ELEMENTAIRE DE ST VICTOR DES HOULES</t>
  </si>
  <si>
    <t>E30100013-000</t>
  </si>
  <si>
    <t>0301303D</t>
  </si>
  <si>
    <t>ST VICTOR LA COSTE</t>
  </si>
  <si>
    <t>ECOLE ELEMENTAIRE DE ST VICTOR LA COSTE</t>
  </si>
  <si>
    <t>30302</t>
  </si>
  <si>
    <t>E30200018-000</t>
  </si>
  <si>
    <t>0301722J</t>
  </si>
  <si>
    <t>LYCEE G.T. JEAN VILAR</t>
  </si>
  <si>
    <t>E35100188-000</t>
  </si>
  <si>
    <t>0301119D</t>
  </si>
  <si>
    <t>SANCTA-MARIA</t>
  </si>
  <si>
    <t>ECOLE ELEMENTAIRE SANCTA MARIA</t>
  </si>
  <si>
    <t>0300913E</t>
  </si>
  <si>
    <t>VILLEVIEILLE</t>
  </si>
  <si>
    <t>ECOLE PRIMAIRE DE VILLEVIEILLE</t>
  </si>
  <si>
    <t>30352</t>
  </si>
  <si>
    <t>E35200007-000</t>
  </si>
  <si>
    <t>0301471L</t>
  </si>
  <si>
    <t>TREVES</t>
  </si>
  <si>
    <t>ECOLE MATERNELLE DE TREVES</t>
  </si>
  <si>
    <t>30332</t>
  </si>
  <si>
    <t>E33200005-000</t>
  </si>
  <si>
    <t>0301752S</t>
  </si>
  <si>
    <t>ECOLE ELEMENTAIRE DE LA BASTIDE D'ENGRAS</t>
  </si>
  <si>
    <t>LA BASTIDE D ENGRAS</t>
  </si>
  <si>
    <t>30031</t>
  </si>
  <si>
    <t>E03100004-000</t>
  </si>
  <si>
    <t>0301282F</t>
  </si>
  <si>
    <t>ELSA TRIOLET</t>
  </si>
  <si>
    <t>COLLEGE ELSA TRIOLET</t>
  </si>
  <si>
    <t>PLACE RHIN ET DANUBE</t>
  </si>
  <si>
    <t>44</t>
  </si>
  <si>
    <t>E03200023-000</t>
  </si>
  <si>
    <t>0301301B</t>
  </si>
  <si>
    <t>BARON</t>
  </si>
  <si>
    <t>ECOLE ELEMENTAIRE DE BARON</t>
  </si>
  <si>
    <t>30030</t>
  </si>
  <si>
    <t>E03000003-000</t>
  </si>
  <si>
    <t>0300804L</t>
  </si>
  <si>
    <t>ST SAUVEUR CAMPRIEU</t>
  </si>
  <si>
    <t>ECOLE PRIMAIRE ST SAUVEUR CAMPRIEU</t>
  </si>
  <si>
    <t>30297</t>
  </si>
  <si>
    <t>E29700013-000</t>
  </si>
  <si>
    <t>0300499E</t>
  </si>
  <si>
    <t>LUSSAN</t>
  </si>
  <si>
    <t>ECOLE PRIMAIRE DE LUSSAN</t>
  </si>
  <si>
    <t>30151</t>
  </si>
  <si>
    <t>E15100005-000</t>
  </si>
  <si>
    <t>0300220B</t>
  </si>
  <si>
    <t>AUJAC</t>
  </si>
  <si>
    <t>30022</t>
  </si>
  <si>
    <t>0301106P</t>
  </si>
  <si>
    <t>LA SAINTE FAMILLE</t>
  </si>
  <si>
    <t>ECOLE ELEMENTAIRE LA SAINTE FAMILLE</t>
  </si>
  <si>
    <t>E29500021-000</t>
  </si>
  <si>
    <t>0300514W</t>
  </si>
  <si>
    <t>ECOLE PRIMAIRE DU MARTINET</t>
  </si>
  <si>
    <t>E15900011-000</t>
  </si>
  <si>
    <t>0301827Y</t>
  </si>
  <si>
    <t>FEDERICO GARCIA LORCA</t>
  </si>
  <si>
    <t>COLLEGE DE BELLEGARDE</t>
  </si>
  <si>
    <t>0301672E</t>
  </si>
  <si>
    <t>ECOLE MATERNELLE HECTOR MALOT</t>
  </si>
  <si>
    <t>0301814J</t>
  </si>
  <si>
    <t>E.P.PU</t>
  </si>
  <si>
    <t>L'ILE VERTE</t>
  </si>
  <si>
    <t>ECOLE PRIMAIRE L'ILE VERTE</t>
  </si>
  <si>
    <t>ECOLE MATERNELLE H. WALLON</t>
  </si>
  <si>
    <t>0301813H</t>
  </si>
  <si>
    <t>0301833E</t>
  </si>
  <si>
    <t>0301820R</t>
  </si>
  <si>
    <t>SEYNES</t>
  </si>
  <si>
    <t>ECOLE ELEMENTAIRE DE SEYNES</t>
  </si>
  <si>
    <t>Beaucaire</t>
  </si>
  <si>
    <t>Fort</t>
  </si>
  <si>
    <t>Pujaut</t>
  </si>
  <si>
    <t>Codognan</t>
  </si>
  <si>
    <t>Fourques</t>
  </si>
  <si>
    <t>Bellegarde</t>
  </si>
  <si>
    <t>Sauveterre</t>
  </si>
  <si>
    <t>Aimargues</t>
  </si>
  <si>
    <t>Comps</t>
  </si>
  <si>
    <t>Aramon</t>
  </si>
  <si>
    <t>Clarensac</t>
  </si>
  <si>
    <t>Lirac</t>
  </si>
  <si>
    <t>Caveirac</t>
  </si>
  <si>
    <t>INSEE</t>
  </si>
  <si>
    <t>COMMUNES</t>
  </si>
  <si>
    <t>BV</t>
  </si>
  <si>
    <t>CONFL</t>
  </si>
  <si>
    <t>Nb_ETAB</t>
  </si>
  <si>
    <t>NB_ETAB_ZI</t>
  </si>
  <si>
    <t>TF</t>
  </si>
  <si>
    <t>F</t>
  </si>
  <si>
    <t>M</t>
  </si>
  <si>
    <t>Vidourle</t>
  </si>
  <si>
    <t>rhône+vistre+ vidourle</t>
  </si>
  <si>
    <t>Vistre</t>
  </si>
  <si>
    <t>vistre+vidourle</t>
  </si>
  <si>
    <t xml:space="preserve">AIGUEZE                  </t>
  </si>
  <si>
    <t xml:space="preserve">AIMARGUES                </t>
  </si>
  <si>
    <t xml:space="preserve">ALES                     </t>
  </si>
  <si>
    <t xml:space="preserve">ALLEGRE LES FUMADES                 </t>
  </si>
  <si>
    <t>Cèze</t>
  </si>
  <si>
    <t xml:space="preserve">ALZON                    </t>
  </si>
  <si>
    <t xml:space="preserve">Hérault </t>
  </si>
  <si>
    <t xml:space="preserve">ANDUZE                   </t>
  </si>
  <si>
    <t xml:space="preserve">ANGLES (LES)           </t>
  </si>
  <si>
    <t xml:space="preserve">Rhône </t>
  </si>
  <si>
    <t xml:space="preserve">ARAMON                   </t>
  </si>
  <si>
    <t>Rhône</t>
  </si>
  <si>
    <t>gardon+rhône</t>
  </si>
  <si>
    <t xml:space="preserve">ARGILLIERS               </t>
  </si>
  <si>
    <t xml:space="preserve">ARPHY                    </t>
  </si>
  <si>
    <t>hérault+tarn</t>
  </si>
  <si>
    <t xml:space="preserve">ARRE                     </t>
  </si>
  <si>
    <t xml:space="preserve">ARRIGAS                  </t>
  </si>
  <si>
    <t>Hérault</t>
  </si>
  <si>
    <t xml:space="preserve">ASPERES                  </t>
  </si>
  <si>
    <t xml:space="preserve">AUBAIS                   </t>
  </si>
  <si>
    <t xml:space="preserve">AUBORD                   </t>
  </si>
  <si>
    <t xml:space="preserve">AUBUSSARGUES             </t>
  </si>
  <si>
    <t xml:space="preserve">AUJAC                    </t>
  </si>
  <si>
    <t xml:space="preserve">AUJARGUES                </t>
  </si>
  <si>
    <t xml:space="preserve">AULAS                    </t>
  </si>
  <si>
    <t xml:space="preserve">AUMESSAS                 </t>
  </si>
  <si>
    <t xml:space="preserve">AVEZE                    </t>
  </si>
  <si>
    <t xml:space="preserve">BAGARD                   </t>
  </si>
  <si>
    <t xml:space="preserve">BAGNOLS SUR CEZE         </t>
  </si>
  <si>
    <t xml:space="preserve">BARJAC                   </t>
  </si>
  <si>
    <t>cèze+ardèche</t>
  </si>
  <si>
    <t xml:space="preserve">BARON                    </t>
  </si>
  <si>
    <t xml:space="preserve">BASTIDE D'ENGRAS (LA)    </t>
  </si>
  <si>
    <t xml:space="preserve">BEAUCAIRE                </t>
  </si>
  <si>
    <t xml:space="preserve">BEAUVOISIN               </t>
  </si>
  <si>
    <t>rhône+vistre</t>
  </si>
  <si>
    <t xml:space="preserve">BELLEGARDE               </t>
  </si>
  <si>
    <t xml:space="preserve">BELVEZET                 </t>
  </si>
  <si>
    <t xml:space="preserve">BERNIS                   </t>
  </si>
  <si>
    <t xml:space="preserve">BESSEGES          </t>
  </si>
  <si>
    <t xml:space="preserve">BEZ ET ESPARON           </t>
  </si>
  <si>
    <t xml:space="preserve">BEZOUCE                  </t>
  </si>
  <si>
    <t xml:space="preserve">BLANDAS                  </t>
  </si>
  <si>
    <t xml:space="preserve">BLAUZAC                  </t>
  </si>
  <si>
    <t xml:space="preserve">BOISSET ET GAUJAC        </t>
  </si>
  <si>
    <t xml:space="preserve">BOISSIERES               </t>
  </si>
  <si>
    <t xml:space="preserve">BONNEVAUX                </t>
  </si>
  <si>
    <t xml:space="preserve">BORDEZAC                 </t>
  </si>
  <si>
    <t xml:space="preserve">BOUCOIRAN ET NOZIERES    </t>
  </si>
  <si>
    <t xml:space="preserve">BOUILLARGUES             </t>
  </si>
  <si>
    <t xml:space="preserve">BOUQUET                  </t>
  </si>
  <si>
    <t xml:space="preserve">BOURDIC                  </t>
  </si>
  <si>
    <t xml:space="preserve">BRAGASSARGUES            </t>
  </si>
  <si>
    <t xml:space="preserve">BRANOUX LES TAILLADES    </t>
  </si>
  <si>
    <t xml:space="preserve">BRIGNON                  </t>
  </si>
  <si>
    <t xml:space="preserve">BROUZET LES ALES         </t>
  </si>
  <si>
    <t xml:space="preserve">BROUZET LES QUISSAC      </t>
  </si>
  <si>
    <t xml:space="preserve">BRUGUIERE (LA)            </t>
  </si>
  <si>
    <t xml:space="preserve">CABRIERES                </t>
  </si>
  <si>
    <t xml:space="preserve">CADIERE ET CAMBO (LA)      </t>
  </si>
  <si>
    <t xml:space="preserve">CAILAR (LE)               </t>
  </si>
  <si>
    <t xml:space="preserve">CAISSARGUES              </t>
  </si>
  <si>
    <t xml:space="preserve">CALMETTE (LA)             </t>
  </si>
  <si>
    <t xml:space="preserve">CALVISSON                </t>
  </si>
  <si>
    <t xml:space="preserve">CAMPESTRE ET LUC         </t>
  </si>
  <si>
    <t xml:space="preserve">CANAULES ET ARGENTIERES  </t>
  </si>
  <si>
    <t xml:space="preserve">CANNES ET CLAIRAN        </t>
  </si>
  <si>
    <t xml:space="preserve">CAPELLE ET MASMOLENE (LA)  </t>
  </si>
  <si>
    <t>gardon+cèze</t>
  </si>
  <si>
    <t xml:space="preserve">CARDET                   </t>
  </si>
  <si>
    <t xml:space="preserve">CARNAS                   </t>
  </si>
  <si>
    <t xml:space="preserve">CARSAN                   </t>
  </si>
  <si>
    <t>rhône+ardèche</t>
  </si>
  <si>
    <t xml:space="preserve">CASSAGNOLES              </t>
  </si>
  <si>
    <t xml:space="preserve">CASTELNAU VALENCE        </t>
  </si>
  <si>
    <t xml:space="preserve">CASTILLON DU GARD        </t>
  </si>
  <si>
    <t xml:space="preserve">CAUSSE BEGON             </t>
  </si>
  <si>
    <t xml:space="preserve">CAVEIRAC               </t>
  </si>
  <si>
    <t xml:space="preserve">CAVILLARGUES             </t>
  </si>
  <si>
    <t xml:space="preserve">CENDRAS                  </t>
  </si>
  <si>
    <t xml:space="preserve">CHAMBON                  </t>
  </si>
  <si>
    <t xml:space="preserve">CHAMBORIGAUD             </t>
  </si>
  <si>
    <t xml:space="preserve">CHUSCLAN                 </t>
  </si>
  <si>
    <t>rhône+cèze</t>
  </si>
  <si>
    <t xml:space="preserve">CLARENSAC                </t>
  </si>
  <si>
    <t>gardon+vistre</t>
  </si>
  <si>
    <t xml:space="preserve">CODOGNAN                 </t>
  </si>
  <si>
    <t xml:space="preserve">CODOLET                  </t>
  </si>
  <si>
    <t xml:space="preserve">COLLIAS                  </t>
  </si>
  <si>
    <t xml:space="preserve">COLLORGUES               </t>
  </si>
  <si>
    <t xml:space="preserve">COLOGNAC                 </t>
  </si>
  <si>
    <t xml:space="preserve">COMBAS                   </t>
  </si>
  <si>
    <t xml:space="preserve">COMPS                    </t>
  </si>
  <si>
    <t xml:space="preserve">CONCOULES                </t>
  </si>
  <si>
    <t xml:space="preserve">CONGENIES                </t>
  </si>
  <si>
    <t xml:space="preserve">CONNAUX                  </t>
  </si>
  <si>
    <t xml:space="preserve">CONQUEYRAC               </t>
  </si>
  <si>
    <t xml:space="preserve">CORBES                   </t>
  </si>
  <si>
    <t xml:space="preserve">CORCONNE                 </t>
  </si>
  <si>
    <t xml:space="preserve">CORNILLON                </t>
  </si>
  <si>
    <t xml:space="preserve">COURRY                   </t>
  </si>
  <si>
    <t xml:space="preserve">CRESPIAN                 </t>
  </si>
  <si>
    <t xml:space="preserve">CROS                     </t>
  </si>
  <si>
    <t xml:space="preserve">CRUVIERS LASCOURS        </t>
  </si>
  <si>
    <t xml:space="preserve">DEAUX                    </t>
  </si>
  <si>
    <t xml:space="preserve">DIONS                    </t>
  </si>
  <si>
    <t xml:space="preserve">DOMAZAN                  </t>
  </si>
  <si>
    <t xml:space="preserve">DOMESSARGUES             </t>
  </si>
  <si>
    <t>gardon+vidourle</t>
  </si>
  <si>
    <t xml:space="preserve">DOURBIES                 </t>
  </si>
  <si>
    <t xml:space="preserve">DURFORT ET ST MARTIN DE  </t>
  </si>
  <si>
    <t xml:space="preserve">ESTEZARGUES              </t>
  </si>
  <si>
    <t xml:space="preserve">ESTRECHURE (L')             </t>
  </si>
  <si>
    <t xml:space="preserve">EUZET                    </t>
  </si>
  <si>
    <t xml:space="preserve">FLAUX                    </t>
  </si>
  <si>
    <t xml:space="preserve">FOISSAC                  </t>
  </si>
  <si>
    <t xml:space="preserve">FONS OUTRE GARDON        </t>
  </si>
  <si>
    <t xml:space="preserve">FONS SUR LUSSAN          </t>
  </si>
  <si>
    <t xml:space="preserve">FONTANES                 </t>
  </si>
  <si>
    <t xml:space="preserve">FONTARECHES              </t>
  </si>
  <si>
    <t xml:space="preserve">FOURNES                  </t>
  </si>
  <si>
    <t xml:space="preserve">FOURQUES                 </t>
  </si>
  <si>
    <t xml:space="preserve">FRESSAC                  </t>
  </si>
  <si>
    <t xml:space="preserve">GAGNIERES                </t>
  </si>
  <si>
    <t xml:space="preserve">GAILHAN                  </t>
  </si>
  <si>
    <t xml:space="preserve">GAJAN                    </t>
  </si>
  <si>
    <t xml:space="preserve">GALLARGUES LE MONTUEUX   </t>
  </si>
  <si>
    <t xml:space="preserve">GARN (LE)                  </t>
  </si>
  <si>
    <t xml:space="preserve">GARONS                   </t>
  </si>
  <si>
    <t xml:space="preserve">GARRIGUES SAINTE EULALIE </t>
  </si>
  <si>
    <t xml:space="preserve">GAUJAC                   </t>
  </si>
  <si>
    <t xml:space="preserve">GENERAC                  </t>
  </si>
  <si>
    <t>vistre+rhone</t>
  </si>
  <si>
    <t xml:space="preserve">GENERARGUES              </t>
  </si>
  <si>
    <t xml:space="preserve">GENOLHAC                 </t>
  </si>
  <si>
    <t xml:space="preserve">GOUDARGUES               </t>
  </si>
  <si>
    <t xml:space="preserve">GRAND COMBE (LA)           </t>
  </si>
  <si>
    <t xml:space="preserve">GRAU DU ROI (LE)           </t>
  </si>
  <si>
    <t>rhône+vidourle</t>
  </si>
  <si>
    <t xml:space="preserve">ISSIRAC                  </t>
  </si>
  <si>
    <t xml:space="preserve">JONQUIERES SAINT VINCENT </t>
  </si>
  <si>
    <t xml:space="preserve">JUNAS                    </t>
  </si>
  <si>
    <t xml:space="preserve">LAMELOUZE                </t>
  </si>
  <si>
    <t xml:space="preserve">LANGLADE                 </t>
  </si>
  <si>
    <t xml:space="preserve">LANUEJOLS                </t>
  </si>
  <si>
    <t xml:space="preserve">LASALLE                  </t>
  </si>
  <si>
    <t xml:space="preserve">LAUDUN                   </t>
  </si>
  <si>
    <t xml:space="preserve">LAVAL PRADEL             </t>
  </si>
  <si>
    <t xml:space="preserve">LAVAL SAINT ROMAN        </t>
  </si>
  <si>
    <t>Ardèche</t>
  </si>
  <si>
    <t xml:space="preserve">LECQUES                  </t>
  </si>
  <si>
    <t xml:space="preserve">LEDENON                  </t>
  </si>
  <si>
    <t xml:space="preserve">LEDIGNAN                 </t>
  </si>
  <si>
    <t xml:space="preserve">LEZAN                    </t>
  </si>
  <si>
    <t xml:space="preserve">LIOUC                    </t>
  </si>
  <si>
    <t xml:space="preserve">LIRAC                    </t>
  </si>
  <si>
    <t xml:space="preserve">LOGRIAN FLORIAN          </t>
  </si>
  <si>
    <t xml:space="preserve">LUSSAN                   </t>
  </si>
  <si>
    <t xml:space="preserve">MAGES (LES)                </t>
  </si>
  <si>
    <t xml:space="preserve">MALONS ET ELZE           </t>
  </si>
  <si>
    <t xml:space="preserve">MANDAGOUT                </t>
  </si>
  <si>
    <t xml:space="preserve">MANDUEL                  </t>
  </si>
  <si>
    <t xml:space="preserve">MARGUERITTES             </t>
  </si>
  <si>
    <t xml:space="preserve">MARTIGNARGUES            </t>
  </si>
  <si>
    <t xml:space="preserve">MARTINET (LE)              </t>
  </si>
  <si>
    <t xml:space="preserve">MARUEJOLS LES GARDON     </t>
  </si>
  <si>
    <t xml:space="preserve">MASSANES                 </t>
  </si>
  <si>
    <t xml:space="preserve">MASSILLARGUES ATTUECH    </t>
  </si>
  <si>
    <t xml:space="preserve">MAURESSARGUES            </t>
  </si>
  <si>
    <t xml:space="preserve">MEJANNES LE CLAP         </t>
  </si>
  <si>
    <t xml:space="preserve">MEJANNES LES ALES        </t>
  </si>
  <si>
    <t xml:space="preserve">MEYNES                   </t>
  </si>
  <si>
    <t xml:space="preserve">MEYRANNES                </t>
  </si>
  <si>
    <t xml:space="preserve">MIALET                   </t>
  </si>
  <si>
    <t xml:space="preserve">MILHAUD                  </t>
  </si>
  <si>
    <t xml:space="preserve">MOLIERES CAVAILLAC       </t>
  </si>
  <si>
    <t xml:space="preserve">MOLIERES SUR CEZE        </t>
  </si>
  <si>
    <t xml:space="preserve">MONOBLET                 </t>
  </si>
  <si>
    <t xml:space="preserve">MONS                     </t>
  </si>
  <si>
    <t xml:space="preserve">MONTAGNAC                </t>
  </si>
  <si>
    <t xml:space="preserve">MONTAREN ET SAINT MEDIER </t>
  </si>
  <si>
    <t xml:space="preserve">MONTCLUS                 </t>
  </si>
  <si>
    <t xml:space="preserve">MONTDARDIER              </t>
  </si>
  <si>
    <t xml:space="preserve">MONTEILS                 </t>
  </si>
  <si>
    <t xml:space="preserve">MONTFAUCON               </t>
  </si>
  <si>
    <t xml:space="preserve">MONTFRIN                 </t>
  </si>
  <si>
    <t xml:space="preserve">MONTIGNARGUES            </t>
  </si>
  <si>
    <t xml:space="preserve">MONTMIRAT                </t>
  </si>
  <si>
    <t xml:space="preserve">MONTPEZAT                </t>
  </si>
  <si>
    <t xml:space="preserve">MOULEZAN                 </t>
  </si>
  <si>
    <t xml:space="preserve">MOUSSAC                  </t>
  </si>
  <si>
    <t xml:space="preserve">MUS                      </t>
  </si>
  <si>
    <t xml:space="preserve">NAGES ET SOLORGUES       </t>
  </si>
  <si>
    <t xml:space="preserve">NAVACELLES               </t>
  </si>
  <si>
    <t xml:space="preserve">NERS                     </t>
  </si>
  <si>
    <t xml:space="preserve">NIMES                    </t>
  </si>
  <si>
    <t xml:space="preserve">ORSAN                    </t>
  </si>
  <si>
    <t xml:space="preserve">ORTHOUX SERIGNAC QUILHAN </t>
  </si>
  <si>
    <t xml:space="preserve">PARIGNARGUES             </t>
  </si>
  <si>
    <t xml:space="preserve">PEYREMALE                </t>
  </si>
  <si>
    <t xml:space="preserve">PEYROLLES                </t>
  </si>
  <si>
    <t xml:space="preserve">PIN (LE)                   </t>
  </si>
  <si>
    <t xml:space="preserve">PLANS (LES)                </t>
  </si>
  <si>
    <t xml:space="preserve">PLANTIERS (LES)          </t>
  </si>
  <si>
    <t xml:space="preserve">POMMIERS                 </t>
  </si>
  <si>
    <t xml:space="preserve">POMPIGNAN                </t>
  </si>
  <si>
    <t xml:space="preserve">PONT SAINT ESPRIT        </t>
  </si>
  <si>
    <t xml:space="preserve">PONTEILS ET BRESIS       </t>
  </si>
  <si>
    <t xml:space="preserve">PORTES                   </t>
  </si>
  <si>
    <t xml:space="preserve">POTELIERES               </t>
  </si>
  <si>
    <t xml:space="preserve">POUGNADORESSE            </t>
  </si>
  <si>
    <t xml:space="preserve">POULX                    </t>
  </si>
  <si>
    <t xml:space="preserve">POUZILHAC                </t>
  </si>
  <si>
    <t xml:space="preserve">PUECHREDON               </t>
  </si>
  <si>
    <t xml:space="preserve">PUJAUT                   </t>
  </si>
  <si>
    <t xml:space="preserve">QUISSAC                  </t>
  </si>
  <si>
    <t xml:space="preserve">REDESSAN                 </t>
  </si>
  <si>
    <t xml:space="preserve">REMOULINS                </t>
  </si>
  <si>
    <t xml:space="preserve">REVENS                   </t>
  </si>
  <si>
    <t xml:space="preserve">RIBAUTE LES TAVERNES     </t>
  </si>
  <si>
    <t xml:space="preserve">RIVIERES                 </t>
  </si>
  <si>
    <t xml:space="preserve">ROBIAC ROCHESSADOULE     </t>
  </si>
  <si>
    <t xml:space="preserve">ROCHEFORT DU GARD        </t>
  </si>
  <si>
    <t xml:space="preserve">ROCHEGUDE                </t>
  </si>
  <si>
    <t xml:space="preserve">RODILHAN                 </t>
  </si>
  <si>
    <t xml:space="preserve">ROGUES                   </t>
  </si>
  <si>
    <t xml:space="preserve">ROQUE SUR CEZE         </t>
  </si>
  <si>
    <t xml:space="preserve">ROQUEDUR                 </t>
  </si>
  <si>
    <t xml:space="preserve">ROQUEMAURE               </t>
  </si>
  <si>
    <t xml:space="preserve">ROUSSON                  </t>
  </si>
  <si>
    <t xml:space="preserve">ROUVIERE (LA)              </t>
  </si>
  <si>
    <t xml:space="preserve">SABRAN                   </t>
  </si>
  <si>
    <t xml:space="preserve">SAINT ALEXANDRE          </t>
  </si>
  <si>
    <t xml:space="preserve">SAINT AMBROIX            </t>
  </si>
  <si>
    <t xml:space="preserve">SAINT ANDRE DE MAJENCOULES  </t>
  </si>
  <si>
    <t xml:space="preserve">SAINT ANDRE DE ROQUEPERTUIS </t>
  </si>
  <si>
    <t xml:space="preserve">SAINT ANDRE DE VALBORGNE    </t>
  </si>
  <si>
    <t xml:space="preserve">SAINT ANDRE D'OLERARGUES    </t>
  </si>
  <si>
    <t xml:space="preserve">SAINT BAUZELY            </t>
  </si>
  <si>
    <t xml:space="preserve">SAINT BENEZET            </t>
  </si>
  <si>
    <t xml:space="preserve">SAINT BONNET DE SALENDRINQUE </t>
  </si>
  <si>
    <t xml:space="preserve">SAINT BONNET DU GARD     </t>
  </si>
  <si>
    <t xml:space="preserve">SAINT BRES               </t>
  </si>
  <si>
    <t xml:space="preserve">SAINT BRESSON            </t>
  </si>
  <si>
    <t xml:space="preserve">SAINT CESAIRE DE GAUZIGNAN  </t>
  </si>
  <si>
    <t xml:space="preserve">SAINT CHAPTES            </t>
  </si>
  <si>
    <t xml:space="preserve">SAINT CHRISTOL DE RODIERES  </t>
  </si>
  <si>
    <t xml:space="preserve">SAINT CHRISTOL LES ALES  </t>
  </si>
  <si>
    <t xml:space="preserve">SAINT CLEMENT            </t>
  </si>
  <si>
    <t xml:space="preserve">SAINT COMES ET MARUEJOLS  </t>
  </si>
  <si>
    <t xml:space="preserve">SAINT DENIS              </t>
  </si>
  <si>
    <t xml:space="preserve">SAINT DEZERY             </t>
  </si>
  <si>
    <t xml:space="preserve">SAINT DIONISY            </t>
  </si>
  <si>
    <t xml:space="preserve">SAINT ETIENNE DE L'OLM   </t>
  </si>
  <si>
    <t xml:space="preserve">SAINT ETIENNE DES SORTS  </t>
  </si>
  <si>
    <t xml:space="preserve">SAINT FELIX DE PALLIERES </t>
  </si>
  <si>
    <t xml:space="preserve">SAINT FLORENT SUR AUZONNET  </t>
  </si>
  <si>
    <t xml:space="preserve">SAINT GENIES DE COMOLAS  </t>
  </si>
  <si>
    <t xml:space="preserve">SAINT GENIES DE MALGOIRES   </t>
  </si>
  <si>
    <t xml:space="preserve">SAINT GERVAIS            </t>
  </si>
  <si>
    <t xml:space="preserve">SAINT GERVASY            </t>
  </si>
  <si>
    <t xml:space="preserve">SAINT GILLES             </t>
  </si>
  <si>
    <t xml:space="preserve">SAINT HILAIRE DE BRETHMAS   </t>
  </si>
  <si>
    <t xml:space="preserve">SAINT HILAIRE D'OZILHAN  </t>
  </si>
  <si>
    <t xml:space="preserve">SAINT HIPPOLYTE DE CATON </t>
  </si>
  <si>
    <t xml:space="preserve">SAINT HIPPOLYTE DE MONTAIGU </t>
  </si>
  <si>
    <t xml:space="preserve">SAINT HIPPOLYTE DU FORT  </t>
  </si>
  <si>
    <t xml:space="preserve">SAINT JEAN DE CEYRARGUES </t>
  </si>
  <si>
    <t xml:space="preserve">SAINT JEAN DE CRIEULON   </t>
  </si>
  <si>
    <t>SAINT JEAN DE MARUEJOLS</t>
  </si>
  <si>
    <t xml:space="preserve">SAINT JEAN DE SERRES     </t>
  </si>
  <si>
    <t xml:space="preserve">SAINT JEAN DE VALERISCLE </t>
  </si>
  <si>
    <t xml:space="preserve">SAINT JEAN DU GARD       </t>
  </si>
  <si>
    <t xml:space="preserve">SAINT JEAN DU PIN        </t>
  </si>
  <si>
    <t xml:space="preserve">SAINT JULIEN DE CASSAGNAS   </t>
  </si>
  <si>
    <t xml:space="preserve">SAINT JULIEN DE LA NEF   </t>
  </si>
  <si>
    <t xml:space="preserve">SAINT JULIEN DE PEYROLAS </t>
  </si>
  <si>
    <t xml:space="preserve">SAINT JULIEN LES ROSIERS </t>
  </si>
  <si>
    <t xml:space="preserve">SAINT JUST ET VACQUIERES </t>
  </si>
  <si>
    <t xml:space="preserve">SAINT LAURENT D'AIGOUZE  </t>
  </si>
  <si>
    <t xml:space="preserve">SAINT LAURENT DE CARNOLS </t>
  </si>
  <si>
    <t xml:space="preserve">SAINT LAURENT DES ARBRES </t>
  </si>
  <si>
    <t xml:space="preserve">SAINT LAURENT LA VERNEDE </t>
  </si>
  <si>
    <t xml:space="preserve">SAINT LAURENT LE MINIER  </t>
  </si>
  <si>
    <t xml:space="preserve">SAINT MAMERT DU GARD     </t>
  </si>
  <si>
    <t xml:space="preserve">SAINT MARCEL DE CAREIRET </t>
  </si>
  <si>
    <t xml:space="preserve">SAINT MARTIAL            </t>
  </si>
  <si>
    <t xml:space="preserve">SAINT MARTIN DE VALGALGUES  </t>
  </si>
  <si>
    <t>SAINT MAURICE DE CAZEVIEILLE</t>
  </si>
  <si>
    <t xml:space="preserve">SAINT MAXIMIN            </t>
  </si>
  <si>
    <t xml:space="preserve">SAINT MICHEL D'EUZET     </t>
  </si>
  <si>
    <t xml:space="preserve">SAINT NAZAIRE            </t>
  </si>
  <si>
    <t xml:space="preserve">SAINT NAZAIRE DES GARDIES   </t>
  </si>
  <si>
    <t xml:space="preserve">SAINT PAUL LA COSTE      </t>
  </si>
  <si>
    <t xml:space="preserve">SAINT PAUL LES FONTS     </t>
  </si>
  <si>
    <t xml:space="preserve">SAINT PAULET DE CAISSON  </t>
  </si>
  <si>
    <t xml:space="preserve">SAINT PONS LA CALM       </t>
  </si>
  <si>
    <t xml:space="preserve">SAINT PRIVAT DE CHAMPCLOS   </t>
  </si>
  <si>
    <t xml:space="preserve">SAINT PRIVAT DES VIEUX   </t>
  </si>
  <si>
    <t xml:space="preserve">SAINT QUENTIN LA POTERIE </t>
  </si>
  <si>
    <t xml:space="preserve">SAINT ROMAN DE CODIERES  </t>
  </si>
  <si>
    <t>hérault+vidourle</t>
  </si>
  <si>
    <t xml:space="preserve">SAINT SAUVEUR CAMPRIEU   </t>
  </si>
  <si>
    <t>SAINT SEBASTIEN D'AIGREFEUILLE</t>
  </si>
  <si>
    <t xml:space="preserve">SAINT SIFFRET            </t>
  </si>
  <si>
    <t xml:space="preserve">SAINT THEODORIT          </t>
  </si>
  <si>
    <t xml:space="preserve">SAINT VICTOR DE MALCAP   </t>
  </si>
  <si>
    <t xml:space="preserve">SAINT VICTOR DES OULES   </t>
  </si>
  <si>
    <t xml:space="preserve">SAINT VICTOR LA COSTE    </t>
  </si>
  <si>
    <t xml:space="preserve">SAINTE ANASTASIE         </t>
  </si>
  <si>
    <t xml:space="preserve">SAINTE CECILE D'ANDORGE  </t>
  </si>
  <si>
    <t xml:space="preserve">SAINTE CROIX DE CADERLE  </t>
  </si>
  <si>
    <t xml:space="preserve">SALAZAC                  </t>
  </si>
  <si>
    <t xml:space="preserve">SALINDRES                </t>
  </si>
  <si>
    <t xml:space="preserve">SALINELLES               </t>
  </si>
  <si>
    <t xml:space="preserve">SALLES DU GARDON (LES)    </t>
  </si>
  <si>
    <t xml:space="preserve">SANILHAC ET SAGRIES      </t>
  </si>
  <si>
    <t xml:space="preserve">SARDAN                   </t>
  </si>
  <si>
    <t xml:space="preserve">SAUMANE </t>
  </si>
  <si>
    <t xml:space="preserve">SAUVE                    </t>
  </si>
  <si>
    <t xml:space="preserve">SAUVETERRE               </t>
  </si>
  <si>
    <t xml:space="preserve">SAUZET                   </t>
  </si>
  <si>
    <t xml:space="preserve">SAVIGNARGUES             </t>
  </si>
  <si>
    <t xml:space="preserve">SAZE                     </t>
  </si>
  <si>
    <t xml:space="preserve">SENECHAS                 </t>
  </si>
  <si>
    <t xml:space="preserve">SERNHAC                  </t>
  </si>
  <si>
    <t xml:space="preserve">SERVAS                   </t>
  </si>
  <si>
    <t xml:space="preserve">SERVIERS ET LABAUME      </t>
  </si>
  <si>
    <t xml:space="preserve">SEYNES                   </t>
  </si>
  <si>
    <t xml:space="preserve">SOMMIERES                </t>
  </si>
  <si>
    <t xml:space="preserve">SOUDORGUES               </t>
  </si>
  <si>
    <t xml:space="preserve">SOUSTELLE                </t>
  </si>
  <si>
    <t xml:space="preserve">SOUVIGNARGUES            </t>
  </si>
  <si>
    <t xml:space="preserve">SUMENE                   </t>
  </si>
  <si>
    <t xml:space="preserve">TAVEL                    </t>
  </si>
  <si>
    <t xml:space="preserve">THARAUX                  </t>
  </si>
  <si>
    <t xml:space="preserve">THEZIERS                 </t>
  </si>
  <si>
    <t xml:space="preserve">TORNAC                   </t>
  </si>
  <si>
    <t xml:space="preserve">TRESQUES                 </t>
  </si>
  <si>
    <t xml:space="preserve">TREVES                   </t>
  </si>
  <si>
    <t xml:space="preserve">UCHAUD                   </t>
  </si>
  <si>
    <t xml:space="preserve">UZES                     </t>
  </si>
  <si>
    <t xml:space="preserve">VABRES                   </t>
  </si>
  <si>
    <t xml:space="preserve">VALLABREGUES             </t>
  </si>
  <si>
    <t xml:space="preserve">VALLABRIX                </t>
  </si>
  <si>
    <t xml:space="preserve">VALLERARGUES             </t>
  </si>
  <si>
    <t xml:space="preserve">VALLIGUIERES             </t>
  </si>
  <si>
    <t xml:space="preserve">VAUVERT                  </t>
  </si>
  <si>
    <t xml:space="preserve">VENEJAN                  </t>
  </si>
  <si>
    <t xml:space="preserve">VERFEUIL                 </t>
  </si>
  <si>
    <t xml:space="preserve">VERGEZE                  </t>
  </si>
  <si>
    <t xml:space="preserve">VERS PONT DU GARD        </t>
  </si>
  <si>
    <t xml:space="preserve">VESTRIC ET CANDIAC       </t>
  </si>
  <si>
    <t xml:space="preserve">VEZENOBRES               </t>
  </si>
  <si>
    <t xml:space="preserve">VIC LE FESQ              </t>
  </si>
  <si>
    <t xml:space="preserve">VIGAN (LE)                 </t>
  </si>
  <si>
    <t xml:space="preserve">VILLENEUVE LES AVIGNON   </t>
  </si>
  <si>
    <t xml:space="preserve">VILLEVIEILLE             </t>
  </si>
  <si>
    <t xml:space="preserve">VISSEC                   </t>
  </si>
  <si>
    <t>UAI</t>
  </si>
  <si>
    <t>TYPE</t>
  </si>
  <si>
    <t>NOM</t>
  </si>
  <si>
    <t>COMMUNE</t>
  </si>
  <si>
    <t>Maternelle</t>
  </si>
  <si>
    <t>ZI</t>
  </si>
  <si>
    <t>Gardons</t>
  </si>
  <si>
    <t>Rhône + Vistre</t>
  </si>
  <si>
    <t>Rhône + Vidourle + Vistre</t>
  </si>
  <si>
    <t>Vidourle  + Vistre</t>
  </si>
  <si>
    <t>ECOLE ELEMENTAIRE PUBLIQUE</t>
  </si>
  <si>
    <t>ECOLE ELEMENTAIRE VEIGALIER</t>
  </si>
  <si>
    <t>Modéré</t>
  </si>
  <si>
    <t>Résiduel</t>
  </si>
  <si>
    <t>ECOLE MATERNELLE FAUBOURG DU SOLEIL</t>
  </si>
  <si>
    <t>Rhône + Gardons</t>
  </si>
  <si>
    <t>BREAU - MARS</t>
  </si>
  <si>
    <t>Rhône + Cèze</t>
  </si>
  <si>
    <t>Rhône + Vidourle</t>
  </si>
  <si>
    <t>Gardons + Vistre</t>
  </si>
  <si>
    <t>Tarn Dourbie</t>
  </si>
  <si>
    <t>Gardons + Cèze</t>
  </si>
  <si>
    <t>Gardons + Vidourle</t>
  </si>
  <si>
    <t>Rhône + Ardèche</t>
  </si>
  <si>
    <t>VAL D'AIGOUAL</t>
  </si>
  <si>
    <t>ECOLE PRIMAIRE PONT DES CHARETTES (école Montessori)</t>
  </si>
  <si>
    <t>Etablissements scolaires en zone inondable</t>
  </si>
  <si>
    <t>bassin versant</t>
  </si>
  <si>
    <t>% effectif total ZI / effectif total</t>
  </si>
  <si>
    <t>GARD</t>
  </si>
  <si>
    <t>aléa très fort et fort</t>
  </si>
  <si>
    <t>aléa modéré</t>
  </si>
  <si>
    <t>aléa indifférencié</t>
  </si>
  <si>
    <t>hors zone inondable</t>
  </si>
  <si>
    <t>total écoles en ZI</t>
  </si>
  <si>
    <t>Effectif hors zone inondable</t>
  </si>
  <si>
    <t>type d'établissements</t>
  </si>
  <si>
    <t>total établissements</t>
  </si>
  <si>
    <t>écoles maternelles</t>
  </si>
  <si>
    <t>écoles élémentaires</t>
  </si>
  <si>
    <t>collèges</t>
  </si>
  <si>
    <t>total</t>
  </si>
  <si>
    <t>effectif total</t>
  </si>
  <si>
    <t>aléa très fort</t>
  </si>
  <si>
    <t>aléa fort</t>
  </si>
  <si>
    <t xml:space="preserve">aléa résiduel </t>
  </si>
  <si>
    <t>effectif  en ZI</t>
  </si>
  <si>
    <t>effectif hors zone inondable</t>
  </si>
  <si>
    <t>effectif en zone inondable</t>
  </si>
  <si>
    <t>nb établissements en zone inondable</t>
  </si>
  <si>
    <t>nb établissemens hors zone inondable</t>
  </si>
  <si>
    <t>RESI</t>
  </si>
  <si>
    <t>IND</t>
  </si>
  <si>
    <t>NB_ELEV</t>
  </si>
  <si>
    <t>POURC_ET_ZI</t>
  </si>
  <si>
    <t>POURC_EFF_ZI</t>
  </si>
  <si>
    <t>OBJECTID</t>
  </si>
  <si>
    <t>NOMUSUEL</t>
  </si>
  <si>
    <t>ALEA</t>
  </si>
  <si>
    <t>SECTEUR</t>
  </si>
  <si>
    <t>ADRESSE</t>
  </si>
  <si>
    <t>CP,C,5</t>
  </si>
  <si>
    <t>LIEU_DIT</t>
  </si>
  <si>
    <t>nb classes</t>
  </si>
  <si>
    <t>EF_TOT</t>
  </si>
  <si>
    <t>PERSO_PRIV</t>
  </si>
  <si>
    <t>PERSO_REG</t>
  </si>
  <si>
    <t>0300139N</t>
  </si>
  <si>
    <t>LEGTA</t>
  </si>
  <si>
    <t>Marie Durand</t>
  </si>
  <si>
    <t>LEGTA Marie Durand</t>
  </si>
  <si>
    <t>Domaine de Donadille</t>
  </si>
  <si>
    <t>Donadille</t>
  </si>
  <si>
    <t>03001430S</t>
  </si>
  <si>
    <t>MFREO</t>
  </si>
  <si>
    <t>Pont du Gard</t>
  </si>
  <si>
    <t>MFREO du Pont du Gard</t>
  </si>
  <si>
    <t>UNMFREO</t>
  </si>
  <si>
    <t>14 Les Codes Bas</t>
  </si>
  <si>
    <t>Les Codes Bas</t>
  </si>
  <si>
    <t>03001330H</t>
  </si>
  <si>
    <t>MFR</t>
  </si>
  <si>
    <t>Petite Camargue</t>
  </si>
  <si>
    <t>MFR Petite Camargue</t>
  </si>
  <si>
    <t>Route des Plages</t>
  </si>
  <si>
    <t>0301432U</t>
  </si>
  <si>
    <t>La Gardonnenque</t>
  </si>
  <si>
    <t>MFR La Gardonnenque</t>
  </si>
  <si>
    <t>Route Nationale</t>
  </si>
  <si>
    <t>03001433V</t>
  </si>
  <si>
    <t>Le Grand Mas</t>
  </si>
  <si>
    <t>MFR Le Grand Mas</t>
  </si>
  <si>
    <t>Indifférencié</t>
  </si>
  <si>
    <t>03001324B</t>
  </si>
  <si>
    <t>LEPAP</t>
  </si>
  <si>
    <t>Meynes</t>
  </si>
  <si>
    <t>LEPAP de Meynes</t>
  </si>
  <si>
    <t>UNREP</t>
  </si>
  <si>
    <t>9 Route de Bezouce</t>
  </si>
  <si>
    <t>03001431T</t>
  </si>
  <si>
    <t>Marguerittes</t>
  </si>
  <si>
    <t>MFR de Marguerittes</t>
  </si>
  <si>
    <t>Route départementale 6086</t>
  </si>
  <si>
    <t>La Granelle</t>
  </si>
  <si>
    <t>0301649E</t>
  </si>
  <si>
    <t>CNEAP</t>
  </si>
  <si>
    <t>Institut Emmanuel d'Alzon</t>
  </si>
  <si>
    <t>Château de Candiac</t>
  </si>
  <si>
    <t>0301633M</t>
  </si>
  <si>
    <t>St Hippolyte</t>
  </si>
  <si>
    <t>MFR de St Hippolyte du Fort</t>
  </si>
  <si>
    <t>9 etablissements agricoles</t>
  </si>
  <si>
    <t>Route d'Alès</t>
  </si>
  <si>
    <t>id</t>
  </si>
  <si>
    <t>numero_uai</t>
  </si>
  <si>
    <t>appellatio</t>
  </si>
  <si>
    <t>denominati</t>
  </si>
  <si>
    <t>patronyme_</t>
  </si>
  <si>
    <t>secteur_pu</t>
  </si>
  <si>
    <t>adresse_ua</t>
  </si>
  <si>
    <t>boite_post</t>
  </si>
  <si>
    <t>code_posta</t>
  </si>
  <si>
    <t>localite_a</t>
  </si>
  <si>
    <t>libelle_co</t>
  </si>
  <si>
    <t>nature_u_1</t>
  </si>
  <si>
    <t>etat_eta_1</t>
  </si>
  <si>
    <t>code_commu</t>
  </si>
  <si>
    <t>code_minis</t>
  </si>
  <si>
    <t>libelle_mi</t>
  </si>
  <si>
    <t>date_ouver</t>
  </si>
  <si>
    <t>correction</t>
  </si>
  <si>
    <t>regard_typ</t>
  </si>
  <si>
    <t>regard_nom</t>
  </si>
  <si>
    <t>regard_erp</t>
  </si>
  <si>
    <t>Ecole maternelle</t>
  </si>
  <si>
    <t>ECOLE MATERNELLE PUBLIQUE</t>
  </si>
  <si>
    <t>Public</t>
  </si>
  <si>
    <t>Place de la Mairie</t>
  </si>
  <si>
    <t>Combas</t>
  </si>
  <si>
    <t>Parfaite</t>
  </si>
  <si>
    <t>ECOLE MATERNELLE</t>
  </si>
  <si>
    <t>OUVERT</t>
  </si>
  <si>
    <t>06</t>
  </si>
  <si>
    <t>MINISTERE DE L'EDUCATION NATIONALE</t>
  </si>
  <si>
    <t>ECOLE MATERNELLE DE COMBAS</t>
  </si>
  <si>
    <t>0301877C</t>
  </si>
  <si>
    <t>ECOLE SECONDAIRE PRIVEE</t>
  </si>
  <si>
    <t>405 A avenue du Docteur Fleming</t>
  </si>
  <si>
    <t>COLLEGE</t>
  </si>
  <si>
    <t>Ecole primaire</t>
  </si>
  <si>
    <t>ECOLE DE NIVEAU ELEMENTAIRE</t>
  </si>
  <si>
    <t>Ecole primaire La Garrigue</t>
  </si>
  <si>
    <t>LA GARRIGUE</t>
  </si>
  <si>
    <t>Route de collias</t>
  </si>
  <si>
    <t>Rue</t>
  </si>
  <si>
    <t>ECOLE ELEMENTAIRE DE CABRIERES</t>
  </si>
  <si>
    <t>245 rue du Stade</t>
  </si>
  <si>
    <t>Saint-Chaptes</t>
  </si>
  <si>
    <t>Le village</t>
  </si>
  <si>
    <t>Aujac</t>
  </si>
  <si>
    <t>Mauvaise</t>
  </si>
  <si>
    <t>Ville</t>
  </si>
  <si>
    <t>ECOLE ELEMENTAIRE D'AUJAC</t>
  </si>
  <si>
    <t>ECOLE MATERNELLE J. MACE CITADELLE</t>
  </si>
  <si>
    <t>Place du Champ de Foire</t>
  </si>
  <si>
    <t>Castillon-du-Gard</t>
  </si>
  <si>
    <t>Correcte</t>
  </si>
  <si>
    <t>ECOLE PRIMAIRE DE CASTILLON DU GARD</t>
  </si>
  <si>
    <t>Lussan</t>
  </si>
  <si>
    <t>Place de la Poste</t>
  </si>
  <si>
    <t>Montdardier</t>
  </si>
  <si>
    <t>VAL D AIGOUAL</t>
  </si>
  <si>
    <t>Val-d'Aigoual</t>
  </si>
  <si>
    <t>59 rue du Couchant</t>
  </si>
  <si>
    <t>Ecole primaire Isabelle Autissier</t>
  </si>
  <si>
    <t>ISABELLE AUTISSIER</t>
  </si>
  <si>
    <t>Vallabrix</t>
  </si>
  <si>
    <t>GROUPE SCOLAIRE DES TILLEULS</t>
  </si>
  <si>
    <t>32 grand'rue</t>
  </si>
  <si>
    <t>Collias</t>
  </si>
  <si>
    <t>Moyenne</t>
  </si>
  <si>
    <t>Avenue du Champ de Foire</t>
  </si>
  <si>
    <t>Ecole primaire Valleraugue</t>
  </si>
  <si>
    <t>Place des Ecoles</t>
  </si>
  <si>
    <t>ECOLE ELEMENTAIRE DE VALLERAUGUE</t>
  </si>
  <si>
    <t>Ecole maternelle Les Marronniers</t>
  </si>
  <si>
    <t>LES MARRONNIERS</t>
  </si>
  <si>
    <t>1 avenue Centenaire Pechiney</t>
  </si>
  <si>
    <t>Salindres</t>
  </si>
  <si>
    <t>Ecole maternelle Genestet</t>
  </si>
  <si>
    <t>Place Pierre de Coubertin</t>
  </si>
  <si>
    <t>Ecole maternelle Louis Guizot</t>
  </si>
  <si>
    <t>LOUIS GUIZOT</t>
  </si>
  <si>
    <t>3 rue Jean-Jacques Rousseau</t>
  </si>
  <si>
    <t>ECOLE PRIMAIRE</t>
  </si>
  <si>
    <t>ANTOINE DE SAINT EXUPERY</t>
  </si>
  <si>
    <t>214 avenue Hugues Bousigues</t>
  </si>
  <si>
    <t>Saint-Florent-sur-Auzonnet</t>
  </si>
  <si>
    <t>Chemin de Caveyrargues</t>
  </si>
  <si>
    <t>Calvisson</t>
  </si>
  <si>
    <t>661 avenue des Lacs</t>
  </si>
  <si>
    <t>0301876B</t>
  </si>
  <si>
    <t>TERRE ET CRAYONS</t>
  </si>
  <si>
    <t>LYCEE POLYVALENT</t>
  </si>
  <si>
    <t>Le Vigan</t>
  </si>
  <si>
    <t>Rue des Ecoles</t>
  </si>
  <si>
    <t>ECOLE PRIMAIRE D'ALLEGRE</t>
  </si>
  <si>
    <t>EUGENIE DELEUZE</t>
  </si>
  <si>
    <t>Le Grau-du-Roi</t>
  </si>
  <si>
    <t>Rue Alphonse Daudet</t>
  </si>
  <si>
    <t>ECOLE PRIMAIRE DE PUJAUT</t>
  </si>
  <si>
    <t>Ecole maternelle Joliot-Curie</t>
  </si>
  <si>
    <t>ST CHRISTOL LEZ ALES</t>
  </si>
  <si>
    <t>JULES FERRY</t>
  </si>
  <si>
    <t>Avenue Anatole France</t>
  </si>
  <si>
    <t>Saint-Gilles</t>
  </si>
  <si>
    <t>ECOLE ELEMENTAIRE PRIVEE</t>
  </si>
  <si>
    <t>Chemin de la Croix</t>
  </si>
  <si>
    <t>ECOLE PRIMAIRE PRIVEE</t>
  </si>
  <si>
    <t>1 bis avenue des Jardins</t>
  </si>
  <si>
    <t>Saint-Quentin-la-Poterie</t>
  </si>
  <si>
    <t>Ecole maternelle Calades</t>
  </si>
  <si>
    <t>Rue de la Foudre</t>
  </si>
  <si>
    <t>PIERRE COUSTON</t>
  </si>
  <si>
    <t>Sernhac</t>
  </si>
  <si>
    <t>Aubais</t>
  </si>
  <si>
    <t>2 chemin de la Croisette</t>
  </si>
  <si>
    <t>La Calmette</t>
  </si>
  <si>
    <t>ROGER LEENHARDT</t>
  </si>
  <si>
    <t>JEAN JAURES</t>
  </si>
  <si>
    <t>FANFONNE GUILLIERME</t>
  </si>
  <si>
    <t>2 boulevard du Temple</t>
  </si>
  <si>
    <t>COLLEGE PRIVE</t>
  </si>
  <si>
    <t>Vestric-et-Candiac</t>
  </si>
  <si>
    <t>Ecole maternelle Hector Malot</t>
  </si>
  <si>
    <t>HECTOR MALOT</t>
  </si>
  <si>
    <t>STEINER-WALDORF CAMINAREM</t>
  </si>
  <si>
    <t>Monteils</t>
  </si>
  <si>
    <t>0301842P</t>
  </si>
  <si>
    <t>Saze</t>
  </si>
  <si>
    <t>Le Martinet</t>
  </si>
  <si>
    <t>Rue haute Fontaine</t>
  </si>
  <si>
    <t>Barjac</t>
  </si>
  <si>
    <t>ECOLE PRIMAIRE DE BARJAC</t>
  </si>
  <si>
    <t>43 avenue du Cambourin</t>
  </si>
  <si>
    <t>Caissargues</t>
  </si>
  <si>
    <t>Route Saint Bauzille</t>
  </si>
  <si>
    <t>Carnas</t>
  </si>
  <si>
    <t>ECOLE PRIMAIRE DE CARNAS</t>
  </si>
  <si>
    <t>ECOLE PRIMAIRE DE COMBE-SABRAN</t>
  </si>
  <si>
    <t>8 rue Florentin Colain</t>
  </si>
  <si>
    <t>Sabran</t>
  </si>
  <si>
    <t>Chemin Canta E Ris</t>
  </si>
  <si>
    <t>Villevieille</t>
  </si>
  <si>
    <t>Bouillargues</t>
  </si>
  <si>
    <t>Le Cailar</t>
  </si>
  <si>
    <t>Rue des Pequelets</t>
  </si>
  <si>
    <t>Saint-Mamert-du-Gard</t>
  </si>
  <si>
    <t>0301824V</t>
  </si>
  <si>
    <t>LYCEE AGRICOLE PRIVE</t>
  </si>
  <si>
    <t>D'ALZON - VESTRIC</t>
  </si>
  <si>
    <t>LYCEE PROFESSIONNEL</t>
  </si>
  <si>
    <t>03</t>
  </si>
  <si>
    <t>AGRICULTURE</t>
  </si>
  <si>
    <t>Chemin de la Coste</t>
  </si>
  <si>
    <t>Langlade</t>
  </si>
  <si>
    <t>10 rue des Orangers</t>
  </si>
  <si>
    <t>ECOLE ELEMENTAIRE PUCH CABRIER</t>
  </si>
  <si>
    <t>BREAU MARS</t>
  </si>
  <si>
    <t>Lieu-dit</t>
  </si>
  <si>
    <t>Avenue de la Malle Poste</t>
  </si>
  <si>
    <t>ECOLE MATERNELLE DE CONGENIES</t>
  </si>
  <si>
    <t>Ecole maternelle publique Le grand jardin</t>
  </si>
  <si>
    <t>Avenue Marguerite Blanchard</t>
  </si>
  <si>
    <t>ECOLE MATERNELLE LE GRAND JARDIN</t>
  </si>
  <si>
    <t>Aigremont</t>
  </si>
  <si>
    <t>ECOLE MATERNELLE D'AIGREMONT</t>
  </si>
  <si>
    <t>CHARLES ODOYER</t>
  </si>
  <si>
    <t>Rue Marcel Pagnol</t>
  </si>
  <si>
    <t>Saint-Laurent-des-Arbres</t>
  </si>
  <si>
    <t>Ecole maternelle Puech Cabrier</t>
  </si>
  <si>
    <t>Avenue Jules Ferry</t>
  </si>
  <si>
    <t>ECOLE MATERNELLE PUECH CABRIER</t>
  </si>
  <si>
    <t>5 chemin de Virenque</t>
  </si>
  <si>
    <t>Ecole primaire les Aires Blanches</t>
  </si>
  <si>
    <t>LES AIRES BLANCHES</t>
  </si>
  <si>
    <t>ECOLE PRIMAIRE DE FOURNES</t>
  </si>
  <si>
    <t>13 chemin Neuf</t>
  </si>
  <si>
    <t>Saint-Maximin</t>
  </si>
  <si>
    <t>LE BOSQUET</t>
  </si>
  <si>
    <t>Ecole maternelle Li Droulets</t>
  </si>
  <si>
    <t>ECOLE MATERNELLE LI DROULETS</t>
  </si>
  <si>
    <t>EMILE ET MARIE-JEANNE DUSSAUT</t>
  </si>
  <si>
    <t>LUC ROUVEYROLLES</t>
  </si>
  <si>
    <t>Baron</t>
  </si>
  <si>
    <t>Ecole primaire Joliot-Curie</t>
  </si>
  <si>
    <t>Place Gilbert Blanc</t>
  </si>
  <si>
    <t>Les Mages</t>
  </si>
  <si>
    <t>Saint-Siffret</t>
  </si>
  <si>
    <t>5 avenue Jean Aurillon</t>
  </si>
  <si>
    <t>0301658P</t>
  </si>
  <si>
    <t>SECTION ENSEIGNT PROFESSIONNEL</t>
  </si>
  <si>
    <t>LPO</t>
  </si>
  <si>
    <t>SECTION D ENSEIGNEMENT PROFESSIONNEL</t>
  </si>
  <si>
    <t>Place Robert Francisque</t>
  </si>
  <si>
    <t>Lasalle</t>
  </si>
  <si>
    <t>PAUL FORT</t>
  </si>
  <si>
    <t>Avenue de la Vaunage</t>
  </si>
  <si>
    <t>Bernis</t>
  </si>
  <si>
    <t>0301800U</t>
  </si>
  <si>
    <t>ECOLE GEN.ET TECHNOL.PRIVEE</t>
  </si>
  <si>
    <t>Saint-Hippolyte-du-Fort</t>
  </si>
  <si>
    <t>LYCEE ENSEIGNT GENERAL ET TECHNOLOGIQUE</t>
  </si>
  <si>
    <t>0301823U</t>
  </si>
  <si>
    <t>ECOLE 2D DEGRE PROF.PRIVEE</t>
  </si>
  <si>
    <t>296 avenue Jean Moulin</t>
  </si>
  <si>
    <t>Ecole maternelle Yvette Panafieu</t>
  </si>
  <si>
    <t>YVETTE PANAFIEU</t>
  </si>
  <si>
    <t>GERARD CAZENEUVE</t>
  </si>
  <si>
    <t>ECOLE MATERNELLE DE CLARENSAC</t>
  </si>
  <si>
    <t>Ecole maternelle Marcel Pagnol</t>
  </si>
  <si>
    <t>4 rue du 19 Mars 1962</t>
  </si>
  <si>
    <t>Redessan</t>
  </si>
  <si>
    <t>Saint-Ambroix</t>
  </si>
  <si>
    <t>LYCEE GEN.ET TECHNOL.PRIVE</t>
  </si>
  <si>
    <t>La Grand-Combe</t>
  </si>
  <si>
    <t>Ecole maternelle Ventadour</t>
  </si>
  <si>
    <t>5 boulevard Fanfonne Guillerme</t>
  </si>
  <si>
    <t>Ecole maternelle Chantilly</t>
  </si>
  <si>
    <t>ECOLE MATERNELLE CHANTILLY</t>
  </si>
  <si>
    <t>Ecole maternelle Romain Rolland</t>
  </si>
  <si>
    <t>Rue des Peupliers</t>
  </si>
  <si>
    <t>Ecole maternelle Faubourg du Soleil</t>
  </si>
  <si>
    <t>FAUBOURG  DU SOLEIL</t>
  </si>
  <si>
    <t>Quartier du Faubourg du Soleil</t>
  </si>
  <si>
    <t>Ecole maternelle Roger Bastide</t>
  </si>
  <si>
    <t>ROGER BASTIDE</t>
  </si>
  <si>
    <t>Anduze</t>
  </si>
  <si>
    <t>ECOLE MATERNELLE D'ANDUZE</t>
  </si>
  <si>
    <t>FRANCOIS RABELAIS GR1</t>
  </si>
  <si>
    <t>Rue Emile Jamais</t>
  </si>
  <si>
    <t>ECOLE PRIMAIRE F. RABELAIS</t>
  </si>
  <si>
    <t>Rue Jean Moulin</t>
  </si>
  <si>
    <t>Ecole maternelle Philippe Lamour</t>
  </si>
  <si>
    <t>ECOLE MATERNELLE PH. LAMOUR</t>
  </si>
  <si>
    <t>100 rue Neuve</t>
  </si>
  <si>
    <t>Blauzac</t>
  </si>
  <si>
    <t>ECOLE ELEMENTAIRE DU PRE DE VALENCE</t>
  </si>
  <si>
    <t>Avenue des Ecoles</t>
  </si>
  <si>
    <t>Bourdic</t>
  </si>
  <si>
    <t>ECOLE PRIMAIRE BOURDIC</t>
  </si>
  <si>
    <t>ECOLE ELEMENTAIRE LA BRUGUIERE</t>
  </si>
  <si>
    <t>MARIE PAPE CARPANTIER</t>
  </si>
  <si>
    <t>Chemin des Ecoles</t>
  </si>
  <si>
    <t>Deaux</t>
  </si>
  <si>
    <t>ECOLE ELEMENTAIRE DE DEAUX</t>
  </si>
  <si>
    <t>74 chemin des Charrettes</t>
  </si>
  <si>
    <t>Domazan</t>
  </si>
  <si>
    <t>ECOLE PRIMAIRE DE DOMAZAN</t>
  </si>
  <si>
    <t>81 place des Ecoles</t>
  </si>
  <si>
    <t>Gajan</t>
  </si>
  <si>
    <t>ECOLE PRIMAIRE DE GAJAN</t>
  </si>
  <si>
    <t>Le Garn</t>
  </si>
  <si>
    <t>ECOLE ELEMENTAIRE DU GARN</t>
  </si>
  <si>
    <t>Gaujac</t>
  </si>
  <si>
    <t>ECOLE ELEMENTAIRE GAUJAC</t>
  </si>
  <si>
    <t>Ecole maternelle Jules Ferry</t>
  </si>
  <si>
    <t>Rue Jules Ferry</t>
  </si>
  <si>
    <t>22 place Gaston Doumergue</t>
  </si>
  <si>
    <t>GII FONT COUVERTE</t>
  </si>
  <si>
    <t>Rue de l'Ecole Maternelle</t>
  </si>
  <si>
    <t>Ecole primaire Simone de Beauvoir</t>
  </si>
  <si>
    <t>SIMONE DE BEAUVOIR</t>
  </si>
  <si>
    <t>Rue des Pouzes</t>
  </si>
  <si>
    <t>Junas</t>
  </si>
  <si>
    <t>Ecole maternelle le Pontil</t>
  </si>
  <si>
    <t>Laval-Pradel</t>
  </si>
  <si>
    <t>351 route de Massillargues</t>
  </si>
  <si>
    <t>Massillargues-Attuech</t>
  </si>
  <si>
    <t>Ecole maternelle Emile Gauzy</t>
  </si>
  <si>
    <t>EMILE GAUZY</t>
  </si>
  <si>
    <t>Ecole maternelle Georges Bruguier</t>
  </si>
  <si>
    <t>GEORGES BRUGUIER</t>
  </si>
  <si>
    <t>6 avenue de Lattre de Tassigny</t>
  </si>
  <si>
    <t>Ecole maternelle Courbessac</t>
  </si>
  <si>
    <t>Les Plantiers</t>
  </si>
  <si>
    <t>Pont-Saint-Esprit</t>
  </si>
  <si>
    <t>Ecole maternelle Francette Prade</t>
  </si>
  <si>
    <t>FRANCETTE PRADE</t>
  </si>
  <si>
    <t>12 rue Paul Bert</t>
  </si>
  <si>
    <t>Roquemaure</t>
  </si>
  <si>
    <t>Rue Neuve</t>
  </si>
  <si>
    <t>Saint-Bonnet-du-Gard</t>
  </si>
  <si>
    <t>EDMOND FAURE</t>
  </si>
  <si>
    <t>Route de Saint Laurent des Arbres</t>
  </si>
  <si>
    <t>VICTOR HUGO</t>
  </si>
  <si>
    <t>40 rue Victor Hugo</t>
  </si>
  <si>
    <t>Place Carnot</t>
  </si>
  <si>
    <t>Saint-Jean-du-Gard</t>
  </si>
  <si>
    <t>Ecole maternelle La Gazelle</t>
  </si>
  <si>
    <t>LA GAZELLE</t>
  </si>
  <si>
    <t>2 bis rue des Loisirs</t>
  </si>
  <si>
    <t>Ecole maternelle Charles Martel</t>
  </si>
  <si>
    <t>CHARLES MARTEL</t>
  </si>
  <si>
    <t>MARGUERITE LONG</t>
  </si>
  <si>
    <t>22 rue de Varsovie</t>
  </si>
  <si>
    <t>Ecole maternelle Jean Moulin</t>
  </si>
  <si>
    <t>17 rue Jean Moulin</t>
  </si>
  <si>
    <t>55 rue Notre Dame</t>
  </si>
  <si>
    <t>Ecole maternelle Pont de Justice</t>
  </si>
  <si>
    <t>LES TROIS TILLEULS</t>
  </si>
  <si>
    <t>Route du Parc</t>
  </si>
  <si>
    <t>Saint-Victor-des-Oules</t>
  </si>
  <si>
    <t>Ecole primaire Nadal</t>
  </si>
  <si>
    <t>190 route des Peupliers</t>
  </si>
  <si>
    <t>Saint-Victor-de-Malcap</t>
  </si>
  <si>
    <t>ECOLE ELEMENTAIRE NADAL</t>
  </si>
  <si>
    <t>143 chemin des Ecoles et du Sta</t>
  </si>
  <si>
    <t>Rue Charlemagne</t>
  </si>
  <si>
    <t>LA PETITE GARRIGUE</t>
  </si>
  <si>
    <t>Chemin In-Pace Dis Pichouns</t>
  </si>
  <si>
    <t>Saint-Paul-les-Fonts</t>
  </si>
  <si>
    <t>CELESTIN FREINET</t>
  </si>
  <si>
    <t>Chemin des Ecoliers</t>
  </si>
  <si>
    <t>DOCTEUR YVES LIOTARD</t>
  </si>
  <si>
    <t>Rue des Pins</t>
  </si>
  <si>
    <t>Uchaud</t>
  </si>
  <si>
    <t>38165</t>
  </si>
  <si>
    <t>LYCEE POL. ALBERT EINSTEIN</t>
  </si>
  <si>
    <t>0300993S</t>
  </si>
  <si>
    <t>SEGPA</t>
  </si>
  <si>
    <t>CLG MONT DUPLAN</t>
  </si>
  <si>
    <t>SECTION ENSEIGNT GEN. ET PROF. ADAPTE</t>
  </si>
  <si>
    <t>185 rue du Commando Vigan Braquet</t>
  </si>
  <si>
    <t>LOUIS PASTEUR</t>
  </si>
  <si>
    <t>Avenue du 8 Mai</t>
  </si>
  <si>
    <t>Les Angles</t>
  </si>
  <si>
    <t>ADA LOVELACE</t>
  </si>
  <si>
    <t>DENIS DIDEROT</t>
  </si>
  <si>
    <t>50327</t>
  </si>
  <si>
    <t>GEORGES LAPIERRE</t>
  </si>
  <si>
    <t>LAUDUN L ARDOISE</t>
  </si>
  <si>
    <t>Laudun-l'Ardoise</t>
  </si>
  <si>
    <t>JOSEPH ROLLO</t>
  </si>
  <si>
    <t>Ecole primaire Eau Bouillie</t>
  </si>
  <si>
    <t>73 chemin Bois de Mittau</t>
  </si>
  <si>
    <t>ECOLE PRIMAIRE DE L'EAU BOUILLIE</t>
  </si>
  <si>
    <t>50 rue Enclos Rey</t>
  </si>
  <si>
    <t>Ecole primaire La Planette</t>
  </si>
  <si>
    <t>LA PLANETTE</t>
  </si>
  <si>
    <t>41 impasse Tour de Millet</t>
  </si>
  <si>
    <t>94019</t>
  </si>
  <si>
    <t>1 chemin de Monteau</t>
  </si>
  <si>
    <t>Avenue de la Mayre</t>
  </si>
  <si>
    <t>Rue Victor Hugo</t>
  </si>
  <si>
    <t>44 rue des Saules</t>
  </si>
  <si>
    <t>16 chemin des Aires</t>
  </si>
  <si>
    <t>Rochefort-du-Gard</t>
  </si>
  <si>
    <t>GUSTAVE COURBET</t>
  </si>
  <si>
    <t>Grand'rue Jean Moulin</t>
  </si>
  <si>
    <t>Tornac</t>
  </si>
  <si>
    <t>25 rue Jean Moulin</t>
  </si>
  <si>
    <t>ANATOLE FRANCE</t>
  </si>
  <si>
    <t>Hameau du Saut du Loup</t>
  </si>
  <si>
    <t>Rousson</t>
  </si>
  <si>
    <t>ROBERT LAVESQUE</t>
  </si>
  <si>
    <t>Quartier Les Fumades</t>
  </si>
  <si>
    <t>Chemin de Bellevue</t>
  </si>
  <si>
    <t>Ecole maternelle Thomas David</t>
  </si>
  <si>
    <t>Chemin de l'Ecole Maternelle</t>
  </si>
  <si>
    <t>Saint-Hilaire-de-Brethmas</t>
  </si>
  <si>
    <t>Ecole maternelle Paul Fort</t>
  </si>
  <si>
    <t>13 avenue de la Vaunage</t>
  </si>
  <si>
    <t>ANDRE QUET</t>
  </si>
  <si>
    <t>Avenue du Languedoc</t>
  </si>
  <si>
    <t>Ecole maternelle Emile Bedos</t>
  </si>
  <si>
    <t>EMILE BEDOS</t>
  </si>
  <si>
    <t>500 avenue des Mimosas</t>
  </si>
  <si>
    <t>Saint-Julien-les-Rosiers</t>
  </si>
  <si>
    <t>MAISON FAMILIALE RURALE</t>
  </si>
  <si>
    <t>DE VEZENOBRES</t>
  </si>
  <si>
    <t>MAISON FAMILIALE RURALE EDUCATION ORIENT</t>
  </si>
  <si>
    <t>HENRI WALLON</t>
  </si>
  <si>
    <t>210 rue Utrillo</t>
  </si>
  <si>
    <t>FRANCOISE DOLTO</t>
  </si>
  <si>
    <t>Chemin du Bois de Rozier</t>
  </si>
  <si>
    <t>Manduel</t>
  </si>
  <si>
    <t>194 rue Charles Perrault</t>
  </si>
  <si>
    <t>Ecole maternelle Claire Lacombe</t>
  </si>
  <si>
    <t>CLAIRE LACOMBE</t>
  </si>
  <si>
    <t>Rue Gracchus Babeuf</t>
  </si>
  <si>
    <t>0301499S</t>
  </si>
  <si>
    <t>LYCEE POLYVALENT PRIVE</t>
  </si>
  <si>
    <t>D'ALZON SAINT-FELIX</t>
  </si>
  <si>
    <t>Route d'Aulas</t>
  </si>
  <si>
    <t>ECOLE PRIMAIRE LE GRAND JARDIN</t>
  </si>
  <si>
    <t>LYCEE GENERAL ET TECHNOLOGIQUE</t>
  </si>
  <si>
    <t>14038</t>
  </si>
  <si>
    <t>Ecole maternelle La Placette</t>
  </si>
  <si>
    <t>LA PLACETTE</t>
  </si>
  <si>
    <t>Boulevard Marcel Pagnol</t>
  </si>
  <si>
    <t>9 rue des Ecoles</t>
  </si>
  <si>
    <t>Ecole maternelle Gustave Courbet</t>
  </si>
  <si>
    <t>Saint-Jean-de-Ceyrargues</t>
  </si>
  <si>
    <t>Ecole primaire Les Dinarelles</t>
  </si>
  <si>
    <t>21 La Grand Rue</t>
  </si>
  <si>
    <t>La Bastide-d'Engras</t>
  </si>
  <si>
    <t>Rue Louis Landi</t>
  </si>
  <si>
    <t>0301785C</t>
  </si>
  <si>
    <t>SEGPA PRIVEE</t>
  </si>
  <si>
    <t>CLG PRIVE ST JOSEPH</t>
  </si>
  <si>
    <t>0301797R</t>
  </si>
  <si>
    <t>SECTION ENSEIGT PROFES.PRIVEE</t>
  </si>
  <si>
    <t>LPO EMMANUEL D ALZON</t>
  </si>
  <si>
    <t>0301802W</t>
  </si>
  <si>
    <t>0301846U</t>
  </si>
  <si>
    <t>TEAM ETUD'</t>
  </si>
  <si>
    <t>0301854C</t>
  </si>
  <si>
    <t>INSTITUT JEAN PAUL 2</t>
  </si>
  <si>
    <t>38 avenue de la Gare</t>
  </si>
  <si>
    <t>0301865P</t>
  </si>
  <si>
    <t>MONTESSORI DES LEINS</t>
  </si>
  <si>
    <t>2 chemin de Gaujac</t>
  </si>
  <si>
    <t>0301867S</t>
  </si>
  <si>
    <t>CAP SCHOOL</t>
  </si>
  <si>
    <t>161 rue du Levant</t>
  </si>
  <si>
    <t>Ecole primaire Henri Serment</t>
  </si>
  <si>
    <t>HENRI SERMENT</t>
  </si>
  <si>
    <t>57 impasse des Lacs</t>
  </si>
  <si>
    <t>ECOLE SERMENT</t>
  </si>
  <si>
    <t>LYCEE PROFESSIONNEL PRIVE</t>
  </si>
  <si>
    <t>CEVENOL</t>
  </si>
  <si>
    <t>LP LYCEE DES METIERS</t>
  </si>
  <si>
    <t>286 chemin Simone Blanc</t>
  </si>
  <si>
    <t>25167</t>
  </si>
  <si>
    <t>0300056Y</t>
  </si>
  <si>
    <t>LYCEE JEAN-BAPTISTE DUMAS</t>
  </si>
  <si>
    <t>0300099V</t>
  </si>
  <si>
    <t>LYC POLYVAL PRIVE DES METIERS</t>
  </si>
  <si>
    <t>CCI</t>
  </si>
  <si>
    <t>17 place Henri Barbusse</t>
  </si>
  <si>
    <t>LEGT PROFESSIONNEL AGRICOLE</t>
  </si>
  <si>
    <t>DE RODILHAN</t>
  </si>
  <si>
    <t>Rodilhan</t>
  </si>
  <si>
    <t>LYCEE ENS GENERAL TECHNO PROF AGRICOLE</t>
  </si>
  <si>
    <t>Ecole maternelle Marie Curie</t>
  </si>
  <si>
    <t>25 rue Maximin Dhombres</t>
  </si>
  <si>
    <t>ECOLE MATERNELLE MARIE CURIE</t>
  </si>
  <si>
    <t>ECOLE PRIMAIRE LACOMBE C. LE RIEU</t>
  </si>
  <si>
    <t>Chemin Marcel Mazel</t>
  </si>
  <si>
    <t>Arpaillargues-et-Aureillac</t>
  </si>
  <si>
    <t>ECOLE ELEMENTAIRE F. DOLTO</t>
  </si>
  <si>
    <t>Arre</t>
  </si>
  <si>
    <t>ECOLE ELEMENTAIRE D'ARRE</t>
  </si>
  <si>
    <t>CELESTIN FREINET GR2</t>
  </si>
  <si>
    <t>ECOLE PRIMAIRE C. FREINET GR2 L'ANCYSE</t>
  </si>
  <si>
    <t>Beauvoisin</t>
  </si>
  <si>
    <t>ECOLE MATERNELLE DE BAUVOISIN</t>
  </si>
  <si>
    <t>Ecole maternelle le Petit Prince</t>
  </si>
  <si>
    <t>LE PETIT PRINCE</t>
  </si>
  <si>
    <t>31 avenue du 11 Novembre</t>
  </si>
  <si>
    <t>ECOLE MATERNELLE DE CALVISSON</t>
  </si>
  <si>
    <t>Carsan</t>
  </si>
  <si>
    <t>ECOLE ELEMENTAIRE DE CARSAN</t>
  </si>
  <si>
    <t>Ecole maternelle Joliot-Curie Abbaye</t>
  </si>
  <si>
    <t>Place Salvador Allende</t>
  </si>
  <si>
    <t>Cendras</t>
  </si>
  <si>
    <t>ECOLE MATERNELLE JOLIOT CURIE ABBAYE</t>
  </si>
  <si>
    <t>Dions</t>
  </si>
  <si>
    <t>ECOLE PRIMAIRE DE DIONS</t>
  </si>
  <si>
    <t>Chemin Neuf</t>
  </si>
  <si>
    <t>DURFORT ET ST MARTIN DE SOSSENAC</t>
  </si>
  <si>
    <t>Durfort-et-Saint-Martin-de-Sossenac</t>
  </si>
  <si>
    <t>6 place de la Mairie</t>
  </si>
  <si>
    <t>Euzet</t>
  </si>
  <si>
    <t>ECOLE ELEMENTAIRE D'EUZET</t>
  </si>
  <si>
    <t>Rue de la Mairie</t>
  </si>
  <si>
    <t>Flaux</t>
  </si>
  <si>
    <t>Fons</t>
  </si>
  <si>
    <t>ECOLE PRIMAIRE DE FONTANES</t>
  </si>
  <si>
    <t>ANDRE MALRAUX</t>
  </si>
  <si>
    <t>Avenue de Courtois</t>
  </si>
  <si>
    <t>ECOLE PRIMAIRE A. MALRAUX</t>
  </si>
  <si>
    <t>17 bis rue du Chemin Neuf</t>
  </si>
  <si>
    <t>Gallargues-le-Montueux</t>
  </si>
  <si>
    <t>ECOLE MATERNELLE DE GALLARGUES LE MONTUEUX</t>
  </si>
  <si>
    <t>CHLOE DUSFOURD</t>
  </si>
  <si>
    <t>282 boulevard Alexandra David Neel</t>
  </si>
  <si>
    <t>Saint-Laurent-d'Aigouze</t>
  </si>
  <si>
    <t>ECOLE PRIMAIRE C. DUSFOURD</t>
  </si>
  <si>
    <t>Place du Temple</t>
  </si>
  <si>
    <t>Saint-Laurent-le-Minier</t>
  </si>
  <si>
    <t>136 avenue des Ecoles</t>
  </si>
  <si>
    <t>Saint-Paulet-de-Caisson</t>
  </si>
  <si>
    <t>Goudargues</t>
  </si>
  <si>
    <t>Ecole maternelle Florian</t>
  </si>
  <si>
    <t>22 rue Hippolyte Platon</t>
  </si>
  <si>
    <t>351 rue des Ecoles</t>
  </si>
  <si>
    <t>Meyrannes</t>
  </si>
  <si>
    <t>MARIE-LOUISE GRANIER</t>
  </si>
  <si>
    <t>Montmirat</t>
  </si>
  <si>
    <t>16 rue des Ecoles</t>
  </si>
  <si>
    <t>Montpezat</t>
  </si>
  <si>
    <t>Chemin des Aires</t>
  </si>
  <si>
    <t>Nages-et-Solorgues</t>
  </si>
  <si>
    <t>Ners</t>
  </si>
  <si>
    <t>Ecole maternelle Chapitre</t>
  </si>
  <si>
    <t>4 rue de la Poissonnerie</t>
  </si>
  <si>
    <t>Ecole maternelle Talabot</t>
  </si>
  <si>
    <t>18 rue Turgot</t>
  </si>
  <si>
    <t>173 avenue Gaston Doumergue</t>
  </si>
  <si>
    <t>Chemin du Serret</t>
  </si>
  <si>
    <t>Quissac</t>
  </si>
  <si>
    <t>FREDERIC MISTRAL.</t>
  </si>
  <si>
    <t>25 avenue Anatole France</t>
  </si>
  <si>
    <t>PROSPER MERIMEE</t>
  </si>
  <si>
    <t>Ecole maternelle Mont Duplan</t>
  </si>
  <si>
    <t>2 avenue du Mont Duplan</t>
  </si>
  <si>
    <t>Chemin du Pesquier</t>
  </si>
  <si>
    <t>Ecole maternelle du Parc</t>
  </si>
  <si>
    <t>DU PARC</t>
  </si>
  <si>
    <t>Avenue Georges Pompidou</t>
  </si>
  <si>
    <t>Ecole maternelle Lucette Abauzit</t>
  </si>
  <si>
    <t>Vauvert</t>
  </si>
  <si>
    <t>Ecole primaire Van Gogh Hameau Gallician</t>
  </si>
  <si>
    <t>18 rue des Ecoles</t>
  </si>
  <si>
    <t>Vers-Pont-du-Gard</t>
  </si>
  <si>
    <t>Rue Henri Fabre</t>
  </si>
  <si>
    <t>Rue des Lilas</t>
  </si>
  <si>
    <t>0300994T</t>
  </si>
  <si>
    <t>CLG JEAN MOULIN</t>
  </si>
  <si>
    <t>DANIELE CASANOVA</t>
  </si>
  <si>
    <t>5 rue Rabelais</t>
  </si>
  <si>
    <t>GERMAIN DAVID</t>
  </si>
  <si>
    <t>Chemin des Prairies</t>
  </si>
  <si>
    <t>Ecole de plein air</t>
  </si>
  <si>
    <t>Rue Paul Langevin</t>
  </si>
  <si>
    <t>Les Salles-du-Gardon</t>
  </si>
  <si>
    <t>Ecole maternelle Ventoulet</t>
  </si>
  <si>
    <t>Saint-Martin-de-Valgalgues</t>
  </si>
  <si>
    <t>PONT NEUF</t>
  </si>
  <si>
    <t>4 rue du Pont Neuf</t>
  </si>
  <si>
    <t>51 rue de la Biche</t>
  </si>
  <si>
    <t>13 rue du Cirque Romain</t>
  </si>
  <si>
    <t>Ecole maternelle les Aristoloches</t>
  </si>
  <si>
    <t>JOSEPH LHERMITTE</t>
  </si>
  <si>
    <t>Ecole maternelle Coudoyer</t>
  </si>
  <si>
    <t>Rue du Coudoyer</t>
  </si>
  <si>
    <t>CHARLES GROS</t>
  </si>
  <si>
    <t>Aigues-Mortes</t>
  </si>
  <si>
    <t>Ecole primaire Hameau de Montcalm</t>
  </si>
  <si>
    <t>0301212E</t>
  </si>
  <si>
    <t>CLG LE BOSQUET</t>
  </si>
  <si>
    <t>Tresques</t>
  </si>
  <si>
    <t>Ecole maternelle Jean Zay</t>
  </si>
  <si>
    <t>JEAN ZAY</t>
  </si>
  <si>
    <t>459 avenue Bir Hakeim</t>
  </si>
  <si>
    <t>40 rue Nationale</t>
  </si>
  <si>
    <t>Ecole maternelle Cambourin</t>
  </si>
  <si>
    <t>Avenue du Vaccares</t>
  </si>
  <si>
    <t>5 chemin des Romains</t>
  </si>
  <si>
    <t>Plan de la Croisette</t>
  </si>
  <si>
    <t>Ecole maternelle Paul Marcelin</t>
  </si>
  <si>
    <t>PAUL MARCELIN</t>
  </si>
  <si>
    <t>Passage Lambert</t>
  </si>
  <si>
    <t>Ecole maternelle Clos Mirman</t>
  </si>
  <si>
    <t>Ecole primaire Garrigues Planes</t>
  </si>
  <si>
    <t>701 chemin Clapas de Cornut</t>
  </si>
  <si>
    <t>Place RHIN ET DANUBE</t>
  </si>
  <si>
    <t>Ecole primaire Raoul Laurent</t>
  </si>
  <si>
    <t>RAOUL  LAURENT</t>
  </si>
  <si>
    <t>11 avenue du 8 Mai 1945</t>
  </si>
  <si>
    <t>Saint-Victor-la-Coste</t>
  </si>
  <si>
    <t>75 avenue Jean Moulin</t>
  </si>
  <si>
    <t>0301330H</t>
  </si>
  <si>
    <t>PETITE CAMARGUE - GALLARGUES</t>
  </si>
  <si>
    <t>Ecole maternelle Moulinelle</t>
  </si>
  <si>
    <t>Place de l'Europe</t>
  </si>
  <si>
    <t>Avenue Charles de Gaulle</t>
  </si>
  <si>
    <t>ECOLE PRIMAIRE PUBLIQUE MARIE MARTIN</t>
  </si>
  <si>
    <t>Rue Champs de Mars</t>
  </si>
  <si>
    <t>ECOLE PRIMAIRE DE MEJANNES LE CLAP</t>
  </si>
  <si>
    <t>Ecole primaire Saint-Nabor</t>
  </si>
  <si>
    <t>Quartier Saint-Nabor</t>
  </si>
  <si>
    <t>Cornillon</t>
  </si>
  <si>
    <t>Ecole maternelle Peyrousettes</t>
  </si>
  <si>
    <t>Boulevard du Temple</t>
  </si>
  <si>
    <t>HECTOR BERLIOZ</t>
  </si>
  <si>
    <t>6 rue Saint-Castor</t>
  </si>
  <si>
    <t>Ecole maternelle Marignac</t>
  </si>
  <si>
    <t>54 rue de l'Ecole</t>
  </si>
  <si>
    <t>Ecole maternelle du Grand Pin</t>
  </si>
  <si>
    <t>Avenue Hameau de Rodier</t>
  </si>
  <si>
    <t>Saint-Gervasy</t>
  </si>
  <si>
    <t>LA CALANDRETA AIMAT SERRE</t>
  </si>
  <si>
    <t>ECOLE ELEMENTAIRE LA CALENDRETA AIMAT SERREN ANNEXE</t>
  </si>
  <si>
    <t>BATISTO BONNET</t>
  </si>
  <si>
    <t>Place Aristide Briand</t>
  </si>
  <si>
    <t>Ecole maternelle Le Clos des Oliviers</t>
  </si>
  <si>
    <t>LE CLOS DES OLIVIERS</t>
  </si>
  <si>
    <t>Chemin du Carriol</t>
  </si>
  <si>
    <t>Bagard</t>
  </si>
  <si>
    <t>0301806A</t>
  </si>
  <si>
    <t>Ecole maternelle Francis Margerid</t>
  </si>
  <si>
    <t>FRANCIS MARGERID</t>
  </si>
  <si>
    <t>EDOUARD VAILLANT</t>
  </si>
  <si>
    <t>8 rue Daumier</t>
  </si>
  <si>
    <t>SAINT-EXUPERY</t>
  </si>
  <si>
    <t>Rue des Lauriers</t>
  </si>
  <si>
    <t>Milhaud</t>
  </si>
  <si>
    <t>Place de Verdun</t>
  </si>
  <si>
    <t>Ecole primaire la Gadille</t>
  </si>
  <si>
    <t>Ecole primaire Les Mugues</t>
  </si>
  <si>
    <t>LES MUGUES</t>
  </si>
  <si>
    <t>Rue du Stade</t>
  </si>
  <si>
    <t>0301659R</t>
  </si>
  <si>
    <t>LPO E HEMINGWAY</t>
  </si>
  <si>
    <t>Rue Jean-Jacques Rousseau</t>
  </si>
  <si>
    <t>Corconne</t>
  </si>
  <si>
    <t>Avenue de Paris</t>
  </si>
  <si>
    <t>Place de l'Ecole</t>
  </si>
  <si>
    <t>Fons-sur-Lussan</t>
  </si>
  <si>
    <t>ECOLE MATERNELLE LES PRES ST JEAN</t>
  </si>
  <si>
    <t>Ecole primaire Le Pansera</t>
  </si>
  <si>
    <t>LE PANSERA</t>
  </si>
  <si>
    <t>Place Georges Dupuy</t>
  </si>
  <si>
    <t>0301783A</t>
  </si>
  <si>
    <t>LPO J PREVERT</t>
  </si>
  <si>
    <t>Avenue Malle Poste</t>
  </si>
  <si>
    <t>0301803X</t>
  </si>
  <si>
    <t>1400 chemin du Mas de la Bedosse</t>
  </si>
  <si>
    <t>0301836H</t>
  </si>
  <si>
    <t>MARIA MONTESSORI</t>
  </si>
  <si>
    <t>155 chemin du Peletier</t>
  </si>
  <si>
    <t>0301845T</t>
  </si>
  <si>
    <t>0301847V</t>
  </si>
  <si>
    <t>PALOTCHKA</t>
  </si>
  <si>
    <t>15 rue Alexandre Pieyre</t>
  </si>
  <si>
    <t>0301848W</t>
  </si>
  <si>
    <t>0301860J</t>
  </si>
  <si>
    <t>ECOLE MATERNELLE PRIVEE</t>
  </si>
  <si>
    <t>L'ARBRE DE L'ENFANCE</t>
  </si>
  <si>
    <t>Rue du 19 Mars 1962</t>
  </si>
  <si>
    <t>0301285J</t>
  </si>
  <si>
    <t>CLG VALLEE VERTE</t>
  </si>
  <si>
    <t>COLLEGE IRENE JOLIOT-CURIE</t>
  </si>
  <si>
    <t>56</t>
  </si>
  <si>
    <t>Remoulins</t>
  </si>
  <si>
    <t>LYCEE PROF PRIVE DES METIERS</t>
  </si>
  <si>
    <t>ECOLE PRIMAIRE F. MISTRAL</t>
  </si>
  <si>
    <t>Ecole maternelle Nadine Worms</t>
  </si>
  <si>
    <t>NADINE WORMS</t>
  </si>
  <si>
    <t>4 rue Jacques Duclos</t>
  </si>
  <si>
    <t>ECOLE MATERNELLE NADINE WORMS</t>
  </si>
  <si>
    <t>Ecole maternelle Village</t>
  </si>
  <si>
    <t>5 rue des Vanniers</t>
  </si>
  <si>
    <t>ECOLE MATERNELLE VILLAGE</t>
  </si>
  <si>
    <t>Ecole maternelle Condamine</t>
  </si>
  <si>
    <t>2 ter rue Jean Moulin</t>
  </si>
  <si>
    <t>ECOLE MATERNELLE CONDAMINE</t>
  </si>
  <si>
    <t>Brignon</t>
  </si>
  <si>
    <t>67 rue des Horts de Bourguet</t>
  </si>
  <si>
    <t>ECOLE ELEMENTAIRE DE BROUZET LES QUISSAC</t>
  </si>
  <si>
    <t>Rue du 8 Mai 1945</t>
  </si>
  <si>
    <t>ECOLE PRIMAIRE DE BROUZET LES ALES</t>
  </si>
  <si>
    <t>Cannes-et-Clairan</t>
  </si>
  <si>
    <t>Cardet</t>
  </si>
  <si>
    <t>ECOLE PRIMAIRE DE CARDET</t>
  </si>
  <si>
    <t>Cavillargues</t>
  </si>
  <si>
    <t>ECOLE ELEMENTAIRE CAVILLARGUES</t>
  </si>
  <si>
    <t>Ecole primaire Les Farfadets</t>
  </si>
  <si>
    <t>LES FARFADETS</t>
  </si>
  <si>
    <t>1 rue Alphonse Daudet</t>
  </si>
  <si>
    <t>Codolet</t>
  </si>
  <si>
    <t>14 route vieille</t>
  </si>
  <si>
    <t>Cruviers-Lascours</t>
  </si>
  <si>
    <t>ECOLE PRIMAIRE LA PLANETE</t>
  </si>
  <si>
    <t>JEAN MONNET</t>
  </si>
  <si>
    <t>Rue du Levant</t>
  </si>
  <si>
    <t>Garons</t>
  </si>
  <si>
    <t>ECOLE PRIMAIRE J. MONNET GR1</t>
  </si>
  <si>
    <t>Place du Village</t>
  </si>
  <si>
    <t>ECOLE ELEMENTAIRE DE GENERARGUES</t>
  </si>
  <si>
    <t>ECOLE PRIMAIRE DE ST JUST ET VAQUIERES</t>
  </si>
  <si>
    <t>HENRI BARBUSSE</t>
  </si>
  <si>
    <t>15 avenue du 8 Mai 1945</t>
  </si>
  <si>
    <t>Ecole Primaire</t>
  </si>
  <si>
    <t>Saint-Pons-la-Calm</t>
  </si>
  <si>
    <t>Route Montjardin</t>
  </si>
  <si>
    <t>330 rue des platanes</t>
  </si>
  <si>
    <t>Laval-Saint-Roman</t>
  </si>
  <si>
    <t>11 avenue de Paris</t>
  </si>
  <si>
    <t>Village</t>
  </si>
  <si>
    <t>Monoblet</t>
  </si>
  <si>
    <t>5 chemin des Lens</t>
  </si>
  <si>
    <t>Navacelles</t>
  </si>
  <si>
    <t>ANDRE GALAN</t>
  </si>
  <si>
    <t>6 rue Jean Bouin</t>
  </si>
  <si>
    <t>Ecole primaire Tour Magne</t>
  </si>
  <si>
    <t>56 rue Rouget de Lisle</t>
  </si>
  <si>
    <t>3 rue Nerva</t>
  </si>
  <si>
    <t>Ecole primaire Emile Gauzy</t>
  </si>
  <si>
    <t>2 rue de Tunis</t>
  </si>
  <si>
    <t>LEO ROUSSON</t>
  </si>
  <si>
    <t>327 rue Robert Schumann</t>
  </si>
  <si>
    <t>Orsan</t>
  </si>
  <si>
    <t>212 rue du Major Soler</t>
  </si>
  <si>
    <t>67 rue des Marronniers</t>
  </si>
  <si>
    <t>Saint-Etienne-des-Sorts</t>
  </si>
  <si>
    <t>Ecole maternelle Rachel Cabane</t>
  </si>
  <si>
    <t>RACHEL CABANE</t>
  </si>
  <si>
    <t>Boulevard des Remparts</t>
  </si>
  <si>
    <t>Ecole primaire la Vignasse</t>
  </si>
  <si>
    <t>LA VIGNASSE</t>
  </si>
  <si>
    <t>Saint-Julien-de-Cassagnas</t>
  </si>
  <si>
    <t>6 avenue du Mont Duplan</t>
  </si>
  <si>
    <t>ECOLE ELEMENTAIRE D'APPLICATION MONT DUPLAN</t>
  </si>
  <si>
    <t>Ecole maternelle Jean-Jacques Rousseau</t>
  </si>
  <si>
    <t>JEAN-JACQUES ROUSSEAU</t>
  </si>
  <si>
    <t>7 rue Jean-Jacques Rousseau</t>
  </si>
  <si>
    <t>Saint-Sauveur-Camprieu</t>
  </si>
  <si>
    <t>14 route de l'Amous</t>
  </si>
  <si>
    <t>ST SEBASTIEN D AIGREFEUILLE</t>
  </si>
  <si>
    <t>Rue de l'Eglise</t>
  </si>
  <si>
    <t>ECOLE MATERNELLE DE SAINT THEODORIT</t>
  </si>
  <si>
    <t>Rue Pasteur</t>
  </si>
  <si>
    <t>Savignargues</t>
  </si>
  <si>
    <t>LES TROIS PONTS</t>
  </si>
  <si>
    <t>Serviers-et-Labaume</t>
  </si>
  <si>
    <t>Soudorgues</t>
  </si>
  <si>
    <t>12 avenue Jeanne d'Arc</t>
  </si>
  <si>
    <t>NOEL LACOMBE</t>
  </si>
  <si>
    <t>Rue Camp Bataille</t>
  </si>
  <si>
    <t>Ecole maternelle Bramo Set</t>
  </si>
  <si>
    <t>Rue Bel Air</t>
  </si>
  <si>
    <t>40082</t>
  </si>
  <si>
    <t>0300951W</t>
  </si>
  <si>
    <t>LPO A EINSTEIN</t>
  </si>
  <si>
    <t>MADELEINE BRES</t>
  </si>
  <si>
    <t>0301011L</t>
  </si>
  <si>
    <t>CLG ADA LOVELACE</t>
  </si>
  <si>
    <t>Ecole primaire Jean-Pierre Florian</t>
  </si>
  <si>
    <t>JEAN-PIERRE FLORIAN</t>
  </si>
  <si>
    <t>Saint-Privat-des-Vieux</t>
  </si>
  <si>
    <t>Tavel</t>
  </si>
  <si>
    <t>330 rue des Capitaines</t>
  </si>
  <si>
    <t>Avenue Robert Gourdon</t>
  </si>
  <si>
    <t>Chemin de Costelongue</t>
  </si>
  <si>
    <t>Ecole maternelle Joseph Rollo</t>
  </si>
  <si>
    <t>Rue Vilar</t>
  </si>
  <si>
    <t>0301095C</t>
  </si>
  <si>
    <t>CLG LES OLIVIERS</t>
  </si>
  <si>
    <t>15 rue de la Bienfaisance</t>
  </si>
  <si>
    <t>6 rue de la Roque</t>
  </si>
  <si>
    <t>16 rue des Chassaintes</t>
  </si>
  <si>
    <t>12 rue du Couvent</t>
  </si>
  <si>
    <t>Ecole primaire Robert Terral</t>
  </si>
  <si>
    <t>GROUPE SCOLAIRE ROBERT TERRAL</t>
  </si>
  <si>
    <t>Connaux</t>
  </si>
  <si>
    <t>DU MOURION</t>
  </si>
  <si>
    <t>Rue Claude Debussy</t>
  </si>
  <si>
    <t>Ecole maternelle Mas des Gardies</t>
  </si>
  <si>
    <t>9 rue des Palombes</t>
  </si>
  <si>
    <t>Hameau de Malataverne</t>
  </si>
  <si>
    <t>67092</t>
  </si>
  <si>
    <t>30912</t>
  </si>
  <si>
    <t>AUGUSTE FAUCHER</t>
  </si>
  <si>
    <t>Impasse des Albatros</t>
  </si>
  <si>
    <t>ECOLE PRIMAIRE MAS DES GARDIES A. FAUCHER</t>
  </si>
  <si>
    <t>Chemin Viel</t>
  </si>
  <si>
    <t>Crespian</t>
  </si>
  <si>
    <t>ECOLE MATERNELLE DE CRESPIAN</t>
  </si>
  <si>
    <t>JOSETTE ROUCAUTE</t>
  </si>
  <si>
    <t>194 chemin du Pouzet</t>
  </si>
  <si>
    <t>Passage Lambert - Nord</t>
  </si>
  <si>
    <t>20 chemin des Bessons</t>
  </si>
  <si>
    <t>Montignargues</t>
  </si>
  <si>
    <t>Saint-Etienne-de-l'Olm</t>
  </si>
  <si>
    <t>0301381N</t>
  </si>
  <si>
    <t>CLG DENIS DIDEROT</t>
  </si>
  <si>
    <t>Ecole maternelle Les Petits Loups</t>
  </si>
  <si>
    <t>LES PETITS LOUPS</t>
  </si>
  <si>
    <t>92 rue du Levant</t>
  </si>
  <si>
    <t>NICOLAS DOURIEU</t>
  </si>
  <si>
    <t>13 rue Jean Moulin</t>
  </si>
  <si>
    <t>ANDRE PAYAND</t>
  </si>
  <si>
    <t>Ecole maternelle Georges Brassens</t>
  </si>
  <si>
    <t>GEORGES BRASSENS</t>
  </si>
  <si>
    <t>Rue du Vieux Moulin</t>
  </si>
  <si>
    <t>Poulx</t>
  </si>
  <si>
    <t>AMAND PEYROT</t>
  </si>
  <si>
    <t>Montfrin</t>
  </si>
  <si>
    <t>Ecole maternelle Les Cigales</t>
  </si>
  <si>
    <t>2 rue de la Fontaine</t>
  </si>
  <si>
    <t>Bezouce</t>
  </si>
  <si>
    <t>Ecole maternelle Alphonse Daudet</t>
  </si>
  <si>
    <t>Rue des Grillons</t>
  </si>
  <si>
    <t>93 chemin du Figaret</t>
  </si>
  <si>
    <t>Castelnau-Valence</t>
  </si>
  <si>
    <t>Cassagnoles</t>
  </si>
  <si>
    <t>5 rue de Montolivet</t>
  </si>
  <si>
    <t>Ecole primaire Condamine</t>
  </si>
  <si>
    <t>ECOLE SECONDAIRE PROF.PRIVEE</t>
  </si>
  <si>
    <t>ESPACE BOURGIER</t>
  </si>
  <si>
    <t>Rue des Moulins</t>
  </si>
  <si>
    <t>Ecole maternelle Paul Langevin</t>
  </si>
  <si>
    <t>0301569T</t>
  </si>
  <si>
    <t>CLG ELSA TRIOLET</t>
  </si>
  <si>
    <t>327 rue Robert Schuman</t>
  </si>
  <si>
    <t>1 avenue des loisirs</t>
  </si>
  <si>
    <t>Moussac</t>
  </si>
  <si>
    <t>42 A rue des Ecoles</t>
  </si>
  <si>
    <t>Montagnac</t>
  </si>
  <si>
    <t>Ecole maternelle la Cigale</t>
  </si>
  <si>
    <t>LPO LYCEE DES METIERS</t>
  </si>
  <si>
    <t>43 rue du Moulin</t>
  </si>
  <si>
    <t>Ecole primaire Les Promelles</t>
  </si>
  <si>
    <t>LES PROMELLES</t>
  </si>
  <si>
    <t>Avenue d'Anduze</t>
  </si>
  <si>
    <t>0301665X</t>
  </si>
  <si>
    <t>CLG JEAN VILAR</t>
  </si>
  <si>
    <t>9 bis chemin des Ecoliers</t>
  </si>
  <si>
    <t>Mauressargues</t>
  </si>
  <si>
    <t>0301761B</t>
  </si>
  <si>
    <t>CLG PR ST-J-B DE LA SALLE</t>
  </si>
  <si>
    <t>Rue de la Garenne</t>
  </si>
  <si>
    <t>Ecole primaire Li Passeroun</t>
  </si>
  <si>
    <t>5 rue Yvan Gaussen</t>
  </si>
  <si>
    <t>Ecole primaire publique</t>
  </si>
  <si>
    <t>Argilliers</t>
  </si>
  <si>
    <t>Ecole primaire Langevin Wallon</t>
  </si>
  <si>
    <t>Ecole primaire Jean Moulin</t>
  </si>
  <si>
    <t>15 rue du Pays d'Oc</t>
  </si>
  <si>
    <t>0301807B</t>
  </si>
  <si>
    <t>LPO PRIVE D'ALZON ST-FELIX</t>
  </si>
  <si>
    <t>0301816L</t>
  </si>
  <si>
    <t>600 avenue des Marchandises</t>
  </si>
  <si>
    <t>0301839L</t>
  </si>
  <si>
    <t>SIMONE VEIL</t>
  </si>
  <si>
    <t>1bis boulevard du Temple</t>
  </si>
  <si>
    <t>0301851Z</t>
  </si>
  <si>
    <t>0301852A</t>
  </si>
  <si>
    <t>MONTESSORI</t>
  </si>
  <si>
    <t>Chemin du Mas Saint Jean</t>
  </si>
  <si>
    <t>Route de Galargues</t>
  </si>
  <si>
    <t>0301869U</t>
  </si>
  <si>
    <t>MAISON ENFANTS ECOLE AUTREMENT</t>
  </si>
  <si>
    <t>Chemin du Bosquet</t>
  </si>
  <si>
    <t>0301821S</t>
  </si>
  <si>
    <t>ALEXANDER FLEMING</t>
  </si>
  <si>
    <t>Ecole maternelle Joseph Lakanal</t>
  </si>
  <si>
    <t>JOSEPH LAKANAL</t>
  </si>
  <si>
    <t>Rue Weber</t>
  </si>
  <si>
    <t>Rue Edgar Poe</t>
  </si>
  <si>
    <t>2 rue Emile Reinaud</t>
  </si>
  <si>
    <t>JEANNE LAVAIL</t>
  </si>
  <si>
    <t>2 rue de la Madone</t>
  </si>
  <si>
    <t>3 boulevard Victor Hugo</t>
  </si>
  <si>
    <t>51 avenue Georges Pompidou</t>
  </si>
  <si>
    <t>134 rue Albert Camus</t>
  </si>
  <si>
    <t>3 rue Pasteur</t>
  </si>
  <si>
    <t>Ecole maternelle Mandajors</t>
  </si>
  <si>
    <t>Rue Mandajors</t>
  </si>
  <si>
    <t>Rue Veigalier</t>
  </si>
  <si>
    <t>Ecole primaire Adrienne Durand-Tullou</t>
  </si>
  <si>
    <t>ADRIENNE DURAND-TULLOU</t>
  </si>
  <si>
    <t>Alzon</t>
  </si>
  <si>
    <t>Aubord</t>
  </si>
  <si>
    <t>ECOLE PRIMAIRE D'AUBORD</t>
  </si>
  <si>
    <t>Aujargues</t>
  </si>
  <si>
    <t>Aumessas</t>
  </si>
  <si>
    <t>ECOLE MATERNELLE D'AUMESSAS</t>
  </si>
  <si>
    <t>ECOLE MATERNELLE J. FERRY LES ESCANNAUX</t>
  </si>
  <si>
    <t>Ecole primaire Elie Desplan</t>
  </si>
  <si>
    <t>ELIE DESPLAN</t>
  </si>
  <si>
    <t>Rue Basse</t>
  </si>
  <si>
    <t>ECOLE ELEMENTAIRE E. DESPLAN</t>
  </si>
  <si>
    <t>Ecole primaire Louise Michel</t>
  </si>
  <si>
    <t>LOUISE MICHEL</t>
  </si>
  <si>
    <t>Rue du Monument</t>
  </si>
  <si>
    <t>ECOLE ELEMENTAIRE BOICOURAN ET NOZIERES</t>
  </si>
  <si>
    <t>12 place de la Mairie</t>
  </si>
  <si>
    <t>Chamborigaud</t>
  </si>
  <si>
    <t>ECOLE ELEMENTAIRE DE CHAMBORIGAUD</t>
  </si>
  <si>
    <t>Rue du Pont</t>
  </si>
  <si>
    <t>Chusclan</t>
  </si>
  <si>
    <t>ECOLE ELEMENTAIRE DE CHUSCLAN</t>
  </si>
  <si>
    <t>Route des Ecoliers</t>
  </si>
  <si>
    <t>Saint-Marcel-de-Careiret</t>
  </si>
  <si>
    <t>Avenue du 8 Mai 1945</t>
  </si>
  <si>
    <t>Saint-Michel-d'Euzet</t>
  </si>
  <si>
    <t>51 rue du Sallet</t>
  </si>
  <si>
    <t>Mandagout</t>
  </si>
  <si>
    <t>Martignargues</t>
  </si>
  <si>
    <t>Rue Montplaisir</t>
  </si>
  <si>
    <t>Mialet</t>
  </si>
  <si>
    <t>ECOLE PRIMAIRE DE MIALET</t>
  </si>
  <si>
    <t>Ecole maternelle Suzanne Cremieux</t>
  </si>
  <si>
    <t>SUZANNE CREMIEUX</t>
  </si>
  <si>
    <t>Cours Bouchard</t>
  </si>
  <si>
    <t>Ecole primaire les Amandiers</t>
  </si>
  <si>
    <t>Rue du Temple</t>
  </si>
  <si>
    <t>Mus</t>
  </si>
  <si>
    <t>Ecole maternelle Pauline Kergomard</t>
  </si>
  <si>
    <t>PAULINE KERGOMARD</t>
  </si>
  <si>
    <t>1 bis rue Henri Revoil</t>
  </si>
  <si>
    <t>Ecole maternelle Combe des Oiseaux Castanet</t>
  </si>
  <si>
    <t>Portes</t>
  </si>
  <si>
    <t>RENE CASSIN</t>
  </si>
  <si>
    <t>Rue du Mas</t>
  </si>
  <si>
    <t>ST DIONISY</t>
  </si>
  <si>
    <t>Saint-Dionisy</t>
  </si>
  <si>
    <t>Route de Barjac</t>
  </si>
  <si>
    <t>Saint-Gervais</t>
  </si>
  <si>
    <t>10 avenue Paul Blisson</t>
  </si>
  <si>
    <t>Saint-Hilaire-d'Ozilhan</t>
  </si>
  <si>
    <t>Saint-Jean-de-Serres</t>
  </si>
  <si>
    <t>0300003R</t>
  </si>
  <si>
    <t>CLG CONDORCET</t>
  </si>
  <si>
    <t>14 rue Roger Sabatier</t>
  </si>
  <si>
    <t>2 rue Melchior Doze</t>
  </si>
  <si>
    <t>Ecole maternelle Rangueil</t>
  </si>
  <si>
    <t>30 rue Rangueil</t>
  </si>
  <si>
    <t>Ecole primaire Joseph Delteil</t>
  </si>
  <si>
    <t>Rue Joseph Delteil</t>
  </si>
  <si>
    <t>Sauzet</t>
  </si>
  <si>
    <t>Souvignargues</t>
  </si>
  <si>
    <t>Thoiras</t>
  </si>
  <si>
    <t>LES OLIVETTES</t>
  </si>
  <si>
    <t>35 rue de l'Ecole</t>
  </si>
  <si>
    <t>Verfeuil</t>
  </si>
  <si>
    <t>Aigaliers</t>
  </si>
  <si>
    <t>ECOLE MATERNELLE D'AIGALIERS</t>
  </si>
  <si>
    <t>Rue Principale</t>
  </si>
  <si>
    <t>Vic-le-Fesq</t>
  </si>
  <si>
    <t>ECOLE ELEMENTAIRE DE VIC LE FESQ</t>
  </si>
  <si>
    <t>EDOUARD VAILLANT GR2</t>
  </si>
  <si>
    <t>ANDRE CLAVEL</t>
  </si>
  <si>
    <t>Avenue Saint-Martin</t>
  </si>
  <si>
    <t>ECOLE ELEMENTAIRE LES PALUNS</t>
  </si>
  <si>
    <t>0300989M</t>
  </si>
  <si>
    <t>CLG ALPHONSE DAUDET</t>
  </si>
  <si>
    <t>Aulas</t>
  </si>
  <si>
    <t>CELESTIN FREINET GR1</t>
  </si>
  <si>
    <t>3 chemin des Ecoliers</t>
  </si>
  <si>
    <t>ECOLE ELEMENTAIRE C. FREINET GR1 L'ANCYSE</t>
  </si>
  <si>
    <t>Ecole maternelle Eau Vive</t>
  </si>
  <si>
    <t>Aigues-Vives</t>
  </si>
  <si>
    <t>ECOLE MATERNELLE EAU VIVE</t>
  </si>
  <si>
    <t>58 rue Nationale</t>
  </si>
  <si>
    <t>PIERRE SEMARD</t>
  </si>
  <si>
    <t>ECOLE ELEMENTAIRE FRANQUEVAUX</t>
  </si>
  <si>
    <t>Bez-et-Esparon</t>
  </si>
  <si>
    <t>ECOLE PRIMAIRE DE BEZ ET ESPARON</t>
  </si>
  <si>
    <t>JEAN-PAUL II</t>
  </si>
  <si>
    <t>2 place Sivel</t>
  </si>
  <si>
    <t>Sauve</t>
  </si>
  <si>
    <t>Quartier des Ecoles</t>
  </si>
  <si>
    <t>Boisset-et-Gaujac</t>
  </si>
  <si>
    <t>ECOLE PRIMAIRE DE BOISSET ET GAUJAC</t>
  </si>
  <si>
    <t>7 rue Boucairie</t>
  </si>
  <si>
    <t>17 rue des Ecoles</t>
  </si>
  <si>
    <t>Branoux-les-Taillades</t>
  </si>
  <si>
    <t>ECOLE ELEMENTAIRE JOLIOT CURIE</t>
  </si>
  <si>
    <t>NOTRE DAME DES GARDIANS</t>
  </si>
  <si>
    <t>ANDRE MASSIP</t>
  </si>
  <si>
    <t>Chemin du Bos de Soulan</t>
  </si>
  <si>
    <t>ECOLE PRIMAIRE A. MACIP</t>
  </si>
  <si>
    <t>ST ELOI</t>
  </si>
  <si>
    <t>4 place de l'Eglise</t>
  </si>
  <si>
    <t>LES LAVANDINS</t>
  </si>
  <si>
    <t>Foissac</t>
  </si>
  <si>
    <t>ECOLE ELEMENTAIRE DE FOISSAC</t>
  </si>
  <si>
    <t>90 chemin des Marguilliers</t>
  </si>
  <si>
    <t>1 rue des Lauriers Roses</t>
  </si>
  <si>
    <t>Garrigues-Sainte-Eulalie</t>
  </si>
  <si>
    <t>ECOLE PRIMAIRE LES OLIVIERS</t>
  </si>
  <si>
    <t>1 rue Pasteur</t>
  </si>
  <si>
    <t>Impasse Caporal Alliot</t>
  </si>
  <si>
    <t>4 rue des Ecoles</t>
  </si>
  <si>
    <t>28 ter rue Seguier</t>
  </si>
  <si>
    <t>2 rue Salomon Reinach</t>
  </si>
  <si>
    <t>JEAN CARRIERE</t>
  </si>
  <si>
    <t>15 rue Maurice Fayet</t>
  </si>
  <si>
    <t>LEONA TRIBES</t>
  </si>
  <si>
    <t>Saint-Nazaire</t>
  </si>
  <si>
    <t>ECOLE PRIMAIRE TRIBES L.</t>
  </si>
  <si>
    <t>Ecole primaire Jean Giono</t>
  </si>
  <si>
    <t>JEAN GIONO</t>
  </si>
  <si>
    <t>FRANCOIS FOURNIER</t>
  </si>
  <si>
    <t>Route de Saint Gilles</t>
  </si>
  <si>
    <t>22 rue Platon</t>
  </si>
  <si>
    <t>JEAN CLAUDE ZANAZOO</t>
  </si>
  <si>
    <t>106</t>
  </si>
  <si>
    <t>Rue du 19 Mars</t>
  </si>
  <si>
    <t>Ecole primaire La Rouvierette</t>
  </si>
  <si>
    <t>Hameau de la Rouvierette</t>
  </si>
  <si>
    <t>Mons</t>
  </si>
  <si>
    <t>0301324B</t>
  </si>
  <si>
    <t>DE MEYNES</t>
  </si>
  <si>
    <t>ECOLE ELEMENTAIRE DE MONTAREN ET ST MEDIERS</t>
  </si>
  <si>
    <t>MARIE SOBOUL</t>
  </si>
  <si>
    <t>ECOLE ELEMENTAIRE APPLICATION M. SOBOUL</t>
  </si>
  <si>
    <t>2 rue des Ecoles</t>
  </si>
  <si>
    <t>Ecole maternelle Albert Camus</t>
  </si>
  <si>
    <t>29 chemin du Mas de Teste</t>
  </si>
  <si>
    <t>ECOLE MATERNELLE DE PUJAUT</t>
  </si>
  <si>
    <t>EDOUARD VAILLANT  GR1</t>
  </si>
  <si>
    <t>6 rue Daumier</t>
  </si>
  <si>
    <t>0301347B</t>
  </si>
  <si>
    <t>CLG LOU CASTELLAS</t>
  </si>
  <si>
    <t>Place Vignasse</t>
  </si>
  <si>
    <t>Le Pin</t>
  </si>
  <si>
    <t>Pompignan</t>
  </si>
  <si>
    <t>0301431T</t>
  </si>
  <si>
    <t>DE MARGUERITTES</t>
  </si>
  <si>
    <t>Pouzilhac</t>
  </si>
  <si>
    <t>Mas Cousit</t>
  </si>
  <si>
    <t>Saint-Alexandre</t>
  </si>
  <si>
    <t>0301498R</t>
  </si>
  <si>
    <t>LPO PRIVE DE LA SALLE</t>
  </si>
  <si>
    <t>Rue Florian</t>
  </si>
  <si>
    <t>RENE DELEUZE</t>
  </si>
  <si>
    <t>106 chemin des Ecoles</t>
  </si>
  <si>
    <t>Rue de la Judie</t>
  </si>
  <si>
    <t>Saint-Hippolyte-de-Caton</t>
  </si>
  <si>
    <t>474 avenue des Mimosas</t>
  </si>
  <si>
    <t>2 route Nationale</t>
  </si>
  <si>
    <t>ST JEAN DE MARUEJOLS ET AVEJAN</t>
  </si>
  <si>
    <t>DENISE PAUX</t>
  </si>
  <si>
    <t>Fressac</t>
  </si>
  <si>
    <t>Rue Barberan</t>
  </si>
  <si>
    <t>Rue des Boisseliers</t>
  </si>
  <si>
    <t>ECOLE PRIMAIRE FLORIAN</t>
  </si>
  <si>
    <t>Chemin Canets</t>
  </si>
  <si>
    <t>Collorgues</t>
  </si>
  <si>
    <t>Ecole maternelle Marguerite Long</t>
  </si>
  <si>
    <t>Ecole primaire Louis Leprince-Ringuet</t>
  </si>
  <si>
    <t>546 route de la Royale</t>
  </si>
  <si>
    <t>EDGAR TAILHADES</t>
  </si>
  <si>
    <t>2 rue Edgar Tailhades</t>
  </si>
  <si>
    <t>Quartier Cantonade</t>
  </si>
  <si>
    <t>14 rue Gorlier</t>
  </si>
  <si>
    <t>Saumane</t>
  </si>
  <si>
    <t>Aubussargues</t>
  </si>
  <si>
    <t>LES COLIBRIS</t>
  </si>
  <si>
    <t>Rue du Docteur Perrier</t>
  </si>
  <si>
    <t>Domessargues</t>
  </si>
  <si>
    <t>DU MONT DUPLAN</t>
  </si>
  <si>
    <t>Ecole primaire Tamaris</t>
  </si>
  <si>
    <t>Rue Fabre d'Eglantine</t>
  </si>
  <si>
    <t>Ecole maternelle Villa Clara</t>
  </si>
  <si>
    <t>Ecole primaire Georges Bizet</t>
  </si>
  <si>
    <t>Ecole maternelle Eric Tabarly</t>
  </si>
  <si>
    <t>ERIC TABARLY</t>
  </si>
  <si>
    <t>Ecole maternelle Charles Odoyer</t>
  </si>
  <si>
    <t>48 rue Marcel Pagnol</t>
  </si>
  <si>
    <t>ASSOC SPORTS ETUDES HAUTS NIMES</t>
  </si>
  <si>
    <t>146 rue Alphonse Daudet</t>
  </si>
  <si>
    <t>Quartier Les Escanaux</t>
  </si>
  <si>
    <t>Hameau de Rochessadoule</t>
  </si>
  <si>
    <t>Robiac-Rochessadoule</t>
  </si>
  <si>
    <t>0301805Z</t>
  </si>
  <si>
    <t>ECOLE 2D DEGRE GENERAL PRIVEE</t>
  </si>
  <si>
    <t>LYCEE D ENSEIGNEMENT GENERAL</t>
  </si>
  <si>
    <t>17 avenue Berthelot</t>
  </si>
  <si>
    <t>2 square Albert Soboul</t>
  </si>
  <si>
    <t>Seynes</t>
  </si>
  <si>
    <t>0301835G</t>
  </si>
  <si>
    <t>Avenue des Garrigues</t>
  </si>
  <si>
    <t>44 rue Soubeyranne</t>
  </si>
  <si>
    <t>0301841N</t>
  </si>
  <si>
    <t>HAPPY FOREVER SCHOOL</t>
  </si>
  <si>
    <t>Impasse Baptiste Bonnet</t>
  </si>
  <si>
    <t>0301849X</t>
  </si>
  <si>
    <t>194 rue des Ayres</t>
  </si>
  <si>
    <t>0301862L</t>
  </si>
  <si>
    <t>LUCIE AUBRAC</t>
  </si>
  <si>
    <t>50 chemin de Montlezon</t>
  </si>
  <si>
    <t>Montfaucon</t>
  </si>
  <si>
    <t>0301866R</t>
  </si>
  <si>
    <t>Chemin de Montlezon</t>
  </si>
  <si>
    <t>2801 route de Courbessac</t>
  </si>
  <si>
    <t>Ecole maternelle Pompidou Pic d'Etienne</t>
  </si>
  <si>
    <t>35 avenue Carnot</t>
  </si>
  <si>
    <t>Ecole maternelle Pape Carpantier</t>
  </si>
  <si>
    <t>PAPE CARPANTIER</t>
  </si>
  <si>
    <t>2 rue Henri Dunant</t>
  </si>
  <si>
    <t>Route de Montpellier</t>
  </si>
  <si>
    <t>ARMAND BARBES</t>
  </si>
  <si>
    <t>Ecole maternelle Louis Pasteur</t>
  </si>
  <si>
    <t>Chemin Mas de Courtois</t>
  </si>
  <si>
    <t>Ecole maternelle Les Paluns</t>
  </si>
  <si>
    <t>Ecole maternelle Pas du Loup</t>
  </si>
  <si>
    <t>Route de Saint-Ambroix</t>
  </si>
  <si>
    <t>23 place de l'Eglise</t>
  </si>
  <si>
    <t>51 rue Charles Martel</t>
  </si>
  <si>
    <t>Route de Beauvoisin</t>
  </si>
  <si>
    <t>0301430S</t>
  </si>
  <si>
    <t>DE CASTILLON DU GARD</t>
  </si>
  <si>
    <t>0301433V</t>
  </si>
  <si>
    <t>DE UZES</t>
  </si>
  <si>
    <t>LA MAURELLE</t>
  </si>
  <si>
    <t>EMILE CHABRIER</t>
  </si>
  <si>
    <t>123 chemin des Ecoles</t>
  </si>
  <si>
    <t>225 rue des Ecoles</t>
  </si>
  <si>
    <t>0301496N</t>
  </si>
  <si>
    <t>LPO PRIVE ST VINCENT DE PAUL</t>
  </si>
  <si>
    <t>0301497P</t>
  </si>
  <si>
    <t>LPO PRIVE DE LA CCI</t>
  </si>
  <si>
    <t>JEAN D'ORMESSON</t>
  </si>
  <si>
    <t>297 avenue Monseigneur Robert Dalverny</t>
  </si>
  <si>
    <t>Sainte-Anastasie</t>
  </si>
  <si>
    <t>ST MAURICE DE CAZEVIEILLE</t>
  </si>
  <si>
    <t>Saint-Maurice-de-Cazevieille</t>
  </si>
  <si>
    <t>Avenue de Lattre de Tassigny</t>
  </si>
  <si>
    <t>ECOLE ELEMENTAIRE G. BRUGUIER</t>
  </si>
  <si>
    <t>Ecole maternelle Edgar Tailhades</t>
  </si>
  <si>
    <t>Saint-Julien-de-Peyrolas</t>
  </si>
  <si>
    <t>0301657N</t>
  </si>
  <si>
    <t>LPO G.DE GAULLE-ANTHONIOZ</t>
  </si>
  <si>
    <t>Issirac</t>
  </si>
  <si>
    <t>0301724L</t>
  </si>
  <si>
    <t>CLG LOU REDOUNET</t>
  </si>
  <si>
    <t>Ecole primaire Marcel Pagnol</t>
  </si>
  <si>
    <t>114 rue du 8 mai 1945</t>
  </si>
  <si>
    <t>Ribaute-les-Tavernes</t>
  </si>
  <si>
    <t>16 rue Enclos Roux</t>
  </si>
  <si>
    <t>Chemin des Combes</t>
  </si>
  <si>
    <t>0301750P</t>
  </si>
  <si>
    <t>CLG ANDRE CHAMSON</t>
  </si>
  <si>
    <t>Rue de Saint-Gilles</t>
  </si>
  <si>
    <t>Avenue Jean Rampon</t>
  </si>
  <si>
    <t>Saint-Jean-du-Pin</t>
  </si>
  <si>
    <t>0301812G</t>
  </si>
  <si>
    <t>Ecole maternelle Henri Wallon</t>
  </si>
  <si>
    <t>0301825W</t>
  </si>
  <si>
    <t>LE TOURRIHOU</t>
  </si>
  <si>
    <t>MONTCLUS</t>
  </si>
  <si>
    <t>Montclus</t>
  </si>
  <si>
    <t>30175</t>
  </si>
  <si>
    <t>0301840M</t>
  </si>
  <si>
    <t>0301844S</t>
  </si>
  <si>
    <t>0301853B</t>
  </si>
  <si>
    <t>150 chemin de Fenouillette</t>
  </si>
  <si>
    <t>Ecole maternelle Louise Michel</t>
  </si>
  <si>
    <t>40 B rue de Grezan</t>
  </si>
  <si>
    <t>Chemin de la Montagnette</t>
  </si>
  <si>
    <t>1 place de Verdun</t>
  </si>
  <si>
    <t>0301864N</t>
  </si>
  <si>
    <t>Privé</t>
  </si>
  <si>
    <t>Le bourg</t>
  </si>
  <si>
    <t>Notre Dame de la Rouvière</t>
  </si>
  <si>
    <t>Place des Ecoles Vallerraugue</t>
  </si>
  <si>
    <t>Peyras</t>
  </si>
  <si>
    <t>château de Candiac</t>
  </si>
  <si>
    <t>Place de la Mairie Breau et Salagosse</t>
  </si>
  <si>
    <t>Le Pontil</t>
  </si>
  <si>
    <t>26 rue de l'Eglise Saint Césaire</t>
  </si>
  <si>
    <t>Rue Jean Vilar L'Ardoise</t>
  </si>
  <si>
    <t>1030 RD 306 Carsant Est</t>
  </si>
  <si>
    <t>1162 chemin de Sommières Hameau de Montèzes</t>
  </si>
  <si>
    <t>Avenue des Costières Gallician</t>
  </si>
  <si>
    <t>Montcalm</t>
  </si>
  <si>
    <t>Vignasse</t>
  </si>
  <si>
    <t>Rue des Ecoles Camprieu</t>
  </si>
  <si>
    <t>Le Portal</t>
  </si>
  <si>
    <t>5 rue Jean Pierre Florian Mazac</t>
  </si>
  <si>
    <t>Villard Sud</t>
  </si>
  <si>
    <t>L'abbaye</t>
  </si>
  <si>
    <t>La Luxeriere</t>
  </si>
  <si>
    <t>Km7 route de Générac</t>
  </si>
  <si>
    <t>Le Puech</t>
  </si>
  <si>
    <t>L'Affenadou</t>
  </si>
  <si>
    <t>Font</t>
  </si>
  <si>
    <t>Route d'Uzès Les Codes bas</t>
  </si>
  <si>
    <t>Le château</t>
  </si>
  <si>
    <t>1 avenue de l'Hermione Port Camargue</t>
  </si>
  <si>
    <t>village le Claou</t>
  </si>
  <si>
    <t>RD 6086 La Granelle</t>
  </si>
  <si>
    <t>1 RD 936 La réglisserie</t>
  </si>
  <si>
    <t>Numéro de rue</t>
  </si>
  <si>
    <t>1 rue des écoles</t>
  </si>
  <si>
    <t>20 bis boulevard Frédéric Mistral</t>
  </si>
  <si>
    <t>Collège Irène Joliot-Curie</t>
  </si>
  <si>
    <t>appariement</t>
  </si>
  <si>
    <t>localisation</t>
  </si>
  <si>
    <t>Primaire</t>
  </si>
  <si>
    <t>Collège</t>
  </si>
  <si>
    <t>village</t>
  </si>
  <si>
    <t>Rue Jean Macé</t>
  </si>
  <si>
    <t>Ecole élémentaire Aqua Viva</t>
  </si>
  <si>
    <t>Ecole élémentaire privée Notre Dame des Gardians</t>
  </si>
  <si>
    <t>Ecole élémentaire Fanfonne Guillierme</t>
  </si>
  <si>
    <t>Ecole élémentaire Simone Veil</t>
  </si>
  <si>
    <t>1 rue de la bombe</t>
  </si>
  <si>
    <t>chemin de Trouche</t>
  </si>
  <si>
    <t>rue Jean Macé</t>
  </si>
  <si>
    <t>11 rue de la glacière</t>
  </si>
  <si>
    <t>1 rue des Oliviers</t>
  </si>
  <si>
    <t>Esplanade de Clavières</t>
  </si>
  <si>
    <t>3 quai bossier de sauvages</t>
  </si>
  <si>
    <t>place de la Belgique</t>
  </si>
  <si>
    <t>17 rue Taisson</t>
  </si>
  <si>
    <t>1 avenue Jean Baptiste Dumas</t>
  </si>
  <si>
    <t>3 avenue Jean Baptiste Dumas</t>
  </si>
  <si>
    <t>824 montée de Silhol</t>
  </si>
  <si>
    <t>4 rue Ampère</t>
  </si>
  <si>
    <t>3 rue Frédéric Mistral</t>
  </si>
  <si>
    <t>1 rue de l'Aigoual</t>
  </si>
  <si>
    <t>Place de la Belgique</t>
  </si>
  <si>
    <t>4 avenue Paul Langevin</t>
  </si>
  <si>
    <t>2 rue Ampère</t>
  </si>
  <si>
    <t>rue Joseph Vernet</t>
  </si>
  <si>
    <t>Alès</t>
  </si>
  <si>
    <t>Lycée général et technologique privé Bellevue</t>
  </si>
  <si>
    <t>Collège Denis Diderot</t>
  </si>
  <si>
    <t>Ecole élémentaire Louis Pasteur</t>
  </si>
  <si>
    <t>Collège privé Bellevue</t>
  </si>
  <si>
    <t>Ecole élémentaire Romain Rolland</t>
  </si>
  <si>
    <t>Lycée professionnel privé Cévenol</t>
  </si>
  <si>
    <t>Lycée polyvalent privé de La Salle</t>
  </si>
  <si>
    <t>Ecole élémentaire Claire Lacombe</t>
  </si>
  <si>
    <t>Collège privé Taisson</t>
  </si>
  <si>
    <t>Ecole élémentaire Germain David</t>
  </si>
  <si>
    <t>Ecole primaire Montée de Silhol</t>
  </si>
  <si>
    <t>Ecole maternelle  Prés Saint Jean</t>
  </si>
  <si>
    <t>Ecole privée Calendreta de Gardons</t>
  </si>
  <si>
    <t>Collège privé de La Salle</t>
  </si>
  <si>
    <t>Ecole primaire privée Notre-Dame</t>
  </si>
  <si>
    <t>Collège Jean Moulin</t>
  </si>
  <si>
    <t>Ecole élémentaire Prés Saint Jean</t>
  </si>
  <si>
    <t>Ecole élémentaire Paul Langevin</t>
  </si>
  <si>
    <t>Ecole primaire privée Saint Eloi Tamaris</t>
  </si>
  <si>
    <t>Collège Jean Racine</t>
  </si>
  <si>
    <t>Collège Alphonse Daudet</t>
  </si>
  <si>
    <t>Ecole élémentaire Veigalier</t>
  </si>
  <si>
    <t>Ecole élémentaire Marie Curie</t>
  </si>
  <si>
    <t>Ecole primaire privée Taisson</t>
  </si>
  <si>
    <t>Ecole privée Steiner-Waldorf Caminarem, Ecole secondaire privée</t>
  </si>
  <si>
    <t>Ecole élémentaire Frédéric Mistral</t>
  </si>
  <si>
    <t>Lycée privé de La Salle section professionnelle</t>
  </si>
  <si>
    <t>Lycée polyvalent Jean-Baptiste Dumas</t>
  </si>
  <si>
    <t>EFFECTIF</t>
  </si>
  <si>
    <t>EFF_ZI</t>
  </si>
  <si>
    <t>Ecole élémentaire</t>
  </si>
  <si>
    <t>Allègre-les-Fumades</t>
  </si>
  <si>
    <t>2 boulevard Jean Jaurès</t>
  </si>
  <si>
    <t>155 avenue du Général de Gaulle</t>
  </si>
  <si>
    <t>28 zone d'activité de Labahou</t>
  </si>
  <si>
    <t>Collège Florian</t>
  </si>
  <si>
    <t>Ecole élémentaire Jules Ferry</t>
  </si>
  <si>
    <t>Ecole élémentaire André Clavel</t>
  </si>
  <si>
    <t>Ecole privée Team Etud' (Lycée général et technologique)</t>
  </si>
  <si>
    <t>Ecole privée Team Etud' (Ecole secondaire)</t>
  </si>
  <si>
    <t>Ecole privée Team Etud' (Ecole élémentaire)</t>
  </si>
  <si>
    <t>Collège Henri Pitot</t>
  </si>
  <si>
    <t>Ecole élémentaire les Paluns groupe 2</t>
  </si>
  <si>
    <t>Ecole élémentaire François Rabelais groupe 1</t>
  </si>
  <si>
    <t>Chemin des écoles</t>
  </si>
  <si>
    <t>Ecole primaire Françoise Dolto</t>
  </si>
  <si>
    <t>Avenue Emile Léonard</t>
  </si>
  <si>
    <t>1 bis avenue de la Camargue</t>
  </si>
  <si>
    <t>Aspères</t>
  </si>
  <si>
    <t>Rue du Fossé</t>
  </si>
  <si>
    <t>Rue de la Costière</t>
  </si>
  <si>
    <t>Ecole élémentaire Jean Claude Zanazzo</t>
  </si>
  <si>
    <t>61 route d'Alès</t>
  </si>
  <si>
    <t>Avèze</t>
  </si>
  <si>
    <t>Bagnols-sur-Cèze</t>
  </si>
  <si>
    <t>Ecole maternelle Jean Macé</t>
  </si>
  <si>
    <t>Ecole maternelle Jean Jaurès</t>
  </si>
  <si>
    <t>Collège le Bosquet</t>
  </si>
  <si>
    <t>Ecole maternelle Célestin Freinet</t>
  </si>
  <si>
    <t>Lycée polyvalent Albert Einstein</t>
  </si>
  <si>
    <t>Collège Bernard de Ventadour</t>
  </si>
  <si>
    <t>Collège privé Saint Jean</t>
  </si>
  <si>
    <t>Ecole élémentaire Célestin Freinet groupe 1</t>
  </si>
  <si>
    <t>Collège Gérard Philipe</t>
  </si>
  <si>
    <t>Ecole élémentaire Jean Jaurès</t>
  </si>
  <si>
    <t>Ecole élémentaire privée Sainte Marie</t>
  </si>
  <si>
    <t>Ecole élémentaire Célestin Freinet groupe 2</t>
  </si>
  <si>
    <t>SEGPA du Collège le Bosquet</t>
  </si>
  <si>
    <t>Lycée professionnel privé Sainte Marie</t>
  </si>
  <si>
    <t>Rue du Moulin à Huile</t>
  </si>
  <si>
    <t>Rue du Moulin à huile</t>
  </si>
  <si>
    <t>354 avenue Commando Vigan Braquet</t>
  </si>
  <si>
    <t>Allée de Newbury</t>
  </si>
  <si>
    <t>17 avenue Léon Blum</t>
  </si>
  <si>
    <t>19 avenue du Bordelet</t>
  </si>
  <si>
    <t>Avenue Vigan Braquet</t>
  </si>
  <si>
    <t>Impasse des recolets</t>
  </si>
  <si>
    <t>Avenie de la Mayre</t>
  </si>
  <si>
    <t>10  rue du Casino</t>
  </si>
  <si>
    <t>obs1</t>
  </si>
  <si>
    <t>Place Albert Cabrière</t>
  </si>
  <si>
    <t>Collège Fédérico Garcia Lorca</t>
  </si>
  <si>
    <t>Ecole élémentaire Puech Cabrier</t>
  </si>
  <si>
    <t>Ecole élémentaire Luc Rouveyrolles</t>
  </si>
  <si>
    <t>Lycée professionnel Paul Langevin</t>
  </si>
  <si>
    <t>Ecole élémentaire Condamine</t>
  </si>
  <si>
    <t>Ecole primaire privée Saint Laurent</t>
  </si>
  <si>
    <t>Collège Eugène Vigne</t>
  </si>
  <si>
    <t>Lycée polyvalent privé d'Alzon Saint Felix</t>
  </si>
  <si>
    <t>Ecole élémentaire Moulinelle</t>
  </si>
  <si>
    <t>Collège Elsa Triolet</t>
  </si>
  <si>
    <t>Ecole élémentaire Batisto Bonnet</t>
  </si>
  <si>
    <t>Ecole élémentaire Préfecture</t>
  </si>
  <si>
    <t>SEGPA du Collège Elsa Triolet</t>
  </si>
  <si>
    <t>Collège privé d'Alzon Saint-Felix</t>
  </si>
  <si>
    <t>Ecole maternelle Château</t>
  </si>
  <si>
    <t>Ecole élémentaire Nationale</t>
  </si>
  <si>
    <t>Ecole élémentaire Ham de Franquevaux</t>
  </si>
  <si>
    <t>Ecole élémentaire privée d'Alzon Saint-Felix</t>
  </si>
  <si>
    <t>Ecole élémentaire privée Jeanne d'Arc</t>
  </si>
  <si>
    <t>60 impasse de l'école</t>
  </si>
  <si>
    <t>21 rue de la Redoute</t>
  </si>
  <si>
    <t>41 rue du Pré</t>
  </si>
  <si>
    <t>6 rue de la République</t>
  </si>
  <si>
    <t>1 rue Henri Soulier</t>
  </si>
  <si>
    <t>115 rue de l'Abbé Louis Moulin</t>
  </si>
  <si>
    <t>76 bis rue de Nîmes</t>
  </si>
  <si>
    <t>14 rue du Château</t>
  </si>
  <si>
    <t>Avenue de la Félicité</t>
  </si>
  <si>
    <t>125 rue du Général Leclerc</t>
  </si>
  <si>
    <t>ECOLE MATERNELLE DU CHÂTEAU</t>
  </si>
  <si>
    <t>Ecole élémentaire Paul Fort</t>
  </si>
  <si>
    <t>Place Jean Jaurès</t>
  </si>
  <si>
    <t>Collège Le Castellas</t>
  </si>
  <si>
    <t>Ecole élémentaire Petit Villard</t>
  </si>
  <si>
    <t>Ecole élémentaire privée Notre-Dame</t>
  </si>
  <si>
    <t>Ecole élémentaire Alphonse Daudet</t>
  </si>
  <si>
    <t>Ecole élémentaire la Cantonade</t>
  </si>
  <si>
    <t>rue du Castellas</t>
  </si>
  <si>
    <t>1 rue Londes</t>
  </si>
  <si>
    <t>Bessèges</t>
  </si>
  <si>
    <t>Ecole primaire Pré de Valence</t>
  </si>
  <si>
    <t>Boissières</t>
  </si>
  <si>
    <t>Ecole primaire privée Charles Péguy</t>
  </si>
  <si>
    <t>Collège Les Fontaines</t>
  </si>
  <si>
    <t>Ecole élémentaire Marcel Pagnol</t>
  </si>
  <si>
    <t>Ecole maternelle Madeleine Brès</t>
  </si>
  <si>
    <t>Rue des Arènes</t>
  </si>
  <si>
    <t>Rue du Pont de la République</t>
  </si>
  <si>
    <t>Rue des jardons</t>
  </si>
  <si>
    <t>Collège La Gardonnenque</t>
  </si>
  <si>
    <t>1 place de la Liberté</t>
  </si>
  <si>
    <t>Bréau-Mars</t>
  </si>
  <si>
    <t>La Bruguière</t>
  </si>
  <si>
    <t>Ecole élémentaire Cambourin</t>
  </si>
  <si>
    <t>Ecole élémentaire Clos Mirman</t>
  </si>
  <si>
    <t>21 avenue Jean Macé</t>
  </si>
  <si>
    <t>Avenue Jean Macé</t>
  </si>
  <si>
    <t>Cabrières</t>
  </si>
  <si>
    <t>Ecole primaire L'île verte</t>
  </si>
  <si>
    <t>Ecole élémentaire Roger Leenhardt</t>
  </si>
  <si>
    <t>Collège Le Vignet</t>
  </si>
  <si>
    <t>Cap School (Ecole secondaire privée)</t>
  </si>
  <si>
    <t>200 rue de la Glacière</t>
  </si>
  <si>
    <t>319 avenue du Collège</t>
  </si>
  <si>
    <t>Rue du Château</t>
  </si>
  <si>
    <t>Ecole élémentaire de Malataverne</t>
  </si>
  <si>
    <t>Ecole élémentaire Joliot-Curie</t>
  </si>
  <si>
    <t>Rue Emile Pouytès</t>
  </si>
  <si>
    <t>Ecole secondaire privée Terre et Crayons</t>
  </si>
  <si>
    <t>Ecole maternelle Gérard Cazeneuve</t>
  </si>
  <si>
    <t>Ecole élémentaire Marie Pape Carpantier</t>
  </si>
  <si>
    <t>5435 rue de la Védière</t>
  </si>
  <si>
    <t>Ecole élémentaire les Cèdres</t>
  </si>
  <si>
    <t>5435 rue de la Vedière</t>
  </si>
  <si>
    <t>1 rue Charles Couton</t>
  </si>
  <si>
    <t>180 rue Maurice Aliger</t>
  </si>
  <si>
    <t>Collège Théodore Monod</t>
  </si>
  <si>
    <t>Ecole primaire André Massip</t>
  </si>
  <si>
    <t>Rue République</t>
  </si>
  <si>
    <t>Congénies</t>
  </si>
  <si>
    <t>Ecole élémentaire la Planète</t>
  </si>
  <si>
    <t>Estézargues</t>
  </si>
  <si>
    <t>Ecole élémentaire Les Lavandins</t>
  </si>
  <si>
    <t>Rue Chêne de la Victoire</t>
  </si>
  <si>
    <t>Fontarèches</t>
  </si>
  <si>
    <t>Fontanès</t>
  </si>
  <si>
    <t>Fournès</t>
  </si>
  <si>
    <t>Collège Claude Chappe</t>
  </si>
  <si>
    <t>Ecole élémentaire Denise Paux</t>
  </si>
  <si>
    <t>Ecole élémentaire La Maurelle</t>
  </si>
  <si>
    <t>Ecole éléementaire André Malraux</t>
  </si>
  <si>
    <t>11  rue de la Cavalerie</t>
  </si>
  <si>
    <t>Mas les Clausades</t>
  </si>
  <si>
    <t>Gagnières</t>
  </si>
  <si>
    <t>Ecole élémentaire Li Flou d'Armas</t>
  </si>
  <si>
    <t>Ecole élémentaire privée Saint Louis</t>
  </si>
  <si>
    <t>Ecole élémentaire Jean Monnet</t>
  </si>
  <si>
    <t>Collège de La Regordane</t>
  </si>
  <si>
    <t>Ecole élémentaire les Oliviers</t>
  </si>
  <si>
    <t>Rue Jean François Pellet</t>
  </si>
  <si>
    <t>1 bis avenue Jean Aurillon</t>
  </si>
  <si>
    <t>Plan de L'Oli</t>
  </si>
  <si>
    <t>Générac</t>
  </si>
  <si>
    <t>Génolhac</t>
  </si>
  <si>
    <t>Générargues</t>
  </si>
  <si>
    <t>Jonquières-Saint-Vincent</t>
  </si>
  <si>
    <t>Ecole maternelle Eugénie Deleuze</t>
  </si>
  <si>
    <t>Collège Léo Larguier</t>
  </si>
  <si>
    <t>Ecole élémentaire Anatole France</t>
  </si>
  <si>
    <t>Ecole élémentaire André Quet</t>
  </si>
  <si>
    <t>Collège privé Emmanuel d'Alzon</t>
  </si>
  <si>
    <t>Lycée professionnel privé Pasteur</t>
  </si>
  <si>
    <t>Ecole primaire privée Saint Pierre</t>
  </si>
  <si>
    <t>Ecole élémentaire Victor Hugo</t>
  </si>
  <si>
    <t>Allée Victor Hugo</t>
  </si>
  <si>
    <t>953 route de Carnon</t>
  </si>
  <si>
    <t>5 rue de l'école maternelle</t>
  </si>
  <si>
    <t>3 rue Villa Béchard</t>
  </si>
  <si>
    <t>Collège privé Villa Béchard</t>
  </si>
  <si>
    <t>Ecole primaire les Genêts</t>
  </si>
  <si>
    <t>Lanuéjols</t>
  </si>
  <si>
    <t>Ecole élémentaire Georges Lapierre</t>
  </si>
  <si>
    <t>Ecole élémentaire Joseph Rollo</t>
  </si>
  <si>
    <t>95 rue Albert André</t>
  </si>
  <si>
    <t>Rue Albert André</t>
  </si>
  <si>
    <t>1 rue du Parc</t>
  </si>
  <si>
    <t>Lédenon</t>
  </si>
  <si>
    <t>Ecole élémentaire Nelson Mandela le Pradel</t>
  </si>
  <si>
    <t>Lézan</t>
  </si>
  <si>
    <t>Lédignan</t>
  </si>
  <si>
    <t>Avenue de Nîmes</t>
  </si>
  <si>
    <t>190 avenue Clément Ader</t>
  </si>
  <si>
    <t>Rue Jean Jaurès</t>
  </si>
  <si>
    <t>55 chemin de Gallière</t>
  </si>
  <si>
    <t>26 bis rue de la République</t>
  </si>
  <si>
    <t>Avenue André Mazoyer</t>
  </si>
  <si>
    <t>13 rue des Cévennes</t>
  </si>
  <si>
    <t>Ecole élémentaire Emile et Marie-Jeanne Dussaut</t>
  </si>
  <si>
    <t>Ecole maternelle Françoise Dolto</t>
  </si>
  <si>
    <t>Collège Lou Castellas</t>
  </si>
  <si>
    <t>Collège Antoine Deparcieux</t>
  </si>
  <si>
    <t>Collège Via Domitia</t>
  </si>
  <si>
    <t>Ecole élémentaire Nicolas Dourieu</t>
  </si>
  <si>
    <t>Ecole maternelle François Fournier</t>
  </si>
  <si>
    <t>SEGPA du Collège Lou Castellas</t>
  </si>
  <si>
    <t>Ecole élémentaire Peyrouse</t>
  </si>
  <si>
    <t>Ecole élémentaire publique François Fournier</t>
  </si>
  <si>
    <t>LA CEVENOLE</t>
  </si>
  <si>
    <t>nouvelle école</t>
  </si>
  <si>
    <t>Maruéols-lès-Gardon</t>
  </si>
  <si>
    <t>Ecole primaire Marie Martin</t>
  </si>
  <si>
    <t>Lycée agricole privé de Meynes</t>
  </si>
  <si>
    <t>9 route de Bezouce</t>
  </si>
  <si>
    <t>Méjannes-le-Clap</t>
  </si>
  <si>
    <t>Méjannes-lès-Alès</t>
  </si>
  <si>
    <t>Rue Pierre Guérin</t>
  </si>
  <si>
    <t>43  rue du Moulin</t>
  </si>
  <si>
    <t>Molières-sur-Cèze</t>
  </si>
  <si>
    <t>Molières-Cavaillac</t>
  </si>
  <si>
    <t>Ecole maternelle Saint- Exupéry</t>
  </si>
  <si>
    <t>Ecole primaire André Payand</t>
  </si>
  <si>
    <t>Lycée polyvalent Geneviève de Gaulle-Anthonioz</t>
  </si>
  <si>
    <t>Ecole primaire privée Steiner-Waldorf Caminarem</t>
  </si>
  <si>
    <t>Ecole primaire privée Le Tourrihou</t>
  </si>
  <si>
    <t>25 avenue du Docteur Félix Clément</t>
  </si>
  <si>
    <t>Moulézan</t>
  </si>
  <si>
    <t>Ecole primaire Jean Jaurès</t>
  </si>
  <si>
    <t xml:space="preserve">4 rue des quatre vents </t>
  </si>
  <si>
    <t>Nîmes</t>
  </si>
  <si>
    <t>Ecole secondaire privée Honoré de Balzac</t>
  </si>
  <si>
    <t>Lycée général et technologique privé Saint Stanislas</t>
  </si>
  <si>
    <t>Collège privé Valsainte</t>
  </si>
  <si>
    <t>HONORE DE BALZAC</t>
  </si>
  <si>
    <t>Ecole élémentaire Marguerite Long</t>
  </si>
  <si>
    <t>Ecole maternelle Jacques Prévert</t>
  </si>
  <si>
    <t>SEGPA du Collège Mont Duplan</t>
  </si>
  <si>
    <t>Collège Ada Lovelace</t>
  </si>
  <si>
    <t>Ecole élémentaire Enclos Rey</t>
  </si>
  <si>
    <t>Collège Les Oliviers</t>
  </si>
  <si>
    <t>Ecole élémentaire Gustave Courbet</t>
  </si>
  <si>
    <t>Ecole élémentaire Henri Wallon</t>
  </si>
  <si>
    <t>Lycée général et technologique Philippe Lamour</t>
  </si>
  <si>
    <t>Ecole primaire René Char</t>
  </si>
  <si>
    <t>Lycée polyvalent privé de la CCI</t>
  </si>
  <si>
    <t>Collège Condorcet</t>
  </si>
  <si>
    <t>Ecole maternelle Prosper Mérimée</t>
  </si>
  <si>
    <t>Ecole maternelle Danièle Casanova</t>
  </si>
  <si>
    <t>Ecole élémentaire privée Valsainte</t>
  </si>
  <si>
    <t>Ecole primaire privée Jehanne des Lys</t>
  </si>
  <si>
    <t>Ecole élémentaire privée Saint-Baudile-Les-Carmes</t>
  </si>
  <si>
    <t>Ecole élémentaire Castanet</t>
  </si>
  <si>
    <t>Ecole élémentaire privée Saint Vincent</t>
  </si>
  <si>
    <t>Lycée professionnel Jules Raimu</t>
  </si>
  <si>
    <t>Ecole élémentaire Hector Berlioz</t>
  </si>
  <si>
    <t>Ecole primaire privée la Calandreta Aimat Serre</t>
  </si>
  <si>
    <t>Ecole élémentaire Edouard Vaillant</t>
  </si>
  <si>
    <t>Ecole élémentaire André Chamson</t>
  </si>
  <si>
    <t>Ecole privée Palotchka (Ecole primaire privée)</t>
  </si>
  <si>
    <t>Ecole privée Palotchka (Ecole secondaire privée)</t>
  </si>
  <si>
    <t>Lycée général et technologique Dhuoda</t>
  </si>
  <si>
    <t>Lycée polyvalent privé Emmanuel d'Alzon</t>
  </si>
  <si>
    <t>Collège privé Saint-Jean-Baptiste de La Salle</t>
  </si>
  <si>
    <t>Ecole primaire André Galan</t>
  </si>
  <si>
    <t>Ecole élémentaire Léo Rousson</t>
  </si>
  <si>
    <t>Ecole élémentaire Mont Duplan</t>
  </si>
  <si>
    <t>Collège Feuchères</t>
  </si>
  <si>
    <t>SEGPA du Collège Ada Lovelace</t>
  </si>
  <si>
    <t>SEGPA du Collège Les Oliviers</t>
  </si>
  <si>
    <t>Ecole élémentaire privée Saint Stanislas</t>
  </si>
  <si>
    <t>Ecole élémentaire privée Marie Durand</t>
  </si>
  <si>
    <t>Collège Jean Rostand</t>
  </si>
  <si>
    <t>Ecole élémentaire  Auguste Faucher</t>
  </si>
  <si>
    <t>Ecole élémentaire Jean Moulin</t>
  </si>
  <si>
    <t>Ecole élémentaire Paul Marcelin</t>
  </si>
  <si>
    <t>Ecole secondaire professionnelle privée Espace Bourgier</t>
  </si>
  <si>
    <t>Ecole maternelle Léo Rousson</t>
  </si>
  <si>
    <t>SEGPA du collège privé Saint-Jean-Baptiste de la Salle</t>
  </si>
  <si>
    <t>Ecole élémentaire Grézan</t>
  </si>
  <si>
    <t>Lycée professionnel Gaston Darboux</t>
  </si>
  <si>
    <t>Lycée général et technologique Alphonse Daudet</t>
  </si>
  <si>
    <t>Lycée général et technologique Albert Camus</t>
  </si>
  <si>
    <t>Collège Capouchiné</t>
  </si>
  <si>
    <t>Lycée polyvalent privé Saint Vincent de Paul</t>
  </si>
  <si>
    <t>SEGPA du Collège Condorcet</t>
  </si>
  <si>
    <t>Ecole maternelle Capouchiné</t>
  </si>
  <si>
    <t>Ecole élémentaire Prosper Mérimée</t>
  </si>
  <si>
    <t>Collège Romain Rolland</t>
  </si>
  <si>
    <t>Lycée polyvalent Ernest Hemingway</t>
  </si>
  <si>
    <t>Lycée professionnel Frédéric Mistral</t>
  </si>
  <si>
    <t>Collège Jules Verne</t>
  </si>
  <si>
    <t>Collège privé Samuel Vincent</t>
  </si>
  <si>
    <t>Ecole élémentaire Pierre Semard</t>
  </si>
  <si>
    <t>Ecole primaire privée Emmanuel d'Alzon</t>
  </si>
  <si>
    <t>Ecole primaire privée Saint Jean-Baptiste de La Salle</t>
  </si>
  <si>
    <t>Ecole maternelle Jean Carrière</t>
  </si>
  <si>
    <t>Ecole élémentaire Lakanal</t>
  </si>
  <si>
    <t>Ecole élémentaire Marie Soboul</t>
  </si>
  <si>
    <t>Ecole élémentaire La Placette</t>
  </si>
  <si>
    <t>Ecole élémentaire Edgar Tailhades</t>
  </si>
  <si>
    <t>Collège du Mont Duplan</t>
  </si>
  <si>
    <t>Collège Révolution</t>
  </si>
  <si>
    <t>Ecole élémentaire La Gazelle</t>
  </si>
  <si>
    <t>Ecole élémentaire Capouchiné</t>
  </si>
  <si>
    <t>Ecole élémentaire Courbessac</t>
  </si>
  <si>
    <t>Lycée professionnel Voltaire</t>
  </si>
  <si>
    <t>Ecole élémentaire Talabot</t>
  </si>
  <si>
    <t>Ecole élémentaire Jean Macé</t>
  </si>
  <si>
    <t>Ecole élémentaire La Cigale</t>
  </si>
  <si>
    <t>Ecole élémentaire Jean-Jacques Rousseau</t>
  </si>
  <si>
    <t>Ecole élémentaire Armand Barbès</t>
  </si>
  <si>
    <t>Collège privé Saint Stanislas</t>
  </si>
  <si>
    <t>Ecole élémentaire Charles Martel</t>
  </si>
  <si>
    <t>Ecole élémentaire Georges Bruguier</t>
  </si>
  <si>
    <t>Ecole élémentaire Pont de Justice</t>
  </si>
  <si>
    <t>Ecole élémentaire Jean D'Ormesson</t>
  </si>
  <si>
    <t>19 bis rue de Générac</t>
  </si>
  <si>
    <t>991 rue André Marquès</t>
  </si>
  <si>
    <t>2 rue Prosper Mérimée</t>
  </si>
  <si>
    <t>1898 avenue Maréchal Juin</t>
  </si>
  <si>
    <t>517 rue Archimède</t>
  </si>
  <si>
    <t>Avenue des Poètes</t>
  </si>
  <si>
    <t>129 rue Tour de l'Evêque</t>
  </si>
  <si>
    <t>14 avenue Jean Jaurès</t>
  </si>
  <si>
    <t>46 rue Pierre Sémard</t>
  </si>
  <si>
    <t>81 chemin de la Grotte des Fées</t>
  </si>
  <si>
    <t>2 rue André Girard</t>
  </si>
  <si>
    <t>1  rue de Sauve</t>
  </si>
  <si>
    <t>405 A avenue du docteur Fleming</t>
  </si>
  <si>
    <t>52 rue Pierre Sémard</t>
  </si>
  <si>
    <t>1  rue des Bénédictins</t>
  </si>
  <si>
    <t>10 rue de l'Hôtel Dieu</t>
  </si>
  <si>
    <t>620 chemin des hauts de Nîmes</t>
  </si>
  <si>
    <t>140 route d'Uzès</t>
  </si>
  <si>
    <t>104  chemin auberge de jeunesse</t>
  </si>
  <si>
    <t>16 rue Armand Barbès</t>
  </si>
  <si>
    <t>991 rue André Marques</t>
  </si>
  <si>
    <t>16 rue ddes chassaintes</t>
  </si>
  <si>
    <t>36 rue de l'Occitanie</t>
  </si>
  <si>
    <t>11  rue Sainte Perpétue</t>
  </si>
  <si>
    <t>1 ter avenue du Général Leclerc</t>
  </si>
  <si>
    <t>12 rue Jules Raimu</t>
  </si>
  <si>
    <t>98 boulevard Jean Jaurès</t>
  </si>
  <si>
    <t>17 rue Dhuoda</t>
  </si>
  <si>
    <t>2  rue Henri IV</t>
  </si>
  <si>
    <t>125  rue de L'Hostellerie</t>
  </si>
  <si>
    <t>7 rue Jules Raimu</t>
  </si>
  <si>
    <t>98 avenue Jean Jaurès</t>
  </si>
  <si>
    <t>3 boulevard de Bruxelles</t>
  </si>
  <si>
    <t>457 ancienne route de Générac</t>
  </si>
  <si>
    <t>399 rue Bellini</t>
  </si>
  <si>
    <t>3  boulevard de Bruxelles</t>
  </si>
  <si>
    <t>IFC NIMES</t>
  </si>
  <si>
    <t>Ecole primaire privée le Sénévé</t>
  </si>
  <si>
    <t>Ecole secondaire privée Le Sénévé</t>
  </si>
  <si>
    <t>10 rue Neuve</t>
  </si>
  <si>
    <t>1 rue de Tunis</t>
  </si>
  <si>
    <t>1 rue du Scarabée</t>
  </si>
  <si>
    <t>1 bis rue Saint Laurent</t>
  </si>
  <si>
    <t>5 avenue Péladan</t>
  </si>
  <si>
    <t>182 rue René Rascalon</t>
  </si>
  <si>
    <t>35 rue des Amoureux</t>
  </si>
  <si>
    <t>10 rue de l'Hôtel Die</t>
  </si>
  <si>
    <t>691 rue Bellini</t>
  </si>
  <si>
    <t>30 chemin du Belvédère</t>
  </si>
  <si>
    <t>11 rue Sainte Perpéture</t>
  </si>
  <si>
    <t>avenue Fanfonne Guillierme</t>
  </si>
  <si>
    <t>4  rue Rivarol</t>
  </si>
  <si>
    <t>182 avenue René Rascalon</t>
  </si>
  <si>
    <t>3 avenue Feuchères</t>
  </si>
  <si>
    <t>rue des Amoureux</t>
  </si>
  <si>
    <t>43 route d'Alès</t>
  </si>
  <si>
    <t>104 chemin de l'aurberge de jeunesse</t>
  </si>
  <si>
    <t>4 rue Rivarol</t>
  </si>
  <si>
    <t>431 rue Gaston Teissie</t>
  </si>
  <si>
    <t>108 chemin de la combe des oiseau</t>
  </si>
  <si>
    <t>691 rue Bellin</t>
  </si>
  <si>
    <t>8 avenue de Lattre de Tassign</t>
  </si>
  <si>
    <t>40 rue du Vallon</t>
  </si>
  <si>
    <t>10 rue Daumier</t>
  </si>
  <si>
    <t>27 rue de Saint Gille</t>
  </si>
  <si>
    <t>40 rue Clérisseau</t>
  </si>
  <si>
    <t>Ecole élémentaire Villa Clara</t>
  </si>
  <si>
    <t>Collège George Ville</t>
  </si>
  <si>
    <t>Collège privé Notre-Dame</t>
  </si>
  <si>
    <t>Ecole élémentaire l'Affenadou</t>
  </si>
  <si>
    <t>Ecole élémentaire Georges Brassens</t>
  </si>
  <si>
    <t>15 chemin de l'Entrepôt</t>
  </si>
  <si>
    <t>24 place Général Leclerc</t>
  </si>
  <si>
    <t>3 rue René Cassin</t>
  </si>
  <si>
    <t>Rue René Cassin</t>
  </si>
  <si>
    <t>4 chemin du Puits Carré</t>
  </si>
  <si>
    <t>89 avenue Geoffroy Perret</t>
  </si>
  <si>
    <t>296 avenue du Maréchal Juin</t>
  </si>
  <si>
    <t>Collège Voltaire</t>
  </si>
  <si>
    <t>Collège de Coutach</t>
  </si>
  <si>
    <t>Ecole élémentaire René Cassin</t>
  </si>
  <si>
    <t>Ecole élémentaire Jean Auzilhon</t>
  </si>
  <si>
    <t>Ecole maternelle René Cassin</t>
  </si>
  <si>
    <t>Ecole primaire Rochessadoule</t>
  </si>
  <si>
    <t>Ecole élémentaire privée Pie XII</t>
  </si>
  <si>
    <t>Ecole élémentaire Vieux Moulin</t>
  </si>
  <si>
    <t>Ecole élémentaire Albert Camus</t>
  </si>
  <si>
    <t>Ecole élémentaire Saint-Exupéry</t>
  </si>
  <si>
    <t>Ecole primaire La Rouvière</t>
  </si>
  <si>
    <t>Collège Claudie Haigneré</t>
  </si>
  <si>
    <t>Collège Paul Valéry</t>
  </si>
  <si>
    <t>Avenue Saint Exupéry</t>
  </si>
  <si>
    <t>870 avenue de Provence</t>
  </si>
  <si>
    <t>La Rouvière</t>
  </si>
  <si>
    <t>Saint-André d'Olérargues</t>
  </si>
  <si>
    <t>Saint-André-de-Majencoules</t>
  </si>
  <si>
    <t>Saint-André-de-Valborgne</t>
  </si>
  <si>
    <t>Pont d'Hérault</t>
  </si>
  <si>
    <t>333 avenue Général de Gaulle</t>
  </si>
  <si>
    <t>2  rue de Fabiargues</t>
  </si>
  <si>
    <t>Collège Armand Coussens</t>
  </si>
  <si>
    <t>SEGPA du collège privé Saint-Joseph</t>
  </si>
  <si>
    <t>Collège privé Saint Joseph</t>
  </si>
  <si>
    <t>Ecole primaire privée Saint Joseph</t>
  </si>
  <si>
    <t>Ecole élémentaire Pont d'Hérault</t>
  </si>
  <si>
    <t>Ecole élémentaire Florian</t>
  </si>
  <si>
    <t>Saint-Bauzély</t>
  </si>
  <si>
    <t>Ecole primaire Jean Macé</t>
  </si>
  <si>
    <t>3 chemin de l'Euzière</t>
  </si>
  <si>
    <t>Avenue de la Liberté</t>
  </si>
  <si>
    <t>Saint-Bénézet</t>
  </si>
  <si>
    <t>Saint-Brès</t>
  </si>
  <si>
    <t>Saint-Côme-et-Maruéjols</t>
  </si>
  <si>
    <t>Sainte-Cécile-d'Andorge</t>
  </si>
  <si>
    <t>Saint-Dézéry</t>
  </si>
  <si>
    <t>Saint-Césaire-de-Gauzignan</t>
  </si>
  <si>
    <t>Ecole élémentaire publique</t>
  </si>
  <si>
    <t>Ecole élémentaire privée Saint Christophe</t>
  </si>
  <si>
    <t>Ecole élémentaire Marignac les Montèzes</t>
  </si>
  <si>
    <t>Lycée polyvalent Jacques Prévert</t>
  </si>
  <si>
    <t>EC METIERS PROF CEVENOLE</t>
  </si>
  <si>
    <t>Avenue du Château</t>
  </si>
  <si>
    <t>Ancien chemin de Sommières</t>
  </si>
  <si>
    <t>1 rue des écoliers</t>
  </si>
  <si>
    <t>1 place Lucie Aubrac</t>
  </si>
  <si>
    <t>Saint-Geniès-de-Malgoirès</t>
  </si>
  <si>
    <t>Saint-Geniès-de-Comolas</t>
  </si>
  <si>
    <t>Rue Frédéric Desmons</t>
  </si>
  <si>
    <t>Ecole primaire Antoine de Saint Exupéry</t>
  </si>
  <si>
    <t>Collège Frédéric Desmons</t>
  </si>
  <si>
    <t>Ecole élémentaire Edmond Faure</t>
  </si>
  <si>
    <t>SEGPA du Collège Frédéric Desmons</t>
  </si>
  <si>
    <t>CLG FREDERIC DESMONS</t>
  </si>
  <si>
    <t>101 route de St Laurent</t>
  </si>
  <si>
    <t>Collège Jean Vilar</t>
  </si>
  <si>
    <t>Ecole élémentaire Jeanne Lavail</t>
  </si>
  <si>
    <t>Ecole élémentaire Laforêt</t>
  </si>
  <si>
    <t>Ecole maternelle Frédéric Mistral</t>
  </si>
  <si>
    <t>Ecole élémentaire Josette Roucaute</t>
  </si>
  <si>
    <t>SEGPA du collège Jean Vilar</t>
  </si>
  <si>
    <t>Ecole élémentaire René Deleuze</t>
  </si>
  <si>
    <t>Ecole élémentaire privée Li Cigaloun</t>
  </si>
  <si>
    <t>Avenue de la Résistance</t>
  </si>
  <si>
    <t>Place du Château</t>
  </si>
  <si>
    <t>Avenue de Sabatot</t>
  </si>
  <si>
    <t>Ecole élémentaire Fernand Léonard</t>
  </si>
  <si>
    <t>Collège de La Galaberte</t>
  </si>
  <si>
    <t>2 place des Cévennes</t>
  </si>
  <si>
    <t>Saint-Jean-de-Maruéjols-et-Avéjan</t>
  </si>
  <si>
    <t>Route de Lasalle</t>
  </si>
  <si>
    <t>4 boulevard du temple</t>
  </si>
  <si>
    <t>Saint-Jean-de-Valériscle</t>
  </si>
  <si>
    <t>Quartier des Fumades</t>
  </si>
  <si>
    <t>11  route de la Bécharine</t>
  </si>
  <si>
    <t>Ecole élémentaire Robert Lavesque</t>
  </si>
  <si>
    <t>Lycée professionnel  Marie Curie</t>
  </si>
  <si>
    <t>Collège Marceau Lapierre</t>
  </si>
  <si>
    <t>Saint-Just-et-Vacquières</t>
  </si>
  <si>
    <t>Saint-Laurent-la-Vernède</t>
  </si>
  <si>
    <t>282 boulevard Alexandra David Néel</t>
  </si>
  <si>
    <t>Ecole élémentaire Charles Odoyer</t>
  </si>
  <si>
    <t>Ecole élémentaire Chloé Dusfourd</t>
  </si>
  <si>
    <t>Ecole maternelle Chloé Dusfourd</t>
  </si>
  <si>
    <t>Ecole maternelle Les Péquélets</t>
  </si>
  <si>
    <t>Ecole élémentaire privée les Escarieux</t>
  </si>
  <si>
    <t>Ecole élémentaire Henri Barbusse</t>
  </si>
  <si>
    <t>LES PEQUELETS</t>
  </si>
  <si>
    <t>1 rue Jean Macé</t>
  </si>
  <si>
    <t>Montée de Pissevin</t>
  </si>
  <si>
    <t>Ecole primaire privée la Sainte-Famille</t>
  </si>
  <si>
    <t>Ecole élémentaire Le grand jardin</t>
  </si>
  <si>
    <t>Ecole primaire Paul Valéry</t>
  </si>
  <si>
    <t>Ecole primaire Léona Tribes</t>
  </si>
  <si>
    <t>20 avenue François Jean</t>
  </si>
  <si>
    <t>122 allée Jean Dejoux</t>
  </si>
  <si>
    <t>32 avenue Paul Valéry Le Rieu</t>
  </si>
  <si>
    <t>Ecole élémentaire Les Trois Tilleuls</t>
  </si>
  <si>
    <t>Saint-Sébastien-d'Aigrefeuille</t>
  </si>
  <si>
    <t>Saint-Théodorit</t>
  </si>
  <si>
    <t>Collège Jean Baptiste Dumas</t>
  </si>
  <si>
    <t>Sanilhac-Sagriès</t>
  </si>
  <si>
    <t>Ecole élémentaire Bernard de Ventadour</t>
  </si>
  <si>
    <t>Ecole élémentaire privée Jean-Paul II</t>
  </si>
  <si>
    <t>Ecole élémentaire Pierre Couston</t>
  </si>
  <si>
    <t xml:space="preserve">Ecole privée Saint-Pierre </t>
  </si>
  <si>
    <t>Ancienne route d'Alès</t>
  </si>
  <si>
    <t>Sumène</t>
  </si>
  <si>
    <t>Sommières</t>
  </si>
  <si>
    <t>Ecole élémentaire privée Pont Neuf</t>
  </si>
  <si>
    <t>Collège Gaston Doumergue</t>
  </si>
  <si>
    <t>Collège privé Maintenon</t>
  </si>
  <si>
    <t>Ecole élémentaire privée Maintenon</t>
  </si>
  <si>
    <t>Lycée polyvalent Lucie Aubrac</t>
  </si>
  <si>
    <t>Route d'Uzès</t>
  </si>
  <si>
    <t>13 bis rue de l'Abbé Fabre</t>
  </si>
  <si>
    <t>3 rue Ivan Gaussen</t>
  </si>
  <si>
    <t>13 bis rue Abbé Faure</t>
  </si>
  <si>
    <t>1 rue de la Condamine</t>
  </si>
  <si>
    <t>Ecole primaire Lou Fraïssinet</t>
  </si>
  <si>
    <t>LOU FRAISSINET</t>
  </si>
  <si>
    <t>Théziers</t>
  </si>
  <si>
    <t>Rue Glacière</t>
  </si>
  <si>
    <t>Place du Marché</t>
  </si>
  <si>
    <t>Vallabrègues</t>
  </si>
  <si>
    <t>Uzès</t>
  </si>
  <si>
    <t>Trèves</t>
  </si>
  <si>
    <t>Place de l'Hôtel de Ville</t>
  </si>
  <si>
    <t>3 place Frédéric Mistral</t>
  </si>
  <si>
    <t>Avenue Général Vincent</t>
  </si>
  <si>
    <t>Avenue du Redounet</t>
  </si>
  <si>
    <t>1 chemin de Mayac</t>
  </si>
  <si>
    <t>Route de Nîmes</t>
  </si>
  <si>
    <t>Ecole élémentaire privée Sainte Anne</t>
  </si>
  <si>
    <t>Collège Lou Redounet</t>
  </si>
  <si>
    <t>Collège privé Saint Firmin</t>
  </si>
  <si>
    <t>Collège Jean-Louis Trintignant</t>
  </si>
  <si>
    <t>SEGPA du collège Lou Redounet</t>
  </si>
  <si>
    <t>DES METIERS D'ARTS</t>
  </si>
  <si>
    <t>LPO METIERS D'ARTS C GIDE</t>
  </si>
  <si>
    <t>Ecole primaire Notre Dame de la Rouvière</t>
  </si>
  <si>
    <t>Valliguières</t>
  </si>
  <si>
    <t>Vénéjan</t>
  </si>
  <si>
    <t>Passage des Sévillanes</t>
  </si>
  <si>
    <t>Avenue de la Condamine</t>
  </si>
  <si>
    <t>Place du Général Leclerc</t>
  </si>
  <si>
    <t>Collège La Vallée Verte</t>
  </si>
  <si>
    <t>Ecole élémentaire Roujeon</t>
  </si>
  <si>
    <t>Ecole élémentaire Libération</t>
  </si>
  <si>
    <t>Vistre + Rhône</t>
  </si>
  <si>
    <t>Vergèze</t>
  </si>
  <si>
    <t>Vézénobres</t>
  </si>
  <si>
    <t>La Vernarède</t>
  </si>
  <si>
    <t>Collège privé d'Alzon-Candiac</t>
  </si>
  <si>
    <t>Lycée agricole privé d'Alzon de Vestric</t>
  </si>
  <si>
    <t>Ecole élémentaire privée la Sarrazine</t>
  </si>
  <si>
    <t>OneSchool Global Alès Campus (Lycée professionnel)</t>
  </si>
  <si>
    <t>Allée des Mûriers</t>
  </si>
  <si>
    <t>Château de Vestric</t>
  </si>
  <si>
    <t>Route de Deaux</t>
  </si>
  <si>
    <t>1  place Jean macé</t>
  </si>
  <si>
    <t>Ecole élémentaire Emile Chabrier</t>
  </si>
  <si>
    <t>ONESCHOOL GLOBAL ALES CAMPUS</t>
  </si>
  <si>
    <t>1 rue du Fort</t>
  </si>
  <si>
    <t>Villeneuve-lès-Avignon</t>
  </si>
  <si>
    <t>Lycée polyvalent André Chamson</t>
  </si>
  <si>
    <t>Ecole élémentaire privée Sancta Maria</t>
  </si>
  <si>
    <t>Lycée général et technologique Jean Vilar</t>
  </si>
  <si>
    <t>Ecole élémentaire Joseph Lhermitte</t>
  </si>
  <si>
    <t>Collège privé Sancta Maria</t>
  </si>
  <si>
    <t>Ecole maternelle Noël Lacombe</t>
  </si>
  <si>
    <t>Ecole élémentaire Montolivet</t>
  </si>
  <si>
    <t>Collège André Chamson</t>
  </si>
  <si>
    <t>SEGPA du collège André Chamson</t>
  </si>
  <si>
    <t>Place du Félibre</t>
  </si>
  <si>
    <t>1 avenue Jean Jaurès</t>
  </si>
  <si>
    <t>Rue des Poëtes</t>
  </si>
  <si>
    <t>616 avenue du docteur Paul Gache</t>
  </si>
  <si>
    <t>16 avenue des Cévennes</t>
  </si>
  <si>
    <t>Saint-Christol-lez-Alès</t>
  </si>
  <si>
    <t>Brouzet-lès-Alès</t>
  </si>
  <si>
    <t>Canaules-et-Argentières</t>
  </si>
  <si>
    <t>Montaren-et-Saint-Médiers</t>
  </si>
  <si>
    <t>Brouzet-lès-Quissac</t>
  </si>
  <si>
    <t>Boucoiran-et-Nozières</t>
  </si>
  <si>
    <t>La Capelle-et-Masmolène</t>
  </si>
  <si>
    <t>élèves</t>
  </si>
  <si>
    <t>14 place de la République</t>
  </si>
  <si>
    <t>Grand' rue</t>
  </si>
  <si>
    <t>Section Pro du Lycée privé de la CCI</t>
  </si>
  <si>
    <t>Section Pro du Lycée Ernest Hemingway</t>
  </si>
  <si>
    <t>Section Pro du Lycée privé St Vincent de Paul</t>
  </si>
  <si>
    <t>Section Pro du Lycée Geneviève de Gaulle-Anthonioz</t>
  </si>
  <si>
    <t>Section Pro du lycée Emmanuel d'Alzon</t>
  </si>
  <si>
    <t>Lycée polyvalent Jean-Baptiste Dumas enseignement Pro</t>
  </si>
  <si>
    <t>Section Pro Lycée polyvalent Albert Einstein</t>
  </si>
  <si>
    <t xml:space="preserve">Institut pour la Formation et Conseils IFC Nîmes </t>
  </si>
  <si>
    <t>Section Pro du lycée polyvalent d'Alzon Saint-Félix</t>
  </si>
  <si>
    <t>Section Pro du lycée Jacques Prévert</t>
  </si>
  <si>
    <t>Institut Jean Paul II (école secondaire privée)</t>
  </si>
  <si>
    <t>738 établissements éducation nationale</t>
  </si>
  <si>
    <t>Nb total étab</t>
  </si>
  <si>
    <t>nb étab en Zone Inondable (ZI)</t>
  </si>
  <si>
    <t>% étab en ZI/ nb total étab</t>
  </si>
  <si>
    <t>Lycée / Autre</t>
  </si>
  <si>
    <t>Ardèche + Cèze</t>
  </si>
  <si>
    <t>Cèze + Ardèche</t>
  </si>
  <si>
    <t>Cèze + Gardons</t>
  </si>
  <si>
    <t>Vidourle + Gardons</t>
  </si>
  <si>
    <t>Vistre + Gardons</t>
  </si>
  <si>
    <t>gardon + vistre</t>
  </si>
  <si>
    <t>Cèze + Rhône</t>
  </si>
  <si>
    <t>Vistre +  Vidourle</t>
  </si>
  <si>
    <t>Effectif des établissements en zone inondable</t>
  </si>
  <si>
    <t>lycées et autres</t>
  </si>
  <si>
    <t>444  avenue Alphonse Daudet</t>
  </si>
  <si>
    <t>Mas Valliguière 6 route d'Aramon</t>
  </si>
  <si>
    <t>Section Pro du Lycée André Chamson</t>
  </si>
  <si>
    <t>419 rue du 19 Mars 1962</t>
  </si>
  <si>
    <t>Collège La Garriguette</t>
  </si>
  <si>
    <t>Le Pradel 34 rue des Cévennes</t>
  </si>
  <si>
    <t>SEGPA du Collège La Garriguette</t>
  </si>
  <si>
    <t>Ecole élémentaire privée Emmanuel d'Alzon</t>
  </si>
  <si>
    <t>0301891T</t>
  </si>
  <si>
    <t>ECOLE PRIVEE</t>
  </si>
  <si>
    <t>ECOLE ELEMENTAIRE</t>
  </si>
  <si>
    <t>Ecole élémentaire Jean de la Fontaine</t>
  </si>
  <si>
    <t>0301893V</t>
  </si>
  <si>
    <t>620 chemin dess Hauts de Nîmes</t>
  </si>
  <si>
    <t>ECOLE PRIMAIRE VESTRIC ET CANDIAC</t>
  </si>
  <si>
    <t>effectif Région 2022</t>
  </si>
  <si>
    <t xml:space="preserve">Maison Familiale Rurale La Gardonnenque </t>
  </si>
  <si>
    <t>Maison Familiale Rurale Le Grand Mas</t>
  </si>
  <si>
    <t>Maison Familiale Rurale du Pont du Gard</t>
  </si>
  <si>
    <t xml:space="preserve">Maison Familiale Rurale Petite Camargue </t>
  </si>
  <si>
    <t>La Pinède</t>
  </si>
  <si>
    <t>Maison Familiale Rurale La Pinède</t>
  </si>
  <si>
    <t>Antenne du CFA régional des MFR</t>
  </si>
  <si>
    <t>Indif</t>
  </si>
  <si>
    <t>Très Fort</t>
  </si>
  <si>
    <t>E.E.P.U</t>
  </si>
  <si>
    <t>CLG PRIVE D'ALZON ST-DFELIX</t>
  </si>
  <si>
    <t>ECOLE MATERNELLE DE BRIGNON</t>
  </si>
  <si>
    <t>0301896Y</t>
  </si>
  <si>
    <t>0301894W</t>
  </si>
  <si>
    <t>Ecole Vivante (Ecole primaire privée)</t>
  </si>
  <si>
    <t>ECOLE VIVANTE</t>
  </si>
  <si>
    <t>1538 route du Mas Miger</t>
  </si>
  <si>
    <t>E02700001-000</t>
  </si>
  <si>
    <t>CENTRE HÉBERGEMENT - CARREFOUR BETHANIE</t>
  </si>
  <si>
    <t>ECOLE PRIMAIRE DE CANNES ET CLAIRAN</t>
  </si>
  <si>
    <t>MFR PONT DU GARD / CENTRE DE FORMATION</t>
  </si>
  <si>
    <t>E07300020-000</t>
  </si>
  <si>
    <t>MAISON FAMILIALE ET RURALE PETITE CAMARGUE</t>
  </si>
  <si>
    <t>E12300041-000</t>
  </si>
  <si>
    <t>COLLEGE CLAUDE CHAPPE</t>
  </si>
  <si>
    <t>0301900C</t>
  </si>
  <si>
    <t>L'ECOLE DU CHEMIN</t>
  </si>
  <si>
    <t>28 rue Basse</t>
  </si>
  <si>
    <t>Ecole maternelle de Marcieu</t>
  </si>
  <si>
    <t>Ecole élémentaire de Marcieu</t>
  </si>
  <si>
    <t xml:space="preserve">Ecole privée La Cévenole </t>
  </si>
  <si>
    <t>LYCEE AGRICOLE PRIVE INTERNAT FILLES</t>
  </si>
  <si>
    <t>E16600021-000</t>
  </si>
  <si>
    <t>Ecole Montessori des Leins (école primaire)</t>
  </si>
  <si>
    <t>Ecole privée Alexander Fleming</t>
  </si>
  <si>
    <t>ECOLE MATERNELLE YVETTE PANAFIEU</t>
  </si>
  <si>
    <t>GROUPE SCOLAIRE COURBESSAC - BATIMENT SCOLAIRE</t>
  </si>
  <si>
    <t>GROUPE SCOLAIRE COURBESSAC - BATIMENT SCOLAIREE18900962-000</t>
  </si>
  <si>
    <t>COLLEGE ADA LOVELACE</t>
  </si>
  <si>
    <t>E18904273-000</t>
  </si>
  <si>
    <t>Ecole élémentaire Jacques Perotti Saint-Césaire</t>
  </si>
  <si>
    <t>JACQUES PEROTTI</t>
  </si>
  <si>
    <t>GROUPE SCOLAIRE BERLIOZ - CHAPITRE</t>
  </si>
  <si>
    <t>ECOLE TALABOT</t>
  </si>
  <si>
    <t>L'Arbre de l'Enfance  (Ecole Montessori)</t>
  </si>
  <si>
    <t xml:space="preserve">SEGPA du Collège Denis Diderot </t>
  </si>
  <si>
    <t xml:space="preserve">SEGPA du Collège Jean Moulin </t>
  </si>
  <si>
    <t>SEGPA du Collège Alphonse Daudet</t>
  </si>
  <si>
    <t>Groupe scolaire les Tilleuls</t>
  </si>
  <si>
    <t>Ecole élémentaire Amand Peyrot</t>
  </si>
  <si>
    <t>Ecole élémentaire Marie Louise Granier</t>
  </si>
  <si>
    <t>Ecole maternelle Edouard Vaillant (groupe 2)</t>
  </si>
  <si>
    <t>GROUPE SCOLAIRE JEAN JAURES</t>
  </si>
  <si>
    <t>Ecole maternelle Edouard Vaillant (groupe 1)</t>
  </si>
  <si>
    <t>ECOLE MATERNELLE E. VAILLANT GR1</t>
  </si>
  <si>
    <t>Sports Etudes Concept Hauts de Nîmes (Lycée)</t>
  </si>
  <si>
    <t>Sports Etudes Concept Haut de Nîmes (Collège)</t>
  </si>
  <si>
    <t>Sport Etudes Concept Haut de Nîmes (Ecole élémentaire)</t>
  </si>
  <si>
    <t>Ecole maternelle Samuel Paty  Mas Roman</t>
  </si>
  <si>
    <t>Ecole élémentaire Samuel Paty Mas Roman</t>
  </si>
  <si>
    <t xml:space="preserve">Ecole privée Maria Montessori </t>
  </si>
  <si>
    <t>avenue du 11 Novembre</t>
  </si>
  <si>
    <t>Lycée agricole Marie Durand</t>
  </si>
  <si>
    <t>E35600014-000</t>
  </si>
  <si>
    <t>LYCEE AGRICOLE MARIE DURAND</t>
  </si>
  <si>
    <t>Ecole primaire de Combe Sabran</t>
  </si>
  <si>
    <t>COLLEGE SAINT JOSEPH (BAT PRINCIPAL)</t>
  </si>
  <si>
    <t>E22700031-000</t>
  </si>
  <si>
    <t>ECOLE MATERNELLE ET CANTINE</t>
  </si>
  <si>
    <t>E24100050-000</t>
  </si>
  <si>
    <t>GROUPE SCOLAIRE JOLIOT CURIE</t>
  </si>
  <si>
    <t xml:space="preserve">Ecole des Métiers Professionnels Cévenole </t>
  </si>
  <si>
    <t>Ecole maternelle Mas Bruguier</t>
  </si>
  <si>
    <t>ECOLE MATERNELLE MAS BRUGUIER</t>
  </si>
  <si>
    <t>E25900118-000</t>
  </si>
  <si>
    <t>Ecole  privée Scholae</t>
  </si>
  <si>
    <t>Ecole  bilingue Montessori Terre d'Envol</t>
  </si>
  <si>
    <t>0301901D</t>
  </si>
  <si>
    <t>ECOLE GSECONDAIRE PRIVEE</t>
  </si>
  <si>
    <t>MONTESSORIE TERRE D'ENVOL</t>
  </si>
  <si>
    <t>25 route d'Alès</t>
  </si>
  <si>
    <t>INSTITUT PAUL BOUVIER CROP</t>
  </si>
  <si>
    <t>GROUPE SCOLAIRE CHARLES ODOYER</t>
  </si>
  <si>
    <t>E31200004-000</t>
  </si>
  <si>
    <t>ECOLE SAINT PIERRE</t>
  </si>
  <si>
    <t>E31500010-000</t>
  </si>
  <si>
    <t>ECOLE PRIMAIRE SERVIERS LABAUME</t>
  </si>
  <si>
    <t>Section Professionnel du Lycée polyvalent Lucie Aubrac</t>
  </si>
  <si>
    <t>LYCEE LUCIE AUBRAC</t>
  </si>
  <si>
    <t>E32100171-000</t>
  </si>
  <si>
    <t>Ecole élémentaire Le Pradel</t>
  </si>
  <si>
    <t>ECOLE ELEMENTAIRE DE TRESQUES</t>
  </si>
  <si>
    <t>Ecole maternelle Docteur Yves Liotard</t>
  </si>
  <si>
    <t>Ecole élémentaire Docteur Yves Liotard</t>
  </si>
  <si>
    <t>PRIEURE DU CHRIST ROI</t>
  </si>
  <si>
    <t>E33400030-000</t>
  </si>
  <si>
    <t>E33400197-000</t>
  </si>
  <si>
    <t>Ecole Montessori bilingue d'Uzès</t>
  </si>
  <si>
    <t>CENTRE HORTICOLE LE GRAND MAS</t>
  </si>
  <si>
    <t>E33400198-000</t>
  </si>
  <si>
    <t>Lycée polyvalent Charles Gide Georges Guynemer</t>
  </si>
  <si>
    <t xml:space="preserve">LYCEE GIDE SITE SUD </t>
  </si>
  <si>
    <t xml:space="preserve">LYCEE GIDE SITE NORD </t>
  </si>
  <si>
    <t>Section Pro du lycée polyvalent Charles Gide</t>
  </si>
  <si>
    <t>SEGPA du Collège La Vallée Verte</t>
  </si>
  <si>
    <t>avenue des Garrigues</t>
  </si>
  <si>
    <t xml:space="preserve">INSTITUT D'ALZON </t>
  </si>
  <si>
    <t xml:space="preserve">MAISON FAMILIALE ET RURALE </t>
  </si>
  <si>
    <t>E34800031-000</t>
  </si>
  <si>
    <t>OneSchool Global Alès Campus (école secondaire)</t>
  </si>
  <si>
    <t>OneSchool Global Alès Campus (Ecole élémentaire)</t>
  </si>
  <si>
    <t>Collège Le Mourion</t>
  </si>
  <si>
    <t>La Maison des Enfants, L'école autrement</t>
  </si>
  <si>
    <t>Cap School (Ecole primaire)</t>
  </si>
  <si>
    <t>Ecole Montessori des Leins (Ecole secondaire)</t>
  </si>
  <si>
    <t>Happy Forever School (école secondaire)</t>
  </si>
  <si>
    <t>Happy Forever School (école élémentaire)</t>
  </si>
  <si>
    <t xml:space="preserve">L'Ecole du Chemin </t>
  </si>
  <si>
    <t>Institut Jean Paul II (Ecole élémentaire)</t>
  </si>
  <si>
    <t>Ecole maternelle Audiberte Pierre Couston</t>
  </si>
  <si>
    <t xml:space="preserve">aléa très fort </t>
  </si>
  <si>
    <t xml:space="preserve">aléa fort </t>
  </si>
  <si>
    <t>PAPI 3 Gardons</t>
  </si>
  <si>
    <t>PAPI 3 Vistre</t>
  </si>
  <si>
    <t>PAPI 3 Gardons+ Plan Rhône (hors SYMADREM)</t>
  </si>
  <si>
    <t>Plan Rhône (SYMADREM)</t>
  </si>
  <si>
    <t>PAPI 3 Vistre + Plan Rhône (SYMADREM)</t>
  </si>
  <si>
    <t xml:space="preserve">PAPI 3 intention Tarn Amont </t>
  </si>
  <si>
    <t xml:space="preserve">PAPI 3 Vistre + PAPI 3 Gardons </t>
  </si>
  <si>
    <t>PAPI</t>
  </si>
  <si>
    <t>Cèze + Plan Rhône (hors SYMADREM)</t>
  </si>
  <si>
    <t>Gard Rhodanien</t>
  </si>
  <si>
    <t>Gard Rhodanien + Plan Rhône (hors SYMADREM)</t>
  </si>
  <si>
    <t>Vidourle + Vistre</t>
  </si>
  <si>
    <t>Vidourle + Vistre + Plan Rhône (SYMADREM)</t>
  </si>
  <si>
    <t>Tarn amont</t>
  </si>
  <si>
    <t>Vistre + Plan Rhône (SYMADREM)</t>
  </si>
  <si>
    <t>Vidourle + Plan Rhône (SYMADREM)</t>
  </si>
  <si>
    <t>Gardons + Plan Rhône (hors SYMADREM)</t>
  </si>
  <si>
    <t>Cèze + Ardèche + Plan Rhône (hors SYMADREM)</t>
  </si>
  <si>
    <t>Plan Rhône</t>
  </si>
  <si>
    <t xml:space="preserve">Vistre </t>
  </si>
  <si>
    <t>Ecole élémentaire Le Mistral (groupe 1)</t>
  </si>
  <si>
    <t>Ecole primaire Les Trois Ponts</t>
  </si>
  <si>
    <t>Ecole primaire Les Colibris</t>
  </si>
  <si>
    <t>Ecole primaire Les Olivettes</t>
  </si>
  <si>
    <t>E08300022-000</t>
  </si>
  <si>
    <t>observation</t>
  </si>
  <si>
    <t>pas effectif 2024 et 2025</t>
  </si>
  <si>
    <t>effectif 2023 pb effectif 2024 (24?)</t>
  </si>
  <si>
    <t>effectif 2023 pb effectif 2024 (46?)</t>
  </si>
  <si>
    <t>pb effectif 2024 (24?) pas effectif 2025</t>
  </si>
  <si>
    <t>pb effectif 2024(20?)  pas effectif 2025</t>
  </si>
  <si>
    <t>pb effectif 2024 (76?) pas effectif 2025</t>
  </si>
  <si>
    <t>pas effectf 2024 et 2025</t>
  </si>
  <si>
    <t>pas effectif 2025 et 2026</t>
  </si>
  <si>
    <t>pb effectif 2024 (47?) pas efffectif 2025</t>
  </si>
  <si>
    <t>pb effectif 2024 (23?) pas effectif 2025</t>
  </si>
  <si>
    <t>pb effectif 2024 (64?), effectif Région 2022</t>
  </si>
  <si>
    <t>effectif 2024 (42?), effectif Région 2022</t>
  </si>
  <si>
    <t>effectif 2024 (45?), effectif Région 2022</t>
  </si>
  <si>
    <t>pb effectif 2024 (26?) pas effectif 2025</t>
  </si>
  <si>
    <t>pas effectifs 2024 et 2025</t>
  </si>
  <si>
    <t>primaire + maternelle</t>
  </si>
  <si>
    <t>0301863M</t>
  </si>
  <si>
    <t>0301906J</t>
  </si>
  <si>
    <t>Ecole primaire Francis Soirat</t>
  </si>
  <si>
    <t>FRANCIS SOIRTAT</t>
  </si>
  <si>
    <t>1 avenue des amoureux</t>
  </si>
  <si>
    <t>Ecole primaire Charles Gros</t>
  </si>
  <si>
    <t xml:space="preserve">pas effectifs 2024 et 2025 </t>
  </si>
  <si>
    <t>pb effectif 2024 (41?), effectif Région 2022</t>
  </si>
  <si>
    <t>Ecole élémentaire Fontcouverte (groupe 2)</t>
  </si>
  <si>
    <t>Collège de Lédignan</t>
  </si>
  <si>
    <t>pas effectif 2024 et 2025 pas dans bd data gouv 2025</t>
  </si>
  <si>
    <t>Ecole maternelle Les Eynavay</t>
  </si>
  <si>
    <t xml:space="preserve">pb effectif 2024 (24?) pas effectif 2025 </t>
  </si>
  <si>
    <t>effectif 2024 (57?), effectif Région 2022</t>
  </si>
  <si>
    <t>pas effectif s 2024 et 2025</t>
  </si>
  <si>
    <t>pas effecifs 2024 et 2025</t>
  </si>
  <si>
    <t>pb effectif 2024 (36?), effectif Région 2022</t>
  </si>
  <si>
    <t>effectif 2024 (48?), effectif Région 2022</t>
  </si>
  <si>
    <t xml:space="preserve">THOIRAS - CORBES              </t>
  </si>
  <si>
    <t xml:space="preserve">VERNAREDE (LA)             </t>
  </si>
  <si>
    <t>pas effectif 2024 et 2025 pas dans bd data gouv 2025, a priori pas primaire</t>
  </si>
  <si>
    <t>PEP Ardèche</t>
  </si>
  <si>
    <t xml:space="preserve">PAPI 3 Cèze </t>
  </si>
  <si>
    <t xml:space="preserve">PAPI 3 Cèze + PEP Ardèche </t>
  </si>
  <si>
    <t>PAPI 3 Cèze + PEP Ardèche + Plan Rhône (hors SYMADREM)</t>
  </si>
  <si>
    <t>PAPI 3 Cèze + Plan Rhône (hors SYMADREM)</t>
  </si>
  <si>
    <t xml:space="preserve">PAPI 3 Gard Rhodanien </t>
  </si>
  <si>
    <t>PAPI 3 Gard Rhodanien + Plan Rhône (hors SYMADREM)</t>
  </si>
  <si>
    <t>PAPI 3 Hérault</t>
  </si>
  <si>
    <t>PAPI 3 Vidourle</t>
  </si>
  <si>
    <t xml:space="preserve">PAPI 3 Vidourle + PAPI 3 Gardons </t>
  </si>
  <si>
    <t>PAPI 3 Vidourle + PAPI 3 Vistre</t>
  </si>
  <si>
    <t>PAPI 3 Vidourle + PAPI 3 Vistre + Plan Rhône (SYMADREM)</t>
  </si>
  <si>
    <t>PAPI 3 Gardons + PAPI 3 Cèze</t>
  </si>
  <si>
    <t>PAPI 3 Vidourle + Plan Rhône (SYMADREM)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</si>
</sst>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Arial"/>
      <family val="2"/>
    </font>
    <font>
      <b/>
      <sz val="12"/>
      <color indexed="20"/>
      <name val="Times New Roman"/>
      <family val="1"/>
    </font>
    <font>
      <sz val="10"/>
      <color indexed="8"/>
      <name val="Times New Roman"/>
      <family val="1"/>
    </font>
    <font>
      <b/>
      <sz val="12"/>
      <color indexed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indexed="9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11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</patternFill>
    </fill>
    <fill>
      <patternFill patternType="solid">
        <fgColor indexed="11"/>
      </patternFill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12"/>
        <bgColor indexed="64"/>
      </patternFill>
    </fill>
    <fill>
      <patternFill patternType="solid">
        <fgColor indexed="13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6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" fontId="18" fillId="33" borderId="12" xfId="0" applyNumberFormat="1" applyFont="1" applyFill="1" applyBorder="1" applyAlignment="1">
      <alignment horizontal="justify" vertical="center" wrapText="1"/>
    </xf>
    <xf numFmtId="1" fontId="18" fillId="33" borderId="13" xfId="0" applyNumberFormat="1" applyFont="1" applyFill="1" applyBorder="1" applyAlignment="1">
      <alignment horizontal="justify" vertical="center" wrapText="1"/>
    </xf>
    <xf numFmtId="1" fontId="18" fillId="33" borderId="13" xfId="0" applyNumberFormat="1" applyFont="1" applyFill="1" applyBorder="1" applyAlignment="1">
      <alignment horizontal="center" vertical="center" wrapText="1"/>
    </xf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horizontal="justify" vertical="center"/>
    </xf>
    <xf numFmtId="0" fontId="20" fillId="33" borderId="0" xfId="0" applyFont="1" applyFill="1" applyAlignment="1">
      <alignment horizontal="center" vertical="center"/>
    </xf>
    <xf numFmtId="17" fontId="20" fillId="33" borderId="0" xfId="0" applyNumberFormat="1" applyFont="1" applyFill="1" applyAlignment="1">
      <alignment horizontal="center" vertical="center"/>
    </xf>
    <xf numFmtId="49" fontId="20" fillId="33" borderId="0" xfId="0" applyNumberFormat="1" applyFont="1" applyFill="1" applyAlignment="1">
      <alignment horizontal="center" vertical="center"/>
    </xf>
    <xf numFmtId="0" fontId="0" fillId="33" borderId="0" xfId="0" applyFill="1" applyAlignment="1">
      <alignment horizontal="justify" vertical="center"/>
    </xf>
    <xf numFmtId="0" fontId="0" fillId="33" borderId="0" xfId="0" applyFill="1" applyAlignment="1">
      <alignment horizontal="center" vertical="center"/>
    </xf>
    <xf numFmtId="0" fontId="24" fillId="33" borderId="0" xfId="0" applyFont="1" applyFill="1" applyAlignment="1">
      <alignment horizontal="justify" vertical="center"/>
    </xf>
    <xf numFmtId="0" fontId="27" fillId="33" borderId="0" xfId="0" applyFont="1" applyFill="1" applyAlignment="1">
      <alignment horizontal="justify" vertical="center"/>
    </xf>
    <xf numFmtId="0" fontId="27" fillId="33" borderId="0" xfId="0" applyFont="1" applyFill="1" applyAlignment="1">
      <alignment horizontal="center" vertical="center"/>
    </xf>
    <xf numFmtId="0" fontId="27" fillId="33" borderId="0" xfId="0" applyFont="1" applyFill="1" applyAlignment="1">
      <alignment vertical="center"/>
    </xf>
    <xf numFmtId="0" fontId="28" fillId="33" borderId="0" xfId="0" applyFont="1" applyFill="1" applyAlignment="1">
      <alignment horizontal="center" vertical="center"/>
    </xf>
    <xf numFmtId="0" fontId="29" fillId="33" borderId="0" xfId="0" applyFont="1" applyFill="1" applyAlignment="1">
      <alignment horizontal="justify" vertical="center"/>
    </xf>
    <xf numFmtId="0" fontId="24" fillId="33" borderId="0" xfId="0" applyFont="1" applyFill="1" applyAlignment="1">
      <alignment horizontal="center" vertical="center"/>
    </xf>
    <xf numFmtId="0" fontId="29" fillId="33" borderId="0" xfId="0" applyFont="1" applyFill="1" applyAlignment="1">
      <alignment horizontal="center" vertical="center"/>
    </xf>
    <xf numFmtId="0" fontId="29" fillId="33" borderId="0" xfId="0" applyFont="1" applyFill="1" applyAlignment="1">
      <alignment vertical="center"/>
    </xf>
    <xf numFmtId="0" fontId="31" fillId="33" borderId="0" xfId="0" applyFont="1" applyFill="1" applyAlignment="1" applyProtection="1">
      <alignment horizontal="center" vertical="center"/>
      <protection locked="0"/>
    </xf>
    <xf numFmtId="0" fontId="25" fillId="33" borderId="0" xfId="0" applyFont="1" applyFill="1" applyAlignment="1">
      <alignment horizontal="left" vertical="center" wrapText="1"/>
    </xf>
    <xf numFmtId="0" fontId="31" fillId="33" borderId="0" xfId="0" applyFont="1" applyFill="1" applyAlignment="1">
      <alignment horizontal="center" vertical="center" wrapText="1"/>
    </xf>
    <xf numFmtId="0" fontId="32" fillId="33" borderId="0" xfId="0" applyFont="1" applyFill="1" applyAlignment="1">
      <alignment horizontal="center" vertical="center" wrapText="1"/>
    </xf>
    <xf numFmtId="0" fontId="33" fillId="33" borderId="0" xfId="0" applyFont="1" applyFill="1" applyAlignment="1">
      <alignment vertical="center"/>
    </xf>
    <xf numFmtId="0" fontId="33" fillId="33" borderId="0" xfId="0" applyFont="1" applyFill="1" applyAlignment="1">
      <alignment horizontal="justify" vertical="center"/>
    </xf>
    <xf numFmtId="0" fontId="33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justify" vertical="center"/>
    </xf>
    <xf numFmtId="0" fontId="25" fillId="33" borderId="0" xfId="0" applyFont="1" applyFill="1" applyAlignment="1">
      <alignment horizontal="justify" vertical="center"/>
    </xf>
    <xf numFmtId="0" fontId="31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horizontal="left" vertical="center"/>
    </xf>
    <xf numFmtId="0" fontId="24" fillId="33" borderId="0" xfId="0" applyFont="1" applyFill="1" applyAlignment="1">
      <alignment horizontal="center" vertical="center" wrapText="1"/>
    </xf>
    <xf numFmtId="0" fontId="34" fillId="33" borderId="0" xfId="0" applyFont="1" applyFill="1" applyAlignment="1">
      <alignment horizontal="center" vertical="center" wrapText="1"/>
    </xf>
    <xf numFmtId="0" fontId="24" fillId="33" borderId="0" xfId="0" applyFont="1" applyFill="1" applyAlignment="1">
      <alignment horizontal="justify" vertical="top"/>
    </xf>
    <xf numFmtId="0" fontId="35" fillId="33" borderId="0" xfId="0" applyFont="1" applyFill="1" applyAlignment="1">
      <alignment vertical="center"/>
    </xf>
    <xf numFmtId="0" fontId="0" fillId="34" borderId="0" xfId="0" applyFill="1"/>
    <xf numFmtId="0" fontId="31" fillId="0" borderId="0" xfId="0" applyFont="1"/>
    <xf numFmtId="0" fontId="31" fillId="0" borderId="0" xfId="0" applyFont="1" applyAlignment="1">
      <alignment horizontal="justify" vertical="top"/>
    </xf>
    <xf numFmtId="0" fontId="0" fillId="0" borderId="0" xfId="0" applyAlignment="1">
      <alignment horizontal="justify" vertical="top"/>
    </xf>
    <xf numFmtId="0" fontId="0" fillId="36" borderId="17" xfId="0" applyFill="1" applyBorder="1" applyAlignment="1">
      <alignment vertical="top"/>
    </xf>
    <xf numFmtId="0" fontId="0" fillId="37" borderId="18" xfId="0" applyFill="1" applyBorder="1" applyAlignment="1">
      <alignment horizontal="justify" vertical="top"/>
    </xf>
    <xf numFmtId="0" fontId="0" fillId="38" borderId="18" xfId="0" applyFill="1" applyBorder="1" applyAlignment="1">
      <alignment horizontal="justify" vertical="top"/>
    </xf>
    <xf numFmtId="0" fontId="0" fillId="39" borderId="18" xfId="0" applyFill="1" applyBorder="1" applyAlignment="1">
      <alignment horizontal="justify" vertical="top"/>
    </xf>
    <xf numFmtId="0" fontId="0" fillId="40" borderId="18" xfId="0" applyFill="1" applyBorder="1" applyAlignment="1">
      <alignment horizontal="justify" vertical="top"/>
    </xf>
    <xf numFmtId="0" fontId="0" fillId="41" borderId="18" xfId="0" applyFill="1" applyBorder="1" applyAlignment="1">
      <alignment horizontal="justify" vertical="top"/>
    </xf>
    <xf numFmtId="0" fontId="0" fillId="42" borderId="19" xfId="0" applyFill="1" applyBorder="1" applyAlignment="1">
      <alignment horizontal="justify" vertical="top"/>
    </xf>
    <xf numFmtId="2" fontId="0" fillId="0" borderId="0" xfId="0" applyNumberFormat="1"/>
    <xf numFmtId="0" fontId="35" fillId="0" borderId="0" xfId="0" applyFont="1" applyAlignment="1">
      <alignment horizontal="justify" vertical="top"/>
    </xf>
    <xf numFmtId="1" fontId="35" fillId="0" borderId="0" xfId="0" applyNumberFormat="1" applyFont="1"/>
    <xf numFmtId="0" fontId="35" fillId="0" borderId="0" xfId="0" applyFont="1"/>
    <xf numFmtId="3" fontId="0" fillId="0" borderId="0" xfId="0" applyNumberFormat="1" applyAlignment="1">
      <alignment horizontal="right" vertical="top"/>
    </xf>
    <xf numFmtId="0" fontId="0" fillId="43" borderId="17" xfId="0" applyFill="1" applyBorder="1"/>
    <xf numFmtId="0" fontId="0" fillId="44" borderId="18" xfId="0" applyFill="1" applyBorder="1" applyAlignment="1">
      <alignment horizontal="justify" vertical="top"/>
    </xf>
    <xf numFmtId="0" fontId="0" fillId="45" borderId="18" xfId="0" applyFill="1" applyBorder="1" applyAlignment="1">
      <alignment horizontal="justify" vertical="top"/>
    </xf>
    <xf numFmtId="0" fontId="0" fillId="46" borderId="18" xfId="0" applyFill="1" applyBorder="1" applyAlignment="1">
      <alignment horizontal="justify" vertical="top"/>
    </xf>
    <xf numFmtId="0" fontId="27" fillId="47" borderId="18" xfId="0" applyFont="1" applyFill="1" applyBorder="1" applyAlignment="1">
      <alignment horizontal="justify" vertical="top"/>
    </xf>
    <xf numFmtId="0" fontId="0" fillId="48" borderId="18" xfId="0" applyFill="1" applyBorder="1" applyAlignment="1">
      <alignment horizontal="justify" vertical="top"/>
    </xf>
    <xf numFmtId="0" fontId="37" fillId="49" borderId="19" xfId="0" applyFont="1" applyFill="1" applyBorder="1" applyAlignment="1">
      <alignment horizontal="justify" vertical="top"/>
    </xf>
    <xf numFmtId="0" fontId="24" fillId="0" borderId="0" xfId="0" applyFont="1" applyAlignment="1">
      <alignment horizontal="justify" vertical="top"/>
    </xf>
    <xf numFmtId="10" fontId="0" fillId="0" borderId="0" xfId="0" applyNumberFormat="1" applyAlignment="1">
      <alignment horizontal="justify" vertical="top"/>
    </xf>
    <xf numFmtId="10" fontId="35" fillId="0" borderId="0" xfId="0" applyNumberFormat="1" applyFont="1" applyAlignment="1">
      <alignment horizontal="right" vertical="top"/>
    </xf>
    <xf numFmtId="3" fontId="35" fillId="0" borderId="0" xfId="0" applyNumberFormat="1" applyFont="1" applyAlignment="1">
      <alignment horizontal="right" vertical="top"/>
    </xf>
    <xf numFmtId="3" fontId="0" fillId="0" borderId="0" xfId="0" applyNumberFormat="1" applyAlignment="1">
      <alignment horizontal="justify" vertical="top"/>
    </xf>
    <xf numFmtId="0" fontId="0" fillId="43" borderId="17" xfId="0" applyFill="1" applyBorder="1" applyAlignment="1">
      <alignment wrapText="1"/>
    </xf>
    <xf numFmtId="0" fontId="37" fillId="49" borderId="18" xfId="0" applyFont="1" applyFill="1" applyBorder="1" applyAlignment="1">
      <alignment horizontal="justify" vertical="top"/>
    </xf>
    <xf numFmtId="0" fontId="37" fillId="50" borderId="19" xfId="0" applyFont="1" applyFill="1" applyBorder="1" applyAlignment="1">
      <alignment horizontal="right" vertical="top" wrapText="1"/>
    </xf>
    <xf numFmtId="1" fontId="0" fillId="0" borderId="0" xfId="0" applyNumberFormat="1" applyAlignment="1">
      <alignment horizontal="justify" vertical="top"/>
    </xf>
    <xf numFmtId="10" fontId="0" fillId="0" borderId="0" xfId="0" applyNumberFormat="1"/>
    <xf numFmtId="1" fontId="0" fillId="0" borderId="0" xfId="0" applyNumberFormat="1" applyAlignment="1">
      <alignment horizontal="right" vertical="top"/>
    </xf>
    <xf numFmtId="3" fontId="0" fillId="0" borderId="0" xfId="0" applyNumberFormat="1"/>
    <xf numFmtId="0" fontId="0" fillId="0" borderId="13" xfId="0" applyBorder="1" applyAlignment="1">
      <alignment wrapText="1"/>
    </xf>
    <xf numFmtId="0" fontId="0" fillId="38" borderId="13" xfId="0" applyFill="1" applyBorder="1" applyAlignment="1">
      <alignment horizontal="justify" vertical="top"/>
    </xf>
    <xf numFmtId="0" fontId="0" fillId="40" borderId="13" xfId="0" applyFill="1" applyBorder="1" applyAlignment="1">
      <alignment horizontal="justify" vertical="top"/>
    </xf>
    <xf numFmtId="0" fontId="0" fillId="0" borderId="13" xfId="0" applyBorder="1"/>
    <xf numFmtId="0" fontId="0" fillId="0" borderId="13" xfId="0" applyBorder="1" applyAlignment="1">
      <alignment horizontal="justify" vertical="top"/>
    </xf>
    <xf numFmtId="0" fontId="0" fillId="34" borderId="13" xfId="0" applyFill="1" applyBorder="1" applyAlignment="1">
      <alignment horizontal="justify" vertical="top"/>
    </xf>
    <xf numFmtId="0" fontId="0" fillId="44" borderId="13" xfId="0" applyFill="1" applyBorder="1" applyAlignment="1">
      <alignment horizontal="justify" vertical="top"/>
    </xf>
    <xf numFmtId="0" fontId="0" fillId="45" borderId="13" xfId="0" applyFill="1" applyBorder="1" applyAlignment="1">
      <alignment horizontal="justify" vertical="top"/>
    </xf>
    <xf numFmtId="0" fontId="0" fillId="46" borderId="13" xfId="0" applyFill="1" applyBorder="1" applyAlignment="1">
      <alignment horizontal="justify" vertical="top"/>
    </xf>
    <xf numFmtId="0" fontId="27" fillId="47" borderId="13" xfId="0" applyFont="1" applyFill="1" applyBorder="1" applyAlignment="1">
      <alignment horizontal="justify" vertical="top"/>
    </xf>
    <xf numFmtId="0" fontId="0" fillId="48" borderId="13" xfId="0" applyFill="1" applyBorder="1" applyAlignment="1">
      <alignment horizontal="justify" vertical="top"/>
    </xf>
    <xf numFmtId="1" fontId="18" fillId="33" borderId="12" xfId="0" applyNumberFormat="1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10" fontId="18" fillId="33" borderId="13" xfId="0" applyNumberFormat="1" applyFont="1" applyFill="1" applyBorder="1" applyAlignment="1">
      <alignment horizontal="right" vertical="center" wrapText="1"/>
    </xf>
    <xf numFmtId="10" fontId="32" fillId="33" borderId="0" xfId="0" applyNumberFormat="1" applyFont="1" applyFill="1" applyAlignment="1">
      <alignment horizontal="right" vertical="center" wrapText="1"/>
    </xf>
    <xf numFmtId="10" fontId="38" fillId="33" borderId="13" xfId="0" applyNumberFormat="1" applyFont="1" applyFill="1" applyBorder="1" applyAlignment="1">
      <alignment horizontal="right" vertical="center"/>
    </xf>
    <xf numFmtId="10" fontId="22" fillId="33" borderId="0" xfId="0" applyNumberFormat="1" applyFont="1" applyFill="1" applyAlignment="1">
      <alignment horizontal="right" vertical="center" wrapText="1"/>
    </xf>
    <xf numFmtId="10" fontId="33" fillId="33" borderId="0" xfId="0" applyNumberFormat="1" applyFont="1" applyFill="1" applyAlignment="1">
      <alignment horizontal="right" vertical="center"/>
    </xf>
    <xf numFmtId="10" fontId="19" fillId="33" borderId="0" xfId="0" applyNumberFormat="1" applyFont="1" applyFill="1" applyAlignment="1">
      <alignment horizontal="right" vertical="center"/>
    </xf>
    <xf numFmtId="10" fontId="0" fillId="33" borderId="0" xfId="0" applyNumberFormat="1" applyFill="1" applyAlignment="1">
      <alignment horizontal="right" vertical="center"/>
    </xf>
    <xf numFmtId="10" fontId="27" fillId="33" borderId="0" xfId="0" applyNumberFormat="1" applyFont="1" applyFill="1" applyAlignment="1">
      <alignment horizontal="right" vertical="center"/>
    </xf>
    <xf numFmtId="10" fontId="24" fillId="33" borderId="0" xfId="0" applyNumberFormat="1" applyFont="1" applyFill="1" applyAlignment="1">
      <alignment horizontal="right" vertical="center"/>
    </xf>
    <xf numFmtId="10" fontId="0" fillId="33" borderId="0" xfId="0" applyNumberFormat="1" applyFill="1" applyAlignment="1">
      <alignment horizontal="right"/>
    </xf>
    <xf numFmtId="0" fontId="0" fillId="33" borderId="0" xfId="0" applyFill="1"/>
    <xf numFmtId="9" fontId="35" fillId="0" borderId="0" xfId="0" applyNumberFormat="1" applyFont="1" applyAlignment="1">
      <alignment horizontal="right" vertical="top"/>
    </xf>
    <xf numFmtId="0" fontId="0" fillId="33" borderId="0" xfId="0" applyFill="1" applyAlignment="1">
      <alignment vertical="center"/>
    </xf>
    <xf numFmtId="0" fontId="24" fillId="33" borderId="0" xfId="0" applyFont="1" applyFill="1" applyAlignment="1">
      <alignment vertical="center"/>
    </xf>
    <xf numFmtId="0" fontId="26" fillId="54" borderId="14" xfId="0" applyFont="1" applyFill="1" applyBorder="1" applyAlignment="1">
      <alignment horizontal="left" vertical="center" wrapText="1"/>
    </xf>
    <xf numFmtId="0" fontId="19" fillId="54" borderId="13" xfId="0" applyFont="1" applyFill="1" applyBorder="1" applyAlignment="1">
      <alignment horizontal="center" vertical="center" wrapText="1"/>
    </xf>
    <xf numFmtId="0" fontId="19" fillId="54" borderId="13" xfId="0" applyFont="1" applyFill="1" applyBorder="1" applyAlignment="1">
      <alignment horizontal="center" vertical="center"/>
    </xf>
    <xf numFmtId="0" fontId="19" fillId="54" borderId="16" xfId="0" applyFont="1" applyFill="1" applyBorder="1" applyAlignment="1">
      <alignment horizontal="center" vertical="center"/>
    </xf>
    <xf numFmtId="9" fontId="22" fillId="54" borderId="13" xfId="0" applyNumberFormat="1" applyFont="1" applyFill="1" applyBorder="1" applyAlignment="1">
      <alignment horizontal="right" vertical="center" wrapText="1"/>
    </xf>
    <xf numFmtId="0" fontId="23" fillId="55" borderId="14" xfId="0" applyFont="1" applyFill="1" applyBorder="1" applyAlignment="1">
      <alignment horizontal="left" vertical="center" wrapText="1"/>
    </xf>
    <xf numFmtId="0" fontId="19" fillId="55" borderId="13" xfId="0" applyFont="1" applyFill="1" applyBorder="1" applyAlignment="1">
      <alignment horizontal="center" vertical="center" wrapText="1"/>
    </xf>
    <xf numFmtId="0" fontId="19" fillId="55" borderId="13" xfId="0" applyFont="1" applyFill="1" applyBorder="1" applyAlignment="1">
      <alignment horizontal="justify" vertical="center"/>
    </xf>
    <xf numFmtId="0" fontId="19" fillId="55" borderId="13" xfId="0" applyFont="1" applyFill="1" applyBorder="1" applyAlignment="1">
      <alignment horizontal="center" vertical="center"/>
    </xf>
    <xf numFmtId="0" fontId="19" fillId="55" borderId="16" xfId="0" applyFont="1" applyFill="1" applyBorder="1" applyAlignment="1">
      <alignment horizontal="center" vertical="center"/>
    </xf>
    <xf numFmtId="1" fontId="19" fillId="55" borderId="16" xfId="0" applyNumberFormat="1" applyFont="1" applyFill="1" applyBorder="1" applyAlignment="1">
      <alignment horizontal="center" vertical="center"/>
    </xf>
    <xf numFmtId="9" fontId="22" fillId="55" borderId="13" xfId="0" applyNumberFormat="1" applyFont="1" applyFill="1" applyBorder="1" applyAlignment="1">
      <alignment horizontal="right" vertical="center" wrapText="1"/>
    </xf>
    <xf numFmtId="9" fontId="39" fillId="55" borderId="13" xfId="0" applyNumberFormat="1" applyFont="1" applyFill="1" applyBorder="1" applyAlignment="1">
      <alignment horizontal="right" vertical="center"/>
    </xf>
    <xf numFmtId="0" fontId="23" fillId="55" borderId="15" xfId="0" applyFont="1" applyFill="1" applyBorder="1" applyAlignment="1">
      <alignment horizontal="left" vertical="center" wrapText="1"/>
    </xf>
    <xf numFmtId="0" fontId="22" fillId="55" borderId="16" xfId="0" applyFont="1" applyFill="1" applyBorder="1" applyAlignment="1">
      <alignment horizontal="center" vertical="center" wrapText="1"/>
    </xf>
    <xf numFmtId="1" fontId="17" fillId="57" borderId="0" xfId="0" applyNumberFormat="1" applyFont="1" applyFill="1"/>
    <xf numFmtId="0" fontId="17" fillId="57" borderId="0" xfId="0" applyFont="1" applyFill="1"/>
    <xf numFmtId="0" fontId="25" fillId="55" borderId="14" xfId="0" applyFont="1" applyFill="1" applyBorder="1" applyAlignment="1">
      <alignment horizontal="left" vertical="center" wrapText="1"/>
    </xf>
    <xf numFmtId="0" fontId="26" fillId="58" borderId="14" xfId="0" applyFont="1" applyFill="1" applyBorder="1" applyAlignment="1">
      <alignment horizontal="left" vertical="center" wrapText="1"/>
    </xf>
    <xf numFmtId="0" fontId="19" fillId="58" borderId="13" xfId="0" applyFont="1" applyFill="1" applyBorder="1" applyAlignment="1">
      <alignment horizontal="center" vertical="center" wrapText="1"/>
    </xf>
    <xf numFmtId="0" fontId="19" fillId="58" borderId="13" xfId="0" applyFont="1" applyFill="1" applyBorder="1" applyAlignment="1">
      <alignment horizontal="center" vertical="center"/>
    </xf>
    <xf numFmtId="0" fontId="19" fillId="58" borderId="16" xfId="0" applyFont="1" applyFill="1" applyBorder="1" applyAlignment="1">
      <alignment horizontal="center" vertical="center"/>
    </xf>
    <xf numFmtId="1" fontId="19" fillId="58" borderId="16" xfId="0" applyNumberFormat="1" applyFont="1" applyFill="1" applyBorder="1" applyAlignment="1">
      <alignment horizontal="center" vertical="center"/>
    </xf>
    <xf numFmtId="9" fontId="22" fillId="58" borderId="13" xfId="0" applyNumberFormat="1" applyFont="1" applyFill="1" applyBorder="1" applyAlignment="1">
      <alignment horizontal="right" vertical="center" wrapText="1"/>
    </xf>
    <xf numFmtId="9" fontId="39" fillId="58" borderId="13" xfId="0" applyNumberFormat="1" applyFont="1" applyFill="1" applyBorder="1" applyAlignment="1">
      <alignment horizontal="right" vertical="center"/>
    </xf>
    <xf numFmtId="0" fontId="26" fillId="55" borderId="14" xfId="0" applyFont="1" applyFill="1" applyBorder="1" applyAlignment="1">
      <alignment horizontal="left" vertical="center" wrapText="1"/>
    </xf>
    <xf numFmtId="0" fontId="21" fillId="58" borderId="14" xfId="0" applyFont="1" applyFill="1" applyBorder="1" applyAlignment="1">
      <alignment horizontal="left" vertical="center" wrapText="1"/>
    </xf>
    <xf numFmtId="0" fontId="21" fillId="55" borderId="14" xfId="0" applyFont="1" applyFill="1" applyBorder="1" applyAlignment="1">
      <alignment horizontal="left" vertical="center" wrapText="1"/>
    </xf>
    <xf numFmtId="49" fontId="19" fillId="55" borderId="13" xfId="0" applyNumberFormat="1" applyFont="1" applyFill="1" applyBorder="1" applyAlignment="1">
      <alignment horizontal="center" vertical="center"/>
    </xf>
    <xf numFmtId="0" fontId="25" fillId="58" borderId="14" xfId="0" applyFont="1" applyFill="1" applyBorder="1" applyAlignment="1">
      <alignment horizontal="left" vertical="center" wrapText="1"/>
    </xf>
    <xf numFmtId="1" fontId="19" fillId="58" borderId="13" xfId="0" applyNumberFormat="1" applyFont="1" applyFill="1" applyBorder="1" applyAlignment="1">
      <alignment horizontal="center" vertical="center"/>
    </xf>
    <xf numFmtId="0" fontId="23" fillId="58" borderId="14" xfId="0" applyFont="1" applyFill="1" applyBorder="1" applyAlignment="1">
      <alignment horizontal="left" vertical="center" wrapText="1"/>
    </xf>
    <xf numFmtId="1" fontId="19" fillId="55" borderId="13" xfId="0" applyNumberFormat="1" applyFont="1" applyFill="1" applyBorder="1" applyAlignment="1">
      <alignment horizontal="center" vertical="center"/>
    </xf>
    <xf numFmtId="1" fontId="19" fillId="54" borderId="13" xfId="0" applyNumberFormat="1" applyFont="1" applyFill="1" applyBorder="1" applyAlignment="1">
      <alignment horizontal="center" vertical="center"/>
    </xf>
    <xf numFmtId="9" fontId="39" fillId="54" borderId="13" xfId="0" applyNumberFormat="1" applyFont="1" applyFill="1" applyBorder="1" applyAlignment="1">
      <alignment horizontal="right" vertical="center"/>
    </xf>
    <xf numFmtId="0" fontId="23" fillId="54" borderId="14" xfId="0" applyFont="1" applyFill="1" applyBorder="1" applyAlignment="1">
      <alignment horizontal="left" vertical="center" wrapText="1"/>
    </xf>
    <xf numFmtId="9" fontId="19" fillId="58" borderId="13" xfId="0" applyNumberFormat="1" applyFont="1" applyFill="1" applyBorder="1" applyAlignment="1">
      <alignment horizontal="right" vertical="center" wrapText="1"/>
    </xf>
    <xf numFmtId="9" fontId="19" fillId="58" borderId="13" xfId="0" applyNumberFormat="1" applyFont="1" applyFill="1" applyBorder="1" applyAlignment="1">
      <alignment horizontal="right" vertical="center"/>
    </xf>
    <xf numFmtId="9" fontId="19" fillId="55" borderId="13" xfId="0" applyNumberFormat="1" applyFont="1" applyFill="1" applyBorder="1" applyAlignment="1">
      <alignment horizontal="right" vertical="center" wrapText="1"/>
    </xf>
    <xf numFmtId="9" fontId="19" fillId="55" borderId="13" xfId="0" applyNumberFormat="1" applyFont="1" applyFill="1" applyBorder="1" applyAlignment="1">
      <alignment horizontal="right" vertical="center"/>
    </xf>
    <xf numFmtId="0" fontId="40" fillId="54" borderId="13" xfId="0" applyFont="1" applyFill="1" applyBorder="1" applyAlignment="1">
      <alignment horizontal="center" vertical="center"/>
    </xf>
    <xf numFmtId="49" fontId="19" fillId="58" borderId="13" xfId="0" applyNumberFormat="1" applyFont="1" applyFill="1" applyBorder="1" applyAlignment="1">
      <alignment horizontal="center" vertical="center"/>
    </xf>
    <xf numFmtId="0" fontId="36" fillId="33" borderId="0" xfId="0" applyFont="1" applyFill="1" applyAlignment="1">
      <alignment horizontal="justify" vertical="center"/>
    </xf>
    <xf numFmtId="1" fontId="36" fillId="33" borderId="0" xfId="0" applyNumberFormat="1" applyFont="1" applyFill="1" applyAlignment="1">
      <alignment horizontal="justify" vertical="center"/>
    </xf>
    <xf numFmtId="0" fontId="36" fillId="33" borderId="0" xfId="0" applyFont="1" applyFill="1" applyAlignment="1">
      <alignment horizontal="center" vertical="center"/>
    </xf>
    <xf numFmtId="0" fontId="36" fillId="33" borderId="0" xfId="0" applyFont="1" applyFill="1" applyAlignment="1">
      <alignment vertical="center"/>
    </xf>
    <xf numFmtId="0" fontId="18" fillId="55" borderId="13" xfId="0" applyFont="1" applyFill="1" applyBorder="1" applyAlignment="1">
      <alignment horizontal="center" vertical="center"/>
    </xf>
    <xf numFmtId="0" fontId="25" fillId="54" borderId="14" xfId="0" applyFont="1" applyFill="1" applyBorder="1" applyAlignment="1">
      <alignment horizontal="left" vertical="center" wrapText="1"/>
    </xf>
    <xf numFmtId="0" fontId="21" fillId="54" borderId="14" xfId="0" applyFont="1" applyFill="1" applyBorder="1" applyAlignment="1">
      <alignment horizontal="left" vertical="center" wrapText="1"/>
    </xf>
    <xf numFmtId="1" fontId="36" fillId="56" borderId="0" xfId="0" applyNumberFormat="1" applyFont="1" applyFill="1"/>
    <xf numFmtId="1" fontId="36" fillId="34" borderId="0" xfId="0" applyNumberFormat="1" applyFont="1" applyFill="1"/>
    <xf numFmtId="0" fontId="36" fillId="34" borderId="0" xfId="0" applyFont="1" applyFill="1"/>
    <xf numFmtId="1" fontId="36" fillId="53" borderId="0" xfId="0" applyNumberFormat="1" applyFont="1" applyFill="1"/>
    <xf numFmtId="0" fontId="22" fillId="55" borderId="13" xfId="0" applyFont="1" applyFill="1" applyBorder="1" applyAlignment="1">
      <alignment horizontal="center" vertical="center" wrapText="1"/>
    </xf>
    <xf numFmtId="0" fontId="18" fillId="55" borderId="13" xfId="0" applyFont="1" applyFill="1" applyBorder="1" applyAlignment="1">
      <alignment horizontal="center" vertical="center" wrapText="1"/>
    </xf>
    <xf numFmtId="0" fontId="25" fillId="54" borderId="13" xfId="0" applyFont="1" applyFill="1" applyBorder="1" applyAlignment="1">
      <alignment horizontal="left" vertical="center" wrapText="1"/>
    </xf>
    <xf numFmtId="0" fontId="30" fillId="55" borderId="13" xfId="0" applyFont="1" applyFill="1" applyBorder="1" applyAlignment="1">
      <alignment horizontal="center" vertical="center"/>
    </xf>
    <xf numFmtId="0" fontId="38" fillId="55" borderId="14" xfId="0" applyFont="1" applyFill="1" applyBorder="1" applyAlignment="1">
      <alignment horizontal="left" vertical="center" wrapText="1"/>
    </xf>
    <xf numFmtId="0" fontId="39" fillId="55" borderId="13" xfId="0" applyFont="1" applyFill="1" applyBorder="1" applyAlignment="1">
      <alignment horizontal="center" vertical="center"/>
    </xf>
    <xf numFmtId="0" fontId="21" fillId="58" borderId="15" xfId="0" applyFont="1" applyFill="1" applyBorder="1" applyAlignment="1">
      <alignment horizontal="left" vertical="center" wrapText="1"/>
    </xf>
    <xf numFmtId="0" fontId="19" fillId="58" borderId="16" xfId="0" applyFont="1" applyFill="1" applyBorder="1" applyAlignment="1">
      <alignment horizontal="center" vertical="center" wrapText="1"/>
    </xf>
    <xf numFmtId="0" fontId="19" fillId="58" borderId="13" xfId="0" applyFont="1" applyFill="1" applyBorder="1" applyAlignment="1">
      <alignment horizontal="justify" vertical="center"/>
    </xf>
    <xf numFmtId="0" fontId="30" fillId="58" borderId="13" xfId="0" applyFont="1" applyFill="1" applyBorder="1" applyAlignment="1">
      <alignment horizontal="center" vertical="center"/>
    </xf>
    <xf numFmtId="3" fontId="32" fillId="33" borderId="0" xfId="0" applyNumberFormat="1" applyFont="1" applyFill="1" applyAlignment="1">
      <alignment horizontal="center" vertical="center" wrapText="1"/>
    </xf>
    <xf numFmtId="1" fontId="0" fillId="33" borderId="0" xfId="0" applyNumberFormat="1" applyFill="1" applyAlignment="1">
      <alignment horizontal="justify" vertical="center"/>
    </xf>
    <xf numFmtId="1" fontId="24" fillId="33" borderId="0" xfId="0" applyNumberFormat="1" applyFont="1" applyFill="1" applyAlignment="1">
      <alignment horizontal="justify" vertical="center"/>
    </xf>
    <xf numFmtId="1" fontId="27" fillId="33" borderId="0" xfId="0" applyNumberFormat="1" applyFont="1" applyFill="1" applyAlignment="1">
      <alignment horizontal="justify" vertical="center"/>
    </xf>
    <xf numFmtId="0" fontId="16" fillId="33" borderId="0" xfId="0" applyFont="1" applyFill="1" applyAlignment="1">
      <alignment horizontal="center" vertical="center"/>
    </xf>
    <xf numFmtId="0" fontId="0" fillId="51" borderId="13" xfId="0" applyFill="1" applyBorder="1" applyAlignment="1">
      <alignment horizontal="justify" vertical="top"/>
    </xf>
    <xf numFmtId="1" fontId="36" fillId="33" borderId="0" xfId="0" applyNumberFormat="1" applyFont="1" applyFill="1"/>
    <xf numFmtId="0" fontId="36" fillId="33" borderId="0" xfId="0" applyFont="1" applyFill="1"/>
    <xf numFmtId="1" fontId="36" fillId="33" borderId="0" xfId="0" applyNumberFormat="1" applyFont="1" applyFill="1" applyAlignment="1">
      <alignment horizontal="center"/>
    </xf>
    <xf numFmtId="1" fontId="36" fillId="33" borderId="0" xfId="0" applyNumberFormat="1" applyFont="1" applyFill="1" applyAlignment="1">
      <alignment horizontal="right"/>
    </xf>
    <xf numFmtId="0" fontId="36" fillId="33" borderId="0" xfId="0" applyFont="1" applyFill="1" applyAlignment="1">
      <alignment horizontal="right"/>
    </xf>
    <xf numFmtId="1" fontId="17" fillId="34" borderId="0" xfId="0" applyNumberFormat="1" applyFont="1" applyFill="1"/>
    <xf numFmtId="0" fontId="17" fillId="34" borderId="0" xfId="0" applyFont="1" applyFill="1"/>
    <xf numFmtId="1" fontId="17" fillId="59" borderId="0" xfId="0" applyNumberFormat="1" applyFont="1" applyFill="1"/>
    <xf numFmtId="0" fontId="17" fillId="59" borderId="0" xfId="0" applyFont="1" applyFill="1"/>
    <xf numFmtId="0" fontId="39" fillId="55" borderId="13" xfId="0" applyFont="1" applyFill="1" applyBorder="1" applyAlignment="1">
      <alignment horizontal="center" vertical="center" wrapText="1"/>
    </xf>
    <xf numFmtId="0" fontId="39" fillId="55" borderId="16" xfId="0" applyFont="1" applyFill="1" applyBorder="1" applyAlignment="1">
      <alignment horizontal="center" vertical="center"/>
    </xf>
    <xf numFmtId="9" fontId="39" fillId="55" borderId="13" xfId="0" applyNumberFormat="1" applyFont="1" applyFill="1" applyBorder="1" applyAlignment="1">
      <alignment horizontal="right" vertical="center" wrapText="1"/>
    </xf>
    <xf numFmtId="0" fontId="0" fillId="33" borderId="13" xfId="0" applyFill="1" applyBorder="1" applyAlignment="1">
      <alignment horizontal="justify" vertical="top"/>
    </xf>
    <xf numFmtId="3" fontId="0" fillId="33" borderId="13" xfId="0" applyNumberFormat="1" applyFill="1" applyBorder="1" applyAlignment="1">
      <alignment horizontal="right" vertical="top"/>
    </xf>
    <xf numFmtId="0" fontId="0" fillId="60" borderId="18" xfId="0" applyFill="1" applyBorder="1" applyAlignment="1">
      <alignment horizontal="justify" vertical="top"/>
    </xf>
    <xf numFmtId="1" fontId="0" fillId="33" borderId="0" xfId="0" applyNumberFormat="1" applyFill="1"/>
    <xf numFmtId="1" fontId="36" fillId="52" borderId="0" xfId="0" applyNumberFormat="1" applyFont="1" applyFill="1"/>
    <xf numFmtId="0" fontId="0" fillId="33" borderId="0" xfId="0" applyFill="1" applyAlignment="1">
      <alignment horizontal="justify" vertical="top"/>
    </xf>
    <xf numFmtId="3" fontId="0" fillId="33" borderId="0" xfId="0" applyNumberFormat="1" applyFill="1"/>
    <xf numFmtId="0" fontId="27" fillId="47" borderId="25" xfId="0" applyFont="1" applyFill="1" applyBorder="1" applyAlignment="1">
      <alignment horizontal="justify" vertical="top"/>
    </xf>
    <xf numFmtId="0" fontId="0" fillId="60" borderId="13" xfId="0" applyFill="1" applyBorder="1" applyAlignment="1">
      <alignment horizontal="justify" vertical="top"/>
    </xf>
    <xf numFmtId="1" fontId="18" fillId="35" borderId="13" xfId="0" applyNumberFormat="1" applyFont="1" applyFill="1" applyBorder="1" applyAlignment="1">
      <alignment horizontal="justify" vertical="center" wrapText="1"/>
    </xf>
    <xf numFmtId="0" fontId="0" fillId="35" borderId="0" xfId="0" applyFill="1" applyAlignment="1">
      <alignment horizontal="center" vertical="center"/>
    </xf>
    <xf numFmtId="1" fontId="17" fillId="33" borderId="0" xfId="0" applyNumberFormat="1" applyFont="1" applyFill="1"/>
    <xf numFmtId="10" fontId="35" fillId="0" borderId="0" xfId="0" applyNumberFormat="1" applyFont="1"/>
    <xf numFmtId="0" fontId="36" fillId="56" borderId="0" xfId="0" applyFont="1" applyFill="1"/>
    <xf numFmtId="1" fontId="36" fillId="52" borderId="0" xfId="0" applyNumberFormat="1" applyFont="1" applyFill="1" applyAlignment="1">
      <alignment horizontal="right"/>
    </xf>
    <xf numFmtId="14" fontId="36" fillId="52" borderId="0" xfId="0" applyNumberFormat="1" applyFont="1" applyFill="1"/>
    <xf numFmtId="0" fontId="36" fillId="52" borderId="0" xfId="0" applyFont="1" applyFill="1"/>
    <xf numFmtId="1" fontId="36" fillId="61" borderId="0" xfId="0" applyNumberFormat="1" applyFont="1" applyFill="1"/>
    <xf numFmtId="1" fontId="36" fillId="61" borderId="0" xfId="0" applyNumberFormat="1" applyFont="1" applyFill="1" applyAlignment="1">
      <alignment horizontal="right"/>
    </xf>
    <xf numFmtId="14" fontId="36" fillId="61" borderId="0" xfId="0" applyNumberFormat="1" applyFont="1" applyFill="1"/>
    <xf numFmtId="0" fontId="36" fillId="61" borderId="0" xfId="0" applyFont="1" applyFill="1"/>
    <xf numFmtId="0" fontId="17" fillId="61" borderId="0" xfId="0" applyFont="1" applyFill="1"/>
    <xf numFmtId="1" fontId="0" fillId="61" borderId="0" xfId="0" applyNumberFormat="1" applyFill="1"/>
    <xf numFmtId="0" fontId="0" fillId="61" borderId="0" xfId="0" applyFill="1"/>
    <xf numFmtId="1" fontId="0" fillId="61" borderId="0" xfId="0" applyNumberFormat="1" applyFill="1" applyAlignment="1">
      <alignment horizontal="right"/>
    </xf>
    <xf numFmtId="14" fontId="0" fillId="61" borderId="0" xfId="0" applyNumberFormat="1" applyFill="1"/>
    <xf numFmtId="1" fontId="0" fillId="52" borderId="0" xfId="0" applyNumberFormat="1" applyFill="1"/>
    <xf numFmtId="1" fontId="0" fillId="52" borderId="0" xfId="0" applyNumberFormat="1" applyFill="1" applyAlignment="1">
      <alignment horizontal="right"/>
    </xf>
    <xf numFmtId="14" fontId="0" fillId="52" borderId="0" xfId="0" applyNumberFormat="1" applyFill="1"/>
    <xf numFmtId="0" fontId="0" fillId="52" borderId="0" xfId="0" applyFill="1"/>
    <xf numFmtId="1" fontId="36" fillId="62" borderId="0" xfId="0" applyNumberFormat="1" applyFont="1" applyFill="1"/>
    <xf numFmtId="1" fontId="36" fillId="62" borderId="0" xfId="0" applyNumberFormat="1" applyFont="1" applyFill="1" applyAlignment="1">
      <alignment horizontal="right"/>
    </xf>
    <xf numFmtId="14" fontId="36" fillId="62" borderId="0" xfId="0" applyNumberFormat="1" applyFont="1" applyFill="1"/>
    <xf numFmtId="0" fontId="36" fillId="62" borderId="0" xfId="0" applyFont="1" applyFill="1"/>
    <xf numFmtId="0" fontId="0" fillId="52" borderId="0" xfId="0" applyFill="1" applyAlignment="1">
      <alignment horizontal="center"/>
    </xf>
    <xf numFmtId="1" fontId="36" fillId="63" borderId="0" xfId="0" applyNumberFormat="1" applyFont="1" applyFill="1"/>
    <xf numFmtId="0" fontId="36" fillId="63" borderId="0" xfId="0" applyFont="1" applyFill="1"/>
    <xf numFmtId="1" fontId="0" fillId="63" borderId="0" xfId="0" applyNumberFormat="1" applyFill="1"/>
    <xf numFmtId="1" fontId="0" fillId="63" borderId="0" xfId="0" applyNumberFormat="1" applyFill="1" applyAlignment="1">
      <alignment horizontal="right"/>
    </xf>
    <xf numFmtId="14" fontId="0" fillId="63" borderId="0" xfId="0" applyNumberFormat="1" applyFill="1"/>
    <xf numFmtId="0" fontId="0" fillId="63" borderId="0" xfId="0" applyFill="1"/>
    <xf numFmtId="1" fontId="17" fillId="64" borderId="0" xfId="0" applyNumberFormat="1" applyFont="1" applyFill="1"/>
    <xf numFmtId="1" fontId="17" fillId="64" borderId="0" xfId="0" applyNumberFormat="1" applyFont="1" applyFill="1" applyAlignment="1">
      <alignment horizontal="right"/>
    </xf>
    <xf numFmtId="14" fontId="17" fillId="64" borderId="0" xfId="0" applyNumberFormat="1" applyFont="1" applyFill="1"/>
    <xf numFmtId="0" fontId="17" fillId="64" borderId="0" xfId="0" applyFont="1" applyFill="1"/>
    <xf numFmtId="1" fontId="17" fillId="65" borderId="0" xfId="0" applyNumberFormat="1" applyFont="1" applyFill="1"/>
    <xf numFmtId="1" fontId="36" fillId="63" borderId="0" xfId="0" applyNumberFormat="1" applyFont="1" applyFill="1" applyAlignment="1">
      <alignment horizontal="right"/>
    </xf>
    <xf numFmtId="14" fontId="36" fillId="63" borderId="0" xfId="0" applyNumberFormat="1" applyFont="1" applyFill="1"/>
    <xf numFmtId="1" fontId="19" fillId="54" borderId="16" xfId="0" applyNumberFormat="1" applyFont="1" applyFill="1" applyBorder="1" applyAlignment="1">
      <alignment horizontal="center" vertical="center"/>
    </xf>
    <xf numFmtId="0" fontId="36" fillId="63" borderId="0" xfId="0" applyFont="1" applyFill="1" applyAlignment="1">
      <alignment wrapText="1"/>
    </xf>
    <xf numFmtId="1" fontId="39" fillId="55" borderId="13" xfId="0" applyNumberFormat="1" applyFont="1" applyFill="1" applyBorder="1" applyAlignment="1">
      <alignment horizontal="center" vertical="center"/>
    </xf>
    <xf numFmtId="0" fontId="17" fillId="33" borderId="0" xfId="0" applyFont="1" applyFill="1"/>
    <xf numFmtId="0" fontId="0" fillId="63" borderId="0" xfId="0" applyFill="1" applyAlignment="1">
      <alignment wrapText="1"/>
    </xf>
    <xf numFmtId="0" fontId="35" fillId="61" borderId="22" xfId="0" applyFont="1" applyFill="1" applyBorder="1"/>
    <xf numFmtId="3" fontId="35" fillId="61" borderId="23" xfId="0" applyNumberFormat="1" applyFont="1" applyFill="1" applyBorder="1" applyAlignment="1">
      <alignment horizontal="right" vertical="center"/>
    </xf>
    <xf numFmtId="3" fontId="0" fillId="61" borderId="13" xfId="0" applyNumberFormat="1" applyFill="1" applyBorder="1" applyAlignment="1">
      <alignment vertical="center"/>
    </xf>
    <xf numFmtId="0" fontId="0" fillId="61" borderId="20" xfId="0" applyFill="1" applyBorder="1"/>
    <xf numFmtId="3" fontId="0" fillId="61" borderId="13" xfId="0" applyNumberFormat="1" applyFill="1" applyBorder="1" applyAlignment="1">
      <alignment horizontal="right" vertical="top"/>
    </xf>
    <xf numFmtId="3" fontId="24" fillId="61" borderId="13" xfId="0" applyNumberFormat="1" applyFont="1" applyFill="1" applyBorder="1" applyAlignment="1">
      <alignment horizontal="right" vertical="top"/>
    </xf>
    <xf numFmtId="1" fontId="0" fillId="61" borderId="13" xfId="0" applyNumberFormat="1" applyFill="1" applyBorder="1" applyAlignment="1">
      <alignment horizontal="right" vertical="top"/>
    </xf>
    <xf numFmtId="1" fontId="0" fillId="61" borderId="21" xfId="0" applyNumberFormat="1" applyFill="1" applyBorder="1" applyAlignment="1">
      <alignment horizontal="right" vertical="top"/>
    </xf>
    <xf numFmtId="0" fontId="0" fillId="61" borderId="13" xfId="0" applyFill="1" applyBorder="1" applyAlignment="1">
      <alignment horizontal="right" vertical="top"/>
    </xf>
    <xf numFmtId="3" fontId="36" fillId="61" borderId="13" xfId="0" applyNumberFormat="1" applyFont="1" applyFill="1" applyBorder="1" applyAlignment="1">
      <alignment horizontal="right" vertical="top"/>
    </xf>
    <xf numFmtId="0" fontId="0" fillId="61" borderId="0" xfId="0" applyFill="1" applyAlignment="1">
      <alignment horizontal="justify" vertical="top"/>
    </xf>
    <xf numFmtId="3" fontId="0" fillId="61" borderId="13" xfId="0" applyNumberFormat="1" applyFill="1" applyBorder="1"/>
    <xf numFmtId="3" fontId="35" fillId="61" borderId="23" xfId="0" applyNumberFormat="1" applyFont="1" applyFill="1" applyBorder="1" applyAlignment="1">
      <alignment horizontal="right" vertical="top"/>
    </xf>
    <xf numFmtId="1" fontId="35" fillId="61" borderId="23" xfId="0" applyNumberFormat="1" applyFont="1" applyFill="1" applyBorder="1" applyAlignment="1">
      <alignment horizontal="right" vertical="top"/>
    </xf>
    <xf numFmtId="1" fontId="35" fillId="61" borderId="24" xfId="0" applyNumberFormat="1" applyFont="1" applyFill="1" applyBorder="1" applyAlignment="1">
      <alignment horizontal="right" vertical="top"/>
    </xf>
    <xf numFmtId="0" fontId="0" fillId="61" borderId="13" xfId="0" applyFill="1" applyBorder="1"/>
    <xf numFmtId="10" fontId="35" fillId="61" borderId="13" xfId="0" applyNumberFormat="1" applyFont="1" applyFill="1" applyBorder="1" applyAlignment="1">
      <alignment horizontal="right" vertical="top"/>
    </xf>
    <xf numFmtId="10" fontId="35" fillId="61" borderId="21" xfId="0" applyNumberFormat="1" applyFont="1" applyFill="1" applyBorder="1" applyAlignment="1">
      <alignment horizontal="right" vertical="top"/>
    </xf>
    <xf numFmtId="0" fontId="36" fillId="61" borderId="20" xfId="0" applyFont="1" applyFill="1" applyBorder="1"/>
    <xf numFmtId="10" fontId="35" fillId="61" borderId="23" xfId="0" applyNumberFormat="1" applyFont="1" applyFill="1" applyBorder="1" applyAlignment="1">
      <alignment horizontal="right" vertical="top"/>
    </xf>
    <xf numFmtId="10" fontId="35" fillId="61" borderId="24" xfId="0" applyNumberFormat="1" applyFont="1" applyFill="1" applyBorder="1" applyAlignment="1">
      <alignment horizontal="right" vertical="top"/>
    </xf>
    <xf numFmtId="3" fontId="0" fillId="61" borderId="13" xfId="0" applyNumberFormat="1" applyFill="1" applyBorder="1" applyAlignment="1">
      <alignment horizontal="right"/>
    </xf>
    <xf numFmtId="0" fontId="16" fillId="61" borderId="13" xfId="0" applyFont="1" applyFill="1" applyBorder="1"/>
    <xf numFmtId="3" fontId="16" fillId="61" borderId="13" xfId="0" applyNumberFormat="1" applyFont="1" applyFill="1" applyBorder="1" applyAlignment="1">
      <alignment horizontal="right" vertical="top"/>
    </xf>
    <xf numFmtId="3" fontId="41" fillId="61" borderId="13" xfId="0" applyNumberFormat="1" applyFont="1" applyFill="1" applyBorder="1" applyAlignment="1">
      <alignment horizontal="right" vertical="top"/>
    </xf>
    <xf numFmtId="0" fontId="36" fillId="61" borderId="13" xfId="0" applyFont="1" applyFill="1" applyBorder="1"/>
    <xf numFmtId="1" fontId="36" fillId="66" borderId="0" xfId="0" applyNumberFormat="1" applyFont="1" applyFill="1"/>
    <xf numFmtId="0" fontId="0" fillId="66" borderId="0" xfId="0" applyFill="1"/>
    <xf numFmtId="0" fontId="0" fillId="58" borderId="0" xfId="0" applyFill="1"/>
    <xf numFmtId="1" fontId="36" fillId="58" borderId="0" xfId="0" applyNumberFormat="1" applyFont="1" applyFill="1"/>
    <xf numFmtId="0" fontId="16" fillId="61" borderId="13" xfId="0" applyFont="1" applyFill="1" applyBorder="1" applyAlignment="1">
      <alignment horizontal="right" vertical="top"/>
    </xf>
    <xf numFmtId="0" fontId="35" fillId="61" borderId="13" xfId="0" applyFont="1" applyFill="1" applyBorder="1"/>
    <xf numFmtId="1" fontId="36" fillId="61" borderId="13" xfId="0" applyNumberFormat="1" applyFont="1" applyFill="1" applyBorder="1" applyAlignment="1">
      <alignment horizontal="right" vertical="top"/>
    </xf>
    <xf numFmtId="1" fontId="35" fillId="61" borderId="13" xfId="0" applyNumberFormat="1" applyFont="1" applyFill="1" applyBorder="1" applyAlignment="1">
      <alignment horizontal="right" vertical="top"/>
    </xf>
    <xf numFmtId="1" fontId="16" fillId="61" borderId="13" xfId="0" applyNumberFormat="1" applyFont="1" applyFill="1" applyBorder="1" applyAlignment="1">
      <alignment horizontal="right" vertical="top"/>
    </xf>
    <xf numFmtId="1" fontId="17" fillId="33" borderId="0" xfId="0" applyNumberFormat="1" applyFont="1" applyFill="1" applyAlignment="1">
      <alignment horizontal="right"/>
    </xf>
    <xf numFmtId="14" fontId="17" fillId="33" borderId="0" xfId="0" applyNumberFormat="1" applyFont="1" applyFill="1"/>
    <xf numFmtId="3" fontId="36" fillId="61" borderId="0" xfId="0" applyNumberFormat="1" applyFont="1" applyFill="1"/>
    <xf numFmtId="3" fontId="0" fillId="61" borderId="0" xfId="0" applyNumberFormat="1" applyFill="1"/>
    <xf numFmtId="1" fontId="0" fillId="33" borderId="0" xfId="0" applyNumberFormat="1" applyFill="1" applyAlignment="1">
      <alignment horizontal="center" vertical="center"/>
    </xf>
    <xf numFmtId="3" fontId="0" fillId="33" borderId="0" xfId="0" applyNumberFormat="1" applyFill="1" applyAlignment="1">
      <alignment horizontal="center" vertical="center"/>
    </xf>
    <xf numFmtId="3" fontId="35" fillId="61" borderId="13" xfId="0" applyNumberFormat="1" applyFont="1" applyFill="1" applyBorder="1" applyAlignment="1">
      <alignment horizontal="right" vertical="top"/>
    </xf>
    <xf numFmtId="10" fontId="0" fillId="61" borderId="0" xfId="0" applyNumberFormat="1" applyFill="1" applyAlignment="1">
      <alignment horizontal="justify" vertical="top"/>
    </xf>
    <xf numFmtId="1" fontId="0" fillId="61" borderId="0" xfId="0" applyNumberFormat="1" applyFill="1" applyAlignment="1">
      <alignment horizontal="justify" vertical="top"/>
    </xf>
    <xf numFmtId="0" fontId="0" fillId="53" borderId="0" xfId="0" applyFill="1"/>
    <xf numFmtId="0" fontId="21" fillId="34" borderId="14" xfId="0" applyFont="1" applyFill="1" applyBorder="1" applyAlignment="1">
      <alignment horizontal="left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/>
    </xf>
    <xf numFmtId="0" fontId="19" fillId="34" borderId="16" xfId="0" applyFont="1" applyFill="1" applyBorder="1" applyAlignment="1">
      <alignment horizontal="center" vertical="center"/>
    </xf>
    <xf numFmtId="9" fontId="22" fillId="34" borderId="13" xfId="0" applyNumberFormat="1" applyFont="1" applyFill="1" applyBorder="1" applyAlignment="1">
      <alignment horizontal="right" vertical="center" wrapText="1"/>
    </xf>
    <xf numFmtId="1" fontId="0" fillId="67" borderId="14" xfId="0" applyNumberFormat="1" applyFill="1" applyBorder="1" applyAlignment="1">
      <alignment horizontal="center" vertical="center"/>
    </xf>
    <xf numFmtId="0" fontId="24" fillId="67" borderId="14" xfId="0" applyFont="1" applyFill="1" applyBorder="1" applyAlignment="1" applyProtection="1">
      <alignment horizontal="center" vertical="center"/>
      <protection locked="0"/>
    </xf>
    <xf numFmtId="1" fontId="24" fillId="67" borderId="14" xfId="0" applyNumberFormat="1" applyFont="1" applyFill="1" applyBorder="1" applyAlignment="1">
      <alignment horizontal="center" vertical="center"/>
    </xf>
    <xf numFmtId="1" fontId="0" fillId="67" borderId="13" xfId="0" applyNumberFormat="1" applyFill="1" applyBorder="1" applyAlignment="1">
      <alignment horizontal="center" vertical="center"/>
    </xf>
    <xf numFmtId="1" fontId="36" fillId="67" borderId="13" xfId="0" applyNumberFormat="1" applyFont="1" applyFill="1" applyBorder="1" applyAlignment="1">
      <alignment horizontal="center" vertical="center"/>
    </xf>
    <xf numFmtId="0" fontId="24" fillId="67" borderId="13" xfId="0" applyFont="1" applyFill="1" applyBorder="1" applyAlignment="1">
      <alignment horizontal="center" vertical="center"/>
    </xf>
    <xf numFmtId="0" fontId="19" fillId="67" borderId="13" xfId="0" applyFont="1" applyFill="1" applyBorder="1" applyAlignment="1">
      <alignment horizontal="center"/>
    </xf>
    <xf numFmtId="0" fontId="39" fillId="67" borderId="13" xfId="0" applyFont="1" applyFill="1" applyBorder="1" applyAlignment="1">
      <alignment horizontal="center"/>
    </xf>
    <xf numFmtId="164" fontId="19" fillId="67" borderId="13" xfId="0" applyNumberFormat="1" applyFont="1" applyFill="1" applyBorder="1" applyAlignment="1">
      <alignment horizontal="center"/>
    </xf>
    <xf numFmtId="0" fontId="38" fillId="58" borderId="14" xfId="0" applyFont="1" applyFill="1" applyBorder="1" applyAlignment="1">
      <alignment horizontal="left" vertical="center" wrapText="1"/>
    </xf>
    <xf numFmtId="1" fontId="17" fillId="34" borderId="0" xfId="0" applyNumberFormat="1" applyFont="1" applyFill="1" applyAlignment="1">
      <alignment horizontal="right"/>
    </xf>
    <xf numFmtId="14" fontId="17" fillId="34" borderId="0" xfId="0" applyNumberFormat="1" applyFont="1" applyFill="1"/>
    <xf numFmtId="0" fontId="17" fillId="34" borderId="0" xfId="0" applyFont="1" applyFill="1" applyAlignment="1">
      <alignment wrapText="1"/>
    </xf>
    <xf numFmtId="3" fontId="0" fillId="67" borderId="13" xfId="0" applyNumberFormat="1" applyFill="1" applyBorder="1" applyAlignment="1">
      <alignment horizontal="right" vertical="top"/>
    </xf>
    <xf numFmtId="1" fontId="0" fillId="67" borderId="21" xfId="0" applyNumberFormat="1" applyFill="1" applyBorder="1" applyAlignment="1">
      <alignment horizontal="right" vertical="top"/>
    </xf>
    <xf numFmtId="1" fontId="0" fillId="67" borderId="13" xfId="0" applyNumberFormat="1" applyFill="1" applyBorder="1" applyAlignment="1">
      <alignment horizontal="right" vertical="top"/>
    </xf>
    <xf numFmtId="0" fontId="0" fillId="33" borderId="0" xfId="0" applyFill="1" applyAlignment="1">
      <alignment vertical="center"/>
    </xf>
    <xf numFmtId="0" fontId="24" fillId="33" borderId="0" xfId="0" applyFont="1" applyFill="1" applyAlignment="1">
      <alignment vertical="center"/>
    </xf>
    <xf numFmtId="1" fontId="0" fillId="34" borderId="0" xfId="0" applyNumberFormat="1" applyFill="1"/>
    <xf numFmtId="1" fontId="0" fillId="34" borderId="0" xfId="0" applyNumberFormat="1" applyFill="1" applyAlignment="1">
      <alignment horizontal="right"/>
    </xf>
    <xf numFmtId="14" fontId="0" fillId="34" borderId="0" xfId="0" applyNumberFormat="1" applyFill="1"/>
    <xf numFmtId="1" fontId="17" fillId="64" borderId="0" xfId="0" applyNumberFormat="1" applyFont="1" applyFill="1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FF99"/>
      <color rgb="FF66FF33"/>
      <color rgb="FFC30DAD"/>
      <color rgb="FF0033CC"/>
      <color rgb="FFFFFF66"/>
      <color rgb="FF9BC2E6"/>
      <color rgb="FFC65911"/>
      <color rgb="FFFF99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</a:rPr>
              <a:t>Localisation des établissements scolaires par type d'aléa Inondation</a:t>
            </a:r>
            <a:r>
              <a:rPr lang="en-US" sz="1200" b="1" baseline="0">
                <a:solidFill>
                  <a:sysClr val="windowText" lastClr="000000"/>
                </a:solidFill>
              </a:rPr>
              <a:t> </a:t>
            </a:r>
            <a:r>
              <a:rPr lang="en-US" sz="1200" b="1">
                <a:solidFill>
                  <a:sysClr val="windowText" lastClr="000000"/>
                </a:solidFill>
              </a:rPr>
              <a:t>dans le Gard </a:t>
            </a:r>
          </a:p>
          <a:p>
            <a:pPr>
              <a:defRPr sz="1200"/>
            </a:pPr>
            <a:r>
              <a:rPr lang="en-US" sz="1200" b="1">
                <a:solidFill>
                  <a:sysClr val="windowText" lastClr="000000"/>
                </a:solidFill>
              </a:rPr>
              <a:t>(novembre 2025)</a:t>
            </a:r>
          </a:p>
        </c:rich>
      </c:tx>
      <c:layout>
        <c:manualLayout>
          <c:xMode val="edge"/>
          <c:yMode val="edge"/>
          <c:x val="0.14393657523578784"/>
          <c:y val="6.1537083825419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324-4152-886C-3C0FB4E1C242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1324-4152-886C-3C0FB4E1C242}"/>
              </c:ext>
            </c:extLst>
          </c:dPt>
          <c:dPt>
            <c:idx val="2"/>
            <c:bubble3D val="0"/>
            <c:spPr>
              <a:solidFill>
                <a:srgbClr val="FF99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324-4152-886C-3C0FB4E1C242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1324-4152-886C-3C0FB4E1C242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1324-4152-886C-3C0FB4E1C242}"/>
              </c:ext>
            </c:extLst>
          </c:dPt>
          <c:dPt>
            <c:idx val="5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324-4152-886C-3C0FB4E1C242}"/>
              </c:ext>
            </c:extLst>
          </c:dPt>
          <c:dPt>
            <c:idx val="6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324-4152-886C-3C0FB4E1C242}"/>
              </c:ext>
            </c:extLst>
          </c:dPt>
          <c:dLbls>
            <c:dLbl>
              <c:idx val="1"/>
              <c:layout>
                <c:manualLayout>
                  <c:x val="-8.6504804903837967E-2"/>
                  <c:y val="5.9427364130604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24-4152-886C-3C0FB4E1C242}"/>
                </c:ext>
              </c:extLst>
            </c:dLbl>
            <c:dLbl>
              <c:idx val="2"/>
              <c:layout>
                <c:manualLayout>
                  <c:x val="-0.12654350898445388"/>
                  <c:y val="1.2556578720099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24-4152-886C-3C0FB4E1C242}"/>
                </c:ext>
              </c:extLst>
            </c:dLbl>
            <c:dLbl>
              <c:idx val="3"/>
              <c:layout>
                <c:manualLayout>
                  <c:x val="-9.4132560353032788E-2"/>
                  <c:y val="-0.150282214311428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24-4152-886C-3C0FB4E1C242}"/>
                </c:ext>
              </c:extLst>
            </c:dLbl>
            <c:dLbl>
              <c:idx val="5"/>
              <c:layout>
                <c:manualLayout>
                  <c:x val="0.19546970090277177"/>
                  <c:y val="-9.21228236279827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24-4152-886C-3C0FB4E1C242}"/>
                </c:ext>
              </c:extLst>
            </c:dLbl>
            <c:dLbl>
              <c:idx val="6"/>
              <c:layout>
                <c:manualLayout>
                  <c:x val="0.14303999515781257"/>
                  <c:y val="-7.549672514759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24-4152-886C-3C0FB4E1C2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resume!$I$17:$N$17</c:f>
              <c:strCache>
                <c:ptCount val="6"/>
                <c:pt idx="0">
                  <c:v>aléa très fort</c:v>
                </c:pt>
                <c:pt idx="1">
                  <c:v>aléa fort</c:v>
                </c:pt>
                <c:pt idx="2">
                  <c:v>aléa modéré</c:v>
                </c:pt>
                <c:pt idx="3">
                  <c:v>aléa résiduel </c:v>
                </c:pt>
                <c:pt idx="4">
                  <c:v>aléa indifférencié</c:v>
                </c:pt>
                <c:pt idx="5">
                  <c:v>hors zone inondable</c:v>
                </c:pt>
              </c:strCache>
            </c:strRef>
          </c:cat>
          <c:val>
            <c:numRef>
              <c:f>resume!$I$18:$N$18</c:f>
              <c:numCache>
                <c:formatCode>General</c:formatCode>
                <c:ptCount val="6"/>
                <c:pt idx="0">
                  <c:v>18</c:v>
                </c:pt>
                <c:pt idx="1">
                  <c:v>116</c:v>
                </c:pt>
                <c:pt idx="2">
                  <c:v>88</c:v>
                </c:pt>
                <c:pt idx="3">
                  <c:v>68</c:v>
                </c:pt>
                <c:pt idx="4" formatCode="0">
                  <c:v>31</c:v>
                </c:pt>
                <c:pt idx="5" formatCode="#,##0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4-4152-886C-3C0FB4E1C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</a:rPr>
              <a:t>Effectif des établissements scolaires exposé au risque inondation dans le</a:t>
            </a:r>
            <a:r>
              <a:rPr lang="en-US" sz="1200" b="1" baseline="0">
                <a:solidFill>
                  <a:sysClr val="windowText" lastClr="000000"/>
                </a:solidFill>
              </a:rPr>
              <a:t> Gard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en-US" sz="1200" b="1">
                <a:solidFill>
                  <a:sysClr val="windowText" lastClr="000000"/>
                </a:solidFill>
              </a:rPr>
              <a:t>(novembre 2025)</a:t>
            </a:r>
          </a:p>
        </c:rich>
      </c:tx>
      <c:layout>
        <c:manualLayout>
          <c:xMode val="edge"/>
          <c:yMode val="edge"/>
          <c:x val="0.16164906988436401"/>
          <c:y val="4.6696707872682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A3F-447D-8848-375635ABD263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A3F-447D-8848-375635ABD263}"/>
              </c:ext>
            </c:extLst>
          </c:dPt>
          <c:dLbls>
            <c:dLbl>
              <c:idx val="0"/>
              <c:layout>
                <c:manualLayout>
                  <c:x val="-0.19858183909884994"/>
                  <c:y val="-5.7325142547785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3F-447D-8848-375635ABD263}"/>
                </c:ext>
              </c:extLst>
            </c:dLbl>
            <c:dLbl>
              <c:idx val="1"/>
              <c:layout>
                <c:manualLayout>
                  <c:x val="0.21456209120449204"/>
                  <c:y val="1.93817867646163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3F-447D-8848-375635ABD2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resume!$M$3:$N$3</c:f>
              <c:strCache>
                <c:ptCount val="2"/>
                <c:pt idx="0">
                  <c:v>effectif en zone inondable</c:v>
                </c:pt>
                <c:pt idx="1">
                  <c:v>effectif hors zone inondable</c:v>
                </c:pt>
              </c:strCache>
            </c:strRef>
          </c:cat>
          <c:val>
            <c:numRef>
              <c:f>resume!$M$4:$N$4</c:f>
              <c:numCache>
                <c:formatCode>#,##0</c:formatCode>
                <c:ptCount val="2"/>
                <c:pt idx="0">
                  <c:v>71507</c:v>
                </c:pt>
                <c:pt idx="1">
                  <c:v>65989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F-447D-8848-375635ABD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</a:rPr>
              <a:t>Localisation des établissements scolaires par type d'aléa Inondation et par PAPI</a:t>
            </a:r>
          </a:p>
          <a:p>
            <a:pPr>
              <a:defRPr/>
            </a:pPr>
            <a:r>
              <a:rPr lang="en-US" sz="1200" b="1">
                <a:solidFill>
                  <a:sysClr val="windowText" lastClr="000000"/>
                </a:solidFill>
              </a:rPr>
              <a:t>(novembre 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resume!$B$17</c:f>
              <c:strCache>
                <c:ptCount val="1"/>
                <c:pt idx="0">
                  <c:v>aléa très fort et fort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resume!$A$18:$A$27</c:f>
              <c:strCache>
                <c:ptCount val="10"/>
                <c:pt idx="0">
                  <c:v>Gardons</c:v>
                </c:pt>
                <c:pt idx="1">
                  <c:v>Cèze</c:v>
                </c:pt>
                <c:pt idx="2">
                  <c:v>Plan Rhône</c:v>
                </c:pt>
                <c:pt idx="3">
                  <c:v>Gard Rhodanien</c:v>
                </c:pt>
                <c:pt idx="4">
                  <c:v>Ardèche</c:v>
                </c:pt>
                <c:pt idx="5">
                  <c:v>Vidourle</c:v>
                </c:pt>
                <c:pt idx="6">
                  <c:v>Vistre </c:v>
                </c:pt>
                <c:pt idx="7">
                  <c:v>Hérault </c:v>
                </c:pt>
                <c:pt idx="8">
                  <c:v>Tarn amont</c:v>
                </c:pt>
                <c:pt idx="9">
                  <c:v>GARD</c:v>
                </c:pt>
              </c:strCache>
            </c:strRef>
          </c:cat>
          <c:val>
            <c:numRef>
              <c:f>resume!$B$18:$B$27</c:f>
              <c:numCache>
                <c:formatCode>0</c:formatCode>
                <c:ptCount val="10"/>
                <c:pt idx="0">
                  <c:v>30</c:v>
                </c:pt>
                <c:pt idx="1">
                  <c:v>15</c:v>
                </c:pt>
                <c:pt idx="2">
                  <c:v>24</c:v>
                </c:pt>
                <c:pt idx="3">
                  <c:v>0</c:v>
                </c:pt>
                <c:pt idx="4">
                  <c:v>5.8823529411764705E-2</c:v>
                </c:pt>
                <c:pt idx="5">
                  <c:v>15</c:v>
                </c:pt>
                <c:pt idx="6">
                  <c:v>76</c:v>
                </c:pt>
                <c:pt idx="7">
                  <c:v>1</c:v>
                </c:pt>
                <c:pt idx="8">
                  <c:v>0</c:v>
                </c:pt>
                <c:pt idx="9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2-46C5-899A-097EC84CB6CA}"/>
            </c:ext>
          </c:extLst>
        </c:ser>
        <c:ser>
          <c:idx val="1"/>
          <c:order val="1"/>
          <c:tx>
            <c:strRef>
              <c:f>resume!$C$17</c:f>
              <c:strCache>
                <c:ptCount val="1"/>
                <c:pt idx="0">
                  <c:v>aléa modéré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resume!$A$18:$A$27</c:f>
              <c:strCache>
                <c:ptCount val="10"/>
                <c:pt idx="0">
                  <c:v>Gardons</c:v>
                </c:pt>
                <c:pt idx="1">
                  <c:v>Cèze</c:v>
                </c:pt>
                <c:pt idx="2">
                  <c:v>Plan Rhône</c:v>
                </c:pt>
                <c:pt idx="3">
                  <c:v>Gard Rhodanien</c:v>
                </c:pt>
                <c:pt idx="4">
                  <c:v>Ardèche</c:v>
                </c:pt>
                <c:pt idx="5">
                  <c:v>Vidourle</c:v>
                </c:pt>
                <c:pt idx="6">
                  <c:v>Vistre </c:v>
                </c:pt>
                <c:pt idx="7">
                  <c:v>Hérault </c:v>
                </c:pt>
                <c:pt idx="8">
                  <c:v>Tarn amont</c:v>
                </c:pt>
                <c:pt idx="9">
                  <c:v>GARD</c:v>
                </c:pt>
              </c:strCache>
            </c:strRef>
          </c:cat>
          <c:val>
            <c:numRef>
              <c:f>resume!$C$18:$C$27</c:f>
              <c:numCache>
                <c:formatCode>0</c:formatCode>
                <c:ptCount val="10"/>
                <c:pt idx="0">
                  <c:v>30</c:v>
                </c:pt>
                <c:pt idx="1">
                  <c:v>5</c:v>
                </c:pt>
                <c:pt idx="2">
                  <c:v>7</c:v>
                </c:pt>
                <c:pt idx="3">
                  <c:v>2</c:v>
                </c:pt>
                <c:pt idx="4">
                  <c:v>0</c:v>
                </c:pt>
                <c:pt idx="5">
                  <c:v>5</c:v>
                </c:pt>
                <c:pt idx="6">
                  <c:v>51</c:v>
                </c:pt>
                <c:pt idx="7">
                  <c:v>0</c:v>
                </c:pt>
                <c:pt idx="8">
                  <c:v>0</c:v>
                </c:pt>
                <c:pt idx="9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2-46C5-899A-097EC84CB6CA}"/>
            </c:ext>
          </c:extLst>
        </c:ser>
        <c:ser>
          <c:idx val="2"/>
          <c:order val="2"/>
          <c:tx>
            <c:strRef>
              <c:f>resume!$D$17</c:f>
              <c:strCache>
                <c:ptCount val="1"/>
                <c:pt idx="0">
                  <c:v>aléa résiduel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resume!$A$18:$A$27</c:f>
              <c:strCache>
                <c:ptCount val="10"/>
                <c:pt idx="0">
                  <c:v>Gardons</c:v>
                </c:pt>
                <c:pt idx="1">
                  <c:v>Cèze</c:v>
                </c:pt>
                <c:pt idx="2">
                  <c:v>Plan Rhône</c:v>
                </c:pt>
                <c:pt idx="3">
                  <c:v>Gard Rhodanien</c:v>
                </c:pt>
                <c:pt idx="4">
                  <c:v>Ardèche</c:v>
                </c:pt>
                <c:pt idx="5">
                  <c:v>Vidourle</c:v>
                </c:pt>
                <c:pt idx="6">
                  <c:v>Vistre </c:v>
                </c:pt>
                <c:pt idx="7">
                  <c:v>Hérault </c:v>
                </c:pt>
                <c:pt idx="8">
                  <c:v>Tarn amont</c:v>
                </c:pt>
                <c:pt idx="9">
                  <c:v>GARD</c:v>
                </c:pt>
              </c:strCache>
            </c:strRef>
          </c:cat>
          <c:val>
            <c:numRef>
              <c:f>resume!$D$18:$D$27</c:f>
              <c:numCache>
                <c:formatCode>0</c:formatCode>
                <c:ptCount val="10"/>
                <c:pt idx="0">
                  <c:v>32</c:v>
                </c:pt>
                <c:pt idx="1">
                  <c:v>12</c:v>
                </c:pt>
                <c:pt idx="2">
                  <c:v>7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26</c:v>
                </c:pt>
                <c:pt idx="7">
                  <c:v>0</c:v>
                </c:pt>
                <c:pt idx="8">
                  <c:v>0</c:v>
                </c:pt>
                <c:pt idx="9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A2-46C5-899A-097EC84CB6CA}"/>
            </c:ext>
          </c:extLst>
        </c:ser>
        <c:ser>
          <c:idx val="3"/>
          <c:order val="3"/>
          <c:tx>
            <c:strRef>
              <c:f>resume!$E$17</c:f>
              <c:strCache>
                <c:ptCount val="1"/>
                <c:pt idx="0">
                  <c:v>aléa indifférencié</c:v>
                </c:pt>
              </c:strCache>
            </c:strRef>
          </c:tx>
          <c:spPr>
            <a:solidFill>
              <a:srgbClr val="0033CC"/>
            </a:solidFill>
            <a:ln>
              <a:noFill/>
            </a:ln>
            <a:effectLst>
              <a:outerShdw blurRad="50800" dist="50800" dir="5400000" algn="ctr" rotWithShape="0">
                <a:srgbClr val="0070C0"/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resume!$A$18:$A$27</c:f>
              <c:strCache>
                <c:ptCount val="10"/>
                <c:pt idx="0">
                  <c:v>Gardons</c:v>
                </c:pt>
                <c:pt idx="1">
                  <c:v>Cèze</c:v>
                </c:pt>
                <c:pt idx="2">
                  <c:v>Plan Rhône</c:v>
                </c:pt>
                <c:pt idx="3">
                  <c:v>Gard Rhodanien</c:v>
                </c:pt>
                <c:pt idx="4">
                  <c:v>Ardèche</c:v>
                </c:pt>
                <c:pt idx="5">
                  <c:v>Vidourle</c:v>
                </c:pt>
                <c:pt idx="6">
                  <c:v>Vistre </c:v>
                </c:pt>
                <c:pt idx="7">
                  <c:v>Hérault </c:v>
                </c:pt>
                <c:pt idx="8">
                  <c:v>Tarn amont</c:v>
                </c:pt>
                <c:pt idx="9">
                  <c:v>GARD</c:v>
                </c:pt>
              </c:strCache>
            </c:strRef>
          </c:cat>
          <c:val>
            <c:numRef>
              <c:f>resume!$E$18:$E$27</c:f>
              <c:numCache>
                <c:formatCode>0</c:formatCode>
                <c:ptCount val="10"/>
                <c:pt idx="0">
                  <c:v>8</c:v>
                </c:pt>
                <c:pt idx="1">
                  <c:v>2</c:v>
                </c:pt>
                <c:pt idx="2">
                  <c:v>8</c:v>
                </c:pt>
                <c:pt idx="3">
                  <c:v>6</c:v>
                </c:pt>
                <c:pt idx="4">
                  <c:v>1</c:v>
                </c:pt>
                <c:pt idx="5">
                  <c:v>6</c:v>
                </c:pt>
                <c:pt idx="6">
                  <c:v>2</c:v>
                </c:pt>
                <c:pt idx="7">
                  <c:v>6</c:v>
                </c:pt>
                <c:pt idx="8">
                  <c:v>2</c:v>
                </c:pt>
                <c:pt idx="9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A2-46C5-899A-097EC84CB6CA}"/>
            </c:ext>
          </c:extLst>
        </c:ser>
        <c:ser>
          <c:idx val="4"/>
          <c:order val="4"/>
          <c:tx>
            <c:strRef>
              <c:f>resume!$F$17</c:f>
              <c:strCache>
                <c:ptCount val="1"/>
                <c:pt idx="0">
                  <c:v>hors zone inondable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resume!$A$18:$A$27</c:f>
              <c:strCache>
                <c:ptCount val="10"/>
                <c:pt idx="0">
                  <c:v>Gardons</c:v>
                </c:pt>
                <c:pt idx="1">
                  <c:v>Cèze</c:v>
                </c:pt>
                <c:pt idx="2">
                  <c:v>Plan Rhône</c:v>
                </c:pt>
                <c:pt idx="3">
                  <c:v>Gard Rhodanien</c:v>
                </c:pt>
                <c:pt idx="4">
                  <c:v>Ardèche</c:v>
                </c:pt>
                <c:pt idx="5">
                  <c:v>Vidourle</c:v>
                </c:pt>
                <c:pt idx="6">
                  <c:v>Vistre </c:v>
                </c:pt>
                <c:pt idx="7">
                  <c:v>Hérault </c:v>
                </c:pt>
                <c:pt idx="8">
                  <c:v>Tarn amont</c:v>
                </c:pt>
                <c:pt idx="9">
                  <c:v>GARD</c:v>
                </c:pt>
              </c:strCache>
            </c:strRef>
          </c:cat>
          <c:val>
            <c:numRef>
              <c:f>resume!$F$18:$F$27</c:f>
              <c:numCache>
                <c:formatCode>#,##0</c:formatCode>
                <c:ptCount val="10"/>
                <c:pt idx="0">
                  <c:v>158</c:v>
                </c:pt>
                <c:pt idx="1">
                  <c:v>86</c:v>
                </c:pt>
                <c:pt idx="2">
                  <c:v>68</c:v>
                </c:pt>
                <c:pt idx="3">
                  <c:v>20</c:v>
                </c:pt>
                <c:pt idx="4">
                  <c:v>15.941176470588236</c:v>
                </c:pt>
                <c:pt idx="5">
                  <c:v>43</c:v>
                </c:pt>
                <c:pt idx="6">
                  <c:v>117</c:v>
                </c:pt>
                <c:pt idx="7">
                  <c:v>17</c:v>
                </c:pt>
                <c:pt idx="8">
                  <c:v>1</c:v>
                </c:pt>
                <c:pt idx="9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A2-46C5-899A-097EC84CB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06273664"/>
        <c:axId val="706272680"/>
        <c:axId val="0"/>
      </c:bar3DChart>
      <c:catAx>
        <c:axId val="70627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6272680"/>
        <c:crosses val="autoZero"/>
        <c:auto val="1"/>
        <c:lblAlgn val="ctr"/>
        <c:lblOffset val="100"/>
        <c:noMultiLvlLbl val="0"/>
      </c:catAx>
      <c:valAx>
        <c:axId val="706272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627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ysClr val="windowText" lastClr="000000"/>
                </a:solidFill>
              </a:rPr>
              <a:t>Exposition au risque inondation des établissements scolaires dans le Gard (novembre 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5597040527414389E-2"/>
          <c:y val="0.20044527432847845"/>
          <c:w val="0.82880591894517119"/>
          <c:h val="0.631583294104044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761-419E-B078-F906A39EDAD4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1761-419E-B078-F906A39EDAD4}"/>
              </c:ext>
            </c:extLst>
          </c:dPt>
          <c:dLbls>
            <c:dLbl>
              <c:idx val="0"/>
              <c:layout>
                <c:manualLayout>
                  <c:x val="-0.15446118123451211"/>
                  <c:y val="4.08495564045837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61-419E-B078-F906A39EDAD4}"/>
                </c:ext>
              </c:extLst>
            </c:dLbl>
            <c:dLbl>
              <c:idx val="1"/>
              <c:layout>
                <c:manualLayout>
                  <c:x val="0.1919690041519066"/>
                  <c:y val="-9.5557374334487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61-419E-B078-F906A39EDA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resume!$J$3:$K$3</c:f>
              <c:strCache>
                <c:ptCount val="2"/>
                <c:pt idx="0">
                  <c:v>nb établissements en zone inondable</c:v>
                </c:pt>
                <c:pt idx="1">
                  <c:v>nb établissemens hors zone inondable</c:v>
                </c:pt>
              </c:strCache>
            </c:strRef>
          </c:cat>
          <c:val>
            <c:numRef>
              <c:f>resume!$J$4:$K$4</c:f>
              <c:numCache>
                <c:formatCode>#,##0</c:formatCode>
                <c:ptCount val="2"/>
                <c:pt idx="0">
                  <c:v>321</c:v>
                </c:pt>
                <c:pt idx="1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61-419E-B078-F906A39ED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tx1"/>
                </a:solidFill>
              </a:rPr>
              <a:t>Effectif des établissements scolaires par type d'aléa Inondation et par PAPI </a:t>
            </a:r>
          </a:p>
          <a:p>
            <a:pPr>
              <a:defRPr sz="1200" b="1">
                <a:solidFill>
                  <a:schemeClr val="tx1"/>
                </a:solidFill>
              </a:defRPr>
            </a:pPr>
            <a:r>
              <a:rPr lang="en-US" sz="1200" b="1">
                <a:solidFill>
                  <a:schemeClr val="tx1"/>
                </a:solidFill>
              </a:rPr>
              <a:t>(novembre 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resume!$E$54</c:f>
              <c:strCache>
                <c:ptCount val="1"/>
                <c:pt idx="0">
                  <c:v>aléa très fort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resume!$D$55:$D$64</c:f>
              <c:strCache>
                <c:ptCount val="10"/>
                <c:pt idx="0">
                  <c:v>Gardons</c:v>
                </c:pt>
                <c:pt idx="1">
                  <c:v>Cèze</c:v>
                </c:pt>
                <c:pt idx="2">
                  <c:v>Plan Rhône</c:v>
                </c:pt>
                <c:pt idx="3">
                  <c:v>Gard Rhodanien</c:v>
                </c:pt>
                <c:pt idx="4">
                  <c:v>Ardèche</c:v>
                </c:pt>
                <c:pt idx="5">
                  <c:v>Vidourle</c:v>
                </c:pt>
                <c:pt idx="6">
                  <c:v>Vistre </c:v>
                </c:pt>
                <c:pt idx="7">
                  <c:v>Hérault </c:v>
                </c:pt>
                <c:pt idx="8">
                  <c:v>Tarn amont</c:v>
                </c:pt>
                <c:pt idx="9">
                  <c:v>GARD</c:v>
                </c:pt>
              </c:strCache>
            </c:strRef>
          </c:cat>
          <c:val>
            <c:numRef>
              <c:f>resume!$E$55:$E$64</c:f>
              <c:numCache>
                <c:formatCode>General</c:formatCode>
                <c:ptCount val="10"/>
                <c:pt idx="0" formatCode="0">
                  <c:v>155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 formatCode="0">
                  <c:v>6022</c:v>
                </c:pt>
                <c:pt idx="7">
                  <c:v>0</c:v>
                </c:pt>
                <c:pt idx="8">
                  <c:v>0</c:v>
                </c:pt>
                <c:pt idx="9" formatCode="#,##0">
                  <c:v>6177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5C-4517-94B2-05BFA40527B5}"/>
            </c:ext>
          </c:extLst>
        </c:ser>
        <c:ser>
          <c:idx val="1"/>
          <c:order val="1"/>
          <c:tx>
            <c:strRef>
              <c:f>resume!$F$54</c:f>
              <c:strCache>
                <c:ptCount val="1"/>
                <c:pt idx="0">
                  <c:v>aléa fort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resume!$D$55:$D$64</c:f>
              <c:strCache>
                <c:ptCount val="10"/>
                <c:pt idx="0">
                  <c:v>Gardons</c:v>
                </c:pt>
                <c:pt idx="1">
                  <c:v>Cèze</c:v>
                </c:pt>
                <c:pt idx="2">
                  <c:v>Plan Rhône</c:v>
                </c:pt>
                <c:pt idx="3">
                  <c:v>Gard Rhodanien</c:v>
                </c:pt>
                <c:pt idx="4">
                  <c:v>Ardèche</c:v>
                </c:pt>
                <c:pt idx="5">
                  <c:v>Vidourle</c:v>
                </c:pt>
                <c:pt idx="6">
                  <c:v>Vistre </c:v>
                </c:pt>
                <c:pt idx="7">
                  <c:v>Hérault </c:v>
                </c:pt>
                <c:pt idx="8">
                  <c:v>Tarn amont</c:v>
                </c:pt>
                <c:pt idx="9">
                  <c:v>GARD</c:v>
                </c:pt>
              </c:strCache>
            </c:strRef>
          </c:cat>
          <c:val>
            <c:numRef>
              <c:f>resume!$F$55:$F$64</c:f>
              <c:numCache>
                <c:formatCode>#,##0</c:formatCode>
                <c:ptCount val="10"/>
                <c:pt idx="0">
                  <c:v>7520</c:v>
                </c:pt>
                <c:pt idx="1">
                  <c:v>3104</c:v>
                </c:pt>
                <c:pt idx="2">
                  <c:v>4066</c:v>
                </c:pt>
                <c:pt idx="3">
                  <c:v>0</c:v>
                </c:pt>
                <c:pt idx="4">
                  <c:v>0</c:v>
                </c:pt>
                <c:pt idx="5">
                  <c:v>4703</c:v>
                </c:pt>
                <c:pt idx="6">
                  <c:v>16762</c:v>
                </c:pt>
                <c:pt idx="7">
                  <c:v>52</c:v>
                </c:pt>
                <c:pt idx="8">
                  <c:v>0</c:v>
                </c:pt>
                <c:pt idx="9">
                  <c:v>30917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5C-4517-94B2-05BFA40527B5}"/>
            </c:ext>
          </c:extLst>
        </c:ser>
        <c:ser>
          <c:idx val="2"/>
          <c:order val="2"/>
          <c:tx>
            <c:strRef>
              <c:f>resume!$G$54</c:f>
              <c:strCache>
                <c:ptCount val="1"/>
                <c:pt idx="0">
                  <c:v>aléa modéré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resume!$D$55:$D$64</c:f>
              <c:strCache>
                <c:ptCount val="10"/>
                <c:pt idx="0">
                  <c:v>Gardons</c:v>
                </c:pt>
                <c:pt idx="1">
                  <c:v>Cèze</c:v>
                </c:pt>
                <c:pt idx="2">
                  <c:v>Plan Rhône</c:v>
                </c:pt>
                <c:pt idx="3">
                  <c:v>Gard Rhodanien</c:v>
                </c:pt>
                <c:pt idx="4">
                  <c:v>Ardèche</c:v>
                </c:pt>
                <c:pt idx="5">
                  <c:v>Vidourle</c:v>
                </c:pt>
                <c:pt idx="6">
                  <c:v>Vistre </c:v>
                </c:pt>
                <c:pt idx="7">
                  <c:v>Hérault </c:v>
                </c:pt>
                <c:pt idx="8">
                  <c:v>Tarn amont</c:v>
                </c:pt>
                <c:pt idx="9">
                  <c:v>GARD</c:v>
                </c:pt>
              </c:strCache>
            </c:strRef>
          </c:cat>
          <c:val>
            <c:numRef>
              <c:f>resume!$G$55:$G$64</c:f>
              <c:numCache>
                <c:formatCode>#,##0</c:formatCode>
                <c:ptCount val="10"/>
                <c:pt idx="0">
                  <c:v>4678</c:v>
                </c:pt>
                <c:pt idx="1">
                  <c:v>287</c:v>
                </c:pt>
                <c:pt idx="2">
                  <c:v>1471</c:v>
                </c:pt>
                <c:pt idx="3">
                  <c:v>198</c:v>
                </c:pt>
                <c:pt idx="4">
                  <c:v>0</c:v>
                </c:pt>
                <c:pt idx="5">
                  <c:v>638</c:v>
                </c:pt>
                <c:pt idx="6">
                  <c:v>13021</c:v>
                </c:pt>
                <c:pt idx="7">
                  <c:v>0</c:v>
                </c:pt>
                <c:pt idx="8">
                  <c:v>0</c:v>
                </c:pt>
                <c:pt idx="9">
                  <c:v>18574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5C-4517-94B2-05BFA40527B5}"/>
            </c:ext>
          </c:extLst>
        </c:ser>
        <c:ser>
          <c:idx val="3"/>
          <c:order val="3"/>
          <c:tx>
            <c:strRef>
              <c:f>resume!$H$54</c:f>
              <c:strCache>
                <c:ptCount val="1"/>
                <c:pt idx="0">
                  <c:v>aléa résiduel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resume!$D$55:$D$64</c:f>
              <c:strCache>
                <c:ptCount val="10"/>
                <c:pt idx="0">
                  <c:v>Gardons</c:v>
                </c:pt>
                <c:pt idx="1">
                  <c:v>Cèze</c:v>
                </c:pt>
                <c:pt idx="2">
                  <c:v>Plan Rhône</c:v>
                </c:pt>
                <c:pt idx="3">
                  <c:v>Gard Rhodanien</c:v>
                </c:pt>
                <c:pt idx="4">
                  <c:v>Ardèche</c:v>
                </c:pt>
                <c:pt idx="5">
                  <c:v>Vidourle</c:v>
                </c:pt>
                <c:pt idx="6">
                  <c:v>Vistre </c:v>
                </c:pt>
                <c:pt idx="7">
                  <c:v>Hérault </c:v>
                </c:pt>
                <c:pt idx="8">
                  <c:v>Tarn amont</c:v>
                </c:pt>
                <c:pt idx="9">
                  <c:v>GARD</c:v>
                </c:pt>
              </c:strCache>
            </c:strRef>
          </c:cat>
          <c:val>
            <c:numRef>
              <c:f>resume!$H$55:$H$64</c:f>
              <c:numCache>
                <c:formatCode>#,##0</c:formatCode>
                <c:ptCount val="10"/>
                <c:pt idx="0">
                  <c:v>5535</c:v>
                </c:pt>
                <c:pt idx="1">
                  <c:v>2182</c:v>
                </c:pt>
                <c:pt idx="2">
                  <c:v>976</c:v>
                </c:pt>
                <c:pt idx="3">
                  <c:v>38</c:v>
                </c:pt>
                <c:pt idx="4">
                  <c:v>0</c:v>
                </c:pt>
                <c:pt idx="5">
                  <c:v>700</c:v>
                </c:pt>
                <c:pt idx="6">
                  <c:v>4075</c:v>
                </c:pt>
                <c:pt idx="7">
                  <c:v>0</c:v>
                </c:pt>
                <c:pt idx="8">
                  <c:v>0</c:v>
                </c:pt>
                <c:pt idx="9">
                  <c:v>10868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5C-4517-94B2-05BFA40527B5}"/>
            </c:ext>
          </c:extLst>
        </c:ser>
        <c:ser>
          <c:idx val="4"/>
          <c:order val="4"/>
          <c:tx>
            <c:strRef>
              <c:f>resume!$I$54</c:f>
              <c:strCache>
                <c:ptCount val="1"/>
                <c:pt idx="0">
                  <c:v>aléa indifférencié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resume!$D$55:$D$64</c:f>
              <c:strCache>
                <c:ptCount val="10"/>
                <c:pt idx="0">
                  <c:v>Gardons</c:v>
                </c:pt>
                <c:pt idx="1">
                  <c:v>Cèze</c:v>
                </c:pt>
                <c:pt idx="2">
                  <c:v>Plan Rhône</c:v>
                </c:pt>
                <c:pt idx="3">
                  <c:v>Gard Rhodanien</c:v>
                </c:pt>
                <c:pt idx="4">
                  <c:v>Ardèche</c:v>
                </c:pt>
                <c:pt idx="5">
                  <c:v>Vidourle</c:v>
                </c:pt>
                <c:pt idx="6">
                  <c:v>Vistre </c:v>
                </c:pt>
                <c:pt idx="7">
                  <c:v>Hérault </c:v>
                </c:pt>
                <c:pt idx="8">
                  <c:v>Tarn amont</c:v>
                </c:pt>
                <c:pt idx="9">
                  <c:v>GARD</c:v>
                </c:pt>
              </c:strCache>
            </c:strRef>
          </c:cat>
          <c:val>
            <c:numRef>
              <c:f>resume!$I$55:$I$64</c:f>
              <c:numCache>
                <c:formatCode>#,##0</c:formatCode>
                <c:ptCount val="10"/>
                <c:pt idx="0">
                  <c:v>504</c:v>
                </c:pt>
                <c:pt idx="1">
                  <c:v>305</c:v>
                </c:pt>
                <c:pt idx="2">
                  <c:v>2529</c:v>
                </c:pt>
                <c:pt idx="3">
                  <c:v>2284</c:v>
                </c:pt>
                <c:pt idx="4">
                  <c:v>202</c:v>
                </c:pt>
                <c:pt idx="5">
                  <c:v>1365</c:v>
                </c:pt>
                <c:pt idx="6">
                  <c:v>245</c:v>
                </c:pt>
                <c:pt idx="7">
                  <c:v>465</c:v>
                </c:pt>
                <c:pt idx="8">
                  <c:v>41</c:v>
                </c:pt>
                <c:pt idx="9">
                  <c:v>5166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5C-4517-94B2-05BFA40527B5}"/>
            </c:ext>
          </c:extLst>
        </c:ser>
        <c:ser>
          <c:idx val="5"/>
          <c:order val="5"/>
          <c:tx>
            <c:strRef>
              <c:f>resume!$J$54</c:f>
              <c:strCache>
                <c:ptCount val="1"/>
                <c:pt idx="0">
                  <c:v>hors zone inondable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resume!$D$55:$D$64</c:f>
              <c:strCache>
                <c:ptCount val="10"/>
                <c:pt idx="0">
                  <c:v>Gardons</c:v>
                </c:pt>
                <c:pt idx="1">
                  <c:v>Cèze</c:v>
                </c:pt>
                <c:pt idx="2">
                  <c:v>Plan Rhône</c:v>
                </c:pt>
                <c:pt idx="3">
                  <c:v>Gard Rhodanien</c:v>
                </c:pt>
                <c:pt idx="4">
                  <c:v>Ardèche</c:v>
                </c:pt>
                <c:pt idx="5">
                  <c:v>Vidourle</c:v>
                </c:pt>
                <c:pt idx="6">
                  <c:v>Vistre </c:v>
                </c:pt>
                <c:pt idx="7">
                  <c:v>Hérault </c:v>
                </c:pt>
                <c:pt idx="8">
                  <c:v>Tarn amont</c:v>
                </c:pt>
                <c:pt idx="9">
                  <c:v>GARD</c:v>
                </c:pt>
              </c:strCache>
            </c:strRef>
          </c:cat>
          <c:val>
            <c:numRef>
              <c:f>resume!$J$55:$J$64</c:f>
              <c:numCache>
                <c:formatCode>#,##0</c:formatCode>
                <c:ptCount val="10"/>
                <c:pt idx="0">
                  <c:v>19835</c:v>
                </c:pt>
                <c:pt idx="1">
                  <c:v>11289</c:v>
                </c:pt>
                <c:pt idx="2">
                  <c:v>14606</c:v>
                </c:pt>
                <c:pt idx="3">
                  <c:v>5017</c:v>
                </c:pt>
                <c:pt idx="4">
                  <c:v>2257</c:v>
                </c:pt>
                <c:pt idx="5">
                  <c:v>5458</c:v>
                </c:pt>
                <c:pt idx="6">
                  <c:v>23181</c:v>
                </c:pt>
                <c:pt idx="7">
                  <c:v>1430</c:v>
                </c:pt>
                <c:pt idx="8">
                  <c:v>12</c:v>
                </c:pt>
                <c:pt idx="9">
                  <c:v>65989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1-46E1-8837-265361B17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86615968"/>
        <c:axId val="686623840"/>
        <c:axId val="0"/>
      </c:bar3DChart>
      <c:catAx>
        <c:axId val="68661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6623840"/>
        <c:crosses val="autoZero"/>
        <c:auto val="1"/>
        <c:lblAlgn val="ctr"/>
        <c:lblOffset val="100"/>
        <c:noMultiLvlLbl val="0"/>
      </c:catAx>
      <c:valAx>
        <c:axId val="68662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661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</a:rPr>
              <a:t>Exposition au risque inondation en fonction du type d'établissements scolaires dans le Gard (novembre</a:t>
            </a:r>
            <a:r>
              <a:rPr lang="en-US" sz="1200" b="1" baseline="0">
                <a:solidFill>
                  <a:sysClr val="windowText" lastClr="000000"/>
                </a:solidFill>
              </a:rPr>
              <a:t> 2025</a:t>
            </a:r>
            <a:r>
              <a:rPr lang="en-US" sz="1200" b="1">
                <a:solidFill>
                  <a:sysClr val="windowText" lastClr="000000"/>
                </a:solidFill>
              </a:rPr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resume!$B$97</c:f>
              <c:strCache>
                <c:ptCount val="1"/>
                <c:pt idx="0">
                  <c:v>aléa très fort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resume!$A$98:$A$102</c:f>
              <c:strCache>
                <c:ptCount val="5"/>
                <c:pt idx="0">
                  <c:v>écoles maternelles</c:v>
                </c:pt>
                <c:pt idx="1">
                  <c:v>écoles élémentaires</c:v>
                </c:pt>
                <c:pt idx="2">
                  <c:v>collèges</c:v>
                </c:pt>
                <c:pt idx="3">
                  <c:v>lycées et autres</c:v>
                </c:pt>
                <c:pt idx="4">
                  <c:v>total</c:v>
                </c:pt>
              </c:strCache>
            </c:strRef>
          </c:cat>
          <c:val>
            <c:numRef>
              <c:f>resume!$B$98:$B$102</c:f>
              <c:numCache>
                <c:formatCode>General</c:formatCode>
                <c:ptCount val="5"/>
                <c:pt idx="0">
                  <c:v>2</c:v>
                </c:pt>
                <c:pt idx="1">
                  <c:v>8</c:v>
                </c:pt>
                <c:pt idx="2">
                  <c:v>0</c:v>
                </c:pt>
                <c:pt idx="3">
                  <c:v>8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6-401B-AB65-4877383DA835}"/>
            </c:ext>
          </c:extLst>
        </c:ser>
        <c:ser>
          <c:idx val="1"/>
          <c:order val="1"/>
          <c:tx>
            <c:strRef>
              <c:f>resume!$C$97</c:f>
              <c:strCache>
                <c:ptCount val="1"/>
                <c:pt idx="0">
                  <c:v>aléa fort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resume!$A$98:$A$102</c:f>
              <c:strCache>
                <c:ptCount val="5"/>
                <c:pt idx="0">
                  <c:v>écoles maternelles</c:v>
                </c:pt>
                <c:pt idx="1">
                  <c:v>écoles élémentaires</c:v>
                </c:pt>
                <c:pt idx="2">
                  <c:v>collèges</c:v>
                </c:pt>
                <c:pt idx="3">
                  <c:v>lycées et autres</c:v>
                </c:pt>
                <c:pt idx="4">
                  <c:v>total</c:v>
                </c:pt>
              </c:strCache>
            </c:strRef>
          </c:cat>
          <c:val>
            <c:numRef>
              <c:f>resume!$C$98:$C$102</c:f>
              <c:numCache>
                <c:formatCode>0</c:formatCode>
                <c:ptCount val="5"/>
                <c:pt idx="0">
                  <c:v>28</c:v>
                </c:pt>
                <c:pt idx="1">
                  <c:v>51</c:v>
                </c:pt>
                <c:pt idx="2">
                  <c:v>26</c:v>
                </c:pt>
                <c:pt idx="3">
                  <c:v>11</c:v>
                </c:pt>
                <c:pt idx="4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6-401B-AB65-4877383DA835}"/>
            </c:ext>
          </c:extLst>
        </c:ser>
        <c:ser>
          <c:idx val="2"/>
          <c:order val="2"/>
          <c:tx>
            <c:strRef>
              <c:f>resume!$D$97</c:f>
              <c:strCache>
                <c:ptCount val="1"/>
                <c:pt idx="0">
                  <c:v>aléa modéré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resume!$A$98:$A$102</c:f>
              <c:strCache>
                <c:ptCount val="5"/>
                <c:pt idx="0">
                  <c:v>écoles maternelles</c:v>
                </c:pt>
                <c:pt idx="1">
                  <c:v>écoles élémentaires</c:v>
                </c:pt>
                <c:pt idx="2">
                  <c:v>collèges</c:v>
                </c:pt>
                <c:pt idx="3">
                  <c:v>lycées et autres</c:v>
                </c:pt>
                <c:pt idx="4">
                  <c:v>total</c:v>
                </c:pt>
              </c:strCache>
            </c:strRef>
          </c:cat>
          <c:val>
            <c:numRef>
              <c:f>resume!$D$98:$D$102</c:f>
              <c:numCache>
                <c:formatCode>0</c:formatCode>
                <c:ptCount val="5"/>
                <c:pt idx="0">
                  <c:v>27</c:v>
                </c:pt>
                <c:pt idx="1">
                  <c:v>41</c:v>
                </c:pt>
                <c:pt idx="2">
                  <c:v>11</c:v>
                </c:pt>
                <c:pt idx="3">
                  <c:v>9</c:v>
                </c:pt>
                <c:pt idx="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16-401B-AB65-4877383DA835}"/>
            </c:ext>
          </c:extLst>
        </c:ser>
        <c:ser>
          <c:idx val="3"/>
          <c:order val="3"/>
          <c:tx>
            <c:strRef>
              <c:f>resume!$E$97</c:f>
              <c:strCache>
                <c:ptCount val="1"/>
                <c:pt idx="0">
                  <c:v>aléa résiduel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resume!$A$98:$A$102</c:f>
              <c:strCache>
                <c:ptCount val="5"/>
                <c:pt idx="0">
                  <c:v>écoles maternelles</c:v>
                </c:pt>
                <c:pt idx="1">
                  <c:v>écoles élémentaires</c:v>
                </c:pt>
                <c:pt idx="2">
                  <c:v>collèges</c:v>
                </c:pt>
                <c:pt idx="3">
                  <c:v>lycées et autres</c:v>
                </c:pt>
                <c:pt idx="4">
                  <c:v>total</c:v>
                </c:pt>
              </c:strCache>
            </c:strRef>
          </c:cat>
          <c:val>
            <c:numRef>
              <c:f>resume!$E$98:$E$102</c:f>
              <c:numCache>
                <c:formatCode>0</c:formatCode>
                <c:ptCount val="5"/>
                <c:pt idx="0">
                  <c:v>20</c:v>
                </c:pt>
                <c:pt idx="1">
                  <c:v>38</c:v>
                </c:pt>
                <c:pt idx="2">
                  <c:v>6</c:v>
                </c:pt>
                <c:pt idx="3">
                  <c:v>4</c:v>
                </c:pt>
                <c:pt idx="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16-401B-AB65-4877383DA835}"/>
            </c:ext>
          </c:extLst>
        </c:ser>
        <c:ser>
          <c:idx val="4"/>
          <c:order val="4"/>
          <c:tx>
            <c:strRef>
              <c:f>resume!$F$97</c:f>
              <c:strCache>
                <c:ptCount val="1"/>
                <c:pt idx="0">
                  <c:v>aléa indifférencié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resume!$A$98:$A$102</c:f>
              <c:strCache>
                <c:ptCount val="5"/>
                <c:pt idx="0">
                  <c:v>écoles maternelles</c:v>
                </c:pt>
                <c:pt idx="1">
                  <c:v>écoles élémentaires</c:v>
                </c:pt>
                <c:pt idx="2">
                  <c:v>collèges</c:v>
                </c:pt>
                <c:pt idx="3">
                  <c:v>lycées et autres</c:v>
                </c:pt>
                <c:pt idx="4">
                  <c:v>total</c:v>
                </c:pt>
              </c:strCache>
            </c:strRef>
          </c:cat>
          <c:val>
            <c:numRef>
              <c:f>resume!$F$98:$F$102</c:f>
              <c:numCache>
                <c:formatCode>0</c:formatCode>
                <c:ptCount val="5"/>
                <c:pt idx="0">
                  <c:v>10</c:v>
                </c:pt>
                <c:pt idx="1">
                  <c:v>16</c:v>
                </c:pt>
                <c:pt idx="2">
                  <c:v>5</c:v>
                </c:pt>
                <c:pt idx="3">
                  <c:v>0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16-401B-AB65-4877383DA835}"/>
            </c:ext>
          </c:extLst>
        </c:ser>
        <c:ser>
          <c:idx val="5"/>
          <c:order val="5"/>
          <c:tx>
            <c:strRef>
              <c:f>resume!$G$97</c:f>
              <c:strCache>
                <c:ptCount val="1"/>
                <c:pt idx="0">
                  <c:v>hors zone inondable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resume!$A$98:$A$102</c:f>
              <c:strCache>
                <c:ptCount val="5"/>
                <c:pt idx="0">
                  <c:v>écoles maternelles</c:v>
                </c:pt>
                <c:pt idx="1">
                  <c:v>écoles élémentaires</c:v>
                </c:pt>
                <c:pt idx="2">
                  <c:v>collèges</c:v>
                </c:pt>
                <c:pt idx="3">
                  <c:v>lycées et autres</c:v>
                </c:pt>
                <c:pt idx="4">
                  <c:v>total</c:v>
                </c:pt>
              </c:strCache>
            </c:strRef>
          </c:cat>
          <c:val>
            <c:numRef>
              <c:f>resume!$G$98:$G$102</c:f>
              <c:numCache>
                <c:formatCode>#,##0</c:formatCode>
                <c:ptCount val="5"/>
                <c:pt idx="0">
                  <c:v>95</c:v>
                </c:pt>
                <c:pt idx="1">
                  <c:v>260</c:v>
                </c:pt>
                <c:pt idx="2">
                  <c:v>55</c:v>
                </c:pt>
                <c:pt idx="3">
                  <c:v>25</c:v>
                </c:pt>
                <c:pt idx="4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F-44CC-B719-62CD45643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70973032"/>
        <c:axId val="570969424"/>
        <c:axId val="0"/>
      </c:bar3DChart>
      <c:catAx>
        <c:axId val="570973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969424"/>
        <c:crosses val="autoZero"/>
        <c:auto val="1"/>
        <c:lblAlgn val="ctr"/>
        <c:lblOffset val="100"/>
        <c:noMultiLvlLbl val="0"/>
      </c:catAx>
      <c:valAx>
        <c:axId val="57096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973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Effectif des établissements scolaires par type d'aléa dans le Gard (novembe</a:t>
            </a:r>
            <a:r>
              <a:rPr lang="en-US" sz="1200" b="1" baseline="0"/>
              <a:t> 2025</a:t>
            </a:r>
            <a:r>
              <a:rPr lang="en-US" sz="1200" b="1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3A0-45BC-80A2-1863BFC77F0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3A0-45BC-80A2-1863BFC77F0D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3A0-45BC-80A2-1863BFC77F0D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33A0-45BC-80A2-1863BFC77F0D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3A0-45BC-80A2-1863BFC77F0D}"/>
              </c:ext>
            </c:extLst>
          </c:dPt>
          <c:dPt>
            <c:idx val="5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33A0-45BC-80A2-1863BFC77F0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3A0-45BC-80A2-1863BFC77F0D}"/>
                </c:ext>
              </c:extLst>
            </c:dLbl>
            <c:dLbl>
              <c:idx val="1"/>
              <c:layout>
                <c:manualLayout>
                  <c:x val="-0.12118241469816272"/>
                  <c:y val="4.05800451767070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A0-45BC-80A2-1863BFC77F0D}"/>
                </c:ext>
              </c:extLst>
            </c:dLbl>
            <c:dLbl>
              <c:idx val="2"/>
              <c:layout>
                <c:manualLayout>
                  <c:x val="-0.14505879265091864"/>
                  <c:y val="-0.190343305932616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A0-45BC-80A2-1863BFC77F0D}"/>
                </c:ext>
              </c:extLst>
            </c:dLbl>
            <c:dLbl>
              <c:idx val="3"/>
              <c:layout>
                <c:manualLayout>
                  <c:x val="-7.6725196850393695E-2"/>
                  <c:y val="-0.237708113309054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A0-45BC-80A2-1863BFC77F0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3A0-45BC-80A2-1863BFC77F0D}"/>
                </c:ext>
              </c:extLst>
            </c:dLbl>
            <c:dLbl>
              <c:idx val="5"/>
              <c:layout>
                <c:manualLayout>
                  <c:x val="0.20468963254593175"/>
                  <c:y val="2.72412464272668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A0-45BC-80A2-1863BFC77F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resume!$A$67:$F$67</c:f>
              <c:strCache>
                <c:ptCount val="6"/>
                <c:pt idx="0">
                  <c:v>aléa très fort</c:v>
                </c:pt>
                <c:pt idx="1">
                  <c:v>aléa fort</c:v>
                </c:pt>
                <c:pt idx="2">
                  <c:v>aléa modéré</c:v>
                </c:pt>
                <c:pt idx="3">
                  <c:v>aléa résiduel </c:v>
                </c:pt>
                <c:pt idx="4">
                  <c:v>aléa indifférencié</c:v>
                </c:pt>
                <c:pt idx="5">
                  <c:v>hors zone inondable</c:v>
                </c:pt>
              </c:strCache>
            </c:strRef>
          </c:cat>
          <c:val>
            <c:numRef>
              <c:f>resume!$A$68:$F$68</c:f>
              <c:numCache>
                <c:formatCode>#,##0</c:formatCode>
                <c:ptCount val="6"/>
                <c:pt idx="0">
                  <c:v>6177</c:v>
                </c:pt>
                <c:pt idx="1">
                  <c:v>30917</c:v>
                </c:pt>
                <c:pt idx="2">
                  <c:v>18574</c:v>
                </c:pt>
                <c:pt idx="3">
                  <c:v>10868</c:v>
                </c:pt>
                <c:pt idx="4">
                  <c:v>5166</c:v>
                </c:pt>
                <c:pt idx="5">
                  <c:v>65989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A0-45BC-80A2-1863BFC77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19</xdr:row>
      <xdr:rowOff>119060</xdr:rowOff>
    </xdr:from>
    <xdr:to>
      <xdr:col>20</xdr:col>
      <xdr:colOff>314325</xdr:colOff>
      <xdr:row>41</xdr:row>
      <xdr:rowOff>28574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CA9ABC39-3674-4182-A0B2-8EB6C3D3E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457200</xdr:colOff>
      <xdr:row>43</xdr:row>
      <xdr:rowOff>23810</xdr:rowOff>
    </xdr:from>
    <xdr:to>
      <xdr:col>20</xdr:col>
      <xdr:colOff>438150</xdr:colOff>
      <xdr:row>61</xdr:row>
      <xdr:rowOff>104775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A1544988-1075-419A-B530-C311A51EF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647700</xdr:colOff>
      <xdr:row>28</xdr:row>
      <xdr:rowOff>71437</xdr:rowOff>
    </xdr:from>
    <xdr:to>
      <xdr:col>10</xdr:col>
      <xdr:colOff>381000</xdr:colOff>
      <xdr:row>51</xdr:row>
      <xdr:rowOff>66675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28D7CC4D-FA92-4F40-A928-CF1D149F0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666750</xdr:colOff>
      <xdr:row>2</xdr:row>
      <xdr:rowOff>280985</xdr:rowOff>
    </xdr:from>
    <xdr:to>
      <xdr:col>28</xdr:col>
      <xdr:colOff>619125</xdr:colOff>
      <xdr:row>16</xdr:row>
      <xdr:rowOff>428624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D29DB8-1E1F-4A92-959F-3271E25E1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619124</xdr:colOff>
      <xdr:row>69</xdr:row>
      <xdr:rowOff>85724</xdr:rowOff>
    </xdr:from>
    <xdr:to>
      <xdr:col>21</xdr:col>
      <xdr:colOff>495300</xdr:colOff>
      <xdr:row>96</xdr:row>
      <xdr:rowOff>238125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DDB8B586-2BC7-4B97-8DA1-C38244AA9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342899</xdr:colOff>
      <xdr:row>103</xdr:row>
      <xdr:rowOff>100011</xdr:rowOff>
    </xdr:from>
    <xdr:to>
      <xdr:col>9</xdr:col>
      <xdr:colOff>485774</xdr:colOff>
      <xdr:row>128</xdr:row>
      <xdr:rowOff>180975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BE39A774-A7EE-41C2-951D-307E85201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70</xdr:row>
      <xdr:rowOff>166686</xdr:rowOff>
    </xdr:from>
    <xdr:to>
      <xdr:col>9</xdr:col>
      <xdr:colOff>190500</xdr:colOff>
      <xdr:row>94</xdr:row>
      <xdr:rowOff>76199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6AB2877-07CE-4146-BFD7-E814A5719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246E-FF9B-4FA3-B6B5-C668A846587C}">
  <dimension ref="A1:AL5263"/>
  <sheetViews>
    <sheetView tabSelected="1" workbookViewId="0">
      <pane xSplit="3" topLeftCell="D1" activePane="topRight" state="frozen"/>
      <selection pane="topRight" activeCell="AC15" sqref="AC15"/>
    </sheetView>
  </sheetViews>
  <sheetFormatPr baseColWidth="10" defaultColWidth="11.44140625" defaultRowHeight="14.4" x14ac:dyDescent="0.3"/>
  <cols>
    <col min="1" max="1" width="8" style="170" customWidth="1"/>
    <col min="2" max="2" width="11.44140625" style="170"/>
    <col min="3" max="3" width="51.33203125" style="170" customWidth="1"/>
    <col min="4" max="4" width="30.5546875" style="170" customWidth="1"/>
    <col min="5" max="5" width="28.44140625" style="170" customWidth="1"/>
    <col min="6" max="6" width="11.44140625" style="170"/>
    <col min="7" max="7" width="36.33203125" style="170" customWidth="1"/>
    <col min="8" max="8" width="11.44140625" style="170"/>
    <col min="9" max="9" width="11.44140625" style="173"/>
    <col min="10" max="10" width="26.5546875" style="170" customWidth="1"/>
    <col min="11" max="11" width="11.44140625" style="170"/>
    <col min="12" max="12" width="23.6640625" style="170" customWidth="1"/>
    <col min="13" max="13" width="14.5546875" style="170" customWidth="1"/>
    <col min="14" max="14" width="15.5546875" style="170" customWidth="1"/>
    <col min="15" max="15" width="29.44140625" style="170" customWidth="1"/>
    <col min="16" max="17" width="11.44140625" style="170"/>
    <col min="18" max="18" width="25.5546875" style="170" customWidth="1"/>
    <col min="19" max="19" width="12.88671875" style="170" customWidth="1"/>
    <col min="20" max="21" width="11.44140625" style="170"/>
    <col min="22" max="22" width="52.5546875" style="170" customWidth="1"/>
    <col min="23" max="23" width="23.88671875" style="170" customWidth="1"/>
    <col min="24" max="27" width="15.44140625" style="170" customWidth="1"/>
    <col min="28" max="28" width="11.109375" style="194" customWidth="1"/>
    <col min="29" max="29" width="23.88671875" style="170" customWidth="1"/>
    <col min="30" max="30" width="27.44140625" style="170" customWidth="1"/>
    <col min="31" max="36" width="11.44140625" style="170"/>
    <col min="37" max="37" width="57.6640625" style="170" customWidth="1"/>
    <col min="38" max="16384" width="11.44140625" style="170"/>
  </cols>
  <sheetData>
    <row r="1" spans="1:38" ht="16.5" customHeight="1" x14ac:dyDescent="0.3">
      <c r="A1" s="169" t="s">
        <v>3164</v>
      </c>
      <c r="B1" s="169" t="s">
        <v>3165</v>
      </c>
      <c r="C1" s="169" t="s">
        <v>3166</v>
      </c>
      <c r="D1" s="169" t="s">
        <v>3167</v>
      </c>
      <c r="E1" s="169" t="s">
        <v>3168</v>
      </c>
      <c r="F1" s="169" t="s">
        <v>3169</v>
      </c>
      <c r="G1" s="169" t="s">
        <v>3170</v>
      </c>
      <c r="H1" s="169" t="s">
        <v>3171</v>
      </c>
      <c r="I1" s="172" t="s">
        <v>3172</v>
      </c>
      <c r="J1" s="169" t="s">
        <v>3173</v>
      </c>
      <c r="K1" s="169" t="s">
        <v>3177</v>
      </c>
      <c r="L1" s="169" t="s">
        <v>3174</v>
      </c>
      <c r="M1" s="169" t="s">
        <v>4336</v>
      </c>
      <c r="N1" s="169" t="s">
        <v>4337</v>
      </c>
      <c r="O1" s="169" t="s">
        <v>3175</v>
      </c>
      <c r="P1" s="169" t="s">
        <v>3176</v>
      </c>
      <c r="Q1" s="169" t="s">
        <v>3178</v>
      </c>
      <c r="R1" s="169" t="s">
        <v>3179</v>
      </c>
      <c r="S1" s="170" t="s">
        <v>3180</v>
      </c>
      <c r="T1" s="169" t="s">
        <v>3181</v>
      </c>
      <c r="U1" s="169" t="s">
        <v>3182</v>
      </c>
      <c r="V1" s="169" t="s">
        <v>3183</v>
      </c>
      <c r="W1" s="169" t="s">
        <v>3184</v>
      </c>
      <c r="X1" s="169" t="s">
        <v>3055</v>
      </c>
      <c r="Y1" s="169" t="s">
        <v>4338</v>
      </c>
      <c r="Z1" s="169" t="s">
        <v>4339</v>
      </c>
      <c r="AA1" s="169" t="s">
        <v>4985</v>
      </c>
      <c r="AB1" s="149" t="s">
        <v>4967</v>
      </c>
      <c r="AC1" s="171" t="s">
        <v>2680</v>
      </c>
      <c r="AD1" s="171" t="s">
        <v>5141</v>
      </c>
      <c r="AE1" s="169" t="s">
        <v>3056</v>
      </c>
      <c r="AF1" s="169" t="s">
        <v>5020</v>
      </c>
      <c r="AG1" s="169" t="s">
        <v>2666</v>
      </c>
      <c r="AH1" s="169" t="s">
        <v>3063</v>
      </c>
      <c r="AI1" s="169" t="s">
        <v>3064</v>
      </c>
      <c r="AJ1" s="169" t="s">
        <v>5019</v>
      </c>
      <c r="AK1" s="169" t="s">
        <v>5159</v>
      </c>
      <c r="AL1" s="169" t="s">
        <v>4445</v>
      </c>
    </row>
    <row r="2" spans="1:38" s="201" customFormat="1" x14ac:dyDescent="0.3">
      <c r="A2" s="226">
        <v>1580</v>
      </c>
      <c r="B2" s="198" t="s">
        <v>2230</v>
      </c>
      <c r="C2" s="198" t="s">
        <v>3185</v>
      </c>
      <c r="D2" s="198" t="s">
        <v>3186</v>
      </c>
      <c r="E2" s="198"/>
      <c r="F2" s="198" t="s">
        <v>3187</v>
      </c>
      <c r="G2" s="198" t="s">
        <v>3188</v>
      </c>
      <c r="H2" s="198"/>
      <c r="I2" s="199" t="s">
        <v>264</v>
      </c>
      <c r="J2" s="198" t="s">
        <v>2231</v>
      </c>
      <c r="K2" s="198" t="s">
        <v>2232</v>
      </c>
      <c r="L2" s="198" t="s">
        <v>3189</v>
      </c>
      <c r="M2" s="198" t="s">
        <v>3190</v>
      </c>
      <c r="N2" s="198" t="s">
        <v>4332</v>
      </c>
      <c r="O2" s="198" t="s">
        <v>3191</v>
      </c>
      <c r="P2" s="198" t="s">
        <v>3192</v>
      </c>
      <c r="Q2" s="198" t="s">
        <v>3193</v>
      </c>
      <c r="R2" s="198" t="s">
        <v>3194</v>
      </c>
      <c r="S2" s="200">
        <v>24754</v>
      </c>
      <c r="T2" s="198"/>
      <c r="U2" s="198" t="s">
        <v>19</v>
      </c>
      <c r="V2" s="198" t="s">
        <v>3195</v>
      </c>
      <c r="W2" s="198" t="s">
        <v>2233</v>
      </c>
      <c r="X2" s="198">
        <v>1</v>
      </c>
      <c r="Y2" s="198"/>
      <c r="Z2" s="198"/>
      <c r="AA2" s="198"/>
      <c r="AB2" s="198">
        <v>50</v>
      </c>
      <c r="AC2" s="201" t="s">
        <v>2687</v>
      </c>
      <c r="AD2" s="201" t="s">
        <v>2687</v>
      </c>
      <c r="AE2" s="201">
        <v>0</v>
      </c>
    </row>
    <row r="3" spans="1:38" s="221" customFormat="1" ht="19.5" customHeight="1" x14ac:dyDescent="0.3">
      <c r="A3" s="226">
        <v>2278</v>
      </c>
      <c r="B3" s="218" t="s">
        <v>3196</v>
      </c>
      <c r="C3" s="218" t="s">
        <v>4616</v>
      </c>
      <c r="D3" s="218" t="s">
        <v>3197</v>
      </c>
      <c r="E3" s="218" t="s">
        <v>4619</v>
      </c>
      <c r="F3" s="218" t="s">
        <v>4301</v>
      </c>
      <c r="G3" s="218" t="s">
        <v>3198</v>
      </c>
      <c r="H3" s="218"/>
      <c r="I3" s="219" t="s">
        <v>110</v>
      </c>
      <c r="J3" s="218" t="s">
        <v>13</v>
      </c>
      <c r="K3" s="218" t="s">
        <v>14</v>
      </c>
      <c r="L3" s="218" t="s">
        <v>4615</v>
      </c>
      <c r="M3" s="218"/>
      <c r="N3" s="218"/>
      <c r="O3" s="218" t="s">
        <v>3199</v>
      </c>
      <c r="P3" s="218" t="s">
        <v>3192</v>
      </c>
      <c r="Q3" s="218" t="s">
        <v>3193</v>
      </c>
      <c r="R3" s="218" t="s">
        <v>3194</v>
      </c>
      <c r="S3" s="220">
        <v>44370</v>
      </c>
      <c r="T3" s="218">
        <v>1</v>
      </c>
      <c r="U3" s="218"/>
      <c r="V3" s="218"/>
      <c r="W3" s="218"/>
      <c r="X3" s="218"/>
      <c r="Y3" s="218"/>
      <c r="Z3" s="218">
        <v>1</v>
      </c>
      <c r="AA3" s="218"/>
      <c r="AB3" s="218">
        <v>0</v>
      </c>
      <c r="AC3" s="221" t="s">
        <v>2689</v>
      </c>
      <c r="AD3" s="221" t="s">
        <v>2689</v>
      </c>
      <c r="AE3" s="221">
        <v>0</v>
      </c>
      <c r="AK3" s="221" t="s">
        <v>5174</v>
      </c>
      <c r="AL3" s="221">
        <v>1</v>
      </c>
    </row>
    <row r="4" spans="1:38" s="201" customFormat="1" x14ac:dyDescent="0.3">
      <c r="A4" s="226">
        <v>1521</v>
      </c>
      <c r="B4" s="198" t="s">
        <v>1184</v>
      </c>
      <c r="C4" s="198" t="s">
        <v>3200</v>
      </c>
      <c r="D4" s="198" t="s">
        <v>478</v>
      </c>
      <c r="E4" s="198"/>
      <c r="F4" s="198" t="s">
        <v>3187</v>
      </c>
      <c r="G4" s="198" t="s">
        <v>4572</v>
      </c>
      <c r="H4" s="198"/>
      <c r="I4" s="199" t="s">
        <v>8</v>
      </c>
      <c r="J4" s="198" t="s">
        <v>1185</v>
      </c>
      <c r="K4" s="198" t="s">
        <v>1187</v>
      </c>
      <c r="L4" s="198" t="s">
        <v>4573</v>
      </c>
      <c r="M4" s="198" t="s">
        <v>3190</v>
      </c>
      <c r="N4" s="198" t="s">
        <v>4332</v>
      </c>
      <c r="O4" s="198" t="s">
        <v>3201</v>
      </c>
      <c r="P4" s="198" t="s">
        <v>3192</v>
      </c>
      <c r="Q4" s="198" t="s">
        <v>3193</v>
      </c>
      <c r="R4" s="198" t="s">
        <v>3194</v>
      </c>
      <c r="S4" s="200">
        <v>24755</v>
      </c>
      <c r="T4" s="198"/>
      <c r="U4" s="198" t="s">
        <v>5</v>
      </c>
      <c r="V4" s="198" t="s">
        <v>1186</v>
      </c>
      <c r="W4" s="198" t="s">
        <v>1188</v>
      </c>
      <c r="X4" s="198">
        <v>1</v>
      </c>
      <c r="Y4" s="198">
        <v>1</v>
      </c>
      <c r="Z4" s="198"/>
      <c r="AA4" s="198"/>
      <c r="AB4" s="198">
        <v>123</v>
      </c>
      <c r="AC4" s="201" t="s">
        <v>2689</v>
      </c>
      <c r="AD4" s="201" t="s">
        <v>2689</v>
      </c>
      <c r="AE4" s="201">
        <v>0</v>
      </c>
    </row>
    <row r="5" spans="1:38" s="201" customFormat="1" x14ac:dyDescent="0.3">
      <c r="A5" s="226">
        <v>1522</v>
      </c>
      <c r="B5" s="198" t="s">
        <v>2087</v>
      </c>
      <c r="C5" s="198" t="s">
        <v>3202</v>
      </c>
      <c r="D5" s="198" t="s">
        <v>478</v>
      </c>
      <c r="E5" s="198" t="s">
        <v>3203</v>
      </c>
      <c r="F5" s="198" t="s">
        <v>3187</v>
      </c>
      <c r="G5" s="198" t="s">
        <v>3204</v>
      </c>
      <c r="H5" s="198"/>
      <c r="I5" s="199" t="s">
        <v>8</v>
      </c>
      <c r="J5" s="198" t="s">
        <v>2088</v>
      </c>
      <c r="K5" s="198" t="s">
        <v>2089</v>
      </c>
      <c r="L5" s="198" t="s">
        <v>4504</v>
      </c>
      <c r="M5" s="198" t="s">
        <v>3190</v>
      </c>
      <c r="N5" s="198" t="s">
        <v>3205</v>
      </c>
      <c r="O5" s="198" t="s">
        <v>3201</v>
      </c>
      <c r="P5" s="198" t="s">
        <v>3192</v>
      </c>
      <c r="Q5" s="198" t="s">
        <v>3193</v>
      </c>
      <c r="R5" s="198" t="s">
        <v>3194</v>
      </c>
      <c r="S5" s="200">
        <v>24754</v>
      </c>
      <c r="T5" s="198">
        <v>2</v>
      </c>
      <c r="U5" s="198" t="s">
        <v>5</v>
      </c>
      <c r="V5" s="198" t="s">
        <v>3206</v>
      </c>
      <c r="W5" s="198" t="s">
        <v>2090</v>
      </c>
      <c r="X5" s="198">
        <v>1</v>
      </c>
      <c r="Y5" s="198">
        <v>1</v>
      </c>
      <c r="Z5" s="198"/>
      <c r="AA5" s="198"/>
      <c r="AB5" s="198">
        <v>156</v>
      </c>
      <c r="AC5" s="201" t="s">
        <v>3057</v>
      </c>
      <c r="AD5" s="201" t="s">
        <v>2689</v>
      </c>
      <c r="AE5" s="201">
        <v>0</v>
      </c>
    </row>
    <row r="6" spans="1:38" s="210" customFormat="1" x14ac:dyDescent="0.3">
      <c r="A6" s="226">
        <v>1561</v>
      </c>
      <c r="B6" s="207" t="s">
        <v>2661</v>
      </c>
      <c r="C6" s="207" t="s">
        <v>3185</v>
      </c>
      <c r="D6" s="207" t="s">
        <v>3186</v>
      </c>
      <c r="E6" s="207"/>
      <c r="F6" s="207" t="s">
        <v>3187</v>
      </c>
      <c r="G6" s="207" t="s">
        <v>3207</v>
      </c>
      <c r="H6" s="207"/>
      <c r="I6" s="208" t="s">
        <v>156</v>
      </c>
      <c r="J6" s="207" t="s">
        <v>154</v>
      </c>
      <c r="K6" s="207" t="s">
        <v>157</v>
      </c>
      <c r="L6" s="207" t="s">
        <v>3208</v>
      </c>
      <c r="M6" s="207" t="s">
        <v>3190</v>
      </c>
      <c r="N6" s="207" t="s">
        <v>3205</v>
      </c>
      <c r="O6" s="207" t="s">
        <v>3191</v>
      </c>
      <c r="P6" s="207" t="s">
        <v>3192</v>
      </c>
      <c r="Q6" s="207" t="s">
        <v>3193</v>
      </c>
      <c r="R6" s="207" t="s">
        <v>3194</v>
      </c>
      <c r="S6" s="209">
        <v>42979</v>
      </c>
      <c r="T6" s="207">
        <v>2</v>
      </c>
      <c r="U6" s="207" t="s">
        <v>19</v>
      </c>
      <c r="V6" s="207" t="s">
        <v>5080</v>
      </c>
      <c r="W6" s="207" t="s">
        <v>5081</v>
      </c>
      <c r="X6" s="207">
        <v>1</v>
      </c>
      <c r="Y6" s="207"/>
      <c r="Z6" s="207"/>
      <c r="AA6" s="207"/>
      <c r="AB6" s="207">
        <v>62</v>
      </c>
      <c r="AC6" s="210" t="s">
        <v>3057</v>
      </c>
      <c r="AD6" s="210" t="s">
        <v>3057</v>
      </c>
      <c r="AE6" s="210">
        <v>1</v>
      </c>
      <c r="AI6" s="210">
        <v>1</v>
      </c>
    </row>
    <row r="7" spans="1:38" s="201" customFormat="1" x14ac:dyDescent="0.3">
      <c r="A7" s="226">
        <v>1562</v>
      </c>
      <c r="B7" s="198" t="s">
        <v>2640</v>
      </c>
      <c r="C7" s="198" t="s">
        <v>4396</v>
      </c>
      <c r="D7" s="198" t="s">
        <v>3061</v>
      </c>
      <c r="E7" s="198"/>
      <c r="F7" s="198" t="s">
        <v>3187</v>
      </c>
      <c r="G7" s="198" t="s">
        <v>3209</v>
      </c>
      <c r="H7" s="198"/>
      <c r="I7" s="199" t="s">
        <v>2385</v>
      </c>
      <c r="J7" s="198" t="s">
        <v>2641</v>
      </c>
      <c r="K7" s="198" t="s">
        <v>2642</v>
      </c>
      <c r="L7" s="198" t="s">
        <v>3210</v>
      </c>
      <c r="M7" s="198" t="s">
        <v>3211</v>
      </c>
      <c r="N7" s="198" t="s">
        <v>3212</v>
      </c>
      <c r="O7" s="198" t="s">
        <v>3201</v>
      </c>
      <c r="P7" s="198" t="s">
        <v>3192</v>
      </c>
      <c r="Q7" s="198" t="s">
        <v>3193</v>
      </c>
      <c r="R7" s="198" t="s">
        <v>3194</v>
      </c>
      <c r="S7" s="200">
        <v>24754</v>
      </c>
      <c r="T7" s="198">
        <v>2</v>
      </c>
      <c r="U7" s="198" t="s">
        <v>5</v>
      </c>
      <c r="V7" s="198" t="s">
        <v>3213</v>
      </c>
      <c r="W7" s="198"/>
      <c r="X7" s="198">
        <v>1</v>
      </c>
      <c r="Y7" s="198">
        <v>1</v>
      </c>
      <c r="Z7" s="198"/>
      <c r="AA7" s="198"/>
      <c r="AB7" s="198">
        <v>9</v>
      </c>
      <c r="AC7" s="201" t="s">
        <v>2695</v>
      </c>
      <c r="AD7" s="201" t="s">
        <v>2695</v>
      </c>
      <c r="AE7" s="201">
        <v>0</v>
      </c>
    </row>
    <row r="8" spans="1:38" s="204" customFormat="1" x14ac:dyDescent="0.3">
      <c r="A8" s="226">
        <v>1559</v>
      </c>
      <c r="B8" s="203" t="s">
        <v>1523</v>
      </c>
      <c r="C8" s="203" t="s">
        <v>4421</v>
      </c>
      <c r="D8" s="203" t="s">
        <v>3186</v>
      </c>
      <c r="E8" s="203" t="s">
        <v>2257</v>
      </c>
      <c r="F8" s="203" t="s">
        <v>3187</v>
      </c>
      <c r="G8" s="203" t="s">
        <v>4996</v>
      </c>
      <c r="H8" s="203"/>
      <c r="I8" s="205" t="s">
        <v>62</v>
      </c>
      <c r="J8" s="203" t="s">
        <v>63</v>
      </c>
      <c r="K8" s="203" t="s">
        <v>287</v>
      </c>
      <c r="L8" s="203" t="s">
        <v>4420</v>
      </c>
      <c r="M8" s="203" t="s">
        <v>3190</v>
      </c>
      <c r="N8" s="203" t="s">
        <v>3205</v>
      </c>
      <c r="O8" s="203" t="s">
        <v>3191</v>
      </c>
      <c r="P8" s="203" t="s">
        <v>3192</v>
      </c>
      <c r="Q8" s="203" t="s">
        <v>3193</v>
      </c>
      <c r="R8" s="203" t="s">
        <v>3194</v>
      </c>
      <c r="S8" s="206">
        <v>24754</v>
      </c>
      <c r="T8" s="203">
        <v>2</v>
      </c>
      <c r="U8" s="203" t="s">
        <v>19</v>
      </c>
      <c r="V8" s="203" t="s">
        <v>3214</v>
      </c>
      <c r="W8" s="203" t="s">
        <v>1524</v>
      </c>
      <c r="X8" s="203">
        <v>1</v>
      </c>
      <c r="Y8" s="203"/>
      <c r="Z8" s="203"/>
      <c r="AA8" s="203"/>
      <c r="AB8" s="203">
        <v>53</v>
      </c>
      <c r="AC8" s="204" t="s">
        <v>2695</v>
      </c>
      <c r="AD8" s="204" t="s">
        <v>2695</v>
      </c>
      <c r="AE8" s="204">
        <v>0</v>
      </c>
    </row>
    <row r="9" spans="1:38" s="201" customFormat="1" x14ac:dyDescent="0.3">
      <c r="A9" s="226">
        <v>1563</v>
      </c>
      <c r="B9" s="198" t="s">
        <v>2312</v>
      </c>
      <c r="C9" s="198" t="s">
        <v>3200</v>
      </c>
      <c r="D9" s="198" t="s">
        <v>478</v>
      </c>
      <c r="E9" s="198"/>
      <c r="F9" s="198" t="s">
        <v>3187</v>
      </c>
      <c r="G9" s="198" t="s">
        <v>3215</v>
      </c>
      <c r="H9" s="198"/>
      <c r="I9" s="199" t="s">
        <v>8</v>
      </c>
      <c r="J9" s="198" t="s">
        <v>2313</v>
      </c>
      <c r="K9" s="198" t="s">
        <v>2314</v>
      </c>
      <c r="L9" s="198" t="s">
        <v>3216</v>
      </c>
      <c r="M9" s="198" t="s">
        <v>3217</v>
      </c>
      <c r="N9" s="198" t="s">
        <v>3212</v>
      </c>
      <c r="O9" s="198" t="s">
        <v>3201</v>
      </c>
      <c r="P9" s="198" t="s">
        <v>3192</v>
      </c>
      <c r="Q9" s="198" t="s">
        <v>3193</v>
      </c>
      <c r="R9" s="198" t="s">
        <v>3194</v>
      </c>
      <c r="S9" s="200">
        <v>24754</v>
      </c>
      <c r="T9" s="198">
        <v>2</v>
      </c>
      <c r="U9" s="198" t="s">
        <v>5</v>
      </c>
      <c r="V9" s="198" t="s">
        <v>3218</v>
      </c>
      <c r="W9" s="198" t="s">
        <v>2315</v>
      </c>
      <c r="X9" s="198">
        <v>1</v>
      </c>
      <c r="Y9" s="198">
        <v>1</v>
      </c>
      <c r="Z9" s="198"/>
      <c r="AA9" s="198"/>
      <c r="AB9" s="198">
        <v>109</v>
      </c>
      <c r="AC9" s="201" t="s">
        <v>3057</v>
      </c>
      <c r="AD9" s="201" t="s">
        <v>3057</v>
      </c>
      <c r="AE9" s="201">
        <v>0</v>
      </c>
    </row>
    <row r="10" spans="1:38" s="204" customFormat="1" x14ac:dyDescent="0.3">
      <c r="A10" s="226">
        <v>1564</v>
      </c>
      <c r="B10" s="203" t="s">
        <v>2635</v>
      </c>
      <c r="C10" s="203" t="s">
        <v>3200</v>
      </c>
      <c r="D10" s="203" t="s">
        <v>478</v>
      </c>
      <c r="E10" s="203"/>
      <c r="F10" s="203" t="s">
        <v>3187</v>
      </c>
      <c r="G10" s="203" t="s">
        <v>4302</v>
      </c>
      <c r="H10" s="203"/>
      <c r="I10" s="205" t="s">
        <v>48</v>
      </c>
      <c r="J10" s="203" t="s">
        <v>2636</v>
      </c>
      <c r="K10" s="203" t="s">
        <v>2638</v>
      </c>
      <c r="L10" s="203" t="s">
        <v>3219</v>
      </c>
      <c r="M10" s="203" t="s">
        <v>3217</v>
      </c>
      <c r="N10" s="203" t="s">
        <v>3212</v>
      </c>
      <c r="O10" s="203" t="s">
        <v>3201</v>
      </c>
      <c r="P10" s="203" t="s">
        <v>3192</v>
      </c>
      <c r="Q10" s="203" t="s">
        <v>3193</v>
      </c>
      <c r="R10" s="203" t="s">
        <v>3194</v>
      </c>
      <c r="S10" s="206">
        <v>24755</v>
      </c>
      <c r="T10" s="203">
        <v>2</v>
      </c>
      <c r="U10" s="203" t="s">
        <v>5</v>
      </c>
      <c r="V10" s="203" t="s">
        <v>2637</v>
      </c>
      <c r="W10" s="203" t="s">
        <v>2639</v>
      </c>
      <c r="X10" s="203"/>
      <c r="Y10" s="203">
        <v>1</v>
      </c>
      <c r="Z10" s="203"/>
      <c r="AA10" s="203"/>
      <c r="AB10" s="203">
        <v>23</v>
      </c>
      <c r="AC10" s="204" t="s">
        <v>2695</v>
      </c>
      <c r="AD10" s="204" t="s">
        <v>2695</v>
      </c>
      <c r="AE10" s="204">
        <v>0</v>
      </c>
    </row>
    <row r="11" spans="1:38" s="204" customFormat="1" x14ac:dyDescent="0.3">
      <c r="A11" s="226">
        <v>1565</v>
      </c>
      <c r="B11" s="203" t="s">
        <v>1635</v>
      </c>
      <c r="C11" s="203" t="s">
        <v>4396</v>
      </c>
      <c r="D11" s="203" t="s">
        <v>3061</v>
      </c>
      <c r="E11" s="203"/>
      <c r="F11" s="203" t="s">
        <v>3187</v>
      </c>
      <c r="G11" s="203" t="s">
        <v>3220</v>
      </c>
      <c r="H11" s="203"/>
      <c r="I11" s="205" t="s">
        <v>271</v>
      </c>
      <c r="J11" s="203" t="s">
        <v>1636</v>
      </c>
      <c r="K11" s="203" t="s">
        <v>1638</v>
      </c>
      <c r="L11" s="203" t="s">
        <v>3221</v>
      </c>
      <c r="M11" s="203" t="s">
        <v>3217</v>
      </c>
      <c r="N11" s="203" t="s">
        <v>3205</v>
      </c>
      <c r="O11" s="203" t="s">
        <v>3201</v>
      </c>
      <c r="P11" s="203" t="s">
        <v>3192</v>
      </c>
      <c r="Q11" s="203" t="s">
        <v>3193</v>
      </c>
      <c r="R11" s="203" t="s">
        <v>3194</v>
      </c>
      <c r="S11" s="206">
        <v>24755</v>
      </c>
      <c r="T11" s="203">
        <v>2</v>
      </c>
      <c r="U11" s="203" t="s">
        <v>5</v>
      </c>
      <c r="V11" s="203" t="s">
        <v>1637</v>
      </c>
      <c r="W11" s="203" t="s">
        <v>1639</v>
      </c>
      <c r="X11" s="203"/>
      <c r="Y11" s="203">
        <v>1</v>
      </c>
      <c r="Z11" s="203"/>
      <c r="AA11" s="203"/>
      <c r="AB11" s="203">
        <v>20</v>
      </c>
      <c r="AC11" s="204" t="s">
        <v>2709</v>
      </c>
      <c r="AD11" s="204" t="s">
        <v>2709</v>
      </c>
      <c r="AE11" s="204">
        <v>0</v>
      </c>
    </row>
    <row r="12" spans="1:38" s="204" customFormat="1" x14ac:dyDescent="0.3">
      <c r="A12" s="226">
        <v>1566</v>
      </c>
      <c r="B12" s="203" t="s">
        <v>587</v>
      </c>
      <c r="C12" s="203" t="s">
        <v>4921</v>
      </c>
      <c r="D12" s="203" t="s">
        <v>478</v>
      </c>
      <c r="E12" s="203" t="s">
        <v>588</v>
      </c>
      <c r="F12" s="203" t="s">
        <v>3187</v>
      </c>
      <c r="G12" s="203" t="s">
        <v>4303</v>
      </c>
      <c r="H12" s="203"/>
      <c r="I12" s="205" t="s">
        <v>590</v>
      </c>
      <c r="J12" s="203" t="s">
        <v>3222</v>
      </c>
      <c r="K12" s="203" t="s">
        <v>1400</v>
      </c>
      <c r="L12" s="203" t="s">
        <v>3223</v>
      </c>
      <c r="M12" s="203" t="s">
        <v>3211</v>
      </c>
      <c r="N12" s="203" t="s">
        <v>3212</v>
      </c>
      <c r="O12" s="203" t="s">
        <v>3201</v>
      </c>
      <c r="P12" s="203" t="s">
        <v>3192</v>
      </c>
      <c r="Q12" s="203" t="s">
        <v>3193</v>
      </c>
      <c r="R12" s="203" t="s">
        <v>3194</v>
      </c>
      <c r="S12" s="206">
        <v>24756</v>
      </c>
      <c r="T12" s="203">
        <v>2</v>
      </c>
      <c r="U12" s="203" t="s">
        <v>5</v>
      </c>
      <c r="V12" s="203" t="s">
        <v>589</v>
      </c>
      <c r="W12" s="203" t="s">
        <v>591</v>
      </c>
      <c r="X12" s="203"/>
      <c r="Y12" s="203">
        <v>1</v>
      </c>
      <c r="Z12" s="203"/>
      <c r="AA12" s="203"/>
      <c r="AB12" s="203">
        <v>13</v>
      </c>
      <c r="AC12" s="204" t="s">
        <v>2709</v>
      </c>
      <c r="AD12" s="204" t="s">
        <v>2709</v>
      </c>
      <c r="AE12" s="204">
        <v>0</v>
      </c>
    </row>
    <row r="13" spans="1:38" s="204" customFormat="1" ht="18.75" customHeight="1" x14ac:dyDescent="0.3">
      <c r="A13" s="226">
        <v>1567</v>
      </c>
      <c r="B13" s="203" t="s">
        <v>1376</v>
      </c>
      <c r="C13" s="203" t="s">
        <v>3200</v>
      </c>
      <c r="D13" s="203" t="s">
        <v>478</v>
      </c>
      <c r="E13" s="203"/>
      <c r="F13" s="203" t="s">
        <v>3187</v>
      </c>
      <c r="G13" s="203" t="s">
        <v>3224</v>
      </c>
      <c r="H13" s="203"/>
      <c r="I13" s="205" t="s">
        <v>387</v>
      </c>
      <c r="J13" s="203" t="s">
        <v>1378</v>
      </c>
      <c r="K13" s="203" t="s">
        <v>1379</v>
      </c>
      <c r="L13" s="203" t="s">
        <v>4796</v>
      </c>
      <c r="M13" s="203" t="s">
        <v>3217</v>
      </c>
      <c r="N13" s="203" t="s">
        <v>3205</v>
      </c>
      <c r="O13" s="203" t="s">
        <v>3201</v>
      </c>
      <c r="P13" s="203" t="s">
        <v>3192</v>
      </c>
      <c r="Q13" s="203" t="s">
        <v>3193</v>
      </c>
      <c r="R13" s="203" t="s">
        <v>3194</v>
      </c>
      <c r="S13" s="206">
        <v>24756</v>
      </c>
      <c r="T13" s="203">
        <v>2</v>
      </c>
      <c r="U13" s="203" t="s">
        <v>5</v>
      </c>
      <c r="V13" s="203" t="s">
        <v>1377</v>
      </c>
      <c r="W13" s="203" t="s">
        <v>1380</v>
      </c>
      <c r="X13" s="203"/>
      <c r="Y13" s="203">
        <v>1</v>
      </c>
      <c r="Z13" s="203"/>
      <c r="AA13" s="203"/>
      <c r="AB13" s="203">
        <v>40</v>
      </c>
      <c r="AC13" s="204" t="s">
        <v>2695</v>
      </c>
      <c r="AD13" s="204" t="s">
        <v>2695</v>
      </c>
      <c r="AE13" s="204">
        <v>0</v>
      </c>
    </row>
    <row r="14" spans="1:38" s="201" customFormat="1" ht="17.25" customHeight="1" x14ac:dyDescent="0.3">
      <c r="A14" s="226">
        <v>1568</v>
      </c>
      <c r="B14" s="198" t="s">
        <v>100</v>
      </c>
      <c r="C14" s="198" t="s">
        <v>3225</v>
      </c>
      <c r="D14" s="198" t="s">
        <v>478</v>
      </c>
      <c r="E14" s="198" t="s">
        <v>3226</v>
      </c>
      <c r="F14" s="198" t="s">
        <v>3187</v>
      </c>
      <c r="G14" s="198" t="s">
        <v>4908</v>
      </c>
      <c r="H14" s="198"/>
      <c r="I14" s="199" t="s">
        <v>22</v>
      </c>
      <c r="J14" s="198" t="s">
        <v>101</v>
      </c>
      <c r="K14" s="198" t="s">
        <v>103</v>
      </c>
      <c r="L14" s="198" t="s">
        <v>3227</v>
      </c>
      <c r="M14" s="198" t="s">
        <v>3190</v>
      </c>
      <c r="N14" s="198" t="s">
        <v>3205</v>
      </c>
      <c r="O14" s="198" t="s">
        <v>3201</v>
      </c>
      <c r="P14" s="198" t="s">
        <v>3192</v>
      </c>
      <c r="Q14" s="198" t="s">
        <v>3193</v>
      </c>
      <c r="R14" s="198" t="s">
        <v>3194</v>
      </c>
      <c r="S14" s="200">
        <v>24756</v>
      </c>
      <c r="T14" s="198">
        <v>2</v>
      </c>
      <c r="U14" s="198" t="s">
        <v>5</v>
      </c>
      <c r="V14" s="198" t="s">
        <v>102</v>
      </c>
      <c r="W14" s="198" t="s">
        <v>104</v>
      </c>
      <c r="X14" s="198"/>
      <c r="Y14" s="198">
        <v>1</v>
      </c>
      <c r="Z14" s="198"/>
      <c r="AA14" s="198"/>
      <c r="AB14" s="198">
        <v>59</v>
      </c>
      <c r="AC14" s="201" t="s">
        <v>3057</v>
      </c>
      <c r="AD14" s="201" t="s">
        <v>3057</v>
      </c>
      <c r="AE14" s="201">
        <v>0</v>
      </c>
    </row>
    <row r="15" spans="1:38" s="201" customFormat="1" ht="15" customHeight="1" x14ac:dyDescent="0.3">
      <c r="A15" s="226">
        <v>1523</v>
      </c>
      <c r="B15" s="198" t="s">
        <v>2220</v>
      </c>
      <c r="C15" s="198" t="s">
        <v>5060</v>
      </c>
      <c r="D15" s="198" t="s">
        <v>478</v>
      </c>
      <c r="E15" s="198" t="s">
        <v>3228</v>
      </c>
      <c r="F15" s="198" t="s">
        <v>3187</v>
      </c>
      <c r="G15" s="198" t="s">
        <v>3229</v>
      </c>
      <c r="H15" s="198"/>
      <c r="I15" s="199" t="s">
        <v>8</v>
      </c>
      <c r="J15" s="198" t="s">
        <v>2221</v>
      </c>
      <c r="K15" s="198" t="s">
        <v>2223</v>
      </c>
      <c r="L15" s="198" t="s">
        <v>3230</v>
      </c>
      <c r="M15" s="198" t="s">
        <v>3231</v>
      </c>
      <c r="N15" s="198" t="s">
        <v>3205</v>
      </c>
      <c r="O15" s="198" t="s">
        <v>3201</v>
      </c>
      <c r="P15" s="198" t="s">
        <v>3192</v>
      </c>
      <c r="Q15" s="198" t="s">
        <v>3193</v>
      </c>
      <c r="R15" s="198" t="s">
        <v>3194</v>
      </c>
      <c r="S15" s="200">
        <v>25723</v>
      </c>
      <c r="T15" s="198">
        <v>2</v>
      </c>
      <c r="U15" s="198" t="s">
        <v>5</v>
      </c>
      <c r="V15" s="198" t="s">
        <v>2222</v>
      </c>
      <c r="W15" s="198" t="s">
        <v>2224</v>
      </c>
      <c r="X15" s="198">
        <v>1</v>
      </c>
      <c r="Y15" s="198">
        <v>1</v>
      </c>
      <c r="Z15" s="198"/>
      <c r="AA15" s="198"/>
      <c r="AB15" s="198">
        <v>59</v>
      </c>
      <c r="AC15" s="201" t="s">
        <v>3057</v>
      </c>
      <c r="AD15" s="201" t="s">
        <v>3057</v>
      </c>
      <c r="AE15" s="201">
        <v>0</v>
      </c>
    </row>
    <row r="16" spans="1:38" s="210" customFormat="1" x14ac:dyDescent="0.3">
      <c r="A16" s="226">
        <v>1524</v>
      </c>
      <c r="B16" s="207" t="s">
        <v>153</v>
      </c>
      <c r="C16" s="207" t="s">
        <v>4818</v>
      </c>
      <c r="D16" s="207" t="s">
        <v>3061</v>
      </c>
      <c r="E16" s="207"/>
      <c r="F16" s="207" t="s">
        <v>3187</v>
      </c>
      <c r="G16" s="207" t="s">
        <v>3232</v>
      </c>
      <c r="H16" s="207"/>
      <c r="I16" s="208" t="s">
        <v>156</v>
      </c>
      <c r="J16" s="207" t="s">
        <v>154</v>
      </c>
      <c r="K16" s="207" t="s">
        <v>157</v>
      </c>
      <c r="L16" s="207" t="s">
        <v>3208</v>
      </c>
      <c r="M16" s="207" t="s">
        <v>3190</v>
      </c>
      <c r="N16" s="207" t="s">
        <v>3205</v>
      </c>
      <c r="O16" s="207" t="s">
        <v>3201</v>
      </c>
      <c r="P16" s="207" t="s">
        <v>3192</v>
      </c>
      <c r="Q16" s="207" t="s">
        <v>3193</v>
      </c>
      <c r="R16" s="207" t="s">
        <v>3194</v>
      </c>
      <c r="S16" s="209">
        <v>25724</v>
      </c>
      <c r="T16" s="207">
        <v>2</v>
      </c>
      <c r="U16" s="207" t="s">
        <v>5</v>
      </c>
      <c r="V16" s="207" t="s">
        <v>155</v>
      </c>
      <c r="W16" s="207" t="s">
        <v>158</v>
      </c>
      <c r="X16" s="207"/>
      <c r="Y16" s="207">
        <v>1</v>
      </c>
      <c r="Z16" s="207"/>
      <c r="AA16" s="207"/>
      <c r="AB16" s="207">
        <v>123</v>
      </c>
      <c r="AC16" s="210" t="s">
        <v>3057</v>
      </c>
      <c r="AD16" s="210" t="s">
        <v>3057</v>
      </c>
      <c r="AE16" s="210">
        <v>1</v>
      </c>
      <c r="AI16" s="210">
        <v>1</v>
      </c>
    </row>
    <row r="17" spans="1:38" s="210" customFormat="1" x14ac:dyDescent="0.3">
      <c r="A17" s="226">
        <v>1525</v>
      </c>
      <c r="B17" s="207" t="s">
        <v>1399</v>
      </c>
      <c r="C17" s="207" t="s">
        <v>3233</v>
      </c>
      <c r="D17" s="207" t="s">
        <v>478</v>
      </c>
      <c r="E17" s="207" t="s">
        <v>47</v>
      </c>
      <c r="F17" s="207" t="s">
        <v>3187</v>
      </c>
      <c r="G17" s="207" t="s">
        <v>4304</v>
      </c>
      <c r="H17" s="207"/>
      <c r="I17" s="208" t="s">
        <v>590</v>
      </c>
      <c r="J17" s="207" t="s">
        <v>3222</v>
      </c>
      <c r="K17" s="207" t="s">
        <v>1400</v>
      </c>
      <c r="L17" s="207" t="s">
        <v>3223</v>
      </c>
      <c r="M17" s="207" t="s">
        <v>3211</v>
      </c>
      <c r="N17" s="207" t="s">
        <v>3205</v>
      </c>
      <c r="O17" s="207" t="s">
        <v>3201</v>
      </c>
      <c r="P17" s="207" t="s">
        <v>3192</v>
      </c>
      <c r="Q17" s="207" t="s">
        <v>3193</v>
      </c>
      <c r="R17" s="207" t="s">
        <v>3194</v>
      </c>
      <c r="S17" s="209">
        <v>25724</v>
      </c>
      <c r="T17" s="207">
        <v>2</v>
      </c>
      <c r="U17" s="207" t="s">
        <v>5</v>
      </c>
      <c r="V17" s="207" t="s">
        <v>3235</v>
      </c>
      <c r="W17" s="207" t="s">
        <v>1401</v>
      </c>
      <c r="X17" s="207"/>
      <c r="Y17" s="207">
        <v>1</v>
      </c>
      <c r="Z17" s="207"/>
      <c r="AA17" s="207"/>
      <c r="AB17" s="207">
        <v>52</v>
      </c>
      <c r="AC17" s="210" t="s">
        <v>2709</v>
      </c>
      <c r="AD17" s="210" t="s">
        <v>2709</v>
      </c>
      <c r="AE17" s="210">
        <v>1</v>
      </c>
      <c r="AG17" s="210">
        <v>1</v>
      </c>
    </row>
    <row r="18" spans="1:38" s="197" customFormat="1" x14ac:dyDescent="0.3">
      <c r="A18" s="226">
        <v>1526</v>
      </c>
      <c r="B18" s="185" t="s">
        <v>228</v>
      </c>
      <c r="C18" s="185" t="s">
        <v>3236</v>
      </c>
      <c r="D18" s="185" t="s">
        <v>3186</v>
      </c>
      <c r="E18" s="185" t="s">
        <v>3237</v>
      </c>
      <c r="F18" s="185" t="s">
        <v>3187</v>
      </c>
      <c r="G18" s="185" t="s">
        <v>3238</v>
      </c>
      <c r="H18" s="185"/>
      <c r="I18" s="195" t="s">
        <v>224</v>
      </c>
      <c r="J18" s="185" t="s">
        <v>225</v>
      </c>
      <c r="K18" s="185" t="s">
        <v>226</v>
      </c>
      <c r="L18" s="185" t="s">
        <v>3239</v>
      </c>
      <c r="M18" s="185" t="s">
        <v>3217</v>
      </c>
      <c r="N18" s="185" t="s">
        <v>4332</v>
      </c>
      <c r="O18" s="185" t="s">
        <v>3191</v>
      </c>
      <c r="P18" s="185" t="s">
        <v>3192</v>
      </c>
      <c r="Q18" s="185" t="s">
        <v>3193</v>
      </c>
      <c r="R18" s="185" t="s">
        <v>3194</v>
      </c>
      <c r="S18" s="196">
        <v>26102</v>
      </c>
      <c r="T18" s="185">
        <v>2</v>
      </c>
      <c r="U18" s="185" t="s">
        <v>19</v>
      </c>
      <c r="V18" s="185" t="s">
        <v>229</v>
      </c>
      <c r="W18" s="185" t="s">
        <v>230</v>
      </c>
      <c r="X18" s="185">
        <v>1</v>
      </c>
      <c r="Y18" s="185"/>
      <c r="Z18" s="185"/>
      <c r="AA18" s="185"/>
      <c r="AB18" s="185">
        <v>127</v>
      </c>
      <c r="AC18" s="197" t="s">
        <v>3072</v>
      </c>
      <c r="AD18" s="197" t="s">
        <v>3072</v>
      </c>
      <c r="AE18" s="197">
        <v>1</v>
      </c>
      <c r="AI18" s="197">
        <v>1</v>
      </c>
    </row>
    <row r="19" spans="1:38" s="210" customFormat="1" x14ac:dyDescent="0.3">
      <c r="A19" s="226">
        <v>1528</v>
      </c>
      <c r="B19" s="207" t="s">
        <v>2464</v>
      </c>
      <c r="C19" s="207" t="s">
        <v>3185</v>
      </c>
      <c r="D19" s="207" t="s">
        <v>3186</v>
      </c>
      <c r="E19" s="207"/>
      <c r="F19" s="207" t="s">
        <v>3187</v>
      </c>
      <c r="G19" s="207" t="s">
        <v>4514</v>
      </c>
      <c r="H19" s="207"/>
      <c r="I19" s="208" t="s">
        <v>2467</v>
      </c>
      <c r="J19" s="207" t="s">
        <v>2465</v>
      </c>
      <c r="K19" s="207" t="s">
        <v>2468</v>
      </c>
      <c r="L19" s="207" t="s">
        <v>2677</v>
      </c>
      <c r="M19" s="207" t="s">
        <v>3190</v>
      </c>
      <c r="N19" s="207" t="s">
        <v>3205</v>
      </c>
      <c r="O19" s="207" t="s">
        <v>3191</v>
      </c>
      <c r="P19" s="207" t="s">
        <v>3192</v>
      </c>
      <c r="Q19" s="207" t="s">
        <v>3193</v>
      </c>
      <c r="R19" s="207" t="s">
        <v>3194</v>
      </c>
      <c r="S19" s="209">
        <v>27904</v>
      </c>
      <c r="T19" s="207">
        <v>2</v>
      </c>
      <c r="U19" s="207" t="s">
        <v>19</v>
      </c>
      <c r="V19" s="207" t="s">
        <v>2466</v>
      </c>
      <c r="W19" s="207" t="s">
        <v>2469</v>
      </c>
      <c r="X19" s="207">
        <v>1</v>
      </c>
      <c r="Y19" s="207"/>
      <c r="Z19" s="207"/>
      <c r="AA19" s="207"/>
      <c r="AB19" s="207">
        <v>139</v>
      </c>
      <c r="AC19" s="210" t="s">
        <v>2689</v>
      </c>
      <c r="AD19" s="210" t="s">
        <v>4990</v>
      </c>
      <c r="AE19" s="210">
        <v>1</v>
      </c>
      <c r="AI19" s="210">
        <v>1</v>
      </c>
    </row>
    <row r="20" spans="1:38" s="197" customFormat="1" x14ac:dyDescent="0.3">
      <c r="A20" s="226">
        <v>1530</v>
      </c>
      <c r="B20" s="185" t="s">
        <v>1149</v>
      </c>
      <c r="C20" s="185" t="s">
        <v>3240</v>
      </c>
      <c r="D20" s="185" t="s">
        <v>3186</v>
      </c>
      <c r="E20" s="185" t="s">
        <v>1150</v>
      </c>
      <c r="F20" s="185" t="s">
        <v>3187</v>
      </c>
      <c r="G20" s="185" t="s">
        <v>3241</v>
      </c>
      <c r="H20" s="185"/>
      <c r="I20" s="195" t="s">
        <v>501</v>
      </c>
      <c r="J20" s="185" t="s">
        <v>1135</v>
      </c>
      <c r="K20" s="185" t="s">
        <v>1136</v>
      </c>
      <c r="L20" s="185" t="s">
        <v>3151</v>
      </c>
      <c r="M20" s="185" t="s">
        <v>3190</v>
      </c>
      <c r="N20" s="185" t="s">
        <v>3205</v>
      </c>
      <c r="O20" s="185" t="s">
        <v>3191</v>
      </c>
      <c r="P20" s="185" t="s">
        <v>3192</v>
      </c>
      <c r="Q20" s="185" t="s">
        <v>3193</v>
      </c>
      <c r="R20" s="185" t="s">
        <v>3194</v>
      </c>
      <c r="S20" s="196">
        <v>28254</v>
      </c>
      <c r="T20" s="185">
        <v>2</v>
      </c>
      <c r="U20" s="185" t="s">
        <v>19</v>
      </c>
      <c r="V20" s="185" t="s">
        <v>1151</v>
      </c>
      <c r="W20" s="185" t="s">
        <v>1152</v>
      </c>
      <c r="X20" s="185">
        <v>1</v>
      </c>
      <c r="Y20" s="185"/>
      <c r="Z20" s="185"/>
      <c r="AA20" s="185"/>
      <c r="AB20" s="185">
        <v>72</v>
      </c>
      <c r="AC20" s="197" t="s">
        <v>2689</v>
      </c>
      <c r="AD20" s="197" t="s">
        <v>2689</v>
      </c>
      <c r="AE20" s="197">
        <v>1</v>
      </c>
      <c r="AH20" s="197">
        <v>1</v>
      </c>
    </row>
    <row r="21" spans="1:38" s="201" customFormat="1" x14ac:dyDescent="0.3">
      <c r="A21" s="226">
        <v>1531</v>
      </c>
      <c r="B21" s="198" t="s">
        <v>485</v>
      </c>
      <c r="C21" s="198" t="s">
        <v>3242</v>
      </c>
      <c r="D21" s="198" t="s">
        <v>3186</v>
      </c>
      <c r="E21" s="198" t="s">
        <v>3243</v>
      </c>
      <c r="F21" s="198" t="s">
        <v>3187</v>
      </c>
      <c r="G21" s="198" t="s">
        <v>3244</v>
      </c>
      <c r="H21" s="198"/>
      <c r="I21" s="199" t="s">
        <v>156</v>
      </c>
      <c r="J21" s="198" t="s">
        <v>487</v>
      </c>
      <c r="K21" s="198" t="s">
        <v>488</v>
      </c>
      <c r="L21" s="198" t="s">
        <v>4827</v>
      </c>
      <c r="M21" s="198" t="s">
        <v>3190</v>
      </c>
      <c r="N21" s="198" t="s">
        <v>3205</v>
      </c>
      <c r="O21" s="198" t="s">
        <v>3191</v>
      </c>
      <c r="P21" s="198" t="s">
        <v>3192</v>
      </c>
      <c r="Q21" s="198" t="s">
        <v>3193</v>
      </c>
      <c r="R21" s="198" t="s">
        <v>3194</v>
      </c>
      <c r="S21" s="200">
        <v>30567</v>
      </c>
      <c r="T21" s="198">
        <v>2</v>
      </c>
      <c r="U21" s="198" t="s">
        <v>19</v>
      </c>
      <c r="V21" s="198" t="s">
        <v>486</v>
      </c>
      <c r="W21" s="198" t="s">
        <v>489</v>
      </c>
      <c r="X21" s="198">
        <v>1</v>
      </c>
      <c r="Y21" s="198"/>
      <c r="Z21" s="198"/>
      <c r="AA21" s="198"/>
      <c r="AB21" s="198">
        <v>119</v>
      </c>
      <c r="AC21" s="201" t="s">
        <v>3057</v>
      </c>
      <c r="AD21" s="201" t="s">
        <v>3057</v>
      </c>
      <c r="AE21" s="201">
        <v>0</v>
      </c>
    </row>
    <row r="22" spans="1:38" s="204" customFormat="1" x14ac:dyDescent="0.3">
      <c r="A22" s="226">
        <v>1532</v>
      </c>
      <c r="B22" s="203" t="s">
        <v>2256</v>
      </c>
      <c r="C22" s="203" t="s">
        <v>4830</v>
      </c>
      <c r="D22" s="203" t="s">
        <v>3245</v>
      </c>
      <c r="E22" s="203" t="s">
        <v>3246</v>
      </c>
      <c r="F22" s="203" t="s">
        <v>3187</v>
      </c>
      <c r="G22" s="203" t="s">
        <v>3247</v>
      </c>
      <c r="H22" s="203"/>
      <c r="I22" s="205" t="s">
        <v>676</v>
      </c>
      <c r="J22" s="203" t="s">
        <v>2259</v>
      </c>
      <c r="K22" s="203" t="s">
        <v>2260</v>
      </c>
      <c r="L22" s="203" t="s">
        <v>3248</v>
      </c>
      <c r="M22" s="203" t="s">
        <v>3190</v>
      </c>
      <c r="N22" s="203" t="s">
        <v>4332</v>
      </c>
      <c r="O22" s="203" t="s">
        <v>3201</v>
      </c>
      <c r="P22" s="203" t="s">
        <v>3192</v>
      </c>
      <c r="Q22" s="203" t="s">
        <v>3193</v>
      </c>
      <c r="R22" s="203" t="s">
        <v>3194</v>
      </c>
      <c r="S22" s="206">
        <v>33848</v>
      </c>
      <c r="T22" s="203">
        <v>2</v>
      </c>
      <c r="U22" s="203" t="s">
        <v>5</v>
      </c>
      <c r="V22" s="203" t="s">
        <v>2258</v>
      </c>
      <c r="W22" s="203" t="s">
        <v>2261</v>
      </c>
      <c r="X22" s="203"/>
      <c r="Y22" s="203">
        <v>1</v>
      </c>
      <c r="Z22" s="203"/>
      <c r="AA22" s="203"/>
      <c r="AB22" s="203">
        <v>86</v>
      </c>
      <c r="AC22" s="204" t="s">
        <v>4988</v>
      </c>
      <c r="AD22" s="204" t="s">
        <v>3072</v>
      </c>
      <c r="AE22" s="204">
        <v>0</v>
      </c>
    </row>
    <row r="23" spans="1:38" s="201" customFormat="1" x14ac:dyDescent="0.3">
      <c r="A23" s="226">
        <v>1533</v>
      </c>
      <c r="B23" s="198" t="s">
        <v>2655</v>
      </c>
      <c r="C23" s="198" t="s">
        <v>4505</v>
      </c>
      <c r="D23" s="198" t="s">
        <v>478</v>
      </c>
      <c r="E23" s="198" t="s">
        <v>2657</v>
      </c>
      <c r="F23" s="198" t="s">
        <v>3187</v>
      </c>
      <c r="G23" s="198" t="s">
        <v>3249</v>
      </c>
      <c r="H23" s="198"/>
      <c r="I23" s="199" t="s">
        <v>1602</v>
      </c>
      <c r="J23" s="198" t="s">
        <v>1603</v>
      </c>
      <c r="K23" s="198" t="s">
        <v>1604</v>
      </c>
      <c r="L23" s="198" t="s">
        <v>3250</v>
      </c>
      <c r="M23" s="198" t="s">
        <v>3190</v>
      </c>
      <c r="N23" s="198" t="s">
        <v>3205</v>
      </c>
      <c r="O23" s="198" t="s">
        <v>3201</v>
      </c>
      <c r="P23" s="198" t="s">
        <v>3192</v>
      </c>
      <c r="Q23" s="198" t="s">
        <v>3193</v>
      </c>
      <c r="R23" s="198" t="s">
        <v>3194</v>
      </c>
      <c r="S23" s="200">
        <v>41518</v>
      </c>
      <c r="T23" s="198">
        <v>2</v>
      </c>
      <c r="U23" s="198" t="s">
        <v>2656</v>
      </c>
      <c r="V23" s="198" t="s">
        <v>2658</v>
      </c>
      <c r="W23" s="198"/>
      <c r="X23" s="198"/>
      <c r="Y23" s="198">
        <v>1</v>
      </c>
      <c r="Z23" s="198"/>
      <c r="AA23" s="198"/>
      <c r="AB23" s="198">
        <v>192</v>
      </c>
      <c r="AC23" s="201" t="s">
        <v>2689</v>
      </c>
      <c r="AD23" s="201" t="s">
        <v>5145</v>
      </c>
      <c r="AE23" s="201">
        <v>0</v>
      </c>
    </row>
    <row r="24" spans="1:38" s="201" customFormat="1" x14ac:dyDescent="0.3">
      <c r="A24" s="226">
        <v>1534</v>
      </c>
      <c r="B24" s="198" t="s">
        <v>2650</v>
      </c>
      <c r="C24" s="198" t="s">
        <v>4447</v>
      </c>
      <c r="D24" s="198" t="s">
        <v>3199</v>
      </c>
      <c r="E24" s="198" t="s">
        <v>2651</v>
      </c>
      <c r="F24" s="198" t="s">
        <v>3187</v>
      </c>
      <c r="G24" s="198" t="s">
        <v>3251</v>
      </c>
      <c r="H24" s="198"/>
      <c r="I24" s="199" t="s">
        <v>253</v>
      </c>
      <c r="J24" s="198" t="s">
        <v>254</v>
      </c>
      <c r="K24" s="198" t="s">
        <v>255</v>
      </c>
      <c r="L24" s="198" t="s">
        <v>2670</v>
      </c>
      <c r="M24" s="198" t="s">
        <v>3190</v>
      </c>
      <c r="N24" s="198" t="s">
        <v>4332</v>
      </c>
      <c r="O24" s="198" t="s">
        <v>3199</v>
      </c>
      <c r="P24" s="198" t="s">
        <v>3192</v>
      </c>
      <c r="Q24" s="198" t="s">
        <v>3193</v>
      </c>
      <c r="R24" s="198" t="s">
        <v>3194</v>
      </c>
      <c r="S24" s="200">
        <v>42522</v>
      </c>
      <c r="T24" s="198">
        <v>2</v>
      </c>
      <c r="U24" s="198" t="s">
        <v>82</v>
      </c>
      <c r="V24" s="198" t="s">
        <v>2652</v>
      </c>
      <c r="W24" s="198"/>
      <c r="X24" s="198"/>
      <c r="Y24" s="198"/>
      <c r="Z24" s="198">
        <v>1</v>
      </c>
      <c r="AA24" s="198"/>
      <c r="AB24" s="198">
        <v>452</v>
      </c>
      <c r="AC24" s="201" t="s">
        <v>3058</v>
      </c>
      <c r="AD24" s="201" t="s">
        <v>5148</v>
      </c>
      <c r="AE24" s="201">
        <v>0</v>
      </c>
    </row>
    <row r="25" spans="1:38" s="217" customFormat="1" ht="17.25" customHeight="1" x14ac:dyDescent="0.3">
      <c r="A25" s="226">
        <v>1560</v>
      </c>
      <c r="B25" s="216" t="s">
        <v>3252</v>
      </c>
      <c r="C25" s="216" t="s">
        <v>4515</v>
      </c>
      <c r="D25" s="216" t="s">
        <v>3197</v>
      </c>
      <c r="E25" s="216" t="s">
        <v>3253</v>
      </c>
      <c r="F25" s="216" t="s">
        <v>4301</v>
      </c>
      <c r="G25" s="216" t="s">
        <v>4520</v>
      </c>
      <c r="H25" s="216"/>
      <c r="I25" s="227" t="s">
        <v>323</v>
      </c>
      <c r="J25" s="216" t="s">
        <v>324</v>
      </c>
      <c r="K25" s="216" t="s">
        <v>325</v>
      </c>
      <c r="L25" s="216" t="s">
        <v>2668</v>
      </c>
      <c r="M25" s="216"/>
      <c r="N25" s="216"/>
      <c r="O25" s="216" t="s">
        <v>3199</v>
      </c>
      <c r="P25" s="216" t="s">
        <v>3192</v>
      </c>
      <c r="Q25" s="216" t="s">
        <v>3193</v>
      </c>
      <c r="R25" s="216" t="s">
        <v>3194</v>
      </c>
      <c r="S25" s="228">
        <v>44357</v>
      </c>
      <c r="T25" s="216">
        <v>2</v>
      </c>
      <c r="U25" s="216"/>
      <c r="V25" s="216"/>
      <c r="W25" s="216"/>
      <c r="X25" s="216"/>
      <c r="Y25" s="216"/>
      <c r="Z25" s="216">
        <v>1</v>
      </c>
      <c r="AA25" s="216"/>
      <c r="AB25" s="216">
        <v>20</v>
      </c>
      <c r="AC25" s="217" t="s">
        <v>2689</v>
      </c>
      <c r="AD25" s="217" t="s">
        <v>2689</v>
      </c>
      <c r="AE25" s="217">
        <v>1</v>
      </c>
      <c r="AH25" s="217">
        <v>1</v>
      </c>
      <c r="AK25" s="230" t="s">
        <v>5182</v>
      </c>
      <c r="AL25" s="221">
        <v>1</v>
      </c>
    </row>
    <row r="26" spans="1:38" s="201" customFormat="1" x14ac:dyDescent="0.3">
      <c r="A26" s="226">
        <v>1535</v>
      </c>
      <c r="B26" s="198" t="s">
        <v>1371</v>
      </c>
      <c r="C26" s="198" t="s">
        <v>4946</v>
      </c>
      <c r="D26" s="198" t="s">
        <v>3254</v>
      </c>
      <c r="E26" s="198" t="s">
        <v>1372</v>
      </c>
      <c r="F26" s="198" t="s">
        <v>3187</v>
      </c>
      <c r="G26" s="198" t="s">
        <v>4956</v>
      </c>
      <c r="H26" s="198" t="s">
        <v>1374</v>
      </c>
      <c r="I26" s="199" t="s">
        <v>530</v>
      </c>
      <c r="J26" s="198" t="s">
        <v>245</v>
      </c>
      <c r="K26" s="198" t="s">
        <v>35</v>
      </c>
      <c r="L26" s="198" t="s">
        <v>3255</v>
      </c>
      <c r="M26" s="198" t="s">
        <v>3190</v>
      </c>
      <c r="N26" s="198" t="s">
        <v>4332</v>
      </c>
      <c r="O26" s="198" t="s">
        <v>3254</v>
      </c>
      <c r="P26" s="198" t="s">
        <v>3192</v>
      </c>
      <c r="Q26" s="198" t="s">
        <v>3193</v>
      </c>
      <c r="R26" s="198" t="s">
        <v>3194</v>
      </c>
      <c r="S26" s="200">
        <v>23863</v>
      </c>
      <c r="T26" s="198">
        <v>2</v>
      </c>
      <c r="U26" s="198" t="s">
        <v>184</v>
      </c>
      <c r="V26" s="198" t="s">
        <v>1373</v>
      </c>
      <c r="W26" s="198" t="s">
        <v>1375</v>
      </c>
      <c r="X26" s="198"/>
      <c r="Y26" s="198"/>
      <c r="Z26" s="198"/>
      <c r="AA26" s="198">
        <v>1</v>
      </c>
      <c r="AB26" s="198">
        <v>396</v>
      </c>
      <c r="AC26" s="201" t="s">
        <v>2709</v>
      </c>
      <c r="AD26" s="201" t="s">
        <v>2709</v>
      </c>
      <c r="AE26" s="201">
        <v>0</v>
      </c>
    </row>
    <row r="27" spans="1:38" s="201" customFormat="1" x14ac:dyDescent="0.3">
      <c r="A27" s="226">
        <v>1536</v>
      </c>
      <c r="B27" s="198" t="s">
        <v>774</v>
      </c>
      <c r="C27" s="198" t="s">
        <v>4396</v>
      </c>
      <c r="D27" s="198" t="s">
        <v>3061</v>
      </c>
      <c r="E27" s="198"/>
      <c r="F27" s="198" t="s">
        <v>3187</v>
      </c>
      <c r="G27" s="198" t="s">
        <v>3256</v>
      </c>
      <c r="H27" s="198"/>
      <c r="I27" s="199" t="s">
        <v>364</v>
      </c>
      <c r="J27" s="198" t="s">
        <v>775</v>
      </c>
      <c r="K27" s="198" t="s">
        <v>776</v>
      </c>
      <c r="L27" s="198" t="s">
        <v>4397</v>
      </c>
      <c r="M27" s="198" t="s">
        <v>3217</v>
      </c>
      <c r="N27" s="198" t="s">
        <v>3205</v>
      </c>
      <c r="O27" s="198" t="s">
        <v>3201</v>
      </c>
      <c r="P27" s="198" t="s">
        <v>3192</v>
      </c>
      <c r="Q27" s="198" t="s">
        <v>3193</v>
      </c>
      <c r="R27" s="198" t="s">
        <v>3194</v>
      </c>
      <c r="S27" s="200">
        <v>24754</v>
      </c>
      <c r="T27" s="198">
        <v>2</v>
      </c>
      <c r="U27" s="198" t="s">
        <v>5</v>
      </c>
      <c r="V27" s="198" t="s">
        <v>3257</v>
      </c>
      <c r="W27" s="198" t="s">
        <v>777</v>
      </c>
      <c r="X27" s="198"/>
      <c r="Y27" s="198">
        <v>1</v>
      </c>
      <c r="Z27" s="198"/>
      <c r="AA27" s="198"/>
      <c r="AB27" s="198">
        <v>44</v>
      </c>
      <c r="AC27" s="201" t="s">
        <v>2695</v>
      </c>
      <c r="AD27" s="201" t="s">
        <v>2695</v>
      </c>
      <c r="AE27" s="201">
        <v>0</v>
      </c>
    </row>
    <row r="28" spans="1:38" s="197" customFormat="1" x14ac:dyDescent="0.3">
      <c r="A28" s="226">
        <v>1537</v>
      </c>
      <c r="B28" s="185" t="s">
        <v>2162</v>
      </c>
      <c r="C28" s="185" t="s">
        <v>4553</v>
      </c>
      <c r="D28" s="185" t="s">
        <v>3186</v>
      </c>
      <c r="E28" s="185" t="s">
        <v>3258</v>
      </c>
      <c r="F28" s="185" t="s">
        <v>3187</v>
      </c>
      <c r="G28" s="185" t="s">
        <v>4561</v>
      </c>
      <c r="H28" s="185"/>
      <c r="I28" s="195" t="s">
        <v>151</v>
      </c>
      <c r="J28" s="185" t="s">
        <v>56</v>
      </c>
      <c r="K28" s="185" t="s">
        <v>28</v>
      </c>
      <c r="L28" s="185" t="s">
        <v>3259</v>
      </c>
      <c r="M28" s="185" t="s">
        <v>3190</v>
      </c>
      <c r="N28" s="185" t="s">
        <v>3205</v>
      </c>
      <c r="O28" s="185" t="s">
        <v>3191</v>
      </c>
      <c r="P28" s="185" t="s">
        <v>3192</v>
      </c>
      <c r="Q28" s="185" t="s">
        <v>3193</v>
      </c>
      <c r="R28" s="185" t="s">
        <v>3194</v>
      </c>
      <c r="S28" s="196">
        <v>24755</v>
      </c>
      <c r="T28" s="185">
        <v>2</v>
      </c>
      <c r="U28" s="185" t="s">
        <v>19</v>
      </c>
      <c r="V28" s="185" t="s">
        <v>2163</v>
      </c>
      <c r="W28" s="185" t="s">
        <v>2164</v>
      </c>
      <c r="X28" s="185">
        <v>1</v>
      </c>
      <c r="Y28" s="185"/>
      <c r="Z28" s="185"/>
      <c r="AA28" s="185"/>
      <c r="AB28" s="185">
        <v>93</v>
      </c>
      <c r="AC28" s="197" t="s">
        <v>3069</v>
      </c>
      <c r="AD28" s="197" t="s">
        <v>5149</v>
      </c>
      <c r="AE28" s="197">
        <v>1</v>
      </c>
      <c r="AG28" s="197">
        <v>1</v>
      </c>
    </row>
    <row r="29" spans="1:38" s="201" customFormat="1" x14ac:dyDescent="0.3">
      <c r="A29" s="226">
        <v>1538</v>
      </c>
      <c r="B29" s="198" t="s">
        <v>311</v>
      </c>
      <c r="C29" s="198" t="s">
        <v>4396</v>
      </c>
      <c r="D29" s="198" t="s">
        <v>3061</v>
      </c>
      <c r="E29" s="198"/>
      <c r="F29" s="198" t="s">
        <v>3187</v>
      </c>
      <c r="G29" s="198" t="s">
        <v>3260</v>
      </c>
      <c r="H29" s="198"/>
      <c r="I29" s="199" t="s">
        <v>308</v>
      </c>
      <c r="J29" s="198" t="s">
        <v>307</v>
      </c>
      <c r="K29" s="198" t="s">
        <v>309</v>
      </c>
      <c r="L29" s="198" t="s">
        <v>2667</v>
      </c>
      <c r="M29" s="198" t="s">
        <v>3190</v>
      </c>
      <c r="N29" s="198" t="s">
        <v>3205</v>
      </c>
      <c r="O29" s="198" t="s">
        <v>3201</v>
      </c>
      <c r="P29" s="198" t="s">
        <v>3192</v>
      </c>
      <c r="Q29" s="198" t="s">
        <v>3193</v>
      </c>
      <c r="R29" s="198" t="s">
        <v>3194</v>
      </c>
      <c r="S29" s="200">
        <v>24756</v>
      </c>
      <c r="T29" s="198"/>
      <c r="U29" s="198" t="s">
        <v>5</v>
      </c>
      <c r="V29" s="198" t="s">
        <v>3261</v>
      </c>
      <c r="W29" s="198" t="s">
        <v>312</v>
      </c>
      <c r="X29" s="198"/>
      <c r="Y29" s="198">
        <v>1</v>
      </c>
      <c r="Z29" s="198"/>
      <c r="AA29" s="198"/>
      <c r="AB29" s="198">
        <v>241</v>
      </c>
      <c r="AC29" s="201" t="s">
        <v>2702</v>
      </c>
      <c r="AD29" s="201" t="s">
        <v>5143</v>
      </c>
      <c r="AE29" s="201">
        <v>0</v>
      </c>
    </row>
    <row r="30" spans="1:38" s="201" customFormat="1" x14ac:dyDescent="0.3">
      <c r="A30" s="226">
        <v>1539</v>
      </c>
      <c r="B30" s="198" t="s">
        <v>168</v>
      </c>
      <c r="C30" s="198" t="s">
        <v>3262</v>
      </c>
      <c r="D30" s="198" t="s">
        <v>3186</v>
      </c>
      <c r="E30" s="198" t="s">
        <v>169</v>
      </c>
      <c r="F30" s="198" t="s">
        <v>3187</v>
      </c>
      <c r="G30" s="198" t="s">
        <v>4823</v>
      </c>
      <c r="H30" s="198"/>
      <c r="I30" s="199" t="s">
        <v>162</v>
      </c>
      <c r="J30" s="198" t="s">
        <v>3263</v>
      </c>
      <c r="K30" s="198" t="s">
        <v>163</v>
      </c>
      <c r="L30" s="198" t="s">
        <v>4960</v>
      </c>
      <c r="M30" s="198" t="s">
        <v>3211</v>
      </c>
      <c r="N30" s="198" t="s">
        <v>3212</v>
      </c>
      <c r="O30" s="198" t="s">
        <v>3191</v>
      </c>
      <c r="P30" s="198" t="s">
        <v>3192</v>
      </c>
      <c r="Q30" s="198" t="s">
        <v>3193</v>
      </c>
      <c r="R30" s="198" t="s">
        <v>3194</v>
      </c>
      <c r="S30" s="200">
        <v>24756</v>
      </c>
      <c r="T30" s="198"/>
      <c r="U30" s="198" t="s">
        <v>19</v>
      </c>
      <c r="V30" s="198" t="s">
        <v>5082</v>
      </c>
      <c r="W30" s="198" t="s">
        <v>171</v>
      </c>
      <c r="X30" s="198">
        <v>1</v>
      </c>
      <c r="Y30" s="198"/>
      <c r="Z30" s="198"/>
      <c r="AA30" s="198"/>
      <c r="AB30" s="198">
        <v>123</v>
      </c>
      <c r="AC30" s="201" t="s">
        <v>3057</v>
      </c>
      <c r="AD30" s="201" t="s">
        <v>3057</v>
      </c>
      <c r="AE30" s="201">
        <v>0</v>
      </c>
    </row>
    <row r="31" spans="1:38" s="201" customFormat="1" x14ac:dyDescent="0.3">
      <c r="A31" s="226">
        <v>1704</v>
      </c>
      <c r="B31" s="198" t="s">
        <v>2262</v>
      </c>
      <c r="C31" s="198" t="s">
        <v>4402</v>
      </c>
      <c r="D31" s="198" t="s">
        <v>3061</v>
      </c>
      <c r="E31" s="198" t="s">
        <v>3264</v>
      </c>
      <c r="F31" s="198" t="s">
        <v>3187</v>
      </c>
      <c r="G31" s="198" t="s">
        <v>3265</v>
      </c>
      <c r="H31" s="198"/>
      <c r="I31" s="199" t="s">
        <v>316</v>
      </c>
      <c r="J31" s="198" t="s">
        <v>317</v>
      </c>
      <c r="K31" s="198" t="s">
        <v>318</v>
      </c>
      <c r="L31" s="198" t="s">
        <v>3266</v>
      </c>
      <c r="M31" s="198" t="s">
        <v>3190</v>
      </c>
      <c r="N31" s="198" t="s">
        <v>3205</v>
      </c>
      <c r="O31" s="198" t="s">
        <v>3201</v>
      </c>
      <c r="P31" s="198" t="s">
        <v>3192</v>
      </c>
      <c r="Q31" s="198" t="s">
        <v>3193</v>
      </c>
      <c r="R31" s="198" t="s">
        <v>3194</v>
      </c>
      <c r="S31" s="200">
        <v>24756</v>
      </c>
      <c r="T31" s="198">
        <v>2</v>
      </c>
      <c r="U31" s="198" t="s">
        <v>5</v>
      </c>
      <c r="V31" s="198" t="s">
        <v>1823</v>
      </c>
      <c r="W31" s="198" t="s">
        <v>2263</v>
      </c>
      <c r="X31" s="198"/>
      <c r="Y31" s="198">
        <v>1</v>
      </c>
      <c r="Z31" s="198"/>
      <c r="AA31" s="198"/>
      <c r="AB31" s="198">
        <v>195</v>
      </c>
      <c r="AC31" s="201" t="s">
        <v>3058</v>
      </c>
      <c r="AD31" s="201" t="s">
        <v>5148</v>
      </c>
      <c r="AE31" s="201">
        <v>0</v>
      </c>
    </row>
    <row r="32" spans="1:38" s="204" customFormat="1" x14ac:dyDescent="0.3">
      <c r="A32" s="226">
        <v>1541</v>
      </c>
      <c r="B32" s="203" t="s">
        <v>179</v>
      </c>
      <c r="C32" s="203" t="s">
        <v>4819</v>
      </c>
      <c r="D32" s="203" t="s">
        <v>3267</v>
      </c>
      <c r="E32" s="203" t="s">
        <v>180</v>
      </c>
      <c r="F32" s="203" t="s">
        <v>4301</v>
      </c>
      <c r="G32" s="203" t="s">
        <v>3268</v>
      </c>
      <c r="H32" s="203"/>
      <c r="I32" s="205" t="s">
        <v>162</v>
      </c>
      <c r="J32" s="203" t="s">
        <v>3263</v>
      </c>
      <c r="K32" s="203" t="s">
        <v>163</v>
      </c>
      <c r="L32" s="203" t="s">
        <v>4960</v>
      </c>
      <c r="M32" s="203" t="s">
        <v>3217</v>
      </c>
      <c r="N32" s="203" t="s">
        <v>3205</v>
      </c>
      <c r="O32" s="203" t="s">
        <v>3201</v>
      </c>
      <c r="P32" s="203" t="s">
        <v>3192</v>
      </c>
      <c r="Q32" s="203" t="s">
        <v>3193</v>
      </c>
      <c r="R32" s="203" t="s">
        <v>3194</v>
      </c>
      <c r="S32" s="206">
        <v>26011</v>
      </c>
      <c r="T32" s="203">
        <v>2</v>
      </c>
      <c r="U32" s="203" t="s">
        <v>0</v>
      </c>
      <c r="V32" s="203" t="s">
        <v>181</v>
      </c>
      <c r="W32" s="203" t="s">
        <v>182</v>
      </c>
      <c r="X32" s="203"/>
      <c r="Y32" s="203">
        <v>1</v>
      </c>
      <c r="Z32" s="203"/>
      <c r="AA32" s="203"/>
      <c r="AB32" s="203">
        <v>221</v>
      </c>
      <c r="AC32" s="204" t="s">
        <v>3057</v>
      </c>
      <c r="AD32" s="204" t="s">
        <v>3057</v>
      </c>
      <c r="AE32" s="204">
        <v>0</v>
      </c>
    </row>
    <row r="33" spans="1:38" s="201" customFormat="1" x14ac:dyDescent="0.3">
      <c r="A33" s="226">
        <v>1542</v>
      </c>
      <c r="B33" s="198" t="s">
        <v>2643</v>
      </c>
      <c r="C33" s="198" t="s">
        <v>4871</v>
      </c>
      <c r="D33" s="198" t="s">
        <v>3269</v>
      </c>
      <c r="E33" s="198" t="s">
        <v>2644</v>
      </c>
      <c r="F33" s="198" t="s">
        <v>4301</v>
      </c>
      <c r="G33" s="198" t="s">
        <v>3270</v>
      </c>
      <c r="H33" s="198"/>
      <c r="I33" s="199" t="s">
        <v>22</v>
      </c>
      <c r="J33" s="198" t="s">
        <v>2570</v>
      </c>
      <c r="K33" s="198" t="s">
        <v>2571</v>
      </c>
      <c r="L33" s="198" t="s">
        <v>3271</v>
      </c>
      <c r="M33" s="198" t="s">
        <v>3190</v>
      </c>
      <c r="N33" s="198" t="s">
        <v>4332</v>
      </c>
      <c r="O33" s="198" t="s">
        <v>3201</v>
      </c>
      <c r="P33" s="198" t="s">
        <v>3192</v>
      </c>
      <c r="Q33" s="198" t="s">
        <v>3193</v>
      </c>
      <c r="R33" s="198" t="s">
        <v>3194</v>
      </c>
      <c r="S33" s="200">
        <v>26014</v>
      </c>
      <c r="T33" s="198">
        <v>1</v>
      </c>
      <c r="U33" s="198" t="s">
        <v>0</v>
      </c>
      <c r="V33" s="198" t="s">
        <v>2645</v>
      </c>
      <c r="W33" s="198" t="s">
        <v>2646</v>
      </c>
      <c r="X33" s="198"/>
      <c r="Y33" s="198">
        <v>1</v>
      </c>
      <c r="Z33" s="198"/>
      <c r="AA33" s="198"/>
      <c r="AB33" s="198">
        <v>52</v>
      </c>
      <c r="AC33" s="201" t="s">
        <v>3057</v>
      </c>
      <c r="AD33" s="201" t="s">
        <v>3057</v>
      </c>
      <c r="AE33" s="201">
        <v>0</v>
      </c>
    </row>
    <row r="34" spans="1:38" s="201" customFormat="1" x14ac:dyDescent="0.3">
      <c r="A34" s="226">
        <v>1543</v>
      </c>
      <c r="B34" s="198" t="s">
        <v>176</v>
      </c>
      <c r="C34" s="198" t="s">
        <v>4513</v>
      </c>
      <c r="D34" s="198" t="s">
        <v>3061</v>
      </c>
      <c r="E34" s="198" t="s">
        <v>177</v>
      </c>
      <c r="F34" s="198" t="s">
        <v>3187</v>
      </c>
      <c r="G34" s="198" t="s">
        <v>4823</v>
      </c>
      <c r="H34" s="198"/>
      <c r="I34" s="199" t="s">
        <v>162</v>
      </c>
      <c r="J34" s="198" t="s">
        <v>3263</v>
      </c>
      <c r="K34" s="198" t="s">
        <v>163</v>
      </c>
      <c r="L34" s="198" t="s">
        <v>4960</v>
      </c>
      <c r="M34" s="198" t="s">
        <v>3211</v>
      </c>
      <c r="N34" s="198" t="s">
        <v>3212</v>
      </c>
      <c r="O34" s="198" t="s">
        <v>3201</v>
      </c>
      <c r="P34" s="198" t="s">
        <v>3192</v>
      </c>
      <c r="Q34" s="198" t="s">
        <v>3193</v>
      </c>
      <c r="R34" s="198" t="s">
        <v>3194</v>
      </c>
      <c r="S34" s="200">
        <v>26204</v>
      </c>
      <c r="T34" s="198"/>
      <c r="U34" s="198" t="s">
        <v>5</v>
      </c>
      <c r="V34" s="198" t="s">
        <v>5082</v>
      </c>
      <c r="W34" s="198" t="s">
        <v>171</v>
      </c>
      <c r="X34" s="198"/>
      <c r="Y34" s="198">
        <v>1</v>
      </c>
      <c r="Z34" s="198"/>
      <c r="AA34" s="198"/>
      <c r="AB34" s="198">
        <v>230</v>
      </c>
      <c r="AC34" s="201" t="s">
        <v>3057</v>
      </c>
      <c r="AD34" s="201" t="s">
        <v>3057</v>
      </c>
      <c r="AE34" s="201">
        <v>0</v>
      </c>
    </row>
    <row r="35" spans="1:38" s="201" customFormat="1" x14ac:dyDescent="0.3">
      <c r="A35" s="226">
        <v>1544</v>
      </c>
      <c r="B35" s="198" t="s">
        <v>2349</v>
      </c>
      <c r="C35" s="198" t="s">
        <v>3272</v>
      </c>
      <c r="D35" s="198" t="s">
        <v>3186</v>
      </c>
      <c r="E35" s="198" t="s">
        <v>2350</v>
      </c>
      <c r="F35" s="198" t="s">
        <v>3187</v>
      </c>
      <c r="G35" s="198" t="s">
        <v>3273</v>
      </c>
      <c r="H35" s="198"/>
      <c r="I35" s="199" t="s">
        <v>316</v>
      </c>
      <c r="J35" s="198" t="s">
        <v>317</v>
      </c>
      <c r="K35" s="198" t="s">
        <v>318</v>
      </c>
      <c r="L35" s="198" t="s">
        <v>3266</v>
      </c>
      <c r="M35" s="198" t="s">
        <v>3190</v>
      </c>
      <c r="N35" s="198" t="s">
        <v>3205</v>
      </c>
      <c r="O35" s="198" t="s">
        <v>3191</v>
      </c>
      <c r="P35" s="198" t="s">
        <v>3192</v>
      </c>
      <c r="Q35" s="198" t="s">
        <v>3193</v>
      </c>
      <c r="R35" s="198" t="s">
        <v>3194</v>
      </c>
      <c r="S35" s="200">
        <v>29112</v>
      </c>
      <c r="T35" s="198">
        <v>2</v>
      </c>
      <c r="U35" s="198" t="s">
        <v>19</v>
      </c>
      <c r="V35" s="198" t="s">
        <v>2351</v>
      </c>
      <c r="W35" s="198" t="s">
        <v>2352</v>
      </c>
      <c r="X35" s="198">
        <v>1</v>
      </c>
      <c r="Y35" s="198"/>
      <c r="Z35" s="198"/>
      <c r="AA35" s="198"/>
      <c r="AB35" s="198">
        <v>79</v>
      </c>
      <c r="AC35" s="201" t="s">
        <v>3058</v>
      </c>
      <c r="AD35" s="201" t="s">
        <v>5148</v>
      </c>
      <c r="AE35" s="201">
        <v>0</v>
      </c>
    </row>
    <row r="36" spans="1:38" s="210" customFormat="1" x14ac:dyDescent="0.3">
      <c r="A36" s="226">
        <v>1545</v>
      </c>
      <c r="B36" s="207" t="s">
        <v>442</v>
      </c>
      <c r="C36" s="207" t="s">
        <v>4885</v>
      </c>
      <c r="D36" s="207" t="s">
        <v>3061</v>
      </c>
      <c r="E36" s="207" t="s">
        <v>3274</v>
      </c>
      <c r="F36" s="207" t="s">
        <v>3187</v>
      </c>
      <c r="G36" s="207" t="s">
        <v>1468</v>
      </c>
      <c r="H36" s="207"/>
      <c r="I36" s="208" t="s">
        <v>8</v>
      </c>
      <c r="J36" s="207" t="s">
        <v>443</v>
      </c>
      <c r="K36" s="207" t="s">
        <v>445</v>
      </c>
      <c r="L36" s="207" t="s">
        <v>3275</v>
      </c>
      <c r="M36" s="207" t="s">
        <v>3190</v>
      </c>
      <c r="N36" s="207" t="s">
        <v>3205</v>
      </c>
      <c r="O36" s="207" t="s">
        <v>3201</v>
      </c>
      <c r="P36" s="207" t="s">
        <v>3192</v>
      </c>
      <c r="Q36" s="207" t="s">
        <v>3193</v>
      </c>
      <c r="R36" s="207" t="s">
        <v>3194</v>
      </c>
      <c r="S36" s="209">
        <v>31291</v>
      </c>
      <c r="T36" s="207">
        <v>2</v>
      </c>
      <c r="U36" s="207" t="s">
        <v>5</v>
      </c>
      <c r="V36" s="207" t="s">
        <v>444</v>
      </c>
      <c r="W36" s="207" t="s">
        <v>446</v>
      </c>
      <c r="X36" s="207"/>
      <c r="Y36" s="207">
        <v>1</v>
      </c>
      <c r="Z36" s="207"/>
      <c r="AA36" s="207"/>
      <c r="AB36" s="207">
        <v>113</v>
      </c>
      <c r="AC36" s="210" t="s">
        <v>3057</v>
      </c>
      <c r="AD36" s="210" t="s">
        <v>3057</v>
      </c>
      <c r="AE36" s="210">
        <v>1</v>
      </c>
      <c r="AH36" s="37">
        <v>1</v>
      </c>
    </row>
    <row r="37" spans="1:38" s="204" customFormat="1" x14ac:dyDescent="0.3">
      <c r="A37" s="226">
        <v>1546</v>
      </c>
      <c r="B37" s="203" t="s">
        <v>1485</v>
      </c>
      <c r="C37" s="203" t="s">
        <v>3185</v>
      </c>
      <c r="D37" s="203" t="s">
        <v>3186</v>
      </c>
      <c r="E37" s="203"/>
      <c r="F37" s="203" t="s">
        <v>3187</v>
      </c>
      <c r="G37" s="203" t="s">
        <v>4412</v>
      </c>
      <c r="H37" s="203"/>
      <c r="I37" s="205" t="s">
        <v>264</v>
      </c>
      <c r="J37" s="203" t="s">
        <v>1481</v>
      </c>
      <c r="K37" s="203" t="s">
        <v>1483</v>
      </c>
      <c r="L37" s="203" t="s">
        <v>3276</v>
      </c>
      <c r="M37" s="203" t="s">
        <v>3190</v>
      </c>
      <c r="N37" s="203" t="s">
        <v>3205</v>
      </c>
      <c r="O37" s="203" t="s">
        <v>3191</v>
      </c>
      <c r="P37" s="203" t="s">
        <v>3192</v>
      </c>
      <c r="Q37" s="203" t="s">
        <v>3193</v>
      </c>
      <c r="R37" s="203" t="s">
        <v>3194</v>
      </c>
      <c r="S37" s="206">
        <v>31656</v>
      </c>
      <c r="T37" s="203">
        <v>2</v>
      </c>
      <c r="U37" s="203" t="s">
        <v>19</v>
      </c>
      <c r="V37" s="203" t="s">
        <v>3191</v>
      </c>
      <c r="W37" s="203" t="s">
        <v>1486</v>
      </c>
      <c r="X37" s="203">
        <v>1</v>
      </c>
      <c r="Y37" s="203"/>
      <c r="Z37" s="203"/>
      <c r="AA37" s="203"/>
      <c r="AB37" s="203">
        <v>81</v>
      </c>
      <c r="AC37" s="204" t="s">
        <v>2687</v>
      </c>
      <c r="AD37" s="204" t="s">
        <v>2687</v>
      </c>
      <c r="AE37" s="204">
        <v>0</v>
      </c>
    </row>
    <row r="38" spans="1:38" s="201" customFormat="1" x14ac:dyDescent="0.3">
      <c r="A38" s="226">
        <v>1547</v>
      </c>
      <c r="B38" s="198" t="s">
        <v>2423</v>
      </c>
      <c r="C38" s="198" t="s">
        <v>3185</v>
      </c>
      <c r="D38" s="198" t="s">
        <v>3186</v>
      </c>
      <c r="E38" s="198"/>
      <c r="F38" s="198" t="s">
        <v>3187</v>
      </c>
      <c r="G38" s="198" t="s">
        <v>3277</v>
      </c>
      <c r="H38" s="198"/>
      <c r="I38" s="199" t="s">
        <v>156</v>
      </c>
      <c r="J38" s="198" t="s">
        <v>2419</v>
      </c>
      <c r="K38" s="198" t="s">
        <v>2421</v>
      </c>
      <c r="L38" s="198" t="s">
        <v>3278</v>
      </c>
      <c r="M38" s="198" t="s">
        <v>3190</v>
      </c>
      <c r="N38" s="198" t="s">
        <v>3205</v>
      </c>
      <c r="O38" s="198" t="s">
        <v>3191</v>
      </c>
      <c r="P38" s="198" t="s">
        <v>3192</v>
      </c>
      <c r="Q38" s="198" t="s">
        <v>3193</v>
      </c>
      <c r="R38" s="198" t="s">
        <v>3194</v>
      </c>
      <c r="S38" s="200">
        <v>31656</v>
      </c>
      <c r="T38" s="198">
        <v>2</v>
      </c>
      <c r="U38" s="198" t="s">
        <v>19</v>
      </c>
      <c r="V38" s="198" t="s">
        <v>2424</v>
      </c>
      <c r="W38" s="198" t="s">
        <v>2425</v>
      </c>
      <c r="X38" s="198">
        <v>1</v>
      </c>
      <c r="Y38" s="198"/>
      <c r="Z38" s="198"/>
      <c r="AA38" s="198"/>
      <c r="AB38" s="198">
        <v>93</v>
      </c>
      <c r="AC38" s="201" t="s">
        <v>3057</v>
      </c>
      <c r="AD38" s="201" t="s">
        <v>3057</v>
      </c>
      <c r="AE38" s="201">
        <v>0</v>
      </c>
    </row>
    <row r="39" spans="1:38" s="201" customFormat="1" x14ac:dyDescent="0.3">
      <c r="A39" s="226">
        <v>1548</v>
      </c>
      <c r="B39" s="198" t="s">
        <v>1600</v>
      </c>
      <c r="C39" s="198" t="s">
        <v>4506</v>
      </c>
      <c r="D39" s="198" t="s">
        <v>3061</v>
      </c>
      <c r="E39" s="198" t="s">
        <v>3279</v>
      </c>
      <c r="F39" s="198" t="s">
        <v>3187</v>
      </c>
      <c r="G39" s="198" t="s">
        <v>4509</v>
      </c>
      <c r="H39" s="198"/>
      <c r="I39" s="199" t="s">
        <v>1602</v>
      </c>
      <c r="J39" s="198" t="s">
        <v>1603</v>
      </c>
      <c r="K39" s="198" t="s">
        <v>1604</v>
      </c>
      <c r="L39" s="198" t="s">
        <v>3250</v>
      </c>
      <c r="M39" s="198" t="s">
        <v>3190</v>
      </c>
      <c r="N39" s="198" t="s">
        <v>4332</v>
      </c>
      <c r="O39" s="198" t="s">
        <v>3201</v>
      </c>
      <c r="P39" s="198" t="s">
        <v>3192</v>
      </c>
      <c r="Q39" s="198" t="s">
        <v>3193</v>
      </c>
      <c r="R39" s="198" t="s">
        <v>3194</v>
      </c>
      <c r="S39" s="200">
        <v>32752</v>
      </c>
      <c r="T39" s="198">
        <v>2</v>
      </c>
      <c r="U39" s="198" t="s">
        <v>5</v>
      </c>
      <c r="V39" s="198" t="s">
        <v>1601</v>
      </c>
      <c r="W39" s="198" t="s">
        <v>1605</v>
      </c>
      <c r="X39" s="198"/>
      <c r="Y39" s="198">
        <v>1</v>
      </c>
      <c r="Z39" s="198"/>
      <c r="AA39" s="198"/>
      <c r="AB39" s="198">
        <v>239</v>
      </c>
      <c r="AC39" s="201" t="s">
        <v>2689</v>
      </c>
      <c r="AD39" s="201" t="s">
        <v>5145</v>
      </c>
      <c r="AE39" s="201">
        <v>0</v>
      </c>
    </row>
    <row r="40" spans="1:38" s="197" customFormat="1" x14ac:dyDescent="0.3">
      <c r="A40" s="226">
        <v>1549</v>
      </c>
      <c r="B40" s="185" t="s">
        <v>1915</v>
      </c>
      <c r="C40" s="185" t="s">
        <v>4422</v>
      </c>
      <c r="D40" s="185" t="s">
        <v>3186</v>
      </c>
      <c r="E40" s="185" t="s">
        <v>3280</v>
      </c>
      <c r="F40" s="185" t="s">
        <v>3187</v>
      </c>
      <c r="G40" s="185" t="s">
        <v>4436</v>
      </c>
      <c r="H40" s="185"/>
      <c r="I40" s="195" t="s">
        <v>62</v>
      </c>
      <c r="J40" s="185" t="s">
        <v>63</v>
      </c>
      <c r="K40" s="185" t="s">
        <v>287</v>
      </c>
      <c r="L40" s="185" t="s">
        <v>4420</v>
      </c>
      <c r="M40" s="185" t="s">
        <v>3217</v>
      </c>
      <c r="N40" s="185" t="s">
        <v>3205</v>
      </c>
      <c r="O40" s="185" t="s">
        <v>3191</v>
      </c>
      <c r="P40" s="185" t="s">
        <v>3192</v>
      </c>
      <c r="Q40" s="185" t="s">
        <v>3193</v>
      </c>
      <c r="R40" s="185" t="s">
        <v>3194</v>
      </c>
      <c r="S40" s="196">
        <v>34213</v>
      </c>
      <c r="T40" s="185">
        <v>2</v>
      </c>
      <c r="U40" s="185" t="s">
        <v>19</v>
      </c>
      <c r="V40" s="185" t="s">
        <v>1916</v>
      </c>
      <c r="W40" s="185" t="s">
        <v>1917</v>
      </c>
      <c r="X40" s="185">
        <v>1</v>
      </c>
      <c r="Y40" s="185"/>
      <c r="Z40" s="185"/>
      <c r="AA40" s="185"/>
      <c r="AB40" s="185">
        <v>139</v>
      </c>
      <c r="AC40" s="197" t="s">
        <v>2695</v>
      </c>
      <c r="AD40" s="197" t="s">
        <v>2695</v>
      </c>
      <c r="AE40" s="197">
        <v>1</v>
      </c>
      <c r="AI40" s="197">
        <v>1</v>
      </c>
    </row>
    <row r="41" spans="1:38" s="197" customFormat="1" x14ac:dyDescent="0.3">
      <c r="A41" s="226">
        <v>1550</v>
      </c>
      <c r="B41" s="185" t="s">
        <v>1790</v>
      </c>
      <c r="C41" s="185" t="s">
        <v>4344</v>
      </c>
      <c r="D41" s="185" t="s">
        <v>3061</v>
      </c>
      <c r="E41" s="185" t="s">
        <v>3281</v>
      </c>
      <c r="F41" s="185" t="s">
        <v>3187</v>
      </c>
      <c r="G41" s="185" t="s">
        <v>3282</v>
      </c>
      <c r="H41" s="185"/>
      <c r="I41" s="195" t="s">
        <v>1782</v>
      </c>
      <c r="J41" s="185" t="s">
        <v>1783</v>
      </c>
      <c r="K41" s="185" t="s">
        <v>1784</v>
      </c>
      <c r="L41" s="185" t="s">
        <v>2672</v>
      </c>
      <c r="M41" s="185" t="s">
        <v>3190</v>
      </c>
      <c r="N41" s="185" t="s">
        <v>4332</v>
      </c>
      <c r="O41" s="185" t="s">
        <v>3201</v>
      </c>
      <c r="P41" s="185" t="s">
        <v>3192</v>
      </c>
      <c r="Q41" s="185" t="s">
        <v>3193</v>
      </c>
      <c r="R41" s="185" t="s">
        <v>3194</v>
      </c>
      <c r="S41" s="196">
        <v>35309</v>
      </c>
      <c r="T41" s="185">
        <v>2</v>
      </c>
      <c r="U41" s="185" t="s">
        <v>5</v>
      </c>
      <c r="V41" s="185" t="s">
        <v>1791</v>
      </c>
      <c r="W41" s="185" t="s">
        <v>1792</v>
      </c>
      <c r="X41" s="185"/>
      <c r="Y41" s="185">
        <v>1</v>
      </c>
      <c r="Z41" s="185"/>
      <c r="AA41" s="185"/>
      <c r="AB41" s="185">
        <v>208</v>
      </c>
      <c r="AC41" s="197" t="s">
        <v>3060</v>
      </c>
      <c r="AD41" s="197" t="s">
        <v>5146</v>
      </c>
      <c r="AE41" s="197">
        <v>1</v>
      </c>
      <c r="AG41" s="197">
        <v>1</v>
      </c>
    </row>
    <row r="42" spans="1:38" s="210" customFormat="1" x14ac:dyDescent="0.3">
      <c r="A42" s="226">
        <v>1551</v>
      </c>
      <c r="B42" s="207" t="s">
        <v>93</v>
      </c>
      <c r="C42" s="207" t="s">
        <v>4934</v>
      </c>
      <c r="D42" s="207" t="s">
        <v>3283</v>
      </c>
      <c r="E42" s="207" t="s">
        <v>94</v>
      </c>
      <c r="F42" s="207" t="s">
        <v>4301</v>
      </c>
      <c r="G42" s="207" t="s">
        <v>4939</v>
      </c>
      <c r="H42" s="207"/>
      <c r="I42" s="208" t="s">
        <v>54</v>
      </c>
      <c r="J42" s="207" t="s">
        <v>95</v>
      </c>
      <c r="K42" s="207" t="s">
        <v>96</v>
      </c>
      <c r="L42" s="207" t="s">
        <v>3284</v>
      </c>
      <c r="M42" s="207" t="s">
        <v>3190</v>
      </c>
      <c r="N42" s="207" t="s">
        <v>4332</v>
      </c>
      <c r="O42" s="207" t="s">
        <v>3199</v>
      </c>
      <c r="P42" s="207" t="s">
        <v>3192</v>
      </c>
      <c r="Q42" s="207" t="s">
        <v>3193</v>
      </c>
      <c r="R42" s="207" t="s">
        <v>3194</v>
      </c>
      <c r="S42" s="209">
        <v>36404</v>
      </c>
      <c r="T42" s="207">
        <v>2</v>
      </c>
      <c r="U42" s="207" t="s">
        <v>82</v>
      </c>
      <c r="V42" s="207" t="s">
        <v>5118</v>
      </c>
      <c r="W42" s="207" t="s">
        <v>97</v>
      </c>
      <c r="X42" s="207"/>
      <c r="Y42" s="207"/>
      <c r="Z42" s="207">
        <v>1</v>
      </c>
      <c r="AA42" s="207"/>
      <c r="AB42" s="207">
        <v>699</v>
      </c>
      <c r="AC42" s="210" t="s">
        <v>2689</v>
      </c>
      <c r="AD42" s="210" t="s">
        <v>2689</v>
      </c>
      <c r="AE42" s="210">
        <v>1</v>
      </c>
      <c r="AG42" s="210">
        <v>1</v>
      </c>
    </row>
    <row r="43" spans="1:38" s="197" customFormat="1" x14ac:dyDescent="0.3">
      <c r="A43" s="226">
        <v>1552</v>
      </c>
      <c r="B43" s="185" t="s">
        <v>2653</v>
      </c>
      <c r="C43" s="185" t="s">
        <v>3285</v>
      </c>
      <c r="D43" s="185" t="s">
        <v>3186</v>
      </c>
      <c r="E43" s="185" t="s">
        <v>3286</v>
      </c>
      <c r="F43" s="185" t="s">
        <v>3187</v>
      </c>
      <c r="G43" s="185" t="s">
        <v>4478</v>
      </c>
      <c r="H43" s="185"/>
      <c r="I43" s="195" t="s">
        <v>1349</v>
      </c>
      <c r="J43" s="185" t="s">
        <v>1561</v>
      </c>
      <c r="K43" s="185" t="s">
        <v>1562</v>
      </c>
      <c r="L43" s="185" t="s">
        <v>4486</v>
      </c>
      <c r="M43" s="185" t="s">
        <v>3190</v>
      </c>
      <c r="N43" s="185" t="s">
        <v>3205</v>
      </c>
      <c r="O43" s="185" t="s">
        <v>3191</v>
      </c>
      <c r="P43" s="185" t="s">
        <v>3192</v>
      </c>
      <c r="Q43" s="185" t="s">
        <v>3193</v>
      </c>
      <c r="R43" s="185" t="s">
        <v>3194</v>
      </c>
      <c r="S43" s="196">
        <v>37135</v>
      </c>
      <c r="T43" s="185">
        <v>2</v>
      </c>
      <c r="U43" s="185" t="s">
        <v>19</v>
      </c>
      <c r="V43" s="185" t="s">
        <v>2654</v>
      </c>
      <c r="W43" s="185"/>
      <c r="X43" s="185">
        <v>1</v>
      </c>
      <c r="Y43" s="185"/>
      <c r="Z43" s="185"/>
      <c r="AA43" s="185"/>
      <c r="AB43" s="185">
        <v>70</v>
      </c>
      <c r="AC43" s="197" t="s">
        <v>2695</v>
      </c>
      <c r="AD43" s="197" t="s">
        <v>2695</v>
      </c>
      <c r="AE43" s="197">
        <v>1</v>
      </c>
      <c r="AH43" s="197">
        <v>1</v>
      </c>
    </row>
    <row r="44" spans="1:38" s="221" customFormat="1" x14ac:dyDescent="0.3">
      <c r="A44" s="226">
        <v>1553</v>
      </c>
      <c r="B44" s="218" t="s">
        <v>575</v>
      </c>
      <c r="C44" s="218" t="s">
        <v>4609</v>
      </c>
      <c r="D44" s="218" t="s">
        <v>3269</v>
      </c>
      <c r="E44" s="218" t="s">
        <v>3287</v>
      </c>
      <c r="F44" s="218" t="s">
        <v>4301</v>
      </c>
      <c r="G44" s="218" t="s">
        <v>577</v>
      </c>
      <c r="H44" s="218"/>
      <c r="I44" s="219" t="s">
        <v>41</v>
      </c>
      <c r="J44" s="218" t="s">
        <v>39</v>
      </c>
      <c r="K44" s="218" t="s">
        <v>42</v>
      </c>
      <c r="L44" s="218" t="s">
        <v>3288</v>
      </c>
      <c r="M44" s="218" t="s">
        <v>3190</v>
      </c>
      <c r="N44" s="218" t="s">
        <v>4332</v>
      </c>
      <c r="O44" s="218" t="s">
        <v>3201</v>
      </c>
      <c r="P44" s="218" t="s">
        <v>3192</v>
      </c>
      <c r="Q44" s="218" t="s">
        <v>3193</v>
      </c>
      <c r="R44" s="218" t="s">
        <v>3194</v>
      </c>
      <c r="S44" s="220">
        <v>40787</v>
      </c>
      <c r="T44" s="218">
        <v>1</v>
      </c>
      <c r="U44" s="218" t="s">
        <v>0</v>
      </c>
      <c r="V44" s="218" t="s">
        <v>576</v>
      </c>
      <c r="W44" s="218" t="s">
        <v>578</v>
      </c>
      <c r="X44" s="218">
        <v>1</v>
      </c>
      <c r="Y44" s="218">
        <v>1</v>
      </c>
      <c r="Z44" s="218"/>
      <c r="AA44" s="218"/>
      <c r="AB44" s="218">
        <v>75</v>
      </c>
      <c r="AC44" s="221" t="s">
        <v>3057</v>
      </c>
      <c r="AD44" s="221" t="s">
        <v>3057</v>
      </c>
      <c r="AE44" s="221">
        <v>0</v>
      </c>
      <c r="AK44" s="221" t="s">
        <v>5174</v>
      </c>
      <c r="AL44" s="221">
        <v>1</v>
      </c>
    </row>
    <row r="45" spans="1:38" s="221" customFormat="1" x14ac:dyDescent="0.3">
      <c r="A45" s="226">
        <v>1554</v>
      </c>
      <c r="B45" s="218" t="s">
        <v>3289</v>
      </c>
      <c r="C45" s="218" t="s">
        <v>4886</v>
      </c>
      <c r="D45" s="218" t="s">
        <v>3267</v>
      </c>
      <c r="E45" s="218" t="s">
        <v>1088</v>
      </c>
      <c r="F45" s="218" t="s">
        <v>4301</v>
      </c>
      <c r="G45" s="218" t="s">
        <v>4997</v>
      </c>
      <c r="H45" s="218"/>
      <c r="I45" s="219" t="s">
        <v>439</v>
      </c>
      <c r="J45" s="218" t="s">
        <v>437</v>
      </c>
      <c r="K45" s="218" t="s">
        <v>440</v>
      </c>
      <c r="L45" s="218" t="s">
        <v>3290</v>
      </c>
      <c r="M45" s="218" t="s">
        <v>3190</v>
      </c>
      <c r="N45" s="218" t="s">
        <v>4332</v>
      </c>
      <c r="O45" s="218" t="s">
        <v>3201</v>
      </c>
      <c r="P45" s="218" t="s">
        <v>3192</v>
      </c>
      <c r="Q45" s="218" t="s">
        <v>3193</v>
      </c>
      <c r="R45" s="218" t="s">
        <v>3194</v>
      </c>
      <c r="S45" s="220">
        <v>43344</v>
      </c>
      <c r="T45" s="218">
        <v>2</v>
      </c>
      <c r="U45" s="218" t="s">
        <v>0</v>
      </c>
      <c r="V45" s="218" t="s">
        <v>5096</v>
      </c>
      <c r="W45" s="218" t="s">
        <v>5097</v>
      </c>
      <c r="X45" s="218"/>
      <c r="Y45" s="218">
        <v>1</v>
      </c>
      <c r="Z45" s="218"/>
      <c r="AA45" s="218"/>
      <c r="AB45" s="218">
        <v>38</v>
      </c>
      <c r="AC45" s="221" t="s">
        <v>2700</v>
      </c>
      <c r="AD45" s="221" t="s">
        <v>5143</v>
      </c>
      <c r="AE45" s="221">
        <v>1</v>
      </c>
      <c r="AI45" s="221">
        <v>1</v>
      </c>
      <c r="AK45" s="233" t="s">
        <v>5174</v>
      </c>
      <c r="AL45" s="221">
        <v>1</v>
      </c>
    </row>
    <row r="46" spans="1:38" s="197" customFormat="1" x14ac:dyDescent="0.3">
      <c r="A46" s="226">
        <v>1555</v>
      </c>
      <c r="B46" s="185" t="s">
        <v>1466</v>
      </c>
      <c r="C46" s="185" t="s">
        <v>5131</v>
      </c>
      <c r="D46" s="185" t="s">
        <v>3186</v>
      </c>
      <c r="E46" s="185" t="s">
        <v>3274</v>
      </c>
      <c r="F46" s="185" t="s">
        <v>3187</v>
      </c>
      <c r="G46" s="185" t="s">
        <v>1468</v>
      </c>
      <c r="H46" s="185"/>
      <c r="I46" s="195" t="s">
        <v>8</v>
      </c>
      <c r="J46" s="185" t="s">
        <v>443</v>
      </c>
      <c r="K46" s="185" t="s">
        <v>445</v>
      </c>
      <c r="L46" s="185" t="s">
        <v>3275</v>
      </c>
      <c r="M46" s="185" t="s">
        <v>3190</v>
      </c>
      <c r="N46" s="185" t="s">
        <v>3205</v>
      </c>
      <c r="O46" s="185" t="s">
        <v>3191</v>
      </c>
      <c r="P46" s="185" t="s">
        <v>3192</v>
      </c>
      <c r="Q46" s="185" t="s">
        <v>3193</v>
      </c>
      <c r="R46" s="185" t="s">
        <v>3194</v>
      </c>
      <c r="S46" s="196">
        <v>31291</v>
      </c>
      <c r="T46" s="185">
        <v>2</v>
      </c>
      <c r="U46" s="185" t="s">
        <v>19</v>
      </c>
      <c r="V46" s="185" t="s">
        <v>1467</v>
      </c>
      <c r="W46" s="185" t="s">
        <v>446</v>
      </c>
      <c r="X46" s="185">
        <v>1</v>
      </c>
      <c r="Y46" s="185"/>
      <c r="Z46" s="185"/>
      <c r="AA46" s="185"/>
      <c r="AB46" s="185">
        <v>54</v>
      </c>
      <c r="AC46" s="197" t="s">
        <v>3057</v>
      </c>
      <c r="AD46" s="197" t="s">
        <v>3057</v>
      </c>
      <c r="AE46" s="197">
        <v>1</v>
      </c>
      <c r="AH46" s="37">
        <v>1</v>
      </c>
    </row>
    <row r="47" spans="1:38" s="210" customFormat="1" x14ac:dyDescent="0.3">
      <c r="A47" s="226">
        <v>1556</v>
      </c>
      <c r="B47" s="207" t="s">
        <v>2248</v>
      </c>
      <c r="C47" s="207" t="s">
        <v>4587</v>
      </c>
      <c r="D47" s="207" t="s">
        <v>3199</v>
      </c>
      <c r="E47" s="207" t="s">
        <v>2249</v>
      </c>
      <c r="F47" s="207" t="s">
        <v>3187</v>
      </c>
      <c r="G47" s="207" t="s">
        <v>4579</v>
      </c>
      <c r="H47" s="207"/>
      <c r="I47" s="208" t="s">
        <v>676</v>
      </c>
      <c r="J47" s="207" t="s">
        <v>2245</v>
      </c>
      <c r="K47" s="207" t="s">
        <v>2246</v>
      </c>
      <c r="L47" s="207" t="s">
        <v>3291</v>
      </c>
      <c r="M47" s="207" t="s">
        <v>3217</v>
      </c>
      <c r="N47" s="207" t="s">
        <v>3212</v>
      </c>
      <c r="O47" s="207" t="s">
        <v>3199</v>
      </c>
      <c r="P47" s="207" t="s">
        <v>3192</v>
      </c>
      <c r="Q47" s="207" t="s">
        <v>3193</v>
      </c>
      <c r="R47" s="207" t="s">
        <v>3194</v>
      </c>
      <c r="S47" s="209">
        <v>23863</v>
      </c>
      <c r="T47" s="207">
        <v>2</v>
      </c>
      <c r="U47" s="207" t="s">
        <v>82</v>
      </c>
      <c r="V47" s="207" t="s">
        <v>2250</v>
      </c>
      <c r="W47" s="207" t="s">
        <v>2251</v>
      </c>
      <c r="X47" s="207"/>
      <c r="Y47" s="207"/>
      <c r="Z47" s="207">
        <v>1</v>
      </c>
      <c r="AA47" s="207"/>
      <c r="AB47" s="207">
        <v>76</v>
      </c>
      <c r="AC47" s="210" t="s">
        <v>2695</v>
      </c>
      <c r="AD47" s="210" t="s">
        <v>2695</v>
      </c>
      <c r="AE47" s="210">
        <v>1</v>
      </c>
      <c r="AG47" s="210">
        <v>1</v>
      </c>
    </row>
    <row r="48" spans="1:38" s="204" customFormat="1" x14ac:dyDescent="0.3">
      <c r="A48" s="226">
        <v>1557</v>
      </c>
      <c r="B48" s="203" t="s">
        <v>1937</v>
      </c>
      <c r="C48" s="203" t="s">
        <v>3200</v>
      </c>
      <c r="D48" s="203" t="s">
        <v>478</v>
      </c>
      <c r="E48" s="203"/>
      <c r="F48" s="203" t="s">
        <v>3187</v>
      </c>
      <c r="G48" s="203" t="s">
        <v>3292</v>
      </c>
      <c r="H48" s="203"/>
      <c r="I48" s="205" t="s">
        <v>1167</v>
      </c>
      <c r="J48" s="203" t="s">
        <v>1935</v>
      </c>
      <c r="K48" s="203" t="s">
        <v>1936</v>
      </c>
      <c r="L48" s="203" t="s">
        <v>3293</v>
      </c>
      <c r="M48" s="203" t="s">
        <v>3217</v>
      </c>
      <c r="N48" s="203" t="s">
        <v>3205</v>
      </c>
      <c r="O48" s="203" t="s">
        <v>3201</v>
      </c>
      <c r="P48" s="203" t="s">
        <v>3192</v>
      </c>
      <c r="Q48" s="203" t="s">
        <v>3193</v>
      </c>
      <c r="R48" s="203" t="s">
        <v>3194</v>
      </c>
      <c r="S48" s="206">
        <v>24754</v>
      </c>
      <c r="T48" s="203">
        <v>2</v>
      </c>
      <c r="U48" s="203" t="s">
        <v>5</v>
      </c>
      <c r="V48" s="203" t="s">
        <v>3294</v>
      </c>
      <c r="W48" s="203" t="s">
        <v>1938</v>
      </c>
      <c r="X48" s="203">
        <v>1</v>
      </c>
      <c r="Y48" s="203">
        <v>1</v>
      </c>
      <c r="Z48" s="203"/>
      <c r="AA48" s="203"/>
      <c r="AB48" s="203">
        <v>95</v>
      </c>
      <c r="AC48" s="204" t="s">
        <v>4987</v>
      </c>
      <c r="AD48" s="204" t="s">
        <v>4987</v>
      </c>
      <c r="AE48" s="204">
        <v>0</v>
      </c>
    </row>
    <row r="49" spans="1:38" s="210" customFormat="1" x14ac:dyDescent="0.3">
      <c r="A49" s="226">
        <v>1558</v>
      </c>
      <c r="B49" s="207" t="s">
        <v>2099</v>
      </c>
      <c r="C49" s="207" t="s">
        <v>4500</v>
      </c>
      <c r="D49" s="207" t="s">
        <v>3061</v>
      </c>
      <c r="E49" s="207" t="s">
        <v>2096</v>
      </c>
      <c r="F49" s="207" t="s">
        <v>3187</v>
      </c>
      <c r="G49" s="207" t="s">
        <v>3295</v>
      </c>
      <c r="H49" s="207"/>
      <c r="I49" s="208" t="s">
        <v>334</v>
      </c>
      <c r="J49" s="207" t="s">
        <v>335</v>
      </c>
      <c r="K49" s="207" t="s">
        <v>337</v>
      </c>
      <c r="L49" s="207" t="s">
        <v>3296</v>
      </c>
      <c r="M49" s="207" t="s">
        <v>3190</v>
      </c>
      <c r="N49" s="207" t="s">
        <v>4332</v>
      </c>
      <c r="O49" s="207" t="s">
        <v>3201</v>
      </c>
      <c r="P49" s="207" t="s">
        <v>3192</v>
      </c>
      <c r="Q49" s="207" t="s">
        <v>3193</v>
      </c>
      <c r="R49" s="207" t="s">
        <v>3194</v>
      </c>
      <c r="S49" s="209">
        <v>24754</v>
      </c>
      <c r="T49" s="207">
        <v>2</v>
      </c>
      <c r="U49" s="207" t="s">
        <v>5</v>
      </c>
      <c r="V49" s="207" t="s">
        <v>2100</v>
      </c>
      <c r="W49" s="207" t="s">
        <v>2098</v>
      </c>
      <c r="X49" s="207"/>
      <c r="Y49" s="207">
        <v>1</v>
      </c>
      <c r="Z49" s="207"/>
      <c r="AA49" s="207"/>
      <c r="AB49" s="207">
        <v>116</v>
      </c>
      <c r="AC49" s="210" t="s">
        <v>2689</v>
      </c>
      <c r="AD49" s="210" t="s">
        <v>2689</v>
      </c>
      <c r="AE49" s="210">
        <v>1</v>
      </c>
      <c r="AG49" s="210">
        <v>1</v>
      </c>
    </row>
    <row r="50" spans="1:38" s="201" customFormat="1" x14ac:dyDescent="0.3">
      <c r="A50" s="226">
        <v>1569</v>
      </c>
      <c r="B50" s="198" t="s">
        <v>2448</v>
      </c>
      <c r="C50" s="198" t="s">
        <v>4396</v>
      </c>
      <c r="D50" s="198" t="s">
        <v>3061</v>
      </c>
      <c r="E50" s="198"/>
      <c r="F50" s="198" t="s">
        <v>3187</v>
      </c>
      <c r="G50" s="198" t="s">
        <v>3297</v>
      </c>
      <c r="H50" s="198"/>
      <c r="I50" s="199" t="s">
        <v>665</v>
      </c>
      <c r="J50" s="198" t="s">
        <v>2449</v>
      </c>
      <c r="K50" s="198" t="s">
        <v>2450</v>
      </c>
      <c r="L50" s="198" t="s">
        <v>3298</v>
      </c>
      <c r="M50" s="198" t="s">
        <v>3190</v>
      </c>
      <c r="N50" s="198" t="s">
        <v>3205</v>
      </c>
      <c r="O50" s="198" t="s">
        <v>3201</v>
      </c>
      <c r="P50" s="198" t="s">
        <v>3192</v>
      </c>
      <c r="Q50" s="198" t="s">
        <v>3193</v>
      </c>
      <c r="R50" s="198" t="s">
        <v>3194</v>
      </c>
      <c r="S50" s="200">
        <v>24754</v>
      </c>
      <c r="T50" s="198">
        <v>2</v>
      </c>
      <c r="U50" s="198" t="s">
        <v>5</v>
      </c>
      <c r="V50" s="198" t="s">
        <v>3299</v>
      </c>
      <c r="W50" s="198"/>
      <c r="X50" s="198"/>
      <c r="Y50" s="198">
        <v>1</v>
      </c>
      <c r="Z50" s="198"/>
      <c r="AA50" s="198"/>
      <c r="AB50" s="198">
        <v>44</v>
      </c>
      <c r="AC50" s="201" t="s">
        <v>2687</v>
      </c>
      <c r="AD50" s="201" t="s">
        <v>2687</v>
      </c>
      <c r="AE50" s="201">
        <v>0</v>
      </c>
    </row>
    <row r="51" spans="1:38" s="201" customFormat="1" x14ac:dyDescent="0.3">
      <c r="A51" s="226">
        <v>1570</v>
      </c>
      <c r="B51" s="198" t="s">
        <v>38</v>
      </c>
      <c r="C51" s="198" t="s">
        <v>3200</v>
      </c>
      <c r="D51" s="198" t="s">
        <v>478</v>
      </c>
      <c r="E51" s="198"/>
      <c r="F51" s="198" t="s">
        <v>3187</v>
      </c>
      <c r="G51" s="198" t="s">
        <v>4305</v>
      </c>
      <c r="H51" s="198"/>
      <c r="I51" s="199" t="s">
        <v>41</v>
      </c>
      <c r="J51" s="198" t="s">
        <v>39</v>
      </c>
      <c r="K51" s="198" t="s">
        <v>42</v>
      </c>
      <c r="L51" s="198" t="s">
        <v>3288</v>
      </c>
      <c r="M51" s="198" t="s">
        <v>3190</v>
      </c>
      <c r="N51" s="198" t="s">
        <v>3205</v>
      </c>
      <c r="O51" s="198" t="s">
        <v>3201</v>
      </c>
      <c r="P51" s="198" t="s">
        <v>3192</v>
      </c>
      <c r="Q51" s="198" t="s">
        <v>3193</v>
      </c>
      <c r="R51" s="198" t="s">
        <v>3194</v>
      </c>
      <c r="S51" s="200">
        <v>24755</v>
      </c>
      <c r="T51" s="198">
        <v>2</v>
      </c>
      <c r="U51" s="198" t="s">
        <v>5</v>
      </c>
      <c r="V51" s="198" t="s">
        <v>40</v>
      </c>
      <c r="W51" s="198" t="s">
        <v>43</v>
      </c>
      <c r="X51" s="198"/>
      <c r="Y51" s="198">
        <v>1</v>
      </c>
      <c r="Z51" s="198"/>
      <c r="AA51" s="198"/>
      <c r="AB51" s="198">
        <v>53</v>
      </c>
      <c r="AC51" s="201" t="s">
        <v>3057</v>
      </c>
      <c r="AD51" s="201" t="s">
        <v>3057</v>
      </c>
      <c r="AE51" s="201">
        <v>0</v>
      </c>
    </row>
    <row r="52" spans="1:38" s="204" customFormat="1" x14ac:dyDescent="0.3">
      <c r="A52" s="226">
        <v>1571</v>
      </c>
      <c r="B52" s="203" t="s">
        <v>888</v>
      </c>
      <c r="C52" s="203" t="s">
        <v>5077</v>
      </c>
      <c r="D52" s="203" t="s">
        <v>478</v>
      </c>
      <c r="E52" s="203" t="s">
        <v>3300</v>
      </c>
      <c r="F52" s="203" t="s">
        <v>3187</v>
      </c>
      <c r="G52" s="203" t="s">
        <v>3301</v>
      </c>
      <c r="H52" s="203"/>
      <c r="I52" s="205" t="s">
        <v>62</v>
      </c>
      <c r="J52" s="203" t="s">
        <v>889</v>
      </c>
      <c r="K52" s="203" t="s">
        <v>891</v>
      </c>
      <c r="L52" s="203" t="s">
        <v>3302</v>
      </c>
      <c r="M52" s="203" t="s">
        <v>3217</v>
      </c>
      <c r="N52" s="203" t="s">
        <v>3205</v>
      </c>
      <c r="O52" s="203" t="s">
        <v>3201</v>
      </c>
      <c r="P52" s="203" t="s">
        <v>3192</v>
      </c>
      <c r="Q52" s="203" t="s">
        <v>3193</v>
      </c>
      <c r="R52" s="203" t="s">
        <v>3194</v>
      </c>
      <c r="S52" s="206">
        <v>24756</v>
      </c>
      <c r="T52" s="203">
        <v>2</v>
      </c>
      <c r="U52" s="203" t="s">
        <v>5</v>
      </c>
      <c r="V52" s="203" t="s">
        <v>890</v>
      </c>
      <c r="W52" s="203" t="s">
        <v>892</v>
      </c>
      <c r="X52" s="203">
        <v>1</v>
      </c>
      <c r="Y52" s="203">
        <v>1</v>
      </c>
      <c r="Z52" s="203"/>
      <c r="AA52" s="203"/>
      <c r="AB52" s="203">
        <v>112</v>
      </c>
      <c r="AC52" s="204" t="s">
        <v>2695</v>
      </c>
      <c r="AD52" s="204" t="s">
        <v>2695</v>
      </c>
      <c r="AE52" s="204">
        <v>0</v>
      </c>
    </row>
    <row r="53" spans="1:38" s="201" customFormat="1" x14ac:dyDescent="0.3">
      <c r="A53" s="226">
        <v>1572</v>
      </c>
      <c r="B53" s="198" t="s">
        <v>2604</v>
      </c>
      <c r="C53" s="198" t="s">
        <v>3200</v>
      </c>
      <c r="D53" s="198" t="s">
        <v>478</v>
      </c>
      <c r="E53" s="198"/>
      <c r="F53" s="198" t="s">
        <v>3187</v>
      </c>
      <c r="G53" s="198" t="s">
        <v>3303</v>
      </c>
      <c r="H53" s="198"/>
      <c r="I53" s="199" t="s">
        <v>264</v>
      </c>
      <c r="J53" s="198" t="s">
        <v>2605</v>
      </c>
      <c r="K53" s="198" t="s">
        <v>2607</v>
      </c>
      <c r="L53" s="198" t="s">
        <v>3304</v>
      </c>
      <c r="M53" s="198" t="s">
        <v>3190</v>
      </c>
      <c r="N53" s="198" t="s">
        <v>3205</v>
      </c>
      <c r="O53" s="198" t="s">
        <v>3201</v>
      </c>
      <c r="P53" s="198" t="s">
        <v>3192</v>
      </c>
      <c r="Q53" s="198" t="s">
        <v>3193</v>
      </c>
      <c r="R53" s="198" t="s">
        <v>3194</v>
      </c>
      <c r="S53" s="200">
        <v>24756</v>
      </c>
      <c r="T53" s="198">
        <v>2</v>
      </c>
      <c r="U53" s="198" t="s">
        <v>5</v>
      </c>
      <c r="V53" s="198" t="s">
        <v>2606</v>
      </c>
      <c r="W53" s="198" t="s">
        <v>2608</v>
      </c>
      <c r="X53" s="198">
        <v>1</v>
      </c>
      <c r="Y53" s="198">
        <v>1</v>
      </c>
      <c r="Z53" s="198"/>
      <c r="AA53" s="198"/>
      <c r="AB53" s="198">
        <v>182</v>
      </c>
      <c r="AC53" s="201" t="s">
        <v>2687</v>
      </c>
      <c r="AD53" s="201" t="s">
        <v>2687</v>
      </c>
      <c r="AE53" s="201">
        <v>0</v>
      </c>
    </row>
    <row r="54" spans="1:38" s="201" customFormat="1" x14ac:dyDescent="0.3">
      <c r="A54" s="226">
        <v>1573</v>
      </c>
      <c r="B54" s="198" t="s">
        <v>2493</v>
      </c>
      <c r="C54" s="198" t="s">
        <v>4489</v>
      </c>
      <c r="D54" s="198" t="s">
        <v>3267</v>
      </c>
      <c r="E54" s="198" t="s">
        <v>2494</v>
      </c>
      <c r="F54" s="198" t="s">
        <v>4301</v>
      </c>
      <c r="G54" s="198" t="s">
        <v>4494</v>
      </c>
      <c r="H54" s="198"/>
      <c r="I54" s="199" t="s">
        <v>192</v>
      </c>
      <c r="J54" s="198" t="s">
        <v>2482</v>
      </c>
      <c r="K54" s="198" t="s">
        <v>2484</v>
      </c>
      <c r="L54" s="198" t="s">
        <v>3305</v>
      </c>
      <c r="M54" s="198" t="s">
        <v>3217</v>
      </c>
      <c r="N54" s="198" t="s">
        <v>3205</v>
      </c>
      <c r="O54" s="198" t="s">
        <v>3201</v>
      </c>
      <c r="P54" s="198" t="s">
        <v>3192</v>
      </c>
      <c r="Q54" s="198" t="s">
        <v>3193</v>
      </c>
      <c r="R54" s="198" t="s">
        <v>3194</v>
      </c>
      <c r="S54" s="200">
        <v>26002</v>
      </c>
      <c r="T54" s="198">
        <v>2</v>
      </c>
      <c r="U54" s="198" t="s">
        <v>0</v>
      </c>
      <c r="V54" s="198" t="s">
        <v>2495</v>
      </c>
      <c r="W54" s="198" t="s">
        <v>2496</v>
      </c>
      <c r="X54" s="198"/>
      <c r="Y54" s="198">
        <v>1</v>
      </c>
      <c r="Z54" s="198"/>
      <c r="AA54" s="198"/>
      <c r="AB54" s="198">
        <v>217</v>
      </c>
      <c r="AC54" s="201" t="s">
        <v>2689</v>
      </c>
      <c r="AD54" s="201" t="s">
        <v>2689</v>
      </c>
      <c r="AE54" s="201">
        <v>0</v>
      </c>
    </row>
    <row r="55" spans="1:38" s="210" customFormat="1" x14ac:dyDescent="0.3">
      <c r="A55" s="226">
        <v>1574</v>
      </c>
      <c r="B55" s="207" t="s">
        <v>1122</v>
      </c>
      <c r="C55" s="207" t="s">
        <v>4396</v>
      </c>
      <c r="D55" s="207" t="s">
        <v>3061</v>
      </c>
      <c r="E55" s="207"/>
      <c r="F55" s="207" t="s">
        <v>3187</v>
      </c>
      <c r="G55" s="207" t="s">
        <v>4502</v>
      </c>
      <c r="H55" s="207"/>
      <c r="I55" s="208" t="s">
        <v>1119</v>
      </c>
      <c r="J55" s="207" t="s">
        <v>1117</v>
      </c>
      <c r="K55" s="207" t="s">
        <v>1120</v>
      </c>
      <c r="L55" s="207" t="s">
        <v>3306</v>
      </c>
      <c r="M55" s="207" t="s">
        <v>3190</v>
      </c>
      <c r="N55" s="207" t="s">
        <v>4332</v>
      </c>
      <c r="O55" s="207" t="s">
        <v>3201</v>
      </c>
      <c r="P55" s="207" t="s">
        <v>3192</v>
      </c>
      <c r="Q55" s="207" t="s">
        <v>3193</v>
      </c>
      <c r="R55" s="207" t="s">
        <v>3194</v>
      </c>
      <c r="S55" s="209">
        <v>30926</v>
      </c>
      <c r="T55" s="207">
        <v>2</v>
      </c>
      <c r="U55" s="207" t="s">
        <v>5</v>
      </c>
      <c r="V55" s="207" t="s">
        <v>1123</v>
      </c>
      <c r="W55" s="207" t="s">
        <v>1124</v>
      </c>
      <c r="X55" s="207"/>
      <c r="Y55" s="207">
        <v>1</v>
      </c>
      <c r="Z55" s="207"/>
      <c r="AA55" s="207"/>
      <c r="AB55" s="207">
        <v>142</v>
      </c>
      <c r="AC55" s="210" t="s">
        <v>3058</v>
      </c>
      <c r="AD55" s="210" t="s">
        <v>5146</v>
      </c>
      <c r="AE55" s="210">
        <v>1</v>
      </c>
      <c r="AJ55" s="210">
        <v>1</v>
      </c>
    </row>
    <row r="56" spans="1:38" s="204" customFormat="1" x14ac:dyDescent="0.3">
      <c r="A56" s="226">
        <v>1575</v>
      </c>
      <c r="B56" s="203" t="s">
        <v>725</v>
      </c>
      <c r="C56" s="203" t="s">
        <v>4865</v>
      </c>
      <c r="D56" s="203" t="s">
        <v>3186</v>
      </c>
      <c r="E56" s="203" t="s">
        <v>4868</v>
      </c>
      <c r="F56" s="203" t="s">
        <v>3187</v>
      </c>
      <c r="G56" s="203" t="s">
        <v>3307</v>
      </c>
      <c r="H56" s="203"/>
      <c r="I56" s="205" t="s">
        <v>722</v>
      </c>
      <c r="J56" s="203" t="s">
        <v>720</v>
      </c>
      <c r="K56" s="203" t="s">
        <v>723</v>
      </c>
      <c r="L56" s="203" t="s">
        <v>3308</v>
      </c>
      <c r="M56" s="203" t="s">
        <v>3217</v>
      </c>
      <c r="N56" s="203" t="s">
        <v>3205</v>
      </c>
      <c r="O56" s="203" t="s">
        <v>3191</v>
      </c>
      <c r="P56" s="203" t="s">
        <v>3192</v>
      </c>
      <c r="Q56" s="203" t="s">
        <v>3193</v>
      </c>
      <c r="R56" s="203" t="s">
        <v>3194</v>
      </c>
      <c r="S56" s="206">
        <v>30926</v>
      </c>
      <c r="T56" s="203">
        <v>2</v>
      </c>
      <c r="U56" s="203" t="s">
        <v>19</v>
      </c>
      <c r="V56" s="203" t="s">
        <v>726</v>
      </c>
      <c r="W56" s="203" t="s">
        <v>727</v>
      </c>
      <c r="X56" s="203">
        <v>1</v>
      </c>
      <c r="Y56" s="203"/>
      <c r="Z56" s="203"/>
      <c r="AA56" s="203"/>
      <c r="AB56" s="203">
        <v>68</v>
      </c>
      <c r="AC56" s="204" t="s">
        <v>3057</v>
      </c>
      <c r="AD56" s="204" t="s">
        <v>3057</v>
      </c>
      <c r="AE56" s="204">
        <v>0</v>
      </c>
    </row>
    <row r="57" spans="1:38" s="221" customFormat="1" x14ac:dyDescent="0.3">
      <c r="A57" s="226">
        <v>1576</v>
      </c>
      <c r="B57" s="218" t="s">
        <v>3309</v>
      </c>
      <c r="C57" s="218" t="s">
        <v>4935</v>
      </c>
      <c r="D57" s="218" t="s">
        <v>3310</v>
      </c>
      <c r="E57" s="218" t="s">
        <v>3311</v>
      </c>
      <c r="F57" s="218" t="s">
        <v>4301</v>
      </c>
      <c r="G57" s="218" t="s">
        <v>4306</v>
      </c>
      <c r="H57" s="218"/>
      <c r="I57" s="219" t="s">
        <v>54</v>
      </c>
      <c r="J57" s="218" t="s">
        <v>95</v>
      </c>
      <c r="K57" s="218" t="s">
        <v>96</v>
      </c>
      <c r="L57" s="218" t="s">
        <v>3284</v>
      </c>
      <c r="M57" s="218" t="s">
        <v>3190</v>
      </c>
      <c r="N57" s="218" t="s">
        <v>4332</v>
      </c>
      <c r="O57" s="218" t="s">
        <v>3312</v>
      </c>
      <c r="P57" s="218" t="s">
        <v>3192</v>
      </c>
      <c r="Q57" s="218" t="s">
        <v>3313</v>
      </c>
      <c r="R57" s="218" t="s">
        <v>3314</v>
      </c>
      <c r="S57" s="220">
        <v>40422</v>
      </c>
      <c r="T57" s="218">
        <v>2</v>
      </c>
      <c r="U57" s="218" t="s">
        <v>184</v>
      </c>
      <c r="V57" s="218" t="s">
        <v>5118</v>
      </c>
      <c r="W57" s="218" t="s">
        <v>97</v>
      </c>
      <c r="X57" s="218"/>
      <c r="Y57" s="218"/>
      <c r="Z57" s="218"/>
      <c r="AA57" s="218">
        <v>1</v>
      </c>
      <c r="AB57" s="218">
        <f>etab_agricole!O9</f>
        <v>65</v>
      </c>
      <c r="AC57" s="221" t="s">
        <v>2689</v>
      </c>
      <c r="AD57" s="221" t="s">
        <v>2689</v>
      </c>
      <c r="AE57" s="221">
        <v>1</v>
      </c>
      <c r="AG57" s="221">
        <v>1</v>
      </c>
      <c r="AK57" s="221" t="s">
        <v>5192</v>
      </c>
      <c r="AL57" s="221">
        <v>1</v>
      </c>
    </row>
    <row r="58" spans="1:38" s="201" customFormat="1" x14ac:dyDescent="0.3">
      <c r="A58" s="226">
        <v>1577</v>
      </c>
      <c r="B58" s="198" t="s">
        <v>2132</v>
      </c>
      <c r="C58" s="198" t="s">
        <v>4566</v>
      </c>
      <c r="D58" s="198" t="s">
        <v>478</v>
      </c>
      <c r="E58" s="198" t="s">
        <v>2133</v>
      </c>
      <c r="F58" s="198" t="s">
        <v>3187</v>
      </c>
      <c r="G58" s="198" t="s">
        <v>3315</v>
      </c>
      <c r="H58" s="198"/>
      <c r="I58" s="199" t="s">
        <v>454</v>
      </c>
      <c r="J58" s="198" t="s">
        <v>2135</v>
      </c>
      <c r="K58" s="198" t="s">
        <v>2136</v>
      </c>
      <c r="L58" s="198" t="s">
        <v>3316</v>
      </c>
      <c r="M58" s="198" t="s">
        <v>3190</v>
      </c>
      <c r="N58" s="198" t="s">
        <v>3205</v>
      </c>
      <c r="O58" s="198" t="s">
        <v>3201</v>
      </c>
      <c r="P58" s="198" t="s">
        <v>3192</v>
      </c>
      <c r="Q58" s="198" t="s">
        <v>3193</v>
      </c>
      <c r="R58" s="198" t="s">
        <v>3194</v>
      </c>
      <c r="S58" s="200">
        <v>24755</v>
      </c>
      <c r="T58" s="198">
        <v>2</v>
      </c>
      <c r="U58" s="198" t="s">
        <v>5</v>
      </c>
      <c r="V58" s="198" t="s">
        <v>2134</v>
      </c>
      <c r="W58" s="198" t="s">
        <v>2137</v>
      </c>
      <c r="X58" s="198"/>
      <c r="Y58" s="198">
        <v>1</v>
      </c>
      <c r="Z58" s="198"/>
      <c r="AA58" s="198"/>
      <c r="AB58" s="198">
        <v>218</v>
      </c>
      <c r="AC58" s="201" t="s">
        <v>2689</v>
      </c>
      <c r="AD58" s="201" t="s">
        <v>2689</v>
      </c>
      <c r="AE58" s="201">
        <v>0</v>
      </c>
    </row>
    <row r="59" spans="1:38" s="221" customFormat="1" x14ac:dyDescent="0.3">
      <c r="A59" s="226">
        <v>2276</v>
      </c>
      <c r="B59" s="218" t="s">
        <v>5037</v>
      </c>
      <c r="C59" s="218" t="s">
        <v>5129</v>
      </c>
      <c r="D59" s="218" t="s">
        <v>3791</v>
      </c>
      <c r="E59" s="218" t="s">
        <v>5038</v>
      </c>
      <c r="F59" s="218" t="s">
        <v>4301</v>
      </c>
      <c r="G59" s="218" t="s">
        <v>5039</v>
      </c>
      <c r="H59" s="218"/>
      <c r="I59" s="219" t="s">
        <v>454</v>
      </c>
      <c r="J59" s="218" t="s">
        <v>2135</v>
      </c>
      <c r="K59" s="218" t="s">
        <v>2136</v>
      </c>
      <c r="L59" s="218" t="s">
        <v>3316</v>
      </c>
      <c r="M59" s="218" t="s">
        <v>3217</v>
      </c>
      <c r="N59" s="218" t="s">
        <v>4332</v>
      </c>
      <c r="O59" s="218" t="s">
        <v>3191</v>
      </c>
      <c r="P59" s="218" t="s">
        <v>3192</v>
      </c>
      <c r="Q59" s="218" t="s">
        <v>3193</v>
      </c>
      <c r="R59" s="218" t="s">
        <v>3194</v>
      </c>
      <c r="S59" s="220">
        <v>45126</v>
      </c>
      <c r="T59" s="218">
        <v>1</v>
      </c>
      <c r="U59" s="218"/>
      <c r="V59" s="218"/>
      <c r="W59" s="218"/>
      <c r="X59" s="218">
        <v>1</v>
      </c>
      <c r="Y59" s="218"/>
      <c r="Z59" s="218"/>
      <c r="AA59" s="218"/>
      <c r="AB59" s="218">
        <v>0</v>
      </c>
      <c r="AC59" s="221" t="s">
        <v>2689</v>
      </c>
      <c r="AD59" s="221" t="s">
        <v>2689</v>
      </c>
      <c r="AE59" s="221">
        <v>0</v>
      </c>
      <c r="AK59" s="221" t="s">
        <v>5174</v>
      </c>
      <c r="AL59" s="221">
        <v>1</v>
      </c>
    </row>
    <row r="60" spans="1:38" s="201" customFormat="1" x14ac:dyDescent="0.3">
      <c r="A60" s="226">
        <v>1578</v>
      </c>
      <c r="B60" s="198" t="s">
        <v>1956</v>
      </c>
      <c r="C60" s="198" t="s">
        <v>4448</v>
      </c>
      <c r="D60" s="198" t="s">
        <v>3061</v>
      </c>
      <c r="E60" s="198" t="s">
        <v>1951</v>
      </c>
      <c r="F60" s="198" t="s">
        <v>3187</v>
      </c>
      <c r="G60" s="198" t="s">
        <v>3317</v>
      </c>
      <c r="H60" s="198"/>
      <c r="I60" s="199" t="s">
        <v>1</v>
      </c>
      <c r="J60" s="198" t="s">
        <v>2</v>
      </c>
      <c r="K60" s="198" t="s">
        <v>3</v>
      </c>
      <c r="L60" s="198" t="s">
        <v>2665</v>
      </c>
      <c r="M60" s="198" t="s">
        <v>3217</v>
      </c>
      <c r="N60" s="198" t="s">
        <v>3205</v>
      </c>
      <c r="O60" s="198" t="s">
        <v>3201</v>
      </c>
      <c r="P60" s="198" t="s">
        <v>3192</v>
      </c>
      <c r="Q60" s="198" t="s">
        <v>3193</v>
      </c>
      <c r="R60" s="198" t="s">
        <v>3194</v>
      </c>
      <c r="S60" s="200">
        <v>24754</v>
      </c>
      <c r="T60" s="198">
        <v>2</v>
      </c>
      <c r="U60" s="198" t="s">
        <v>5</v>
      </c>
      <c r="V60" s="198" t="s">
        <v>3318</v>
      </c>
      <c r="W60" s="198" t="s">
        <v>1957</v>
      </c>
      <c r="X60" s="198"/>
      <c r="Y60" s="198">
        <v>1</v>
      </c>
      <c r="Z60" s="198"/>
      <c r="AA60" s="198"/>
      <c r="AB60" s="198">
        <v>202</v>
      </c>
      <c r="AC60" s="201" t="s">
        <v>2702</v>
      </c>
      <c r="AD60" s="201" t="s">
        <v>5137</v>
      </c>
      <c r="AE60" s="201">
        <v>0</v>
      </c>
    </row>
    <row r="61" spans="1:38" s="201" customFormat="1" x14ac:dyDescent="0.3">
      <c r="A61" s="226">
        <v>1579</v>
      </c>
      <c r="B61" s="198" t="s">
        <v>2505</v>
      </c>
      <c r="C61" s="198" t="s">
        <v>4396</v>
      </c>
      <c r="D61" s="198" t="s">
        <v>3061</v>
      </c>
      <c r="E61" s="198"/>
      <c r="F61" s="198" t="s">
        <v>3187</v>
      </c>
      <c r="G61" s="198" t="s">
        <v>4307</v>
      </c>
      <c r="H61" s="198"/>
      <c r="I61" s="199" t="s">
        <v>271</v>
      </c>
      <c r="J61" s="198" t="s">
        <v>3319</v>
      </c>
      <c r="K61" s="198" t="s">
        <v>2507</v>
      </c>
      <c r="L61" s="198" t="s">
        <v>4498</v>
      </c>
      <c r="M61" s="198" t="s">
        <v>3231</v>
      </c>
      <c r="N61" s="198" t="s">
        <v>3320</v>
      </c>
      <c r="O61" s="198" t="s">
        <v>3201</v>
      </c>
      <c r="P61" s="198" t="s">
        <v>3192</v>
      </c>
      <c r="Q61" s="198" t="s">
        <v>3193</v>
      </c>
      <c r="R61" s="198" t="s">
        <v>3194</v>
      </c>
      <c r="S61" s="200">
        <v>24754</v>
      </c>
      <c r="T61" s="198">
        <v>2</v>
      </c>
      <c r="U61" s="198" t="s">
        <v>5</v>
      </c>
      <c r="V61" s="198" t="s">
        <v>2506</v>
      </c>
      <c r="W61" s="198" t="s">
        <v>2508</v>
      </c>
      <c r="X61" s="198"/>
      <c r="Y61" s="198">
        <v>1</v>
      </c>
      <c r="Z61" s="198"/>
      <c r="AA61" s="198"/>
      <c r="AB61" s="198">
        <v>34</v>
      </c>
      <c r="AC61" s="201" t="s">
        <v>2709</v>
      </c>
      <c r="AD61" s="201" t="s">
        <v>2709</v>
      </c>
      <c r="AE61" s="201">
        <v>0</v>
      </c>
    </row>
    <row r="62" spans="1:38" s="201" customFormat="1" x14ac:dyDescent="0.3">
      <c r="A62" s="226">
        <v>1587</v>
      </c>
      <c r="B62" s="198" t="s">
        <v>1842</v>
      </c>
      <c r="C62" s="198" t="s">
        <v>3185</v>
      </c>
      <c r="D62" s="198" t="s">
        <v>3186</v>
      </c>
      <c r="E62" s="198"/>
      <c r="F62" s="198" t="s">
        <v>3187</v>
      </c>
      <c r="G62" s="198" t="s">
        <v>3321</v>
      </c>
      <c r="H62" s="198"/>
      <c r="I62" s="199" t="s">
        <v>295</v>
      </c>
      <c r="J62" s="198" t="s">
        <v>293</v>
      </c>
      <c r="K62" s="198" t="s">
        <v>296</v>
      </c>
      <c r="L62" s="198" t="s">
        <v>4526</v>
      </c>
      <c r="M62" s="198" t="s">
        <v>3190</v>
      </c>
      <c r="N62" s="198" t="s">
        <v>3205</v>
      </c>
      <c r="O62" s="198" t="s">
        <v>3191</v>
      </c>
      <c r="P62" s="198" t="s">
        <v>3192</v>
      </c>
      <c r="Q62" s="198" t="s">
        <v>3193</v>
      </c>
      <c r="R62" s="198" t="s">
        <v>3194</v>
      </c>
      <c r="S62" s="200">
        <v>24754</v>
      </c>
      <c r="T62" s="198">
        <v>2</v>
      </c>
      <c r="U62" s="198" t="s">
        <v>19</v>
      </c>
      <c r="V62" s="198" t="s">
        <v>3322</v>
      </c>
      <c r="W62" s="198" t="s">
        <v>297</v>
      </c>
      <c r="X62" s="198">
        <v>1</v>
      </c>
      <c r="Y62" s="198"/>
      <c r="Z62" s="198"/>
      <c r="AA62" s="198"/>
      <c r="AB62" s="198">
        <v>63</v>
      </c>
      <c r="AC62" s="201" t="s">
        <v>4993</v>
      </c>
      <c r="AD62" s="201" t="s">
        <v>5145</v>
      </c>
      <c r="AE62" s="201">
        <v>0</v>
      </c>
    </row>
    <row r="63" spans="1:38" s="204" customFormat="1" x14ac:dyDescent="0.3">
      <c r="A63" s="226">
        <v>1581</v>
      </c>
      <c r="B63" s="203" t="s">
        <v>2573</v>
      </c>
      <c r="C63" s="203" t="s">
        <v>3323</v>
      </c>
      <c r="D63" s="203" t="s">
        <v>3186</v>
      </c>
      <c r="E63" s="203" t="s">
        <v>2569</v>
      </c>
      <c r="F63" s="203" t="s">
        <v>3187</v>
      </c>
      <c r="G63" s="203" t="s">
        <v>3324</v>
      </c>
      <c r="H63" s="203"/>
      <c r="I63" s="205" t="s">
        <v>22</v>
      </c>
      <c r="J63" s="203" t="s">
        <v>2570</v>
      </c>
      <c r="K63" s="203" t="s">
        <v>2571</v>
      </c>
      <c r="L63" s="203" t="s">
        <v>3271</v>
      </c>
      <c r="M63" s="203" t="s">
        <v>3190</v>
      </c>
      <c r="N63" s="203" t="s">
        <v>3205</v>
      </c>
      <c r="O63" s="203" t="s">
        <v>3191</v>
      </c>
      <c r="P63" s="203" t="s">
        <v>3192</v>
      </c>
      <c r="Q63" s="203" t="s">
        <v>3193</v>
      </c>
      <c r="R63" s="203" t="s">
        <v>3194</v>
      </c>
      <c r="S63" s="206">
        <v>24756</v>
      </c>
      <c r="T63" s="203">
        <v>2</v>
      </c>
      <c r="U63" s="203" t="s">
        <v>19</v>
      </c>
      <c r="V63" s="203" t="s">
        <v>3325</v>
      </c>
      <c r="W63" s="203" t="s">
        <v>2574</v>
      </c>
      <c r="X63" s="203">
        <v>1</v>
      </c>
      <c r="Y63" s="203"/>
      <c r="Z63" s="203"/>
      <c r="AA63" s="203"/>
      <c r="AB63" s="203">
        <v>80</v>
      </c>
      <c r="AC63" s="204" t="s">
        <v>3057</v>
      </c>
      <c r="AD63" s="204" t="s">
        <v>3057</v>
      </c>
      <c r="AE63" s="204">
        <v>0</v>
      </c>
    </row>
    <row r="64" spans="1:38" s="204" customFormat="1" x14ac:dyDescent="0.3">
      <c r="A64" s="226">
        <v>1582</v>
      </c>
      <c r="B64" s="203" t="s">
        <v>374</v>
      </c>
      <c r="C64" s="203" t="s">
        <v>3200</v>
      </c>
      <c r="D64" s="203" t="s">
        <v>478</v>
      </c>
      <c r="E64" s="203"/>
      <c r="F64" s="203" t="s">
        <v>3187</v>
      </c>
      <c r="G64" s="203" t="s">
        <v>3256</v>
      </c>
      <c r="H64" s="203"/>
      <c r="I64" s="205" t="s">
        <v>376</v>
      </c>
      <c r="J64" s="203" t="s">
        <v>377</v>
      </c>
      <c r="K64" s="203" t="s">
        <v>378</v>
      </c>
      <c r="L64" s="203" t="s">
        <v>4814</v>
      </c>
      <c r="M64" s="203" t="s">
        <v>3190</v>
      </c>
      <c r="N64" s="203" t="s">
        <v>4332</v>
      </c>
      <c r="O64" s="203" t="s">
        <v>3201</v>
      </c>
      <c r="P64" s="203" t="s">
        <v>3192</v>
      </c>
      <c r="Q64" s="203" t="s">
        <v>3193</v>
      </c>
      <c r="R64" s="203" t="s">
        <v>3194</v>
      </c>
      <c r="S64" s="206">
        <v>24756</v>
      </c>
      <c r="T64" s="203">
        <v>1</v>
      </c>
      <c r="U64" s="203" t="s">
        <v>5</v>
      </c>
      <c r="V64" s="203" t="s">
        <v>375</v>
      </c>
      <c r="W64" s="203" t="s">
        <v>379</v>
      </c>
      <c r="X64" s="203">
        <v>1</v>
      </c>
      <c r="Y64" s="203">
        <v>1</v>
      </c>
      <c r="Z64" s="203"/>
      <c r="AA64" s="203"/>
      <c r="AB64" s="203">
        <v>83</v>
      </c>
      <c r="AC64" s="204" t="s">
        <v>2689</v>
      </c>
      <c r="AD64" s="204" t="s">
        <v>2689</v>
      </c>
      <c r="AE64" s="204">
        <v>0</v>
      </c>
    </row>
    <row r="65" spans="1:38" s="201" customFormat="1" x14ac:dyDescent="0.3">
      <c r="A65" s="226">
        <v>1583</v>
      </c>
      <c r="B65" s="198" t="s">
        <v>2304</v>
      </c>
      <c r="C65" s="198" t="s">
        <v>3185</v>
      </c>
      <c r="D65" s="198" t="s">
        <v>3186</v>
      </c>
      <c r="E65" s="198"/>
      <c r="F65" s="198" t="s">
        <v>3187</v>
      </c>
      <c r="G65" s="198" t="s">
        <v>4333</v>
      </c>
      <c r="H65" s="198"/>
      <c r="I65" s="199" t="s">
        <v>35</v>
      </c>
      <c r="J65" s="198" t="s">
        <v>2305</v>
      </c>
      <c r="K65" s="198" t="s">
        <v>971</v>
      </c>
      <c r="L65" s="198" t="s">
        <v>3326</v>
      </c>
      <c r="M65" s="198" t="s">
        <v>3190</v>
      </c>
      <c r="N65" s="198" t="s">
        <v>4332</v>
      </c>
      <c r="O65" s="198" t="s">
        <v>3191</v>
      </c>
      <c r="P65" s="198" t="s">
        <v>3192</v>
      </c>
      <c r="Q65" s="198" t="s">
        <v>3193</v>
      </c>
      <c r="R65" s="198" t="s">
        <v>3194</v>
      </c>
      <c r="S65" s="200">
        <v>24754</v>
      </c>
      <c r="T65" s="198">
        <v>2</v>
      </c>
      <c r="U65" s="198" t="s">
        <v>19</v>
      </c>
      <c r="V65" s="198" t="s">
        <v>3327</v>
      </c>
      <c r="W65" s="198" t="s">
        <v>2306</v>
      </c>
      <c r="X65" s="198">
        <v>1</v>
      </c>
      <c r="Y65" s="198"/>
      <c r="Z65" s="198"/>
      <c r="AA65" s="198"/>
      <c r="AB65" s="198">
        <v>50</v>
      </c>
      <c r="AC65" s="198" t="s">
        <v>2687</v>
      </c>
      <c r="AD65" s="198" t="s">
        <v>2687</v>
      </c>
      <c r="AE65" s="201">
        <v>0</v>
      </c>
    </row>
    <row r="66" spans="1:38" s="197" customFormat="1" x14ac:dyDescent="0.3">
      <c r="A66" s="226">
        <v>1584</v>
      </c>
      <c r="B66" s="185" t="s">
        <v>713</v>
      </c>
      <c r="C66" s="185" t="s">
        <v>4862</v>
      </c>
      <c r="D66" s="185" t="s">
        <v>3061</v>
      </c>
      <c r="E66" s="185" t="s">
        <v>3328</v>
      </c>
      <c r="F66" s="185" t="s">
        <v>3187</v>
      </c>
      <c r="G66" s="185" t="s">
        <v>3329</v>
      </c>
      <c r="H66" s="185"/>
      <c r="I66" s="195" t="s">
        <v>710</v>
      </c>
      <c r="J66" s="185" t="s">
        <v>709</v>
      </c>
      <c r="K66" s="185" t="s">
        <v>711</v>
      </c>
      <c r="L66" s="185" t="s">
        <v>3330</v>
      </c>
      <c r="M66" s="185" t="s">
        <v>3190</v>
      </c>
      <c r="N66" s="185" t="s">
        <v>3205</v>
      </c>
      <c r="O66" s="185" t="s">
        <v>3201</v>
      </c>
      <c r="P66" s="185" t="s">
        <v>3192</v>
      </c>
      <c r="Q66" s="185" t="s">
        <v>3193</v>
      </c>
      <c r="R66" s="185" t="s">
        <v>3194</v>
      </c>
      <c r="S66" s="196">
        <v>25723</v>
      </c>
      <c r="T66" s="185">
        <v>2</v>
      </c>
      <c r="U66" s="185" t="s">
        <v>5</v>
      </c>
      <c r="V66" s="185" t="s">
        <v>5094</v>
      </c>
      <c r="W66" s="185" t="s">
        <v>712</v>
      </c>
      <c r="X66" s="185"/>
      <c r="Y66" s="185">
        <v>1</v>
      </c>
      <c r="Z66" s="185"/>
      <c r="AA66" s="185"/>
      <c r="AB66" s="185">
        <v>195</v>
      </c>
      <c r="AC66" s="197" t="s">
        <v>2702</v>
      </c>
      <c r="AD66" s="197" t="s">
        <v>2695</v>
      </c>
      <c r="AE66" s="197">
        <v>1</v>
      </c>
      <c r="AJ66" s="197">
        <v>1</v>
      </c>
    </row>
    <row r="67" spans="1:38" s="204" customFormat="1" x14ac:dyDescent="0.3">
      <c r="A67" s="226">
        <v>1585</v>
      </c>
      <c r="B67" s="203" t="s">
        <v>1950</v>
      </c>
      <c r="C67" s="203" t="s">
        <v>3331</v>
      </c>
      <c r="D67" s="203" t="s">
        <v>3186</v>
      </c>
      <c r="E67" s="203" t="s">
        <v>1951</v>
      </c>
      <c r="F67" s="203" t="s">
        <v>3187</v>
      </c>
      <c r="G67" s="203" t="s">
        <v>3332</v>
      </c>
      <c r="H67" s="203"/>
      <c r="I67" s="205" t="s">
        <v>1</v>
      </c>
      <c r="J67" s="203" t="s">
        <v>2</v>
      </c>
      <c r="K67" s="203" t="s">
        <v>3</v>
      </c>
      <c r="L67" s="203" t="s">
        <v>2665</v>
      </c>
      <c r="M67" s="203" t="s">
        <v>3190</v>
      </c>
      <c r="N67" s="203" t="s">
        <v>3205</v>
      </c>
      <c r="O67" s="203" t="s">
        <v>3191</v>
      </c>
      <c r="P67" s="203" t="s">
        <v>3192</v>
      </c>
      <c r="Q67" s="203" t="s">
        <v>3193</v>
      </c>
      <c r="R67" s="203" t="s">
        <v>3194</v>
      </c>
      <c r="S67" s="206">
        <v>24754</v>
      </c>
      <c r="T67" s="203">
        <v>2</v>
      </c>
      <c r="U67" s="203" t="s">
        <v>19</v>
      </c>
      <c r="V67" s="203" t="s">
        <v>3333</v>
      </c>
      <c r="W67" s="203" t="s">
        <v>1952</v>
      </c>
      <c r="X67" s="203">
        <v>1</v>
      </c>
      <c r="Y67" s="203"/>
      <c r="Z67" s="203"/>
      <c r="AA67" s="203"/>
      <c r="AB67" s="203">
        <v>90</v>
      </c>
      <c r="AC67" s="204" t="s">
        <v>2702</v>
      </c>
      <c r="AD67" s="204" t="s">
        <v>5137</v>
      </c>
      <c r="AE67" s="204">
        <v>0</v>
      </c>
    </row>
    <row r="68" spans="1:38" s="201" customFormat="1" x14ac:dyDescent="0.3">
      <c r="A68" s="226">
        <v>1586</v>
      </c>
      <c r="B68" s="198" t="s">
        <v>1087</v>
      </c>
      <c r="C68" s="198" t="s">
        <v>4559</v>
      </c>
      <c r="D68" s="198" t="s">
        <v>3269</v>
      </c>
      <c r="E68" s="198" t="s">
        <v>1088</v>
      </c>
      <c r="F68" s="198" t="s">
        <v>4301</v>
      </c>
      <c r="G68" s="198" t="s">
        <v>3334</v>
      </c>
      <c r="H68" s="198"/>
      <c r="I68" s="199" t="s">
        <v>271</v>
      </c>
      <c r="J68" s="198" t="s">
        <v>245</v>
      </c>
      <c r="K68" s="198" t="s">
        <v>35</v>
      </c>
      <c r="L68" s="198" t="s">
        <v>3255</v>
      </c>
      <c r="M68" s="198" t="s">
        <v>3190</v>
      </c>
      <c r="N68" s="198" t="s">
        <v>4332</v>
      </c>
      <c r="O68" s="198" t="s">
        <v>3201</v>
      </c>
      <c r="P68" s="198" t="s">
        <v>3192</v>
      </c>
      <c r="Q68" s="198" t="s">
        <v>3193</v>
      </c>
      <c r="R68" s="198" t="s">
        <v>3194</v>
      </c>
      <c r="S68" s="200">
        <v>26015</v>
      </c>
      <c r="T68" s="198">
        <v>2</v>
      </c>
      <c r="U68" s="198" t="s">
        <v>0</v>
      </c>
      <c r="V68" s="198" t="s">
        <v>1089</v>
      </c>
      <c r="W68" s="198" t="s">
        <v>1090</v>
      </c>
      <c r="X68" s="198"/>
      <c r="Y68" s="198">
        <v>1</v>
      </c>
      <c r="Z68" s="198"/>
      <c r="AA68" s="198"/>
      <c r="AB68" s="198">
        <v>57</v>
      </c>
      <c r="AC68" s="201" t="s">
        <v>2709</v>
      </c>
      <c r="AD68" s="201" t="s">
        <v>2709</v>
      </c>
      <c r="AE68" s="201">
        <v>0</v>
      </c>
    </row>
    <row r="69" spans="1:38" s="201" customFormat="1" x14ac:dyDescent="0.3">
      <c r="A69" s="226">
        <v>1588</v>
      </c>
      <c r="B69" s="198" t="s">
        <v>1061</v>
      </c>
      <c r="C69" s="198" t="s">
        <v>3335</v>
      </c>
      <c r="D69" s="198" t="s">
        <v>478</v>
      </c>
      <c r="E69" s="198" t="s">
        <v>3336</v>
      </c>
      <c r="F69" s="198" t="s">
        <v>3187</v>
      </c>
      <c r="G69" s="198" t="s">
        <v>4969</v>
      </c>
      <c r="H69" s="198"/>
      <c r="I69" s="199" t="s">
        <v>8</v>
      </c>
      <c r="J69" s="198" t="s">
        <v>1062</v>
      </c>
      <c r="K69" s="198" t="s">
        <v>1063</v>
      </c>
      <c r="L69" s="198" t="s">
        <v>4533</v>
      </c>
      <c r="M69" s="198" t="s">
        <v>3190</v>
      </c>
      <c r="N69" s="198" t="s">
        <v>3205</v>
      </c>
      <c r="O69" s="198" t="s">
        <v>3201</v>
      </c>
      <c r="P69" s="198" t="s">
        <v>3192</v>
      </c>
      <c r="Q69" s="198" t="s">
        <v>3193</v>
      </c>
      <c r="R69" s="198" t="s">
        <v>3194</v>
      </c>
      <c r="S69" s="200">
        <v>24754</v>
      </c>
      <c r="T69" s="198">
        <v>2</v>
      </c>
      <c r="U69" s="198" t="s">
        <v>5</v>
      </c>
      <c r="V69" s="198" t="s">
        <v>3337</v>
      </c>
      <c r="W69" s="198" t="s">
        <v>1064</v>
      </c>
      <c r="X69" s="198"/>
      <c r="Y69" s="198">
        <v>1</v>
      </c>
      <c r="Z69" s="198"/>
      <c r="AA69" s="198"/>
      <c r="AB69" s="198">
        <v>86</v>
      </c>
      <c r="AC69" s="201" t="s">
        <v>3057</v>
      </c>
      <c r="AD69" s="201" t="s">
        <v>3057</v>
      </c>
      <c r="AE69" s="201">
        <v>0</v>
      </c>
    </row>
    <row r="70" spans="1:38" s="201" customFormat="1" x14ac:dyDescent="0.3">
      <c r="A70" s="226">
        <v>1589</v>
      </c>
      <c r="B70" s="198" t="s">
        <v>2382</v>
      </c>
      <c r="C70" s="198" t="s">
        <v>4396</v>
      </c>
      <c r="D70" s="198" t="s">
        <v>3061</v>
      </c>
      <c r="E70" s="198"/>
      <c r="F70" s="198" t="s">
        <v>3187</v>
      </c>
      <c r="G70" s="198" t="s">
        <v>4546</v>
      </c>
      <c r="H70" s="198"/>
      <c r="I70" s="199" t="s">
        <v>2385</v>
      </c>
      <c r="J70" s="198" t="s">
        <v>2383</v>
      </c>
      <c r="K70" s="198" t="s">
        <v>609</v>
      </c>
      <c r="L70" s="198" t="s">
        <v>4550</v>
      </c>
      <c r="M70" s="198" t="s">
        <v>3190</v>
      </c>
      <c r="N70" s="198" t="s">
        <v>3205</v>
      </c>
      <c r="O70" s="198" t="s">
        <v>3201</v>
      </c>
      <c r="P70" s="198" t="s">
        <v>3192</v>
      </c>
      <c r="Q70" s="198" t="s">
        <v>3193</v>
      </c>
      <c r="R70" s="198" t="s">
        <v>3194</v>
      </c>
      <c r="S70" s="200">
        <v>24754</v>
      </c>
      <c r="T70" s="198">
        <v>2</v>
      </c>
      <c r="U70" s="198" t="s">
        <v>5</v>
      </c>
      <c r="V70" s="198" t="s">
        <v>2384</v>
      </c>
      <c r="W70" s="198" t="s">
        <v>2386</v>
      </c>
      <c r="X70" s="198"/>
      <c r="Y70" s="198">
        <v>1</v>
      </c>
      <c r="Z70" s="198"/>
      <c r="AA70" s="198"/>
      <c r="AB70" s="198">
        <v>39</v>
      </c>
      <c r="AC70" s="201" t="s">
        <v>2695</v>
      </c>
      <c r="AD70" s="201" t="s">
        <v>2695</v>
      </c>
      <c r="AE70" s="201">
        <v>0</v>
      </c>
    </row>
    <row r="71" spans="1:38" s="201" customFormat="1" x14ac:dyDescent="0.3">
      <c r="A71" s="226">
        <v>1590</v>
      </c>
      <c r="B71" s="198" t="s">
        <v>816</v>
      </c>
      <c r="C71" s="198" t="s">
        <v>3200</v>
      </c>
      <c r="D71" s="198" t="s">
        <v>478</v>
      </c>
      <c r="E71" s="198"/>
      <c r="F71" s="198" t="s">
        <v>3187</v>
      </c>
      <c r="G71" s="198" t="s">
        <v>3338</v>
      </c>
      <c r="H71" s="198"/>
      <c r="I71" s="199" t="s">
        <v>22</v>
      </c>
      <c r="J71" s="198" t="s">
        <v>818</v>
      </c>
      <c r="K71" s="198" t="s">
        <v>819</v>
      </c>
      <c r="L71" s="198" t="s">
        <v>3339</v>
      </c>
      <c r="M71" s="198" t="s">
        <v>3190</v>
      </c>
      <c r="N71" s="198" t="s">
        <v>4332</v>
      </c>
      <c r="O71" s="198" t="s">
        <v>3201</v>
      </c>
      <c r="P71" s="198" t="s">
        <v>3192</v>
      </c>
      <c r="Q71" s="198" t="s">
        <v>3193</v>
      </c>
      <c r="R71" s="198" t="s">
        <v>3194</v>
      </c>
      <c r="S71" s="200">
        <v>24756</v>
      </c>
      <c r="T71" s="198">
        <v>2</v>
      </c>
      <c r="U71" s="198" t="s">
        <v>5</v>
      </c>
      <c r="V71" s="198" t="s">
        <v>817</v>
      </c>
      <c r="W71" s="198" t="s">
        <v>820</v>
      </c>
      <c r="X71" s="198">
        <v>1</v>
      </c>
      <c r="Y71" s="198">
        <v>1</v>
      </c>
      <c r="Z71" s="198"/>
      <c r="AA71" s="198"/>
      <c r="AB71" s="198">
        <v>62</v>
      </c>
      <c r="AC71" s="201" t="s">
        <v>3057</v>
      </c>
      <c r="AD71" s="201" t="s">
        <v>3057</v>
      </c>
      <c r="AE71" s="201">
        <v>0</v>
      </c>
    </row>
    <row r="72" spans="1:38" s="210" customFormat="1" x14ac:dyDescent="0.3">
      <c r="A72" s="226">
        <v>1591</v>
      </c>
      <c r="B72" s="207" t="s">
        <v>1752</v>
      </c>
      <c r="C72" s="207" t="s">
        <v>4423</v>
      </c>
      <c r="D72" s="207" t="s">
        <v>3199</v>
      </c>
      <c r="E72" s="207" t="s">
        <v>3340</v>
      </c>
      <c r="F72" s="207" t="s">
        <v>3187</v>
      </c>
      <c r="G72" s="207" t="s">
        <v>4443</v>
      </c>
      <c r="H72" s="207" t="s">
        <v>1754</v>
      </c>
      <c r="I72" s="208" t="s">
        <v>1755</v>
      </c>
      <c r="J72" s="207" t="s">
        <v>63</v>
      </c>
      <c r="K72" s="207" t="s">
        <v>287</v>
      </c>
      <c r="L72" s="207" t="s">
        <v>4420</v>
      </c>
      <c r="M72" s="207" t="s">
        <v>3217</v>
      </c>
      <c r="N72" s="207" t="s">
        <v>3205</v>
      </c>
      <c r="O72" s="207" t="s">
        <v>3199</v>
      </c>
      <c r="P72" s="207" t="s">
        <v>3192</v>
      </c>
      <c r="Q72" s="207" t="s">
        <v>3193</v>
      </c>
      <c r="R72" s="207" t="s">
        <v>3194</v>
      </c>
      <c r="S72" s="209">
        <v>26365</v>
      </c>
      <c r="T72" s="207">
        <v>2</v>
      </c>
      <c r="U72" s="207" t="s">
        <v>82</v>
      </c>
      <c r="V72" s="207" t="s">
        <v>1753</v>
      </c>
      <c r="W72" s="207" t="s">
        <v>1756</v>
      </c>
      <c r="X72" s="207"/>
      <c r="Y72" s="207"/>
      <c r="Z72" s="207">
        <v>1</v>
      </c>
      <c r="AA72" s="207"/>
      <c r="AB72" s="207">
        <v>642</v>
      </c>
      <c r="AC72" s="210" t="s">
        <v>2695</v>
      </c>
      <c r="AD72" s="210" t="s">
        <v>2695</v>
      </c>
      <c r="AE72" s="210">
        <v>1</v>
      </c>
      <c r="AG72" s="210">
        <v>1</v>
      </c>
    </row>
    <row r="73" spans="1:38" s="201" customFormat="1" x14ac:dyDescent="0.3">
      <c r="A73" s="226">
        <v>1592</v>
      </c>
      <c r="B73" s="198" t="s">
        <v>2402</v>
      </c>
      <c r="C73" s="198" t="s">
        <v>3341</v>
      </c>
      <c r="D73" s="198" t="s">
        <v>3186</v>
      </c>
      <c r="E73" s="198" t="s">
        <v>2403</v>
      </c>
      <c r="F73" s="198" t="s">
        <v>3187</v>
      </c>
      <c r="G73" s="198" t="s">
        <v>4563</v>
      </c>
      <c r="H73" s="198"/>
      <c r="I73" s="199" t="s">
        <v>1</v>
      </c>
      <c r="J73" s="198" t="s">
        <v>2404</v>
      </c>
      <c r="K73" s="198" t="s">
        <v>2405</v>
      </c>
      <c r="L73" s="198" t="s">
        <v>4552</v>
      </c>
      <c r="M73" s="198" t="s">
        <v>3190</v>
      </c>
      <c r="N73" s="198" t="s">
        <v>3205</v>
      </c>
      <c r="O73" s="198" t="s">
        <v>3191</v>
      </c>
      <c r="P73" s="198" t="s">
        <v>3192</v>
      </c>
      <c r="Q73" s="198" t="s">
        <v>3193</v>
      </c>
      <c r="R73" s="198" t="s">
        <v>3194</v>
      </c>
      <c r="S73" s="200">
        <v>24755</v>
      </c>
      <c r="T73" s="198">
        <v>2</v>
      </c>
      <c r="U73" s="198" t="s">
        <v>19</v>
      </c>
      <c r="V73" s="198" t="s">
        <v>3342</v>
      </c>
      <c r="W73" s="198" t="s">
        <v>2406</v>
      </c>
      <c r="X73" s="198">
        <v>1</v>
      </c>
      <c r="Y73" s="198"/>
      <c r="Z73" s="198"/>
      <c r="AA73" s="198"/>
      <c r="AB73" s="198">
        <v>123</v>
      </c>
      <c r="AC73" s="201" t="s">
        <v>3070</v>
      </c>
      <c r="AD73" s="201" t="s">
        <v>2689</v>
      </c>
      <c r="AE73" s="201">
        <v>0</v>
      </c>
    </row>
    <row r="74" spans="1:38" s="197" customFormat="1" x14ac:dyDescent="0.3">
      <c r="A74" s="226">
        <v>1593</v>
      </c>
      <c r="B74" s="185" t="s">
        <v>2647</v>
      </c>
      <c r="C74" s="185" t="s">
        <v>4584</v>
      </c>
      <c r="D74" s="185" t="s">
        <v>3061</v>
      </c>
      <c r="E74" s="185" t="s">
        <v>3343</v>
      </c>
      <c r="F74" s="185" t="s">
        <v>3187</v>
      </c>
      <c r="G74" s="185" t="s">
        <v>4580</v>
      </c>
      <c r="H74" s="185"/>
      <c r="I74" s="195" t="s">
        <v>676</v>
      </c>
      <c r="J74" s="185" t="s">
        <v>2245</v>
      </c>
      <c r="K74" s="185" t="s">
        <v>2246</v>
      </c>
      <c r="L74" s="185" t="s">
        <v>3291</v>
      </c>
      <c r="M74" s="185" t="s">
        <v>3211</v>
      </c>
      <c r="N74" s="185" t="s">
        <v>3212</v>
      </c>
      <c r="O74" s="185" t="s">
        <v>3201</v>
      </c>
      <c r="P74" s="185" t="s">
        <v>3192</v>
      </c>
      <c r="Q74" s="185" t="s">
        <v>3193</v>
      </c>
      <c r="R74" s="185" t="s">
        <v>3194</v>
      </c>
      <c r="S74" s="196">
        <v>24755</v>
      </c>
      <c r="T74" s="185">
        <v>2</v>
      </c>
      <c r="U74" s="185" t="s">
        <v>5</v>
      </c>
      <c r="V74" s="185" t="s">
        <v>2648</v>
      </c>
      <c r="W74" s="185" t="s">
        <v>2649</v>
      </c>
      <c r="X74" s="185"/>
      <c r="Y74" s="185">
        <v>1</v>
      </c>
      <c r="Z74" s="185"/>
      <c r="AA74" s="185"/>
      <c r="AB74" s="185">
        <v>35</v>
      </c>
      <c r="AC74" s="197" t="s">
        <v>2695</v>
      </c>
      <c r="AD74" s="197" t="s">
        <v>2695</v>
      </c>
      <c r="AE74" s="197">
        <v>1</v>
      </c>
      <c r="AH74" s="197">
        <v>1</v>
      </c>
    </row>
    <row r="75" spans="1:38" s="197" customFormat="1" x14ac:dyDescent="0.3">
      <c r="A75" s="226">
        <v>1594</v>
      </c>
      <c r="B75" s="185" t="s">
        <v>2625</v>
      </c>
      <c r="C75" s="185" t="s">
        <v>4449</v>
      </c>
      <c r="D75" s="185" t="s">
        <v>3061</v>
      </c>
      <c r="E75" s="185" t="s">
        <v>3344</v>
      </c>
      <c r="F75" s="185" t="s">
        <v>3187</v>
      </c>
      <c r="G75" s="185" t="s">
        <v>4466</v>
      </c>
      <c r="H75" s="185"/>
      <c r="I75" s="195" t="s">
        <v>22</v>
      </c>
      <c r="J75" s="185" t="s">
        <v>2626</v>
      </c>
      <c r="K75" s="185" t="s">
        <v>2628</v>
      </c>
      <c r="L75" s="185" t="s">
        <v>3345</v>
      </c>
      <c r="M75" s="185" t="s">
        <v>3217</v>
      </c>
      <c r="N75" s="185" t="s">
        <v>3205</v>
      </c>
      <c r="O75" s="185" t="s">
        <v>3201</v>
      </c>
      <c r="P75" s="185" t="s">
        <v>3192</v>
      </c>
      <c r="Q75" s="185" t="s">
        <v>3193</v>
      </c>
      <c r="R75" s="185" t="s">
        <v>3194</v>
      </c>
      <c r="S75" s="196">
        <v>28023</v>
      </c>
      <c r="T75" s="185">
        <v>2</v>
      </c>
      <c r="U75" s="185" t="s">
        <v>5</v>
      </c>
      <c r="V75" s="185" t="s">
        <v>2627</v>
      </c>
      <c r="W75" s="185" t="s">
        <v>2629</v>
      </c>
      <c r="X75" s="185"/>
      <c r="Y75" s="185">
        <v>1</v>
      </c>
      <c r="Z75" s="185"/>
      <c r="AA75" s="185"/>
      <c r="AB75" s="185">
        <v>24</v>
      </c>
      <c r="AC75" s="197" t="s">
        <v>3057</v>
      </c>
      <c r="AD75" s="197" t="s">
        <v>3057</v>
      </c>
      <c r="AE75" s="197">
        <v>1</v>
      </c>
      <c r="AI75" s="197">
        <v>1</v>
      </c>
    </row>
    <row r="76" spans="1:38" s="210" customFormat="1" x14ac:dyDescent="0.3">
      <c r="A76" s="226">
        <v>1595</v>
      </c>
      <c r="B76" s="207" t="s">
        <v>1625</v>
      </c>
      <c r="C76" s="207" t="s">
        <v>3346</v>
      </c>
      <c r="D76" s="207" t="s">
        <v>478</v>
      </c>
      <c r="E76" s="207" t="s">
        <v>177</v>
      </c>
      <c r="F76" s="207" t="s">
        <v>3187</v>
      </c>
      <c r="G76" s="207" t="s">
        <v>3347</v>
      </c>
      <c r="H76" s="207"/>
      <c r="I76" s="208" t="s">
        <v>676</v>
      </c>
      <c r="J76" s="207" t="s">
        <v>1626</v>
      </c>
      <c r="K76" s="207" t="s">
        <v>1627</v>
      </c>
      <c r="L76" s="207" t="s">
        <v>3348</v>
      </c>
      <c r="M76" s="207" t="s">
        <v>3190</v>
      </c>
      <c r="N76" s="207" t="s">
        <v>3205</v>
      </c>
      <c r="O76" s="207" t="s">
        <v>3201</v>
      </c>
      <c r="P76" s="207" t="s">
        <v>3192</v>
      </c>
      <c r="Q76" s="207" t="s">
        <v>3193</v>
      </c>
      <c r="R76" s="207" t="s">
        <v>3194</v>
      </c>
      <c r="S76" s="209">
        <v>31291</v>
      </c>
      <c r="T76" s="207">
        <v>2</v>
      </c>
      <c r="U76" s="207" t="s">
        <v>5</v>
      </c>
      <c r="V76" s="207" t="s">
        <v>178</v>
      </c>
      <c r="W76" s="207" t="s">
        <v>1628</v>
      </c>
      <c r="X76" s="207">
        <v>1</v>
      </c>
      <c r="Y76" s="207">
        <v>1</v>
      </c>
      <c r="Z76" s="207"/>
      <c r="AA76" s="207"/>
      <c r="AB76" s="207">
        <v>162</v>
      </c>
      <c r="AC76" s="210" t="s">
        <v>2695</v>
      </c>
      <c r="AD76" s="210" t="s">
        <v>3057</v>
      </c>
      <c r="AE76" s="210">
        <v>1</v>
      </c>
      <c r="AH76" s="210">
        <v>1</v>
      </c>
      <c r="AL76" s="215"/>
    </row>
    <row r="77" spans="1:38" s="204" customFormat="1" x14ac:dyDescent="0.3">
      <c r="A77" s="226">
        <v>1596</v>
      </c>
      <c r="B77" s="203" t="s">
        <v>2377</v>
      </c>
      <c r="C77" s="203" t="s">
        <v>3200</v>
      </c>
      <c r="D77" s="203" t="s">
        <v>478</v>
      </c>
      <c r="E77" s="203"/>
      <c r="F77" s="203" t="s">
        <v>3187</v>
      </c>
      <c r="G77" s="203" t="s">
        <v>4302</v>
      </c>
      <c r="H77" s="203"/>
      <c r="I77" s="205" t="s">
        <v>22</v>
      </c>
      <c r="J77" s="203" t="s">
        <v>2378</v>
      </c>
      <c r="K77" s="203" t="s">
        <v>2380</v>
      </c>
      <c r="L77" s="203" t="s">
        <v>3349</v>
      </c>
      <c r="M77" s="203" t="s">
        <v>3217</v>
      </c>
      <c r="N77" s="203" t="s">
        <v>3212</v>
      </c>
      <c r="O77" s="203" t="s">
        <v>3201</v>
      </c>
      <c r="P77" s="203" t="s">
        <v>3192</v>
      </c>
      <c r="Q77" s="203" t="s">
        <v>3193</v>
      </c>
      <c r="R77" s="203" t="s">
        <v>3194</v>
      </c>
      <c r="S77" s="206">
        <v>24756</v>
      </c>
      <c r="T77" s="203">
        <v>2</v>
      </c>
      <c r="U77" s="203" t="s">
        <v>5</v>
      </c>
      <c r="V77" s="203" t="s">
        <v>2379</v>
      </c>
      <c r="W77" s="203" t="s">
        <v>2381</v>
      </c>
      <c r="X77" s="203">
        <v>1</v>
      </c>
      <c r="Y77" s="203">
        <v>1</v>
      </c>
      <c r="Z77" s="203"/>
      <c r="AA77" s="203"/>
      <c r="AB77" s="203">
        <v>66</v>
      </c>
      <c r="AC77" s="204" t="s">
        <v>3057</v>
      </c>
      <c r="AD77" s="204" t="s">
        <v>3057</v>
      </c>
      <c r="AE77" s="204">
        <v>0</v>
      </c>
    </row>
    <row r="78" spans="1:38" s="197" customFormat="1" x14ac:dyDescent="0.3">
      <c r="A78" s="226">
        <v>1597</v>
      </c>
      <c r="B78" s="185" t="s">
        <v>1613</v>
      </c>
      <c r="C78" s="185" t="s">
        <v>4541</v>
      </c>
      <c r="D78" s="185" t="s">
        <v>3061</v>
      </c>
      <c r="E78" s="185" t="s">
        <v>1614</v>
      </c>
      <c r="F78" s="185" t="s">
        <v>3187</v>
      </c>
      <c r="G78" s="185" t="s">
        <v>3350</v>
      </c>
      <c r="H78" s="185"/>
      <c r="I78" s="195" t="s">
        <v>1609</v>
      </c>
      <c r="J78" s="185" t="s">
        <v>1610</v>
      </c>
      <c r="K78" s="185" t="s">
        <v>1611</v>
      </c>
      <c r="L78" s="185" t="s">
        <v>4549</v>
      </c>
      <c r="M78" s="185" t="s">
        <v>3190</v>
      </c>
      <c r="N78" s="185" t="s">
        <v>4332</v>
      </c>
      <c r="O78" s="185" t="s">
        <v>3201</v>
      </c>
      <c r="P78" s="185" t="s">
        <v>3192</v>
      </c>
      <c r="Q78" s="185" t="s">
        <v>3193</v>
      </c>
      <c r="R78" s="185" t="s">
        <v>3194</v>
      </c>
      <c r="S78" s="196">
        <v>30567</v>
      </c>
      <c r="T78" s="185">
        <v>2</v>
      </c>
      <c r="U78" s="185" t="s">
        <v>5</v>
      </c>
      <c r="V78" s="185" t="s">
        <v>1615</v>
      </c>
      <c r="W78" s="185" t="s">
        <v>1616</v>
      </c>
      <c r="X78" s="185"/>
      <c r="Y78" s="185">
        <v>1</v>
      </c>
      <c r="Z78" s="185"/>
      <c r="AA78" s="185"/>
      <c r="AB78" s="185">
        <v>175</v>
      </c>
      <c r="AC78" s="197" t="s">
        <v>2689</v>
      </c>
      <c r="AD78" s="197" t="s">
        <v>3057</v>
      </c>
      <c r="AE78" s="197">
        <v>1</v>
      </c>
      <c r="AH78" s="197">
        <v>1</v>
      </c>
    </row>
    <row r="79" spans="1:38" s="217" customFormat="1" x14ac:dyDescent="0.3">
      <c r="A79" s="226">
        <v>1598</v>
      </c>
      <c r="B79" s="216" t="s">
        <v>3351</v>
      </c>
      <c r="C79" s="216" t="s">
        <v>4998</v>
      </c>
      <c r="D79" s="216" t="s">
        <v>3352</v>
      </c>
      <c r="E79" s="216" t="s">
        <v>3353</v>
      </c>
      <c r="F79" s="216" t="s">
        <v>3187</v>
      </c>
      <c r="G79" s="216" t="s">
        <v>4956</v>
      </c>
      <c r="H79" s="216" t="s">
        <v>1374</v>
      </c>
      <c r="I79" s="227" t="s">
        <v>530</v>
      </c>
      <c r="J79" s="216" t="s">
        <v>245</v>
      </c>
      <c r="K79" s="216" t="s">
        <v>35</v>
      </c>
      <c r="L79" s="216" t="s">
        <v>3255</v>
      </c>
      <c r="M79" s="216" t="s">
        <v>3190</v>
      </c>
      <c r="N79" s="216" t="s">
        <v>4332</v>
      </c>
      <c r="O79" s="216" t="s">
        <v>3354</v>
      </c>
      <c r="P79" s="216" t="s">
        <v>3192</v>
      </c>
      <c r="Q79" s="216" t="s">
        <v>3193</v>
      </c>
      <c r="R79" s="216" t="s">
        <v>3194</v>
      </c>
      <c r="S79" s="228">
        <v>37073</v>
      </c>
      <c r="T79" s="216">
        <v>2</v>
      </c>
      <c r="U79" s="216" t="s">
        <v>184</v>
      </c>
      <c r="V79" s="216" t="s">
        <v>1373</v>
      </c>
      <c r="W79" s="216" t="s">
        <v>1375</v>
      </c>
      <c r="X79" s="216"/>
      <c r="Y79" s="216"/>
      <c r="Z79" s="216"/>
      <c r="AA79" s="216">
        <v>1</v>
      </c>
      <c r="AB79" s="216">
        <v>81</v>
      </c>
      <c r="AC79" s="217" t="s">
        <v>2709</v>
      </c>
      <c r="AD79" s="217" t="s">
        <v>2709</v>
      </c>
      <c r="AE79" s="217">
        <v>0</v>
      </c>
      <c r="AK79" s="217" t="s">
        <v>5160</v>
      </c>
      <c r="AL79" s="221">
        <v>1</v>
      </c>
    </row>
    <row r="80" spans="1:38" s="210" customFormat="1" x14ac:dyDescent="0.3">
      <c r="A80" s="226">
        <v>1599</v>
      </c>
      <c r="B80" s="207" t="s">
        <v>1729</v>
      </c>
      <c r="C80" s="207" t="s">
        <v>3200</v>
      </c>
      <c r="D80" s="207" t="s">
        <v>3245</v>
      </c>
      <c r="E80" s="207"/>
      <c r="F80" s="207" t="s">
        <v>3187</v>
      </c>
      <c r="G80" s="207" t="s">
        <v>3355</v>
      </c>
      <c r="H80" s="207"/>
      <c r="I80" s="208" t="s">
        <v>1732</v>
      </c>
      <c r="J80" s="207" t="s">
        <v>1730</v>
      </c>
      <c r="K80" s="207" t="s">
        <v>359</v>
      </c>
      <c r="L80" s="207" t="s">
        <v>3356</v>
      </c>
      <c r="M80" s="207" t="s">
        <v>3190</v>
      </c>
      <c r="N80" s="207" t="s">
        <v>3205</v>
      </c>
      <c r="O80" s="207" t="s">
        <v>3201</v>
      </c>
      <c r="P80" s="207" t="s">
        <v>3192</v>
      </c>
      <c r="Q80" s="207" t="s">
        <v>3193</v>
      </c>
      <c r="R80" s="207" t="s">
        <v>3194</v>
      </c>
      <c r="S80" s="209">
        <v>37500</v>
      </c>
      <c r="T80" s="207">
        <v>2</v>
      </c>
      <c r="U80" s="207" t="s">
        <v>5</v>
      </c>
      <c r="V80" s="207" t="s">
        <v>1731</v>
      </c>
      <c r="W80" s="207" t="s">
        <v>1733</v>
      </c>
      <c r="X80" s="207">
        <v>1</v>
      </c>
      <c r="Y80" s="207">
        <v>1</v>
      </c>
      <c r="Z80" s="207"/>
      <c r="AA80" s="207"/>
      <c r="AB80" s="207">
        <v>124</v>
      </c>
      <c r="AC80" s="210" t="s">
        <v>3057</v>
      </c>
      <c r="AD80" s="210" t="s">
        <v>3057</v>
      </c>
      <c r="AE80" s="210">
        <v>1</v>
      </c>
      <c r="AJ80" s="210">
        <v>1</v>
      </c>
    </row>
    <row r="81" spans="1:38" s="201" customFormat="1" x14ac:dyDescent="0.3">
      <c r="A81" s="226">
        <v>1600</v>
      </c>
      <c r="B81" s="198" t="s">
        <v>507</v>
      </c>
      <c r="C81" s="198" t="s">
        <v>4477</v>
      </c>
      <c r="D81" s="198" t="s">
        <v>3061</v>
      </c>
      <c r="E81" s="198" t="s">
        <v>3357</v>
      </c>
      <c r="F81" s="198" t="s">
        <v>3187</v>
      </c>
      <c r="G81" s="198" t="s">
        <v>3358</v>
      </c>
      <c r="H81" s="198"/>
      <c r="I81" s="199" t="s">
        <v>382</v>
      </c>
      <c r="J81" s="198" t="s">
        <v>508</v>
      </c>
      <c r="K81" s="198" t="s">
        <v>510</v>
      </c>
      <c r="L81" s="198" t="s">
        <v>3359</v>
      </c>
      <c r="M81" s="198" t="s">
        <v>3190</v>
      </c>
      <c r="N81" s="198" t="s">
        <v>4332</v>
      </c>
      <c r="O81" s="198" t="s">
        <v>3201</v>
      </c>
      <c r="P81" s="198" t="s">
        <v>3192</v>
      </c>
      <c r="Q81" s="198" t="s">
        <v>3193</v>
      </c>
      <c r="R81" s="198" t="s">
        <v>3194</v>
      </c>
      <c r="S81" s="200">
        <v>37500</v>
      </c>
      <c r="T81" s="198">
        <v>2</v>
      </c>
      <c r="U81" s="198" t="s">
        <v>5</v>
      </c>
      <c r="V81" s="198" t="s">
        <v>509</v>
      </c>
      <c r="W81" s="198" t="s">
        <v>511</v>
      </c>
      <c r="X81" s="198"/>
      <c r="Y81" s="198">
        <v>1</v>
      </c>
      <c r="Z81" s="198"/>
      <c r="AA81" s="198"/>
      <c r="AB81" s="198">
        <v>179</v>
      </c>
      <c r="AC81" s="201" t="s">
        <v>2689</v>
      </c>
      <c r="AD81" s="201" t="s">
        <v>3057</v>
      </c>
      <c r="AE81" s="201">
        <v>0</v>
      </c>
    </row>
    <row r="82" spans="1:38" s="221" customFormat="1" x14ac:dyDescent="0.3">
      <c r="A82" s="226">
        <v>1601</v>
      </c>
      <c r="B82" s="218" t="s">
        <v>3360</v>
      </c>
      <c r="C82" s="218" t="s">
        <v>5087</v>
      </c>
      <c r="D82" s="218" t="s">
        <v>3361</v>
      </c>
      <c r="E82" s="218" t="s">
        <v>843</v>
      </c>
      <c r="F82" s="218" t="s">
        <v>4301</v>
      </c>
      <c r="G82" s="218" t="s">
        <v>4851</v>
      </c>
      <c r="H82" s="218"/>
      <c r="I82" s="219" t="s">
        <v>249</v>
      </c>
      <c r="J82" s="218" t="s">
        <v>289</v>
      </c>
      <c r="K82" s="218" t="s">
        <v>290</v>
      </c>
      <c r="L82" s="218" t="s">
        <v>3362</v>
      </c>
      <c r="M82" s="218" t="s">
        <v>3190</v>
      </c>
      <c r="N82" s="218" t="s">
        <v>3205</v>
      </c>
      <c r="O82" s="218" t="s">
        <v>3363</v>
      </c>
      <c r="P82" s="218" t="s">
        <v>3192</v>
      </c>
      <c r="Q82" s="218" t="s">
        <v>3193</v>
      </c>
      <c r="R82" s="218" t="s">
        <v>3194</v>
      </c>
      <c r="S82" s="220">
        <v>40422</v>
      </c>
      <c r="T82" s="218">
        <v>2</v>
      </c>
      <c r="U82" s="218"/>
      <c r="V82" s="218"/>
      <c r="W82" s="218"/>
      <c r="X82" s="218"/>
      <c r="Y82" s="218"/>
      <c r="Z82" s="218"/>
      <c r="AA82" s="218">
        <v>1</v>
      </c>
      <c r="AB82" s="218">
        <v>52</v>
      </c>
      <c r="AC82" s="221" t="s">
        <v>2687</v>
      </c>
      <c r="AD82" s="221" t="s">
        <v>3057</v>
      </c>
      <c r="AE82" s="221">
        <v>0</v>
      </c>
      <c r="AK82" s="221" t="s">
        <v>5174</v>
      </c>
      <c r="AL82" s="221">
        <v>1</v>
      </c>
    </row>
    <row r="83" spans="1:38" s="221" customFormat="1" x14ac:dyDescent="0.3">
      <c r="A83" s="226">
        <v>1681</v>
      </c>
      <c r="B83" s="218" t="s">
        <v>5089</v>
      </c>
      <c r="C83" s="218" t="s">
        <v>5088</v>
      </c>
      <c r="D83" s="218" t="s">
        <v>5090</v>
      </c>
      <c r="E83" s="218" t="s">
        <v>5091</v>
      </c>
      <c r="F83" s="218" t="s">
        <v>4301</v>
      </c>
      <c r="G83" s="218" t="s">
        <v>5092</v>
      </c>
      <c r="H83" s="218"/>
      <c r="I83" s="219" t="s">
        <v>249</v>
      </c>
      <c r="J83" s="218" t="s">
        <v>289</v>
      </c>
      <c r="K83" s="218" t="s">
        <v>290</v>
      </c>
      <c r="L83" s="218" t="s">
        <v>3362</v>
      </c>
      <c r="M83" s="218" t="s">
        <v>3190</v>
      </c>
      <c r="N83" s="218" t="s">
        <v>4332</v>
      </c>
      <c r="O83" s="218" t="s">
        <v>3199</v>
      </c>
      <c r="P83" s="218" t="s">
        <v>3192</v>
      </c>
      <c r="Q83" s="218" t="s">
        <v>3193</v>
      </c>
      <c r="R83" s="218" t="s">
        <v>3194</v>
      </c>
      <c r="S83" s="220">
        <v>45170</v>
      </c>
      <c r="T83" s="218">
        <v>2</v>
      </c>
      <c r="U83" s="218" t="s">
        <v>82</v>
      </c>
      <c r="V83" s="218" t="s">
        <v>5093</v>
      </c>
      <c r="W83" s="218" t="s">
        <v>291</v>
      </c>
      <c r="X83" s="218"/>
      <c r="Y83" s="218"/>
      <c r="Z83" s="218">
        <v>1</v>
      </c>
      <c r="AA83" s="218"/>
      <c r="AB83" s="218">
        <v>0</v>
      </c>
      <c r="AC83" s="221" t="s">
        <v>2687</v>
      </c>
      <c r="AD83" s="221" t="s">
        <v>3057</v>
      </c>
      <c r="AE83" s="221">
        <v>0</v>
      </c>
      <c r="AK83" s="221" t="s">
        <v>5174</v>
      </c>
      <c r="AL83" s="221">
        <v>1</v>
      </c>
    </row>
    <row r="84" spans="1:38" s="221" customFormat="1" x14ac:dyDescent="0.3">
      <c r="A84" s="226">
        <v>1603</v>
      </c>
      <c r="B84" s="218" t="s">
        <v>3364</v>
      </c>
      <c r="C84" s="218" t="s">
        <v>5083</v>
      </c>
      <c r="D84" s="218" t="s">
        <v>3365</v>
      </c>
      <c r="E84" s="218" t="s">
        <v>4822</v>
      </c>
      <c r="F84" s="218" t="s">
        <v>4301</v>
      </c>
      <c r="G84" s="218" t="s">
        <v>3366</v>
      </c>
      <c r="H84" s="218"/>
      <c r="I84" s="219" t="s">
        <v>162</v>
      </c>
      <c r="J84" s="218" t="s">
        <v>3263</v>
      </c>
      <c r="K84" s="218" t="s">
        <v>163</v>
      </c>
      <c r="L84" s="218" t="s">
        <v>4960</v>
      </c>
      <c r="M84" s="218" t="s">
        <v>3217</v>
      </c>
      <c r="N84" s="218" t="s">
        <v>4332</v>
      </c>
      <c r="O84" s="218" t="s">
        <v>3312</v>
      </c>
      <c r="P84" s="218" t="s">
        <v>3192</v>
      </c>
      <c r="Q84" s="218" t="s">
        <v>3193</v>
      </c>
      <c r="R84" s="218" t="s">
        <v>3194</v>
      </c>
      <c r="S84" s="220">
        <v>45170</v>
      </c>
      <c r="T84" s="218">
        <v>1</v>
      </c>
      <c r="U84" s="218"/>
      <c r="V84" s="218"/>
      <c r="W84" s="218"/>
      <c r="X84" s="218"/>
      <c r="Y84" s="218"/>
      <c r="Z84" s="218"/>
      <c r="AA84" s="218">
        <v>1</v>
      </c>
      <c r="AB84" s="218">
        <v>82</v>
      </c>
      <c r="AC84" s="221" t="s">
        <v>3057</v>
      </c>
      <c r="AD84" s="221" t="s">
        <v>3057</v>
      </c>
      <c r="AE84" s="221">
        <v>0</v>
      </c>
      <c r="AK84" s="221" t="s">
        <v>5174</v>
      </c>
      <c r="AL84" s="221">
        <v>1</v>
      </c>
    </row>
    <row r="85" spans="1:38" s="210" customFormat="1" x14ac:dyDescent="0.3">
      <c r="A85" s="226">
        <v>1604</v>
      </c>
      <c r="B85" s="207" t="s">
        <v>942</v>
      </c>
      <c r="C85" s="207" t="s">
        <v>3367</v>
      </c>
      <c r="D85" s="207" t="s">
        <v>3186</v>
      </c>
      <c r="E85" s="207" t="s">
        <v>3368</v>
      </c>
      <c r="F85" s="207" t="s">
        <v>3187</v>
      </c>
      <c r="G85" s="207" t="s">
        <v>4741</v>
      </c>
      <c r="H85" s="207"/>
      <c r="I85" s="208" t="s">
        <v>110</v>
      </c>
      <c r="J85" s="207" t="s">
        <v>13</v>
      </c>
      <c r="K85" s="207" t="s">
        <v>14</v>
      </c>
      <c r="L85" s="207" t="s">
        <v>4615</v>
      </c>
      <c r="M85" s="207" t="s">
        <v>3190</v>
      </c>
      <c r="N85" s="207" t="s">
        <v>4332</v>
      </c>
      <c r="O85" s="207" t="s">
        <v>3191</v>
      </c>
      <c r="P85" s="207" t="s">
        <v>3192</v>
      </c>
      <c r="Q85" s="207" t="s">
        <v>3193</v>
      </c>
      <c r="R85" s="207" t="s">
        <v>3194</v>
      </c>
      <c r="S85" s="209">
        <v>24756</v>
      </c>
      <c r="T85" s="207"/>
      <c r="U85" s="207" t="s">
        <v>19</v>
      </c>
      <c r="V85" s="207" t="s">
        <v>5047</v>
      </c>
      <c r="W85" s="207" t="s">
        <v>943</v>
      </c>
      <c r="X85" s="207">
        <v>1</v>
      </c>
      <c r="Y85" s="207"/>
      <c r="Z85" s="207"/>
      <c r="AA85" s="207"/>
      <c r="AB85" s="207">
        <v>53</v>
      </c>
      <c r="AC85" s="210" t="s">
        <v>2689</v>
      </c>
      <c r="AD85" s="210" t="s">
        <v>3057</v>
      </c>
      <c r="AE85" s="210">
        <v>1</v>
      </c>
      <c r="AI85" s="210">
        <v>1</v>
      </c>
    </row>
    <row r="86" spans="1:38" s="197" customFormat="1" x14ac:dyDescent="0.3">
      <c r="A86" s="226">
        <v>1605</v>
      </c>
      <c r="B86" s="185" t="s">
        <v>2154</v>
      </c>
      <c r="C86" s="185" t="s">
        <v>4516</v>
      </c>
      <c r="D86" s="185" t="s">
        <v>3186</v>
      </c>
      <c r="E86" s="185" t="s">
        <v>3369</v>
      </c>
      <c r="F86" s="185" t="s">
        <v>3187</v>
      </c>
      <c r="G86" s="185" t="s">
        <v>3256</v>
      </c>
      <c r="H86" s="185"/>
      <c r="I86" s="195" t="s">
        <v>376</v>
      </c>
      <c r="J86" s="185" t="s">
        <v>2151</v>
      </c>
      <c r="K86" s="185" t="s">
        <v>2152</v>
      </c>
      <c r="L86" s="185" t="s">
        <v>2675</v>
      </c>
      <c r="M86" s="185" t="s">
        <v>3190</v>
      </c>
      <c r="N86" s="185" t="s">
        <v>4332</v>
      </c>
      <c r="O86" s="185" t="s">
        <v>3191</v>
      </c>
      <c r="P86" s="185" t="s">
        <v>3192</v>
      </c>
      <c r="Q86" s="185" t="s">
        <v>3193</v>
      </c>
      <c r="R86" s="185" t="s">
        <v>3194</v>
      </c>
      <c r="S86" s="196">
        <v>29099</v>
      </c>
      <c r="T86" s="185"/>
      <c r="U86" s="185" t="s">
        <v>19</v>
      </c>
      <c r="V86" s="185" t="s">
        <v>3370</v>
      </c>
      <c r="W86" s="185" t="s">
        <v>2155</v>
      </c>
      <c r="X86" s="185">
        <v>1</v>
      </c>
      <c r="Y86" s="185"/>
      <c r="Z86" s="185"/>
      <c r="AA86" s="185"/>
      <c r="AB86" s="185">
        <v>163</v>
      </c>
      <c r="AC86" s="197" t="s">
        <v>4990</v>
      </c>
      <c r="AD86" s="197" t="s">
        <v>3057</v>
      </c>
      <c r="AE86" s="197">
        <v>1</v>
      </c>
      <c r="AI86" s="197">
        <v>1</v>
      </c>
    </row>
    <row r="87" spans="1:38" s="201" customFormat="1" x14ac:dyDescent="0.3">
      <c r="A87" s="226">
        <v>1606</v>
      </c>
      <c r="B87" s="198" t="s">
        <v>1333</v>
      </c>
      <c r="C87" s="198" t="s">
        <v>3371</v>
      </c>
      <c r="D87" s="198" t="s">
        <v>3186</v>
      </c>
      <c r="E87" s="198" t="s">
        <v>232</v>
      </c>
      <c r="F87" s="198" t="s">
        <v>3187</v>
      </c>
      <c r="G87" s="198" t="s">
        <v>3372</v>
      </c>
      <c r="H87" s="198"/>
      <c r="I87" s="199" t="s">
        <v>1094</v>
      </c>
      <c r="J87" s="198" t="s">
        <v>1330</v>
      </c>
      <c r="K87" s="198" t="s">
        <v>1331</v>
      </c>
      <c r="L87" s="198" t="s">
        <v>3373</v>
      </c>
      <c r="M87" s="198" t="s">
        <v>3190</v>
      </c>
      <c r="N87" s="198" t="s">
        <v>4332</v>
      </c>
      <c r="O87" s="198" t="s">
        <v>3191</v>
      </c>
      <c r="P87" s="198" t="s">
        <v>3192</v>
      </c>
      <c r="Q87" s="198" t="s">
        <v>3193</v>
      </c>
      <c r="R87" s="198" t="s">
        <v>3194</v>
      </c>
      <c r="S87" s="200">
        <v>30567</v>
      </c>
      <c r="T87" s="198"/>
      <c r="U87" s="198" t="s">
        <v>19</v>
      </c>
      <c r="V87" s="198" t="s">
        <v>1334</v>
      </c>
      <c r="W87" s="198" t="s">
        <v>1335</v>
      </c>
      <c r="X87" s="198">
        <v>1</v>
      </c>
      <c r="Y87" s="198"/>
      <c r="Z87" s="198"/>
      <c r="AA87" s="198"/>
      <c r="AB87" s="198">
        <v>119</v>
      </c>
      <c r="AC87" s="201" t="s">
        <v>2689</v>
      </c>
      <c r="AD87" s="201" t="s">
        <v>2689</v>
      </c>
      <c r="AE87" s="201">
        <v>0</v>
      </c>
    </row>
    <row r="88" spans="1:38" s="197" customFormat="1" x14ac:dyDescent="0.3">
      <c r="A88" s="226">
        <v>1607</v>
      </c>
      <c r="B88" s="185" t="s">
        <v>493</v>
      </c>
      <c r="C88" s="185" t="s">
        <v>4831</v>
      </c>
      <c r="D88" s="185" t="s">
        <v>3199</v>
      </c>
      <c r="E88" s="185" t="s">
        <v>494</v>
      </c>
      <c r="F88" s="185" t="s">
        <v>3187</v>
      </c>
      <c r="G88" s="185" t="s">
        <v>4829</v>
      </c>
      <c r="H88" s="185" t="s">
        <v>496</v>
      </c>
      <c r="I88" s="195" t="s">
        <v>156</v>
      </c>
      <c r="J88" s="185" t="s">
        <v>487</v>
      </c>
      <c r="K88" s="185" t="s">
        <v>488</v>
      </c>
      <c r="L88" s="185" t="s">
        <v>4827</v>
      </c>
      <c r="M88" s="185" t="s">
        <v>3190</v>
      </c>
      <c r="N88" s="185" t="s">
        <v>4332</v>
      </c>
      <c r="O88" s="185" t="s">
        <v>3199</v>
      </c>
      <c r="P88" s="185" t="s">
        <v>3192</v>
      </c>
      <c r="Q88" s="185" t="s">
        <v>3193</v>
      </c>
      <c r="R88" s="185" t="s">
        <v>3194</v>
      </c>
      <c r="S88" s="196">
        <v>37500</v>
      </c>
      <c r="T88" s="185"/>
      <c r="U88" s="185" t="s">
        <v>82</v>
      </c>
      <c r="V88" s="185" t="s">
        <v>495</v>
      </c>
      <c r="W88" s="185" t="s">
        <v>497</v>
      </c>
      <c r="X88" s="185"/>
      <c r="Y88" s="185"/>
      <c r="Z88" s="185">
        <v>1</v>
      </c>
      <c r="AA88" s="185"/>
      <c r="AB88" s="185">
        <v>627</v>
      </c>
      <c r="AC88" s="197" t="s">
        <v>3057</v>
      </c>
      <c r="AD88" s="197" t="s">
        <v>3057</v>
      </c>
      <c r="AE88" s="197">
        <v>1</v>
      </c>
      <c r="AH88" s="197">
        <v>1</v>
      </c>
    </row>
    <row r="89" spans="1:38" s="221" customFormat="1" x14ac:dyDescent="0.3">
      <c r="A89" s="226">
        <v>1608</v>
      </c>
      <c r="B89" s="218" t="s">
        <v>1944</v>
      </c>
      <c r="C89" s="218" t="s">
        <v>4450</v>
      </c>
      <c r="D89" s="218" t="s">
        <v>3312</v>
      </c>
      <c r="E89" s="218" t="s">
        <v>1945</v>
      </c>
      <c r="F89" s="218" t="s">
        <v>3187</v>
      </c>
      <c r="G89" s="218" t="s">
        <v>4467</v>
      </c>
      <c r="H89" s="218" t="s">
        <v>1947</v>
      </c>
      <c r="I89" s="219" t="s">
        <v>1948</v>
      </c>
      <c r="J89" s="218" t="s">
        <v>2</v>
      </c>
      <c r="K89" s="218" t="s">
        <v>3</v>
      </c>
      <c r="L89" s="218" t="s">
        <v>2665</v>
      </c>
      <c r="M89" s="218" t="s">
        <v>3190</v>
      </c>
      <c r="N89" s="218" t="s">
        <v>4332</v>
      </c>
      <c r="O89" s="218" t="s">
        <v>3312</v>
      </c>
      <c r="P89" s="218" t="s">
        <v>3192</v>
      </c>
      <c r="Q89" s="218" t="s">
        <v>3193</v>
      </c>
      <c r="R89" s="218" t="s">
        <v>3194</v>
      </c>
      <c r="S89" s="220">
        <v>23863</v>
      </c>
      <c r="T89" s="218"/>
      <c r="U89" s="218" t="s">
        <v>130</v>
      </c>
      <c r="V89" s="218" t="s">
        <v>1946</v>
      </c>
      <c r="W89" s="218" t="s">
        <v>1949</v>
      </c>
      <c r="X89" s="218"/>
      <c r="Y89" s="218"/>
      <c r="Z89" s="218"/>
      <c r="AA89" s="218">
        <v>1</v>
      </c>
      <c r="AB89" s="218">
        <v>295</v>
      </c>
      <c r="AC89" s="221" t="s">
        <v>2702</v>
      </c>
      <c r="AD89" s="221" t="s">
        <v>5137</v>
      </c>
      <c r="AE89" s="221">
        <v>0</v>
      </c>
      <c r="AK89" s="221" t="s">
        <v>5163</v>
      </c>
      <c r="AL89" s="221">
        <v>1</v>
      </c>
    </row>
    <row r="90" spans="1:38" s="201" customFormat="1" x14ac:dyDescent="0.3">
      <c r="A90" s="226">
        <v>1609</v>
      </c>
      <c r="B90" s="198" t="s">
        <v>902</v>
      </c>
      <c r="C90" s="198" t="s">
        <v>4802</v>
      </c>
      <c r="D90" s="198" t="s">
        <v>3199</v>
      </c>
      <c r="E90" s="198" t="s">
        <v>903</v>
      </c>
      <c r="F90" s="198" t="s">
        <v>3187</v>
      </c>
      <c r="G90" s="198" t="s">
        <v>3234</v>
      </c>
      <c r="H90" s="198"/>
      <c r="I90" s="199" t="s">
        <v>364</v>
      </c>
      <c r="J90" s="198" t="s">
        <v>899</v>
      </c>
      <c r="K90" s="198" t="s">
        <v>900</v>
      </c>
      <c r="L90" s="198" t="s">
        <v>3374</v>
      </c>
      <c r="M90" s="198" t="s">
        <v>3190</v>
      </c>
      <c r="N90" s="198" t="s">
        <v>4332</v>
      </c>
      <c r="O90" s="198" t="s">
        <v>3199</v>
      </c>
      <c r="P90" s="198" t="s">
        <v>3192</v>
      </c>
      <c r="Q90" s="198" t="s">
        <v>3193</v>
      </c>
      <c r="R90" s="198" t="s">
        <v>3194</v>
      </c>
      <c r="S90" s="200">
        <v>23863</v>
      </c>
      <c r="T90" s="198"/>
      <c r="U90" s="198" t="s">
        <v>82</v>
      </c>
      <c r="V90" s="198" t="s">
        <v>904</v>
      </c>
      <c r="W90" s="198" t="s">
        <v>905</v>
      </c>
      <c r="X90" s="198"/>
      <c r="Y90" s="198"/>
      <c r="Z90" s="198">
        <v>1</v>
      </c>
      <c r="AA90" s="198"/>
      <c r="AB90" s="198">
        <v>394</v>
      </c>
      <c r="AC90" s="201" t="s">
        <v>2695</v>
      </c>
      <c r="AD90" s="201" t="s">
        <v>2695</v>
      </c>
      <c r="AE90" s="201">
        <v>0</v>
      </c>
    </row>
    <row r="91" spans="1:38" s="201" customFormat="1" x14ac:dyDescent="0.3">
      <c r="A91" s="226">
        <v>1610</v>
      </c>
      <c r="B91" s="198" t="s">
        <v>2357</v>
      </c>
      <c r="C91" s="198" t="s">
        <v>4836</v>
      </c>
      <c r="D91" s="198" t="s">
        <v>3199</v>
      </c>
      <c r="E91" s="198" t="s">
        <v>2358</v>
      </c>
      <c r="F91" s="198" t="s">
        <v>3187</v>
      </c>
      <c r="G91" s="198" t="s">
        <v>4846</v>
      </c>
      <c r="H91" s="198"/>
      <c r="I91" s="199" t="s">
        <v>316</v>
      </c>
      <c r="J91" s="198" t="s">
        <v>317</v>
      </c>
      <c r="K91" s="198" t="s">
        <v>318</v>
      </c>
      <c r="L91" s="198" t="s">
        <v>3266</v>
      </c>
      <c r="M91" s="198" t="s">
        <v>3190</v>
      </c>
      <c r="N91" s="198" t="s">
        <v>4332</v>
      </c>
      <c r="O91" s="198" t="s">
        <v>3199</v>
      </c>
      <c r="P91" s="198" t="s">
        <v>3192</v>
      </c>
      <c r="Q91" s="198" t="s">
        <v>3193</v>
      </c>
      <c r="R91" s="198" t="s">
        <v>3194</v>
      </c>
      <c r="S91" s="200">
        <v>23863</v>
      </c>
      <c r="T91" s="198"/>
      <c r="U91" s="198" t="s">
        <v>82</v>
      </c>
      <c r="V91" s="198" t="s">
        <v>2359</v>
      </c>
      <c r="W91" s="198" t="s">
        <v>2360</v>
      </c>
      <c r="X91" s="198"/>
      <c r="Y91" s="198"/>
      <c r="Z91" s="198">
        <v>1</v>
      </c>
      <c r="AA91" s="198"/>
      <c r="AB91" s="198">
        <v>790</v>
      </c>
      <c r="AC91" s="201" t="s">
        <v>3058</v>
      </c>
      <c r="AD91" s="201" t="s">
        <v>5148</v>
      </c>
      <c r="AE91" s="201">
        <v>0</v>
      </c>
    </row>
    <row r="92" spans="1:38" s="197" customFormat="1" x14ac:dyDescent="0.3">
      <c r="A92" s="226">
        <v>1611</v>
      </c>
      <c r="B92" s="185" t="s">
        <v>220</v>
      </c>
      <c r="C92" s="185" t="s">
        <v>4881</v>
      </c>
      <c r="D92" s="185" t="s">
        <v>3199</v>
      </c>
      <c r="E92" s="185" t="s">
        <v>221</v>
      </c>
      <c r="F92" s="185" t="s">
        <v>3187</v>
      </c>
      <c r="G92" s="185" t="s">
        <v>223</v>
      </c>
      <c r="H92" s="185"/>
      <c r="I92" s="195" t="s">
        <v>224</v>
      </c>
      <c r="J92" s="185" t="s">
        <v>225</v>
      </c>
      <c r="K92" s="185" t="s">
        <v>226</v>
      </c>
      <c r="L92" s="185" t="s">
        <v>3239</v>
      </c>
      <c r="M92" s="185" t="s">
        <v>3190</v>
      </c>
      <c r="N92" s="185" t="s">
        <v>4332</v>
      </c>
      <c r="O92" s="185" t="s">
        <v>3199</v>
      </c>
      <c r="P92" s="185" t="s">
        <v>3192</v>
      </c>
      <c r="Q92" s="185" t="s">
        <v>3193</v>
      </c>
      <c r="R92" s="185" t="s">
        <v>3194</v>
      </c>
      <c r="S92" s="196">
        <v>23863</v>
      </c>
      <c r="T92" s="185"/>
      <c r="U92" s="185" t="s">
        <v>82</v>
      </c>
      <c r="V92" s="185" t="s">
        <v>222</v>
      </c>
      <c r="W92" s="185" t="s">
        <v>227</v>
      </c>
      <c r="X92" s="185"/>
      <c r="Y92" s="185"/>
      <c r="Z92" s="185">
        <v>1</v>
      </c>
      <c r="AA92" s="185"/>
      <c r="AB92" s="185">
        <v>648</v>
      </c>
      <c r="AC92" s="197" t="s">
        <v>3072</v>
      </c>
      <c r="AD92" s="197" t="s">
        <v>3072</v>
      </c>
      <c r="AE92" s="197">
        <v>1</v>
      </c>
      <c r="AI92" s="197">
        <v>1</v>
      </c>
    </row>
    <row r="93" spans="1:38" s="201" customFormat="1" x14ac:dyDescent="0.3">
      <c r="A93" s="226">
        <v>1612</v>
      </c>
      <c r="B93" s="198" t="s">
        <v>1815</v>
      </c>
      <c r="C93" s="198" t="s">
        <v>4366</v>
      </c>
      <c r="D93" s="198" t="s">
        <v>3375</v>
      </c>
      <c r="E93" s="198" t="s">
        <v>1812</v>
      </c>
      <c r="F93" s="198" t="s">
        <v>4301</v>
      </c>
      <c r="G93" s="198" t="s">
        <v>4349</v>
      </c>
      <c r="H93" s="198"/>
      <c r="I93" s="199" t="s">
        <v>15</v>
      </c>
      <c r="J93" s="198" t="s">
        <v>16</v>
      </c>
      <c r="K93" s="198" t="s">
        <v>17</v>
      </c>
      <c r="L93" s="198" t="s">
        <v>4365</v>
      </c>
      <c r="M93" s="198" t="s">
        <v>3190</v>
      </c>
      <c r="N93" s="198" t="s">
        <v>4332</v>
      </c>
      <c r="O93" s="198" t="s">
        <v>3363</v>
      </c>
      <c r="P93" s="198" t="s">
        <v>3192</v>
      </c>
      <c r="Q93" s="198" t="s">
        <v>3193</v>
      </c>
      <c r="R93" s="198" t="s">
        <v>3194</v>
      </c>
      <c r="S93" s="200">
        <v>24539</v>
      </c>
      <c r="T93" s="198"/>
      <c r="U93" s="198" t="s">
        <v>184</v>
      </c>
      <c r="V93" s="198" t="s">
        <v>1816</v>
      </c>
      <c r="W93" s="198" t="s">
        <v>1814</v>
      </c>
      <c r="X93" s="198"/>
      <c r="Y93" s="198"/>
      <c r="Z93" s="198"/>
      <c r="AA93" s="198">
        <v>1</v>
      </c>
      <c r="AB93" s="198">
        <v>552</v>
      </c>
      <c r="AC93" s="201" t="s">
        <v>3057</v>
      </c>
      <c r="AD93" s="201" t="s">
        <v>3057</v>
      </c>
      <c r="AE93" s="201">
        <v>0</v>
      </c>
    </row>
    <row r="94" spans="1:38" s="197" customFormat="1" x14ac:dyDescent="0.3">
      <c r="A94" s="226">
        <v>1613</v>
      </c>
      <c r="B94" s="185" t="s">
        <v>2364</v>
      </c>
      <c r="C94" s="185" t="s">
        <v>4617</v>
      </c>
      <c r="D94" s="185" t="s">
        <v>3375</v>
      </c>
      <c r="E94" s="185" t="s">
        <v>2365</v>
      </c>
      <c r="F94" s="185" t="s">
        <v>4301</v>
      </c>
      <c r="G94" s="185" t="s">
        <v>4723</v>
      </c>
      <c r="H94" s="185"/>
      <c r="I94" s="195" t="s">
        <v>1233</v>
      </c>
      <c r="J94" s="185" t="s">
        <v>13</v>
      </c>
      <c r="K94" s="185" t="s">
        <v>14</v>
      </c>
      <c r="L94" s="185" t="s">
        <v>4615</v>
      </c>
      <c r="M94" s="185" t="s">
        <v>3190</v>
      </c>
      <c r="N94" s="185" t="s">
        <v>4332</v>
      </c>
      <c r="O94" s="185" t="s">
        <v>3363</v>
      </c>
      <c r="P94" s="185" t="s">
        <v>3192</v>
      </c>
      <c r="Q94" s="185" t="s">
        <v>3193</v>
      </c>
      <c r="R94" s="185" t="s">
        <v>3194</v>
      </c>
      <c r="S94" s="196">
        <v>24539</v>
      </c>
      <c r="T94" s="185"/>
      <c r="U94" s="185" t="s">
        <v>184</v>
      </c>
      <c r="V94" s="185" t="s">
        <v>2366</v>
      </c>
      <c r="W94" s="185" t="s">
        <v>2363</v>
      </c>
      <c r="X94" s="185"/>
      <c r="Y94" s="185"/>
      <c r="Z94" s="185"/>
      <c r="AA94" s="185">
        <v>1</v>
      </c>
      <c r="AB94" s="185">
        <v>305</v>
      </c>
      <c r="AC94" s="197" t="s">
        <v>2689</v>
      </c>
      <c r="AD94" s="197" t="s">
        <v>2689</v>
      </c>
      <c r="AE94" s="197">
        <v>1</v>
      </c>
      <c r="AH94" s="197">
        <v>1</v>
      </c>
    </row>
    <row r="95" spans="1:38" s="197" customFormat="1" x14ac:dyDescent="0.3">
      <c r="A95" s="226">
        <v>1614</v>
      </c>
      <c r="B95" s="185" t="s">
        <v>1458</v>
      </c>
      <c r="C95" s="185" t="s">
        <v>4565</v>
      </c>
      <c r="D95" s="185" t="s">
        <v>3283</v>
      </c>
      <c r="E95" s="185"/>
      <c r="F95" s="185" t="s">
        <v>4301</v>
      </c>
      <c r="G95" s="185" t="s">
        <v>4564</v>
      </c>
      <c r="H95" s="185"/>
      <c r="I95" s="195" t="s">
        <v>464</v>
      </c>
      <c r="J95" s="185" t="s">
        <v>1460</v>
      </c>
      <c r="K95" s="185" t="s">
        <v>334</v>
      </c>
      <c r="L95" s="185" t="s">
        <v>3376</v>
      </c>
      <c r="M95" s="185" t="s">
        <v>3190</v>
      </c>
      <c r="N95" s="185" t="s">
        <v>4332</v>
      </c>
      <c r="O95" s="185" t="s">
        <v>3199</v>
      </c>
      <c r="P95" s="185" t="s">
        <v>3192</v>
      </c>
      <c r="Q95" s="185" t="s">
        <v>3193</v>
      </c>
      <c r="R95" s="185" t="s">
        <v>3194</v>
      </c>
      <c r="S95" s="196">
        <v>24534</v>
      </c>
      <c r="T95" s="185"/>
      <c r="U95" s="185" t="s">
        <v>82</v>
      </c>
      <c r="V95" s="185" t="s">
        <v>1459</v>
      </c>
      <c r="W95" s="185" t="s">
        <v>1461</v>
      </c>
      <c r="X95" s="185"/>
      <c r="Y95" s="185"/>
      <c r="Z95" s="185">
        <v>1</v>
      </c>
      <c r="AA95" s="185"/>
      <c r="AB95" s="185">
        <v>70</v>
      </c>
      <c r="AC95" s="197" t="s">
        <v>3057</v>
      </c>
      <c r="AD95" s="197" t="s">
        <v>3057</v>
      </c>
      <c r="AE95" s="197">
        <v>1</v>
      </c>
      <c r="AG95" s="197">
        <v>1</v>
      </c>
    </row>
    <row r="96" spans="1:38" s="197" customFormat="1" x14ac:dyDescent="0.3">
      <c r="A96" s="226">
        <v>1615</v>
      </c>
      <c r="B96" s="185" t="s">
        <v>977</v>
      </c>
      <c r="C96" s="185" t="s">
        <v>4618</v>
      </c>
      <c r="D96" s="185" t="s">
        <v>3283</v>
      </c>
      <c r="E96" s="185" t="s">
        <v>974</v>
      </c>
      <c r="F96" s="185" t="s">
        <v>4301</v>
      </c>
      <c r="G96" s="185" t="s">
        <v>3693</v>
      </c>
      <c r="H96" s="185"/>
      <c r="I96" s="195" t="s">
        <v>12</v>
      </c>
      <c r="J96" s="185" t="s">
        <v>13</v>
      </c>
      <c r="K96" s="185" t="s">
        <v>14</v>
      </c>
      <c r="L96" s="185" t="s">
        <v>4615</v>
      </c>
      <c r="M96" s="185" t="s">
        <v>3190</v>
      </c>
      <c r="N96" s="185" t="s">
        <v>4332</v>
      </c>
      <c r="O96" s="185" t="s">
        <v>3199</v>
      </c>
      <c r="P96" s="185" t="s">
        <v>3192</v>
      </c>
      <c r="Q96" s="185" t="s">
        <v>3193</v>
      </c>
      <c r="R96" s="185" t="s">
        <v>3194</v>
      </c>
      <c r="S96" s="196">
        <v>24534</v>
      </c>
      <c r="T96" s="185"/>
      <c r="U96" s="185" t="s">
        <v>82</v>
      </c>
      <c r="V96" s="185" t="s">
        <v>978</v>
      </c>
      <c r="W96" s="185" t="s">
        <v>976</v>
      </c>
      <c r="X96" s="185"/>
      <c r="Y96" s="185"/>
      <c r="Z96" s="185">
        <v>1</v>
      </c>
      <c r="AA96" s="185"/>
      <c r="AB96" s="185">
        <v>358</v>
      </c>
      <c r="AC96" s="197" t="s">
        <v>2689</v>
      </c>
      <c r="AD96" s="197" t="s">
        <v>2689</v>
      </c>
      <c r="AE96" s="197">
        <v>1</v>
      </c>
      <c r="AH96" s="197">
        <v>1</v>
      </c>
    </row>
    <row r="97" spans="1:34" s="197" customFormat="1" x14ac:dyDescent="0.3">
      <c r="A97" s="226">
        <v>1616</v>
      </c>
      <c r="B97" s="185" t="s">
        <v>1786</v>
      </c>
      <c r="C97" s="185" t="s">
        <v>3377</v>
      </c>
      <c r="D97" s="185" t="s">
        <v>3186</v>
      </c>
      <c r="E97" s="185" t="s">
        <v>1787</v>
      </c>
      <c r="F97" s="185" t="s">
        <v>3187</v>
      </c>
      <c r="G97" s="185" t="s">
        <v>3378</v>
      </c>
      <c r="H97" s="185"/>
      <c r="I97" s="195" t="s">
        <v>1782</v>
      </c>
      <c r="J97" s="185" t="s">
        <v>1783</v>
      </c>
      <c r="K97" s="185" t="s">
        <v>1784</v>
      </c>
      <c r="L97" s="185" t="s">
        <v>2672</v>
      </c>
      <c r="M97" s="185" t="s">
        <v>3190</v>
      </c>
      <c r="N97" s="185" t="s">
        <v>4332</v>
      </c>
      <c r="O97" s="185" t="s">
        <v>3191</v>
      </c>
      <c r="P97" s="185" t="s">
        <v>3192</v>
      </c>
      <c r="Q97" s="185" t="s">
        <v>3193</v>
      </c>
      <c r="R97" s="185" t="s">
        <v>3194</v>
      </c>
      <c r="S97" s="196">
        <v>24754</v>
      </c>
      <c r="T97" s="185"/>
      <c r="U97" s="185" t="s">
        <v>19</v>
      </c>
      <c r="V97" s="185" t="s">
        <v>1788</v>
      </c>
      <c r="W97" s="185" t="s">
        <v>1789</v>
      </c>
      <c r="X97" s="185">
        <v>1</v>
      </c>
      <c r="Y97" s="185"/>
      <c r="Z97" s="185"/>
      <c r="AA97" s="185"/>
      <c r="AB97" s="185">
        <v>173</v>
      </c>
      <c r="AC97" s="197" t="s">
        <v>3060</v>
      </c>
      <c r="AD97" s="197" t="s">
        <v>5146</v>
      </c>
      <c r="AE97" s="197">
        <v>1</v>
      </c>
      <c r="AG97" s="197">
        <v>1</v>
      </c>
    </row>
    <row r="98" spans="1:34" s="201" customFormat="1" x14ac:dyDescent="0.3">
      <c r="A98" s="226">
        <v>1617</v>
      </c>
      <c r="B98" s="198" t="s">
        <v>2053</v>
      </c>
      <c r="C98" s="198" t="s">
        <v>3379</v>
      </c>
      <c r="D98" s="198" t="s">
        <v>3186</v>
      </c>
      <c r="E98" s="198" t="s">
        <v>2054</v>
      </c>
      <c r="F98" s="198" t="s">
        <v>3187</v>
      </c>
      <c r="G98" s="198" t="s">
        <v>4350</v>
      </c>
      <c r="H98" s="198"/>
      <c r="I98" s="199" t="s">
        <v>15</v>
      </c>
      <c r="J98" s="198" t="s">
        <v>16</v>
      </c>
      <c r="K98" s="198" t="s">
        <v>17</v>
      </c>
      <c r="L98" s="198" t="s">
        <v>4365</v>
      </c>
      <c r="M98" s="198" t="s">
        <v>3190</v>
      </c>
      <c r="N98" s="198" t="s">
        <v>4332</v>
      </c>
      <c r="O98" s="198" t="s">
        <v>3191</v>
      </c>
      <c r="P98" s="198" t="s">
        <v>3192</v>
      </c>
      <c r="Q98" s="198" t="s">
        <v>3193</v>
      </c>
      <c r="R98" s="198" t="s">
        <v>3194</v>
      </c>
      <c r="S98" s="200">
        <v>24754</v>
      </c>
      <c r="T98" s="198"/>
      <c r="U98" s="198" t="s">
        <v>19</v>
      </c>
      <c r="V98" s="198" t="s">
        <v>3380</v>
      </c>
      <c r="W98" s="198" t="s">
        <v>2055</v>
      </c>
      <c r="X98" s="198">
        <v>1</v>
      </c>
      <c r="Y98" s="198"/>
      <c r="Z98" s="198"/>
      <c r="AA98" s="198"/>
      <c r="AB98" s="198">
        <v>37</v>
      </c>
      <c r="AC98" s="201" t="s">
        <v>3057</v>
      </c>
      <c r="AD98" s="201" t="s">
        <v>3057</v>
      </c>
      <c r="AE98" s="201">
        <v>0</v>
      </c>
    </row>
    <row r="99" spans="1:34" s="201" customFormat="1" x14ac:dyDescent="0.3">
      <c r="A99" s="226">
        <v>1618</v>
      </c>
      <c r="B99" s="198" t="s">
        <v>2014</v>
      </c>
      <c r="C99" s="198" t="s">
        <v>3381</v>
      </c>
      <c r="D99" s="198" t="s">
        <v>3186</v>
      </c>
      <c r="E99" s="198" t="s">
        <v>968</v>
      </c>
      <c r="F99" s="198" t="s">
        <v>3187</v>
      </c>
      <c r="G99" s="198" t="s">
        <v>3382</v>
      </c>
      <c r="H99" s="198"/>
      <c r="I99" s="199" t="s">
        <v>15</v>
      </c>
      <c r="J99" s="198" t="s">
        <v>16</v>
      </c>
      <c r="K99" s="198" t="s">
        <v>17</v>
      </c>
      <c r="L99" s="198" t="s">
        <v>4365</v>
      </c>
      <c r="M99" s="198" t="s">
        <v>3190</v>
      </c>
      <c r="N99" s="198" t="s">
        <v>4332</v>
      </c>
      <c r="O99" s="198" t="s">
        <v>3191</v>
      </c>
      <c r="P99" s="198" t="s">
        <v>3192</v>
      </c>
      <c r="Q99" s="198" t="s">
        <v>3193</v>
      </c>
      <c r="R99" s="198" t="s">
        <v>3194</v>
      </c>
      <c r="S99" s="200">
        <v>24754</v>
      </c>
      <c r="T99" s="198"/>
      <c r="U99" s="198" t="s">
        <v>19</v>
      </c>
      <c r="V99" s="198" t="s">
        <v>2015</v>
      </c>
      <c r="W99" s="198" t="s">
        <v>2016</v>
      </c>
      <c r="X99" s="198">
        <v>1</v>
      </c>
      <c r="Y99" s="198"/>
      <c r="Z99" s="198"/>
      <c r="AA99" s="198"/>
      <c r="AB99" s="198">
        <v>107</v>
      </c>
      <c r="AC99" s="201" t="s">
        <v>3057</v>
      </c>
      <c r="AD99" s="201" t="s">
        <v>3057</v>
      </c>
      <c r="AE99" s="201">
        <v>0</v>
      </c>
    </row>
    <row r="100" spans="1:34" s="201" customFormat="1" x14ac:dyDescent="0.3">
      <c r="A100" s="226">
        <v>1619</v>
      </c>
      <c r="B100" s="198" t="s">
        <v>767</v>
      </c>
      <c r="C100" s="198" t="s">
        <v>3383</v>
      </c>
      <c r="D100" s="198" t="s">
        <v>3186</v>
      </c>
      <c r="E100" s="198" t="s">
        <v>3384</v>
      </c>
      <c r="F100" s="198" t="s">
        <v>3187</v>
      </c>
      <c r="G100" s="198" t="s">
        <v>3385</v>
      </c>
      <c r="H100" s="198"/>
      <c r="I100" s="199" t="s">
        <v>15</v>
      </c>
      <c r="J100" s="198" t="s">
        <v>16</v>
      </c>
      <c r="K100" s="198" t="s">
        <v>17</v>
      </c>
      <c r="L100" s="198" t="s">
        <v>4365</v>
      </c>
      <c r="M100" s="198" t="s">
        <v>3190</v>
      </c>
      <c r="N100" s="198" t="s">
        <v>4332</v>
      </c>
      <c r="O100" s="198" t="s">
        <v>3191</v>
      </c>
      <c r="P100" s="198" t="s">
        <v>3192</v>
      </c>
      <c r="Q100" s="198" t="s">
        <v>3193</v>
      </c>
      <c r="R100" s="198" t="s">
        <v>3194</v>
      </c>
      <c r="S100" s="200">
        <v>24754</v>
      </c>
      <c r="T100" s="198"/>
      <c r="U100" s="198" t="s">
        <v>19</v>
      </c>
      <c r="V100" s="198" t="s">
        <v>3065</v>
      </c>
      <c r="W100" s="198" t="s">
        <v>768</v>
      </c>
      <c r="X100" s="198">
        <v>1</v>
      </c>
      <c r="Y100" s="198"/>
      <c r="Z100" s="198"/>
      <c r="AA100" s="198"/>
      <c r="AB100" s="198">
        <v>47</v>
      </c>
      <c r="AC100" s="201" t="s">
        <v>3057</v>
      </c>
      <c r="AD100" s="201" t="s">
        <v>3057</v>
      </c>
      <c r="AE100" s="201">
        <v>0</v>
      </c>
    </row>
    <row r="101" spans="1:34" s="201" customFormat="1" x14ac:dyDescent="0.3">
      <c r="A101" s="226">
        <v>1620</v>
      </c>
      <c r="B101" s="198" t="s">
        <v>2002</v>
      </c>
      <c r="C101" s="198" t="s">
        <v>3386</v>
      </c>
      <c r="D101" s="198" t="s">
        <v>3186</v>
      </c>
      <c r="E101" s="198" t="s">
        <v>3387</v>
      </c>
      <c r="F101" s="198" t="s">
        <v>3187</v>
      </c>
      <c r="G101" s="198" t="s">
        <v>4398</v>
      </c>
      <c r="H101" s="198"/>
      <c r="I101" s="199" t="s">
        <v>359</v>
      </c>
      <c r="J101" s="198" t="s">
        <v>1996</v>
      </c>
      <c r="K101" s="198" t="s">
        <v>1997</v>
      </c>
      <c r="L101" s="198" t="s">
        <v>3388</v>
      </c>
      <c r="M101" s="198" t="s">
        <v>3190</v>
      </c>
      <c r="N101" s="198" t="s">
        <v>4332</v>
      </c>
      <c r="O101" s="198" t="s">
        <v>3191</v>
      </c>
      <c r="P101" s="198" t="s">
        <v>3192</v>
      </c>
      <c r="Q101" s="198" t="s">
        <v>3193</v>
      </c>
      <c r="R101" s="198" t="s">
        <v>3194</v>
      </c>
      <c r="S101" s="200">
        <v>24754</v>
      </c>
      <c r="T101" s="198"/>
      <c r="U101" s="198" t="s">
        <v>19</v>
      </c>
      <c r="V101" s="198" t="s">
        <v>3389</v>
      </c>
      <c r="W101" s="198" t="s">
        <v>2003</v>
      </c>
      <c r="X101" s="198">
        <v>1</v>
      </c>
      <c r="Y101" s="198"/>
      <c r="Z101" s="198"/>
      <c r="AA101" s="198"/>
      <c r="AB101" s="198">
        <v>69</v>
      </c>
      <c r="AC101" s="201" t="s">
        <v>3057</v>
      </c>
      <c r="AD101" s="201" t="s">
        <v>3057</v>
      </c>
      <c r="AE101" s="201">
        <v>0</v>
      </c>
    </row>
    <row r="102" spans="1:34" s="197" customFormat="1" x14ac:dyDescent="0.3">
      <c r="A102" s="226">
        <v>1621</v>
      </c>
      <c r="B102" s="185" t="s">
        <v>2006</v>
      </c>
      <c r="C102" s="185" t="s">
        <v>4409</v>
      </c>
      <c r="D102" s="185" t="s">
        <v>3061</v>
      </c>
      <c r="E102" s="185" t="s">
        <v>3390</v>
      </c>
      <c r="F102" s="185" t="s">
        <v>3187</v>
      </c>
      <c r="G102" s="185" t="s">
        <v>3391</v>
      </c>
      <c r="H102" s="185"/>
      <c r="I102" s="195" t="s">
        <v>1877</v>
      </c>
      <c r="J102" s="185" t="s">
        <v>1895</v>
      </c>
      <c r="K102" s="185" t="s">
        <v>1896</v>
      </c>
      <c r="L102" s="185" t="s">
        <v>2674</v>
      </c>
      <c r="M102" s="185" t="s">
        <v>3190</v>
      </c>
      <c r="N102" s="185" t="s">
        <v>4332</v>
      </c>
      <c r="O102" s="185" t="s">
        <v>3201</v>
      </c>
      <c r="P102" s="185" t="s">
        <v>3192</v>
      </c>
      <c r="Q102" s="185" t="s">
        <v>3193</v>
      </c>
      <c r="R102" s="185" t="s">
        <v>3194</v>
      </c>
      <c r="S102" s="196">
        <v>24754</v>
      </c>
      <c r="T102" s="185"/>
      <c r="U102" s="185" t="s">
        <v>5</v>
      </c>
      <c r="V102" s="185" t="s">
        <v>3392</v>
      </c>
      <c r="W102" s="185" t="s">
        <v>2007</v>
      </c>
      <c r="X102" s="185"/>
      <c r="Y102" s="185">
        <v>1</v>
      </c>
      <c r="Z102" s="185"/>
      <c r="AA102" s="185"/>
      <c r="AB102" s="185">
        <v>137</v>
      </c>
      <c r="AC102" s="185" t="s">
        <v>3066</v>
      </c>
      <c r="AD102" s="185" t="s">
        <v>5150</v>
      </c>
      <c r="AE102" s="197">
        <v>1</v>
      </c>
      <c r="AG102" s="197">
        <v>1</v>
      </c>
    </row>
    <row r="103" spans="1:34" s="201" customFormat="1" x14ac:dyDescent="0.3">
      <c r="A103" s="226">
        <v>1622</v>
      </c>
      <c r="B103" s="198" t="s">
        <v>1958</v>
      </c>
      <c r="C103" s="198" t="s">
        <v>4451</v>
      </c>
      <c r="D103" s="198" t="s">
        <v>3061</v>
      </c>
      <c r="E103" s="198" t="s">
        <v>262</v>
      </c>
      <c r="F103" s="198" t="s">
        <v>3187</v>
      </c>
      <c r="G103" s="198" t="s">
        <v>3393</v>
      </c>
      <c r="H103" s="198"/>
      <c r="I103" s="199" t="s">
        <v>1</v>
      </c>
      <c r="J103" s="198" t="s">
        <v>2</v>
      </c>
      <c r="K103" s="198" t="s">
        <v>3</v>
      </c>
      <c r="L103" s="198" t="s">
        <v>2665</v>
      </c>
      <c r="M103" s="198" t="s">
        <v>3190</v>
      </c>
      <c r="N103" s="198" t="s">
        <v>4332</v>
      </c>
      <c r="O103" s="198" t="s">
        <v>3201</v>
      </c>
      <c r="P103" s="198" t="s">
        <v>3192</v>
      </c>
      <c r="Q103" s="198" t="s">
        <v>3193</v>
      </c>
      <c r="R103" s="198" t="s">
        <v>3194</v>
      </c>
      <c r="S103" s="200">
        <v>24754</v>
      </c>
      <c r="T103" s="198">
        <v>2</v>
      </c>
      <c r="U103" s="198" t="s">
        <v>5</v>
      </c>
      <c r="V103" s="198" t="s">
        <v>263</v>
      </c>
      <c r="W103" s="198" t="s">
        <v>1959</v>
      </c>
      <c r="X103" s="198"/>
      <c r="Y103" s="198">
        <v>1</v>
      </c>
      <c r="Z103" s="198"/>
      <c r="AA103" s="198"/>
      <c r="AB103" s="198">
        <v>217</v>
      </c>
      <c r="AC103" s="201" t="s">
        <v>2702</v>
      </c>
      <c r="AD103" s="201" t="s">
        <v>5137</v>
      </c>
      <c r="AE103" s="201">
        <v>0</v>
      </c>
    </row>
    <row r="104" spans="1:34" s="197" customFormat="1" x14ac:dyDescent="0.3">
      <c r="A104" s="226">
        <v>1623</v>
      </c>
      <c r="B104" s="185" t="s">
        <v>2122</v>
      </c>
      <c r="C104" s="185" t="s">
        <v>3394</v>
      </c>
      <c r="D104" s="185" t="s">
        <v>3186</v>
      </c>
      <c r="E104" s="185" t="s">
        <v>557</v>
      </c>
      <c r="F104" s="185" t="s">
        <v>3187</v>
      </c>
      <c r="G104" s="185" t="s">
        <v>4468</v>
      </c>
      <c r="H104" s="185"/>
      <c r="I104" s="195" t="s">
        <v>253</v>
      </c>
      <c r="J104" s="185" t="s">
        <v>254</v>
      </c>
      <c r="K104" s="185" t="s">
        <v>255</v>
      </c>
      <c r="L104" s="185" t="s">
        <v>2670</v>
      </c>
      <c r="M104" s="185" t="s">
        <v>3190</v>
      </c>
      <c r="N104" s="185" t="s">
        <v>4332</v>
      </c>
      <c r="O104" s="185" t="s">
        <v>3191</v>
      </c>
      <c r="P104" s="185" t="s">
        <v>3192</v>
      </c>
      <c r="Q104" s="185" t="s">
        <v>3193</v>
      </c>
      <c r="R104" s="185" t="s">
        <v>3194</v>
      </c>
      <c r="S104" s="196">
        <v>24754</v>
      </c>
      <c r="T104" s="185"/>
      <c r="U104" s="185" t="s">
        <v>19</v>
      </c>
      <c r="V104" s="185" t="s">
        <v>3395</v>
      </c>
      <c r="W104" s="185" t="s">
        <v>2123</v>
      </c>
      <c r="X104" s="185">
        <v>1</v>
      </c>
      <c r="Y104" s="185"/>
      <c r="Z104" s="185"/>
      <c r="AA104" s="185"/>
      <c r="AB104" s="185">
        <v>133</v>
      </c>
      <c r="AC104" s="197" t="s">
        <v>3058</v>
      </c>
      <c r="AD104" s="197" t="s">
        <v>5148</v>
      </c>
      <c r="AE104" s="197">
        <v>1</v>
      </c>
      <c r="AG104" s="197">
        <v>1</v>
      </c>
    </row>
    <row r="105" spans="1:34" s="201" customFormat="1" x14ac:dyDescent="0.3">
      <c r="A105" s="226">
        <v>1624</v>
      </c>
      <c r="B105" s="198" t="s">
        <v>1581</v>
      </c>
      <c r="C105" s="198" t="s">
        <v>4487</v>
      </c>
      <c r="D105" s="198" t="s">
        <v>478</v>
      </c>
      <c r="E105" s="198" t="s">
        <v>1582</v>
      </c>
      <c r="F105" s="198" t="s">
        <v>3187</v>
      </c>
      <c r="G105" s="198" t="s">
        <v>3396</v>
      </c>
      <c r="H105" s="198"/>
      <c r="I105" s="199" t="s">
        <v>22</v>
      </c>
      <c r="J105" s="198" t="s">
        <v>1583</v>
      </c>
      <c r="K105" s="198" t="s">
        <v>1584</v>
      </c>
      <c r="L105" s="198" t="s">
        <v>3397</v>
      </c>
      <c r="M105" s="198" t="s">
        <v>3190</v>
      </c>
      <c r="N105" s="198" t="s">
        <v>4332</v>
      </c>
      <c r="O105" s="198" t="s">
        <v>3201</v>
      </c>
      <c r="P105" s="198" t="s">
        <v>3192</v>
      </c>
      <c r="Q105" s="198" t="s">
        <v>3193</v>
      </c>
      <c r="R105" s="198" t="s">
        <v>3194</v>
      </c>
      <c r="S105" s="200">
        <v>24754</v>
      </c>
      <c r="T105" s="198"/>
      <c r="U105" s="198" t="s">
        <v>5</v>
      </c>
      <c r="V105" s="198" t="s">
        <v>3398</v>
      </c>
      <c r="W105" s="198" t="s">
        <v>1585</v>
      </c>
      <c r="X105" s="198"/>
      <c r="Y105" s="198">
        <v>1</v>
      </c>
      <c r="Z105" s="198"/>
      <c r="AA105" s="198"/>
      <c r="AB105" s="198">
        <v>94</v>
      </c>
      <c r="AC105" s="201" t="s">
        <v>3057</v>
      </c>
      <c r="AD105" s="201" t="s">
        <v>3057</v>
      </c>
      <c r="AE105" s="201">
        <v>0</v>
      </c>
    </row>
    <row r="106" spans="1:34" s="197" customFormat="1" x14ac:dyDescent="0.3">
      <c r="A106" s="226">
        <v>1625</v>
      </c>
      <c r="B106" s="185" t="s">
        <v>2497</v>
      </c>
      <c r="C106" s="185" t="s">
        <v>4396</v>
      </c>
      <c r="D106" s="185" t="s">
        <v>3061</v>
      </c>
      <c r="E106" s="185"/>
      <c r="F106" s="185" t="s">
        <v>3187</v>
      </c>
      <c r="G106" s="185" t="s">
        <v>3399</v>
      </c>
      <c r="H106" s="185"/>
      <c r="I106" s="195" t="s">
        <v>156</v>
      </c>
      <c r="J106" s="185" t="s">
        <v>2498</v>
      </c>
      <c r="K106" s="185" t="s">
        <v>2499</v>
      </c>
      <c r="L106" s="185" t="s">
        <v>3400</v>
      </c>
      <c r="M106" s="185" t="s">
        <v>3190</v>
      </c>
      <c r="N106" s="185" t="s">
        <v>4332</v>
      </c>
      <c r="O106" s="185" t="s">
        <v>3201</v>
      </c>
      <c r="P106" s="185" t="s">
        <v>3192</v>
      </c>
      <c r="Q106" s="185" t="s">
        <v>3193</v>
      </c>
      <c r="R106" s="185" t="s">
        <v>3194</v>
      </c>
      <c r="S106" s="196">
        <v>24754</v>
      </c>
      <c r="T106" s="185"/>
      <c r="U106" s="185" t="s">
        <v>5</v>
      </c>
      <c r="V106" s="185" t="s">
        <v>3401</v>
      </c>
      <c r="W106" s="185" t="s">
        <v>2500</v>
      </c>
      <c r="X106" s="185"/>
      <c r="Y106" s="185">
        <v>1</v>
      </c>
      <c r="Z106" s="185"/>
      <c r="AA106" s="185"/>
      <c r="AB106" s="185">
        <v>18</v>
      </c>
      <c r="AC106" s="197" t="s">
        <v>3057</v>
      </c>
      <c r="AD106" s="197" t="s">
        <v>3057</v>
      </c>
      <c r="AE106" s="197">
        <v>1</v>
      </c>
      <c r="AH106" s="197">
        <v>1</v>
      </c>
    </row>
    <row r="107" spans="1:34" s="201" customFormat="1" x14ac:dyDescent="0.3">
      <c r="A107" s="226">
        <v>1626</v>
      </c>
      <c r="B107" s="198" t="s">
        <v>2414</v>
      </c>
      <c r="C107" s="198" t="s">
        <v>4396</v>
      </c>
      <c r="D107" s="198" t="s">
        <v>3061</v>
      </c>
      <c r="E107" s="198"/>
      <c r="F107" s="198" t="s">
        <v>3187</v>
      </c>
      <c r="G107" s="198" t="s">
        <v>3843</v>
      </c>
      <c r="H107" s="198"/>
      <c r="I107" s="199" t="s">
        <v>48</v>
      </c>
      <c r="J107" s="198" t="s">
        <v>2415</v>
      </c>
      <c r="K107" s="198" t="s">
        <v>2416</v>
      </c>
      <c r="L107" s="198" t="s">
        <v>4499</v>
      </c>
      <c r="M107" s="198" t="s">
        <v>3190</v>
      </c>
      <c r="N107" s="198" t="s">
        <v>4332</v>
      </c>
      <c r="O107" s="198" t="s">
        <v>3201</v>
      </c>
      <c r="P107" s="198" t="s">
        <v>3192</v>
      </c>
      <c r="Q107" s="198" t="s">
        <v>3193</v>
      </c>
      <c r="R107" s="198" t="s">
        <v>3194</v>
      </c>
      <c r="S107" s="200">
        <v>24754</v>
      </c>
      <c r="T107" s="198"/>
      <c r="U107" s="198" t="s">
        <v>5</v>
      </c>
      <c r="V107" s="198" t="s">
        <v>3402</v>
      </c>
      <c r="W107" s="198" t="s">
        <v>2417</v>
      </c>
      <c r="X107" s="198"/>
      <c r="Y107" s="198">
        <v>1</v>
      </c>
      <c r="Z107" s="198"/>
      <c r="AA107" s="198"/>
      <c r="AB107" s="198">
        <v>17</v>
      </c>
      <c r="AC107" s="201" t="s">
        <v>2695</v>
      </c>
      <c r="AD107" s="201" t="s">
        <v>2695</v>
      </c>
      <c r="AE107" s="201">
        <v>0</v>
      </c>
    </row>
    <row r="108" spans="1:34" s="197" customFormat="1" x14ac:dyDescent="0.3">
      <c r="A108" s="226">
        <v>1627</v>
      </c>
      <c r="B108" s="185" t="s">
        <v>2156</v>
      </c>
      <c r="C108" s="185" t="s">
        <v>4517</v>
      </c>
      <c r="D108" s="185" t="s">
        <v>3061</v>
      </c>
      <c r="E108" s="185" t="s">
        <v>3403</v>
      </c>
      <c r="F108" s="185" t="s">
        <v>3187</v>
      </c>
      <c r="G108" s="185" t="s">
        <v>4521</v>
      </c>
      <c r="H108" s="185"/>
      <c r="I108" s="195" t="s">
        <v>376</v>
      </c>
      <c r="J108" s="185" t="s">
        <v>2151</v>
      </c>
      <c r="K108" s="185" t="s">
        <v>2152</v>
      </c>
      <c r="L108" s="185" t="s">
        <v>2675</v>
      </c>
      <c r="M108" s="185" t="s">
        <v>3190</v>
      </c>
      <c r="N108" s="185" t="s">
        <v>4332</v>
      </c>
      <c r="O108" s="185" t="s">
        <v>3201</v>
      </c>
      <c r="P108" s="185" t="s">
        <v>3192</v>
      </c>
      <c r="Q108" s="185" t="s">
        <v>3193</v>
      </c>
      <c r="R108" s="185" t="s">
        <v>3194</v>
      </c>
      <c r="S108" s="196">
        <v>24754</v>
      </c>
      <c r="T108" s="185"/>
      <c r="U108" s="185" t="s">
        <v>5</v>
      </c>
      <c r="V108" s="185" t="s">
        <v>2157</v>
      </c>
      <c r="W108" s="185" t="s">
        <v>2158</v>
      </c>
      <c r="X108" s="185"/>
      <c r="Y108" s="185">
        <v>1</v>
      </c>
      <c r="Z108" s="185"/>
      <c r="AA108" s="185"/>
      <c r="AB108" s="185">
        <v>256</v>
      </c>
      <c r="AC108" s="197" t="s">
        <v>4990</v>
      </c>
      <c r="AD108" s="197" t="s">
        <v>4990</v>
      </c>
      <c r="AE108" s="197">
        <v>1</v>
      </c>
      <c r="AH108" s="197">
        <v>1</v>
      </c>
    </row>
    <row r="109" spans="1:34" s="201" customFormat="1" x14ac:dyDescent="0.3">
      <c r="A109" s="226">
        <v>1628</v>
      </c>
      <c r="B109" s="198" t="s">
        <v>1867</v>
      </c>
      <c r="C109" s="198" t="s">
        <v>4396</v>
      </c>
      <c r="D109" s="198" t="s">
        <v>3061</v>
      </c>
      <c r="E109" s="198"/>
      <c r="F109" s="198" t="s">
        <v>3187</v>
      </c>
      <c r="G109" s="198" t="s">
        <v>3404</v>
      </c>
      <c r="H109" s="198"/>
      <c r="I109" s="199" t="s">
        <v>41</v>
      </c>
      <c r="J109" s="198" t="s">
        <v>1868</v>
      </c>
      <c r="K109" s="198" t="s">
        <v>1869</v>
      </c>
      <c r="L109" s="198" t="s">
        <v>3405</v>
      </c>
      <c r="M109" s="198" t="s">
        <v>3190</v>
      </c>
      <c r="N109" s="198" t="s">
        <v>4332</v>
      </c>
      <c r="O109" s="198" t="s">
        <v>3201</v>
      </c>
      <c r="P109" s="198" t="s">
        <v>3192</v>
      </c>
      <c r="Q109" s="198" t="s">
        <v>3193</v>
      </c>
      <c r="R109" s="198" t="s">
        <v>3194</v>
      </c>
      <c r="S109" s="200">
        <v>24754</v>
      </c>
      <c r="T109" s="198"/>
      <c r="U109" s="198" t="s">
        <v>5</v>
      </c>
      <c r="V109" s="198" t="s">
        <v>3406</v>
      </c>
      <c r="W109" s="198" t="s">
        <v>1870</v>
      </c>
      <c r="X109" s="198"/>
      <c r="Y109" s="198">
        <v>1</v>
      </c>
      <c r="Z109" s="198"/>
      <c r="AA109" s="198"/>
      <c r="AB109" s="198">
        <v>42</v>
      </c>
      <c r="AC109" s="201" t="s">
        <v>3057</v>
      </c>
      <c r="AD109" s="201" t="s">
        <v>3057</v>
      </c>
      <c r="AE109" s="201">
        <v>0</v>
      </c>
    </row>
    <row r="110" spans="1:34" s="197" customFormat="1" x14ac:dyDescent="0.3">
      <c r="A110" s="226">
        <v>1629</v>
      </c>
      <c r="B110" s="185" t="s">
        <v>1875</v>
      </c>
      <c r="C110" s="185" t="s">
        <v>3200</v>
      </c>
      <c r="D110" s="185" t="s">
        <v>478</v>
      </c>
      <c r="E110" s="185"/>
      <c r="F110" s="185" t="s">
        <v>3187</v>
      </c>
      <c r="G110" s="185" t="s">
        <v>3407</v>
      </c>
      <c r="H110" s="185"/>
      <c r="I110" s="195" t="s">
        <v>1877</v>
      </c>
      <c r="J110" s="185" t="s">
        <v>1876</v>
      </c>
      <c r="K110" s="185" t="s">
        <v>836</v>
      </c>
      <c r="L110" s="185" t="s">
        <v>3408</v>
      </c>
      <c r="M110" s="185" t="s">
        <v>3217</v>
      </c>
      <c r="N110" s="185" t="s">
        <v>4332</v>
      </c>
      <c r="O110" s="185" t="s">
        <v>3201</v>
      </c>
      <c r="P110" s="185" t="s">
        <v>3192</v>
      </c>
      <c r="Q110" s="185" t="s">
        <v>3193</v>
      </c>
      <c r="R110" s="185" t="s">
        <v>3194</v>
      </c>
      <c r="S110" s="196">
        <v>24754</v>
      </c>
      <c r="T110" s="185"/>
      <c r="U110" s="185" t="s">
        <v>5</v>
      </c>
      <c r="V110" s="185" t="s">
        <v>3409</v>
      </c>
      <c r="W110" s="185" t="s">
        <v>1878</v>
      </c>
      <c r="X110" s="185"/>
      <c r="Y110" s="185">
        <v>1</v>
      </c>
      <c r="Z110" s="185"/>
      <c r="AA110" s="185"/>
      <c r="AB110" s="185">
        <v>104</v>
      </c>
      <c r="AC110" s="197" t="s">
        <v>3057</v>
      </c>
      <c r="AD110" s="197" t="s">
        <v>3057</v>
      </c>
      <c r="AE110" s="197">
        <v>1</v>
      </c>
      <c r="AG110" s="197">
        <v>1</v>
      </c>
    </row>
    <row r="111" spans="1:34" s="201" customFormat="1" x14ac:dyDescent="0.3">
      <c r="A111" s="226">
        <v>1630</v>
      </c>
      <c r="B111" s="198" t="s">
        <v>2203</v>
      </c>
      <c r="C111" s="198" t="s">
        <v>4396</v>
      </c>
      <c r="D111" s="198" t="s">
        <v>3061</v>
      </c>
      <c r="E111" s="198"/>
      <c r="F111" s="198" t="s">
        <v>3187</v>
      </c>
      <c r="G111" s="198" t="s">
        <v>3410</v>
      </c>
      <c r="H111" s="198"/>
      <c r="I111" s="199" t="s">
        <v>722</v>
      </c>
      <c r="J111" s="198" t="s">
        <v>2204</v>
      </c>
      <c r="K111" s="198" t="s">
        <v>853</v>
      </c>
      <c r="L111" s="198" t="s">
        <v>3411</v>
      </c>
      <c r="M111" s="198" t="s">
        <v>3217</v>
      </c>
      <c r="N111" s="198" t="s">
        <v>3205</v>
      </c>
      <c r="O111" s="198" t="s">
        <v>3201</v>
      </c>
      <c r="P111" s="198" t="s">
        <v>3192</v>
      </c>
      <c r="Q111" s="198" t="s">
        <v>3193</v>
      </c>
      <c r="R111" s="198" t="s">
        <v>3194</v>
      </c>
      <c r="S111" s="200">
        <v>24754</v>
      </c>
      <c r="T111" s="198"/>
      <c r="U111" s="198" t="s">
        <v>5</v>
      </c>
      <c r="V111" s="198" t="s">
        <v>3412</v>
      </c>
      <c r="W111" s="198" t="s">
        <v>2205</v>
      </c>
      <c r="X111" s="198"/>
      <c r="Y111" s="198">
        <v>1</v>
      </c>
      <c r="Z111" s="198"/>
      <c r="AA111" s="198"/>
      <c r="AB111" s="198">
        <v>76</v>
      </c>
      <c r="AC111" s="201" t="s">
        <v>3057</v>
      </c>
      <c r="AD111" s="201" t="s">
        <v>3057</v>
      </c>
      <c r="AE111" s="201">
        <v>0</v>
      </c>
    </row>
    <row r="112" spans="1:34" s="201" customFormat="1" x14ac:dyDescent="0.3">
      <c r="A112" s="226">
        <v>1631</v>
      </c>
      <c r="B112" s="198" t="s">
        <v>1125</v>
      </c>
      <c r="C112" s="198" t="s">
        <v>4396</v>
      </c>
      <c r="D112" s="198" t="s">
        <v>3061</v>
      </c>
      <c r="E112" s="198"/>
      <c r="F112" s="198" t="s">
        <v>3187</v>
      </c>
      <c r="G112" s="198" t="s">
        <v>3188</v>
      </c>
      <c r="H112" s="198"/>
      <c r="I112" s="199" t="s">
        <v>685</v>
      </c>
      <c r="J112" s="198" t="s">
        <v>1126</v>
      </c>
      <c r="K112" s="198" t="s">
        <v>1127</v>
      </c>
      <c r="L112" s="198" t="s">
        <v>3413</v>
      </c>
      <c r="M112" s="198" t="s">
        <v>3190</v>
      </c>
      <c r="N112" s="198" t="s">
        <v>4332</v>
      </c>
      <c r="O112" s="198" t="s">
        <v>3201</v>
      </c>
      <c r="P112" s="198" t="s">
        <v>3192</v>
      </c>
      <c r="Q112" s="198" t="s">
        <v>3193</v>
      </c>
      <c r="R112" s="198" t="s">
        <v>3194</v>
      </c>
      <c r="S112" s="200">
        <v>24754</v>
      </c>
      <c r="T112" s="198"/>
      <c r="U112" s="198" t="s">
        <v>5</v>
      </c>
      <c r="V112" s="198" t="s">
        <v>3414</v>
      </c>
      <c r="W112" s="198" t="s">
        <v>1128</v>
      </c>
      <c r="X112" s="198"/>
      <c r="Y112" s="198">
        <v>1</v>
      </c>
      <c r="Z112" s="198"/>
      <c r="AA112" s="198"/>
      <c r="AB112" s="198">
        <v>23</v>
      </c>
      <c r="AC112" s="201" t="s">
        <v>4986</v>
      </c>
      <c r="AD112" s="201" t="s">
        <v>4987</v>
      </c>
      <c r="AE112" s="201">
        <v>0</v>
      </c>
    </row>
    <row r="113" spans="1:36" s="201" customFormat="1" x14ac:dyDescent="0.3">
      <c r="A113" s="226">
        <v>1632</v>
      </c>
      <c r="B113" s="198" t="s">
        <v>2217</v>
      </c>
      <c r="C113" s="198" t="s">
        <v>3200</v>
      </c>
      <c r="D113" s="198" t="s">
        <v>478</v>
      </c>
      <c r="E113" s="198"/>
      <c r="F113" s="198" t="s">
        <v>3187</v>
      </c>
      <c r="G113" s="198" t="s">
        <v>3399</v>
      </c>
      <c r="H113" s="198"/>
      <c r="I113" s="199" t="s">
        <v>387</v>
      </c>
      <c r="J113" s="198" t="s">
        <v>2218</v>
      </c>
      <c r="K113" s="198" t="s">
        <v>253</v>
      </c>
      <c r="L113" s="198" t="s">
        <v>3415</v>
      </c>
      <c r="M113" s="198" t="s">
        <v>3190</v>
      </c>
      <c r="N113" s="198" t="s">
        <v>4332</v>
      </c>
      <c r="O113" s="198" t="s">
        <v>3201</v>
      </c>
      <c r="P113" s="198" t="s">
        <v>3192</v>
      </c>
      <c r="Q113" s="198" t="s">
        <v>3193</v>
      </c>
      <c r="R113" s="198" t="s">
        <v>3194</v>
      </c>
      <c r="S113" s="200">
        <v>24754</v>
      </c>
      <c r="T113" s="198"/>
      <c r="U113" s="198" t="s">
        <v>5</v>
      </c>
      <c r="V113" s="198" t="s">
        <v>3416</v>
      </c>
      <c r="W113" s="198" t="s">
        <v>2219</v>
      </c>
      <c r="X113" s="198">
        <v>1</v>
      </c>
      <c r="Y113" s="198">
        <v>1</v>
      </c>
      <c r="Z113" s="198"/>
      <c r="AA113" s="198"/>
      <c r="AB113" s="198">
        <v>94</v>
      </c>
      <c r="AC113" s="201" t="s">
        <v>2695</v>
      </c>
      <c r="AD113" s="201" t="s">
        <v>2695</v>
      </c>
      <c r="AE113" s="201">
        <v>0</v>
      </c>
    </row>
    <row r="114" spans="1:36" s="201" customFormat="1" x14ac:dyDescent="0.3">
      <c r="A114" s="226">
        <v>1633</v>
      </c>
      <c r="B114" s="198" t="s">
        <v>2430</v>
      </c>
      <c r="C114" s="198" t="s">
        <v>3417</v>
      </c>
      <c r="D114" s="198" t="s">
        <v>3186</v>
      </c>
      <c r="E114" s="198" t="s">
        <v>3264</v>
      </c>
      <c r="F114" s="198" t="s">
        <v>3187</v>
      </c>
      <c r="G114" s="198" t="s">
        <v>3418</v>
      </c>
      <c r="H114" s="198"/>
      <c r="I114" s="199" t="s">
        <v>464</v>
      </c>
      <c r="J114" s="198" t="s">
        <v>1460</v>
      </c>
      <c r="K114" s="198" t="s">
        <v>334</v>
      </c>
      <c r="L114" s="198" t="s">
        <v>3376</v>
      </c>
      <c r="M114" s="198" t="s">
        <v>3190</v>
      </c>
      <c r="N114" s="198" t="s">
        <v>4332</v>
      </c>
      <c r="O114" s="198" t="s">
        <v>3191</v>
      </c>
      <c r="P114" s="198" t="s">
        <v>3192</v>
      </c>
      <c r="Q114" s="198" t="s">
        <v>3193</v>
      </c>
      <c r="R114" s="198" t="s">
        <v>3194</v>
      </c>
      <c r="S114" s="200">
        <v>24755</v>
      </c>
      <c r="T114" s="198"/>
      <c r="U114" s="198" t="s">
        <v>19</v>
      </c>
      <c r="V114" s="198" t="s">
        <v>1195</v>
      </c>
      <c r="W114" s="198" t="s">
        <v>2431</v>
      </c>
      <c r="X114" s="198">
        <v>1</v>
      </c>
      <c r="Y114" s="198"/>
      <c r="Z114" s="198"/>
      <c r="AA114" s="198"/>
      <c r="AB114" s="198">
        <v>114</v>
      </c>
      <c r="AC114" s="201" t="s">
        <v>3057</v>
      </c>
      <c r="AD114" s="201" t="s">
        <v>3057</v>
      </c>
      <c r="AE114" s="201">
        <v>0</v>
      </c>
    </row>
    <row r="115" spans="1:36" s="201" customFormat="1" x14ac:dyDescent="0.3">
      <c r="A115" s="226">
        <v>1634</v>
      </c>
      <c r="B115" s="198" t="s">
        <v>2410</v>
      </c>
      <c r="C115" s="198" t="s">
        <v>5154</v>
      </c>
      <c r="D115" s="198" t="s">
        <v>3061</v>
      </c>
      <c r="E115" s="198" t="s">
        <v>2411</v>
      </c>
      <c r="F115" s="198" t="s">
        <v>3187</v>
      </c>
      <c r="G115" s="198" t="s">
        <v>3419</v>
      </c>
      <c r="H115" s="198"/>
      <c r="I115" s="199" t="s">
        <v>1</v>
      </c>
      <c r="J115" s="198" t="s">
        <v>2404</v>
      </c>
      <c r="K115" s="198" t="s">
        <v>2405</v>
      </c>
      <c r="L115" s="198" t="s">
        <v>4552</v>
      </c>
      <c r="M115" s="198" t="s">
        <v>3190</v>
      </c>
      <c r="N115" s="198" t="s">
        <v>4332</v>
      </c>
      <c r="O115" s="198" t="s">
        <v>3201</v>
      </c>
      <c r="P115" s="198" t="s">
        <v>3192</v>
      </c>
      <c r="Q115" s="198" t="s">
        <v>3193</v>
      </c>
      <c r="R115" s="198" t="s">
        <v>3194</v>
      </c>
      <c r="S115" s="200">
        <v>24755</v>
      </c>
      <c r="T115" s="198"/>
      <c r="U115" s="198" t="s">
        <v>5</v>
      </c>
      <c r="V115" s="198" t="s">
        <v>2412</v>
      </c>
      <c r="W115" s="198" t="s">
        <v>2413</v>
      </c>
      <c r="X115" s="198"/>
      <c r="Y115" s="198">
        <v>1</v>
      </c>
      <c r="Z115" s="198"/>
      <c r="AA115" s="198"/>
      <c r="AB115" s="198">
        <v>119</v>
      </c>
      <c r="AC115" s="201" t="s">
        <v>3070</v>
      </c>
      <c r="AD115" s="201" t="s">
        <v>2689</v>
      </c>
      <c r="AE115" s="201">
        <v>0</v>
      </c>
    </row>
    <row r="116" spans="1:36" s="201" customFormat="1" x14ac:dyDescent="0.3">
      <c r="A116" s="226">
        <v>1635</v>
      </c>
      <c r="B116" s="198" t="s">
        <v>2407</v>
      </c>
      <c r="C116" s="198" t="s">
        <v>5184</v>
      </c>
      <c r="D116" s="198" t="s">
        <v>3061</v>
      </c>
      <c r="E116" s="198" t="s">
        <v>3420</v>
      </c>
      <c r="F116" s="198" t="s">
        <v>3187</v>
      </c>
      <c r="G116" s="198" t="s">
        <v>3421</v>
      </c>
      <c r="H116" s="198"/>
      <c r="I116" s="199" t="s">
        <v>1</v>
      </c>
      <c r="J116" s="198" t="s">
        <v>2404</v>
      </c>
      <c r="K116" s="198" t="s">
        <v>2405</v>
      </c>
      <c r="L116" s="198" t="s">
        <v>4552</v>
      </c>
      <c r="M116" s="198" t="s">
        <v>3190</v>
      </c>
      <c r="N116" s="198" t="s">
        <v>4332</v>
      </c>
      <c r="O116" s="198" t="s">
        <v>3201</v>
      </c>
      <c r="P116" s="198" t="s">
        <v>3192</v>
      </c>
      <c r="Q116" s="198" t="s">
        <v>3193</v>
      </c>
      <c r="R116" s="198" t="s">
        <v>3194</v>
      </c>
      <c r="S116" s="200">
        <v>24755</v>
      </c>
      <c r="T116" s="198"/>
      <c r="U116" s="198" t="s">
        <v>5</v>
      </c>
      <c r="V116" s="198" t="s">
        <v>2408</v>
      </c>
      <c r="W116" s="198" t="s">
        <v>2409</v>
      </c>
      <c r="X116" s="198"/>
      <c r="Y116" s="198">
        <v>1</v>
      </c>
      <c r="Z116" s="198"/>
      <c r="AA116" s="198"/>
      <c r="AB116" s="198">
        <v>79</v>
      </c>
      <c r="AC116" s="201" t="s">
        <v>3070</v>
      </c>
      <c r="AD116" s="201" t="s">
        <v>2689</v>
      </c>
      <c r="AE116" s="201">
        <v>0</v>
      </c>
    </row>
    <row r="117" spans="1:36" s="201" customFormat="1" x14ac:dyDescent="0.3">
      <c r="A117" s="226">
        <v>1636</v>
      </c>
      <c r="B117" s="198" t="s">
        <v>1525</v>
      </c>
      <c r="C117" s="198" t="s">
        <v>3422</v>
      </c>
      <c r="D117" s="198" t="s">
        <v>478</v>
      </c>
      <c r="E117" s="198" t="s">
        <v>3423</v>
      </c>
      <c r="F117" s="198" t="s">
        <v>3187</v>
      </c>
      <c r="G117" s="198" t="s">
        <v>3424</v>
      </c>
      <c r="H117" s="198"/>
      <c r="I117" s="199" t="s">
        <v>264</v>
      </c>
      <c r="J117" s="198" t="s">
        <v>1526</v>
      </c>
      <c r="K117" s="198" t="s">
        <v>1528</v>
      </c>
      <c r="L117" s="198" t="s">
        <v>3425</v>
      </c>
      <c r="M117" s="198" t="s">
        <v>3190</v>
      </c>
      <c r="N117" s="198" t="s">
        <v>4332</v>
      </c>
      <c r="O117" s="198" t="s">
        <v>3201</v>
      </c>
      <c r="P117" s="198" t="s">
        <v>3192</v>
      </c>
      <c r="Q117" s="198" t="s">
        <v>3193</v>
      </c>
      <c r="R117" s="198" t="s">
        <v>3194</v>
      </c>
      <c r="S117" s="200">
        <v>24755</v>
      </c>
      <c r="T117" s="198"/>
      <c r="U117" s="198" t="s">
        <v>5</v>
      </c>
      <c r="V117" s="198" t="s">
        <v>1527</v>
      </c>
      <c r="W117" s="198" t="s">
        <v>1529</v>
      </c>
      <c r="X117" s="198">
        <v>1</v>
      </c>
      <c r="Y117" s="198">
        <v>1</v>
      </c>
      <c r="Z117" s="198"/>
      <c r="AA117" s="198"/>
      <c r="AB117" s="198">
        <v>75</v>
      </c>
      <c r="AC117" s="201" t="s">
        <v>2687</v>
      </c>
      <c r="AD117" s="201" t="s">
        <v>2687</v>
      </c>
      <c r="AE117" s="201">
        <v>0</v>
      </c>
    </row>
    <row r="118" spans="1:36" s="201" customFormat="1" x14ac:dyDescent="0.3">
      <c r="A118" s="226">
        <v>1637</v>
      </c>
      <c r="B118" s="198" t="s">
        <v>1109</v>
      </c>
      <c r="C118" s="198" t="s">
        <v>3426</v>
      </c>
      <c r="D118" s="198" t="s">
        <v>3186</v>
      </c>
      <c r="E118" s="198" t="s">
        <v>1110</v>
      </c>
      <c r="F118" s="198" t="s">
        <v>3187</v>
      </c>
      <c r="G118" s="198" t="s">
        <v>4308</v>
      </c>
      <c r="H118" s="198"/>
      <c r="I118" s="199" t="s">
        <v>464</v>
      </c>
      <c r="J118" s="198" t="s">
        <v>1106</v>
      </c>
      <c r="K118" s="198" t="s">
        <v>1107</v>
      </c>
      <c r="L118" s="198" t="s">
        <v>3427</v>
      </c>
      <c r="M118" s="198" t="s">
        <v>3190</v>
      </c>
      <c r="N118" s="198" t="s">
        <v>4332</v>
      </c>
      <c r="O118" s="198" t="s">
        <v>3191</v>
      </c>
      <c r="P118" s="198" t="s">
        <v>3192</v>
      </c>
      <c r="Q118" s="198" t="s">
        <v>3193</v>
      </c>
      <c r="R118" s="198" t="s">
        <v>3194</v>
      </c>
      <c r="S118" s="200">
        <v>24755</v>
      </c>
      <c r="T118" s="198"/>
      <c r="U118" s="198" t="s">
        <v>19</v>
      </c>
      <c r="V118" s="198" t="s">
        <v>1111</v>
      </c>
      <c r="W118" s="198"/>
      <c r="X118" s="198">
        <v>1</v>
      </c>
      <c r="Y118" s="198"/>
      <c r="Z118" s="198"/>
      <c r="AA118" s="198"/>
      <c r="AB118" s="198">
        <v>37</v>
      </c>
      <c r="AC118" s="201" t="s">
        <v>2695</v>
      </c>
      <c r="AD118" s="201" t="s">
        <v>3072</v>
      </c>
      <c r="AE118" s="201">
        <v>0</v>
      </c>
    </row>
    <row r="119" spans="1:36" s="201" customFormat="1" x14ac:dyDescent="0.3">
      <c r="A119" s="226">
        <v>1638</v>
      </c>
      <c r="B119" s="198" t="s">
        <v>1160</v>
      </c>
      <c r="C119" s="198" t="s">
        <v>4396</v>
      </c>
      <c r="D119" s="198" t="s">
        <v>3061</v>
      </c>
      <c r="E119" s="198"/>
      <c r="F119" s="198" t="s">
        <v>3187</v>
      </c>
      <c r="G119" s="198" t="s">
        <v>3428</v>
      </c>
      <c r="H119" s="198"/>
      <c r="I119" s="199" t="s">
        <v>359</v>
      </c>
      <c r="J119" s="198" t="s">
        <v>1161</v>
      </c>
      <c r="K119" s="198" t="s">
        <v>1163</v>
      </c>
      <c r="L119" s="198" t="s">
        <v>3429</v>
      </c>
      <c r="M119" s="198" t="s">
        <v>3190</v>
      </c>
      <c r="N119" s="198" t="s">
        <v>4332</v>
      </c>
      <c r="O119" s="198" t="s">
        <v>3201</v>
      </c>
      <c r="P119" s="198" t="s">
        <v>3192</v>
      </c>
      <c r="Q119" s="198" t="s">
        <v>3193</v>
      </c>
      <c r="R119" s="198" t="s">
        <v>3194</v>
      </c>
      <c r="S119" s="200">
        <v>24755</v>
      </c>
      <c r="T119" s="198"/>
      <c r="U119" s="198" t="s">
        <v>5</v>
      </c>
      <c r="V119" s="198" t="s">
        <v>1162</v>
      </c>
      <c r="W119" s="198" t="s">
        <v>1164</v>
      </c>
      <c r="X119" s="198"/>
      <c r="Y119" s="198">
        <v>1</v>
      </c>
      <c r="Z119" s="198"/>
      <c r="AA119" s="198"/>
      <c r="AB119" s="198">
        <v>55</v>
      </c>
      <c r="AC119" s="201" t="s">
        <v>3057</v>
      </c>
      <c r="AD119" s="201" t="s">
        <v>3057</v>
      </c>
      <c r="AE119" s="201">
        <v>0</v>
      </c>
    </row>
    <row r="120" spans="1:36" s="197" customFormat="1" x14ac:dyDescent="0.3">
      <c r="A120" s="226">
        <v>1639</v>
      </c>
      <c r="B120" s="185" t="s">
        <v>210</v>
      </c>
      <c r="C120" s="185" t="s">
        <v>3430</v>
      </c>
      <c r="D120" s="185" t="s">
        <v>3186</v>
      </c>
      <c r="E120" s="185" t="s">
        <v>3431</v>
      </c>
      <c r="F120" s="185" t="s">
        <v>3187</v>
      </c>
      <c r="G120" s="185" t="s">
        <v>4742</v>
      </c>
      <c r="H120" s="185"/>
      <c r="I120" s="195" t="s">
        <v>12</v>
      </c>
      <c r="J120" s="185" t="s">
        <v>13</v>
      </c>
      <c r="K120" s="185" t="s">
        <v>14</v>
      </c>
      <c r="L120" s="185" t="s">
        <v>4615</v>
      </c>
      <c r="M120" s="185" t="s">
        <v>3190</v>
      </c>
      <c r="N120" s="185" t="s">
        <v>4332</v>
      </c>
      <c r="O120" s="185" t="s">
        <v>3191</v>
      </c>
      <c r="P120" s="185" t="s">
        <v>3192</v>
      </c>
      <c r="Q120" s="185" t="s">
        <v>3193</v>
      </c>
      <c r="R120" s="185" t="s">
        <v>3194</v>
      </c>
      <c r="S120" s="196">
        <v>24755</v>
      </c>
      <c r="T120" s="185"/>
      <c r="U120" s="185" t="s">
        <v>19</v>
      </c>
      <c r="V120" s="185" t="s">
        <v>211</v>
      </c>
      <c r="W120" s="185" t="s">
        <v>212</v>
      </c>
      <c r="X120" s="185">
        <v>1</v>
      </c>
      <c r="Y120" s="185"/>
      <c r="Z120" s="185"/>
      <c r="AA120" s="185"/>
      <c r="AB120" s="185">
        <v>74</v>
      </c>
      <c r="AC120" s="197" t="s">
        <v>2689</v>
      </c>
      <c r="AD120" s="197" t="s">
        <v>2689</v>
      </c>
      <c r="AE120" s="197">
        <v>1</v>
      </c>
      <c r="AI120" s="197">
        <v>1</v>
      </c>
    </row>
    <row r="121" spans="1:36" s="197" customFormat="1" x14ac:dyDescent="0.3">
      <c r="A121" s="226">
        <v>1640</v>
      </c>
      <c r="B121" s="185" t="s">
        <v>1205</v>
      </c>
      <c r="C121" s="185" t="s">
        <v>3432</v>
      </c>
      <c r="D121" s="185" t="s">
        <v>3186</v>
      </c>
      <c r="E121" s="185" t="s">
        <v>3433</v>
      </c>
      <c r="F121" s="185" t="s">
        <v>3187</v>
      </c>
      <c r="G121" s="185" t="s">
        <v>3434</v>
      </c>
      <c r="H121" s="185"/>
      <c r="I121" s="195" t="s">
        <v>12</v>
      </c>
      <c r="J121" s="185" t="s">
        <v>13</v>
      </c>
      <c r="K121" s="185" t="s">
        <v>14</v>
      </c>
      <c r="L121" s="185" t="s">
        <v>4615</v>
      </c>
      <c r="M121" s="185" t="s">
        <v>3190</v>
      </c>
      <c r="N121" s="185" t="s">
        <v>4332</v>
      </c>
      <c r="O121" s="185" t="s">
        <v>3191</v>
      </c>
      <c r="P121" s="185" t="s">
        <v>3192</v>
      </c>
      <c r="Q121" s="185" t="s">
        <v>3193</v>
      </c>
      <c r="R121" s="185" t="s">
        <v>3194</v>
      </c>
      <c r="S121" s="196">
        <v>24755</v>
      </c>
      <c r="T121" s="185"/>
      <c r="U121" s="185" t="s">
        <v>19</v>
      </c>
      <c r="V121" s="185" t="s">
        <v>1206</v>
      </c>
      <c r="W121" s="185" t="s">
        <v>1207</v>
      </c>
      <c r="X121" s="185">
        <v>1</v>
      </c>
      <c r="Y121" s="185"/>
      <c r="Z121" s="185"/>
      <c r="AA121" s="185"/>
      <c r="AB121" s="185">
        <v>64</v>
      </c>
      <c r="AC121" s="197" t="s">
        <v>2689</v>
      </c>
      <c r="AD121" s="197" t="s">
        <v>2689</v>
      </c>
      <c r="AE121" s="197">
        <v>1</v>
      </c>
      <c r="AG121" s="197">
        <v>1</v>
      </c>
    </row>
    <row r="122" spans="1:36" s="201" customFormat="1" x14ac:dyDescent="0.3">
      <c r="A122" s="226">
        <v>1641</v>
      </c>
      <c r="B122" s="198" t="s">
        <v>585</v>
      </c>
      <c r="C122" s="198" t="s">
        <v>3435</v>
      </c>
      <c r="D122" s="198" t="s">
        <v>3186</v>
      </c>
      <c r="E122" s="198" t="s">
        <v>583</v>
      </c>
      <c r="F122" s="198" t="s">
        <v>3187</v>
      </c>
      <c r="G122" s="198" t="s">
        <v>4743</v>
      </c>
      <c r="H122" s="198"/>
      <c r="I122" s="199" t="s">
        <v>12</v>
      </c>
      <c r="J122" s="198" t="s">
        <v>13</v>
      </c>
      <c r="K122" s="198" t="s">
        <v>14</v>
      </c>
      <c r="L122" s="198" t="s">
        <v>4615</v>
      </c>
      <c r="M122" s="198" t="s">
        <v>3190</v>
      </c>
      <c r="N122" s="198" t="s">
        <v>4332</v>
      </c>
      <c r="O122" s="198" t="s">
        <v>3191</v>
      </c>
      <c r="P122" s="198" t="s">
        <v>3192</v>
      </c>
      <c r="Q122" s="198" t="s">
        <v>3193</v>
      </c>
      <c r="R122" s="198" t="s">
        <v>3194</v>
      </c>
      <c r="S122" s="200">
        <v>24755</v>
      </c>
      <c r="T122" s="198">
        <v>1</v>
      </c>
      <c r="U122" s="198" t="s">
        <v>19</v>
      </c>
      <c r="V122" s="198" t="s">
        <v>5049</v>
      </c>
      <c r="W122" s="198" t="s">
        <v>584</v>
      </c>
      <c r="X122" s="198">
        <v>1</v>
      </c>
      <c r="Y122" s="198"/>
      <c r="Z122" s="198"/>
      <c r="AA122" s="198"/>
      <c r="AB122" s="198">
        <v>86</v>
      </c>
      <c r="AC122" s="201" t="s">
        <v>2689</v>
      </c>
      <c r="AD122" s="201" t="s">
        <v>2689</v>
      </c>
      <c r="AE122" s="201">
        <v>0</v>
      </c>
    </row>
    <row r="123" spans="1:36" s="197" customFormat="1" x14ac:dyDescent="0.3">
      <c r="A123" s="226">
        <v>1642</v>
      </c>
      <c r="B123" s="185" t="s">
        <v>637</v>
      </c>
      <c r="C123" s="185" t="s">
        <v>4430</v>
      </c>
      <c r="D123" s="185" t="s">
        <v>3061</v>
      </c>
      <c r="E123" s="185" t="s">
        <v>3280</v>
      </c>
      <c r="F123" s="185" t="s">
        <v>3187</v>
      </c>
      <c r="G123" s="185" t="s">
        <v>4709</v>
      </c>
      <c r="H123" s="185"/>
      <c r="I123" s="195" t="s">
        <v>12</v>
      </c>
      <c r="J123" s="185" t="s">
        <v>13</v>
      </c>
      <c r="K123" s="185" t="s">
        <v>14</v>
      </c>
      <c r="L123" s="185" t="s">
        <v>4615</v>
      </c>
      <c r="M123" s="185" t="s">
        <v>3217</v>
      </c>
      <c r="N123" s="185" t="s">
        <v>4332</v>
      </c>
      <c r="O123" s="185" t="s">
        <v>3201</v>
      </c>
      <c r="P123" s="185" t="s">
        <v>3192</v>
      </c>
      <c r="Q123" s="185" t="s">
        <v>3193</v>
      </c>
      <c r="R123" s="185" t="s">
        <v>3194</v>
      </c>
      <c r="S123" s="196">
        <v>24756</v>
      </c>
      <c r="T123" s="185">
        <v>1</v>
      </c>
      <c r="U123" s="185" t="s">
        <v>19</v>
      </c>
      <c r="V123" s="185" t="s">
        <v>5064</v>
      </c>
      <c r="W123" s="185" t="s">
        <v>1008</v>
      </c>
      <c r="X123" s="185"/>
      <c r="Y123" s="185">
        <v>1</v>
      </c>
      <c r="Z123" s="185"/>
      <c r="AA123" s="185"/>
      <c r="AB123" s="185">
        <v>119</v>
      </c>
      <c r="AC123" s="197" t="s">
        <v>2689</v>
      </c>
      <c r="AD123" s="197" t="s">
        <v>2689</v>
      </c>
      <c r="AE123" s="197">
        <v>1</v>
      </c>
      <c r="AG123" s="151">
        <v>1</v>
      </c>
    </row>
    <row r="124" spans="1:36" s="201" customFormat="1" x14ac:dyDescent="0.3">
      <c r="A124" s="226">
        <v>1643</v>
      </c>
      <c r="B124" s="198" t="s">
        <v>850</v>
      </c>
      <c r="C124" s="198" t="s">
        <v>4396</v>
      </c>
      <c r="D124" s="198" t="s">
        <v>3061</v>
      </c>
      <c r="E124" s="198"/>
      <c r="F124" s="198" t="s">
        <v>3187</v>
      </c>
      <c r="G124" s="198" t="s">
        <v>3843</v>
      </c>
      <c r="H124" s="198"/>
      <c r="I124" s="199" t="s">
        <v>853</v>
      </c>
      <c r="J124" s="198" t="s">
        <v>851</v>
      </c>
      <c r="K124" s="198" t="s">
        <v>854</v>
      </c>
      <c r="L124" s="198" t="s">
        <v>3436</v>
      </c>
      <c r="M124" s="198" t="s">
        <v>3190</v>
      </c>
      <c r="N124" s="198" t="s">
        <v>4332</v>
      </c>
      <c r="O124" s="198" t="s">
        <v>3201</v>
      </c>
      <c r="P124" s="198" t="s">
        <v>3192</v>
      </c>
      <c r="Q124" s="198" t="s">
        <v>3193</v>
      </c>
      <c r="R124" s="198" t="s">
        <v>3194</v>
      </c>
      <c r="S124" s="200">
        <v>24756</v>
      </c>
      <c r="T124" s="198"/>
      <c r="U124" s="198" t="s">
        <v>5</v>
      </c>
      <c r="V124" s="198" t="s">
        <v>852</v>
      </c>
      <c r="W124" s="198"/>
      <c r="X124" s="198"/>
      <c r="Y124" s="198">
        <v>1</v>
      </c>
      <c r="Z124" s="198"/>
      <c r="AA124" s="198"/>
      <c r="AB124" s="198">
        <v>18</v>
      </c>
      <c r="AC124" s="201" t="s">
        <v>3057</v>
      </c>
      <c r="AD124" s="201" t="s">
        <v>3057</v>
      </c>
      <c r="AE124" s="201">
        <v>0</v>
      </c>
    </row>
    <row r="125" spans="1:36" s="201" customFormat="1" x14ac:dyDescent="0.3">
      <c r="A125" s="226">
        <v>1644</v>
      </c>
      <c r="B125" s="198" t="s">
        <v>791</v>
      </c>
      <c r="C125" s="198" t="s">
        <v>3417</v>
      </c>
      <c r="D125" s="198" t="s">
        <v>3186</v>
      </c>
      <c r="E125" s="198" t="s">
        <v>3264</v>
      </c>
      <c r="F125" s="198" t="s">
        <v>3187</v>
      </c>
      <c r="G125" s="198" t="s">
        <v>3418</v>
      </c>
      <c r="H125" s="198"/>
      <c r="I125" s="199" t="s">
        <v>609</v>
      </c>
      <c r="J125" s="198" t="s">
        <v>610</v>
      </c>
      <c r="K125" s="198" t="s">
        <v>611</v>
      </c>
      <c r="L125" s="198" t="s">
        <v>3437</v>
      </c>
      <c r="M125" s="198" t="s">
        <v>3190</v>
      </c>
      <c r="N125" s="198" t="s">
        <v>4332</v>
      </c>
      <c r="O125" s="198" t="s">
        <v>3191</v>
      </c>
      <c r="P125" s="198" t="s">
        <v>3192</v>
      </c>
      <c r="Q125" s="198" t="s">
        <v>3193</v>
      </c>
      <c r="R125" s="198" t="s">
        <v>3194</v>
      </c>
      <c r="S125" s="200">
        <v>24756</v>
      </c>
      <c r="T125" s="198"/>
      <c r="U125" s="198" t="s">
        <v>19</v>
      </c>
      <c r="V125" s="198" t="s">
        <v>792</v>
      </c>
      <c r="W125" s="198" t="s">
        <v>793</v>
      </c>
      <c r="X125" s="198">
        <v>1</v>
      </c>
      <c r="Y125" s="198"/>
      <c r="Z125" s="198"/>
      <c r="AA125" s="198"/>
      <c r="AB125" s="198">
        <v>105</v>
      </c>
      <c r="AC125" s="201" t="s">
        <v>3074</v>
      </c>
      <c r="AD125" s="201" t="s">
        <v>5151</v>
      </c>
      <c r="AE125" s="201">
        <v>0</v>
      </c>
    </row>
    <row r="126" spans="1:36" s="197" customFormat="1" x14ac:dyDescent="0.3">
      <c r="A126" s="226">
        <v>1645</v>
      </c>
      <c r="B126" s="185" t="s">
        <v>1304</v>
      </c>
      <c r="C126" s="185" t="s">
        <v>3438</v>
      </c>
      <c r="D126" s="185" t="s">
        <v>3186</v>
      </c>
      <c r="E126" s="185" t="s">
        <v>3439</v>
      </c>
      <c r="F126" s="185" t="s">
        <v>3187</v>
      </c>
      <c r="G126" s="185" t="s">
        <v>3440</v>
      </c>
      <c r="H126" s="185"/>
      <c r="I126" s="195" t="s">
        <v>197</v>
      </c>
      <c r="J126" s="185" t="s">
        <v>198</v>
      </c>
      <c r="K126" s="185" t="s">
        <v>199</v>
      </c>
      <c r="L126" s="185" t="s">
        <v>3441</v>
      </c>
      <c r="M126" s="185" t="s">
        <v>3190</v>
      </c>
      <c r="N126" s="185" t="s">
        <v>4332</v>
      </c>
      <c r="O126" s="185" t="s">
        <v>3191</v>
      </c>
      <c r="P126" s="185" t="s">
        <v>3192</v>
      </c>
      <c r="Q126" s="185" t="s">
        <v>3193</v>
      </c>
      <c r="R126" s="185" t="s">
        <v>3194</v>
      </c>
      <c r="S126" s="196">
        <v>24756</v>
      </c>
      <c r="T126" s="185"/>
      <c r="U126" s="185" t="s">
        <v>19</v>
      </c>
      <c r="V126" s="185" t="s">
        <v>1305</v>
      </c>
      <c r="W126" s="185" t="s">
        <v>1306</v>
      </c>
      <c r="X126" s="185">
        <v>1</v>
      </c>
      <c r="Y126" s="185"/>
      <c r="Z126" s="185"/>
      <c r="AA126" s="185"/>
      <c r="AB126" s="185">
        <v>193</v>
      </c>
      <c r="AC126" s="197" t="s">
        <v>2702</v>
      </c>
      <c r="AD126" s="197" t="s">
        <v>5144</v>
      </c>
      <c r="AE126" s="197">
        <v>1</v>
      </c>
      <c r="AJ126" s="197">
        <v>1</v>
      </c>
    </row>
    <row r="127" spans="1:36" s="197" customFormat="1" x14ac:dyDescent="0.3">
      <c r="A127" s="226">
        <v>1646</v>
      </c>
      <c r="B127" s="185" t="s">
        <v>656</v>
      </c>
      <c r="C127" s="185" t="s">
        <v>4396</v>
      </c>
      <c r="D127" s="185" t="s">
        <v>3061</v>
      </c>
      <c r="E127" s="185"/>
      <c r="F127" s="185" t="s">
        <v>3187</v>
      </c>
      <c r="G127" s="185" t="s">
        <v>3442</v>
      </c>
      <c r="H127" s="185"/>
      <c r="I127" s="195" t="s">
        <v>659</v>
      </c>
      <c r="J127" s="185" t="s">
        <v>657</v>
      </c>
      <c r="K127" s="185" t="s">
        <v>660</v>
      </c>
      <c r="L127" s="185" t="s">
        <v>4798</v>
      </c>
      <c r="M127" s="185" t="s">
        <v>3190</v>
      </c>
      <c r="N127" s="185" t="s">
        <v>4332</v>
      </c>
      <c r="O127" s="185" t="s">
        <v>3201</v>
      </c>
      <c r="P127" s="185" t="s">
        <v>3192</v>
      </c>
      <c r="Q127" s="185" t="s">
        <v>3193</v>
      </c>
      <c r="R127" s="185" t="s">
        <v>3194</v>
      </c>
      <c r="S127" s="196">
        <v>24756</v>
      </c>
      <c r="T127" s="185"/>
      <c r="U127" s="185" t="s">
        <v>5</v>
      </c>
      <c r="V127" s="185" t="s">
        <v>658</v>
      </c>
      <c r="W127" s="185" t="s">
        <v>661</v>
      </c>
      <c r="X127" s="185"/>
      <c r="Y127" s="185">
        <v>1</v>
      </c>
      <c r="Z127" s="185"/>
      <c r="AA127" s="185"/>
      <c r="AB127" s="185">
        <v>16</v>
      </c>
      <c r="AC127" s="197" t="s">
        <v>3057</v>
      </c>
      <c r="AD127" s="197" t="s">
        <v>3057</v>
      </c>
      <c r="AE127" s="197">
        <v>1</v>
      </c>
      <c r="AJ127" s="197">
        <v>1</v>
      </c>
    </row>
    <row r="128" spans="1:36" s="201" customFormat="1" x14ac:dyDescent="0.3">
      <c r="A128" s="226">
        <v>1647</v>
      </c>
      <c r="B128" s="198" t="s">
        <v>1070</v>
      </c>
      <c r="C128" s="198" t="s">
        <v>4396</v>
      </c>
      <c r="D128" s="198" t="s">
        <v>3061</v>
      </c>
      <c r="E128" s="198"/>
      <c r="F128" s="198" t="s">
        <v>3187</v>
      </c>
      <c r="G128" s="198" t="s">
        <v>4810</v>
      </c>
      <c r="H128" s="198"/>
      <c r="I128" s="199" t="s">
        <v>35</v>
      </c>
      <c r="J128" s="198" t="s">
        <v>1071</v>
      </c>
      <c r="K128" s="198" t="s">
        <v>1073</v>
      </c>
      <c r="L128" s="198" t="s">
        <v>4812</v>
      </c>
      <c r="M128" s="198" t="s">
        <v>3217</v>
      </c>
      <c r="N128" s="198" t="s">
        <v>3205</v>
      </c>
      <c r="O128" s="198" t="s">
        <v>3201</v>
      </c>
      <c r="P128" s="198" t="s">
        <v>3192</v>
      </c>
      <c r="Q128" s="198" t="s">
        <v>3193</v>
      </c>
      <c r="R128" s="198" t="s">
        <v>3194</v>
      </c>
      <c r="S128" s="200">
        <v>24756</v>
      </c>
      <c r="T128" s="198"/>
      <c r="U128" s="198" t="s">
        <v>5</v>
      </c>
      <c r="V128" s="198" t="s">
        <v>1072</v>
      </c>
      <c r="W128" s="198" t="s">
        <v>1074</v>
      </c>
      <c r="X128" s="198"/>
      <c r="Y128" s="198">
        <v>1</v>
      </c>
      <c r="Z128" s="198"/>
      <c r="AA128" s="198"/>
      <c r="AB128" s="198">
        <v>19</v>
      </c>
      <c r="AC128" s="201" t="s">
        <v>4989</v>
      </c>
      <c r="AD128" s="201" t="s">
        <v>4989</v>
      </c>
      <c r="AE128" s="201">
        <v>0</v>
      </c>
    </row>
    <row r="129" spans="1:36" s="197" customFormat="1" x14ac:dyDescent="0.3">
      <c r="A129" s="226">
        <v>1648</v>
      </c>
      <c r="B129" s="185" t="s">
        <v>1075</v>
      </c>
      <c r="C129" s="185" t="s">
        <v>4809</v>
      </c>
      <c r="D129" s="185" t="s">
        <v>478</v>
      </c>
      <c r="E129" s="185" t="s">
        <v>2257</v>
      </c>
      <c r="F129" s="185" t="s">
        <v>3187</v>
      </c>
      <c r="G129" s="185" t="s">
        <v>4341</v>
      </c>
      <c r="H129" s="185"/>
      <c r="I129" s="195" t="s">
        <v>8</v>
      </c>
      <c r="J129" s="185" t="s">
        <v>1076</v>
      </c>
      <c r="K129" s="185" t="s">
        <v>1077</v>
      </c>
      <c r="L129" s="185" t="s">
        <v>3443</v>
      </c>
      <c r="M129" s="185" t="s">
        <v>3190</v>
      </c>
      <c r="N129" s="185" t="s">
        <v>4332</v>
      </c>
      <c r="O129" s="185" t="s">
        <v>3201</v>
      </c>
      <c r="P129" s="185" t="s">
        <v>3192</v>
      </c>
      <c r="Q129" s="185" t="s">
        <v>3193</v>
      </c>
      <c r="R129" s="185" t="s">
        <v>3194</v>
      </c>
      <c r="S129" s="196">
        <v>32021</v>
      </c>
      <c r="T129" s="185"/>
      <c r="U129" s="185" t="s">
        <v>5</v>
      </c>
      <c r="V129" s="185" t="s">
        <v>907</v>
      </c>
      <c r="W129" s="185" t="s">
        <v>1078</v>
      </c>
      <c r="X129" s="185">
        <v>1</v>
      </c>
      <c r="Y129" s="185">
        <v>1</v>
      </c>
      <c r="Z129" s="185"/>
      <c r="AA129" s="185"/>
      <c r="AB129" s="185">
        <v>68</v>
      </c>
      <c r="AC129" s="197" t="s">
        <v>3057</v>
      </c>
      <c r="AD129" s="197" t="s">
        <v>3057</v>
      </c>
      <c r="AE129" s="197">
        <v>1</v>
      </c>
      <c r="AH129" s="197">
        <v>1</v>
      </c>
    </row>
    <row r="130" spans="1:36" s="201" customFormat="1" x14ac:dyDescent="0.3">
      <c r="A130" s="226">
        <v>1649</v>
      </c>
      <c r="B130" s="198" t="s">
        <v>1079</v>
      </c>
      <c r="C130" s="198" t="s">
        <v>3200</v>
      </c>
      <c r="D130" s="198" t="s">
        <v>478</v>
      </c>
      <c r="E130" s="198"/>
      <c r="F130" s="198" t="s">
        <v>3187</v>
      </c>
      <c r="G130" s="198" t="s">
        <v>3256</v>
      </c>
      <c r="H130" s="198"/>
      <c r="I130" s="199" t="s">
        <v>364</v>
      </c>
      <c r="J130" s="198" t="s">
        <v>1080</v>
      </c>
      <c r="K130" s="198" t="s">
        <v>1082</v>
      </c>
      <c r="L130" s="198" t="s">
        <v>4813</v>
      </c>
      <c r="M130" s="198" t="s">
        <v>3190</v>
      </c>
      <c r="N130" s="198" t="s">
        <v>4332</v>
      </c>
      <c r="O130" s="198" t="s">
        <v>3201</v>
      </c>
      <c r="P130" s="198" t="s">
        <v>3192</v>
      </c>
      <c r="Q130" s="198" t="s">
        <v>3193</v>
      </c>
      <c r="R130" s="198" t="s">
        <v>3194</v>
      </c>
      <c r="S130" s="200">
        <v>24756</v>
      </c>
      <c r="T130" s="198"/>
      <c r="U130" s="198" t="s">
        <v>5</v>
      </c>
      <c r="V130" s="198" t="s">
        <v>1081</v>
      </c>
      <c r="W130" s="198" t="s">
        <v>1083</v>
      </c>
      <c r="X130" s="198"/>
      <c r="Y130" s="198">
        <v>1</v>
      </c>
      <c r="Z130" s="198"/>
      <c r="AA130" s="198"/>
      <c r="AB130" s="198">
        <v>39</v>
      </c>
      <c r="AC130" s="201" t="s">
        <v>2695</v>
      </c>
      <c r="AD130" s="201" t="s">
        <v>2695</v>
      </c>
      <c r="AE130" s="201">
        <v>0</v>
      </c>
    </row>
    <row r="131" spans="1:36" s="210" customFormat="1" x14ac:dyDescent="0.3">
      <c r="A131" s="226">
        <v>1650</v>
      </c>
      <c r="B131" s="207" t="s">
        <v>477</v>
      </c>
      <c r="C131" s="207" t="s">
        <v>4832</v>
      </c>
      <c r="D131" s="207" t="s">
        <v>3061</v>
      </c>
      <c r="E131" s="207" t="s">
        <v>3444</v>
      </c>
      <c r="F131" s="207" t="s">
        <v>3187</v>
      </c>
      <c r="G131" s="207" t="s">
        <v>3445</v>
      </c>
      <c r="H131" s="207"/>
      <c r="I131" s="208" t="s">
        <v>197</v>
      </c>
      <c r="J131" s="207" t="s">
        <v>479</v>
      </c>
      <c r="K131" s="207" t="s">
        <v>480</v>
      </c>
      <c r="L131" s="207" t="s">
        <v>4828</v>
      </c>
      <c r="M131" s="207" t="s">
        <v>3217</v>
      </c>
      <c r="N131" s="207" t="s">
        <v>3205</v>
      </c>
      <c r="O131" s="207" t="s">
        <v>3201</v>
      </c>
      <c r="P131" s="207" t="s">
        <v>3192</v>
      </c>
      <c r="Q131" s="207" t="s">
        <v>3193</v>
      </c>
      <c r="R131" s="207" t="s">
        <v>3194</v>
      </c>
      <c r="S131" s="209">
        <v>24756</v>
      </c>
      <c r="T131" s="207">
        <v>2</v>
      </c>
      <c r="U131" s="207" t="s">
        <v>5</v>
      </c>
      <c r="V131" s="207" t="s">
        <v>478</v>
      </c>
      <c r="W131" s="207" t="s">
        <v>481</v>
      </c>
      <c r="X131" s="207"/>
      <c r="Y131" s="207">
        <v>1</v>
      </c>
      <c r="Z131" s="207"/>
      <c r="AA131" s="207"/>
      <c r="AB131" s="207">
        <v>128</v>
      </c>
      <c r="AC131" s="210" t="s">
        <v>2702</v>
      </c>
      <c r="AD131" s="210" t="s">
        <v>5142</v>
      </c>
      <c r="AE131" s="210">
        <v>1</v>
      </c>
      <c r="AI131" s="210">
        <v>1</v>
      </c>
    </row>
    <row r="132" spans="1:36" s="201" customFormat="1" x14ac:dyDescent="0.3">
      <c r="A132" s="226">
        <v>1651</v>
      </c>
      <c r="B132" s="198" t="s">
        <v>1439</v>
      </c>
      <c r="C132" s="198" t="s">
        <v>4560</v>
      </c>
      <c r="D132" s="198" t="s">
        <v>3061</v>
      </c>
      <c r="E132" s="198" t="s">
        <v>3446</v>
      </c>
      <c r="F132" s="198" t="s">
        <v>3187</v>
      </c>
      <c r="G132" s="198" t="s">
        <v>3447</v>
      </c>
      <c r="H132" s="198"/>
      <c r="I132" s="199" t="s">
        <v>316</v>
      </c>
      <c r="J132" s="198" t="s">
        <v>317</v>
      </c>
      <c r="K132" s="198" t="s">
        <v>318</v>
      </c>
      <c r="L132" s="198" t="s">
        <v>3266</v>
      </c>
      <c r="M132" s="198" t="s">
        <v>3190</v>
      </c>
      <c r="N132" s="198" t="s">
        <v>4332</v>
      </c>
      <c r="O132" s="198" t="s">
        <v>3201</v>
      </c>
      <c r="P132" s="198" t="s">
        <v>3192</v>
      </c>
      <c r="Q132" s="198" t="s">
        <v>3193</v>
      </c>
      <c r="R132" s="198" t="s">
        <v>3194</v>
      </c>
      <c r="S132" s="200">
        <v>24756</v>
      </c>
      <c r="T132" s="198"/>
      <c r="U132" s="198" t="s">
        <v>5</v>
      </c>
      <c r="V132" s="198" t="s">
        <v>1440</v>
      </c>
      <c r="W132" s="198" t="s">
        <v>1441</v>
      </c>
      <c r="X132" s="198"/>
      <c r="Y132" s="198">
        <v>1</v>
      </c>
      <c r="Z132" s="198"/>
      <c r="AA132" s="198"/>
      <c r="AB132" s="198">
        <v>165</v>
      </c>
      <c r="AC132" s="201" t="s">
        <v>3058</v>
      </c>
      <c r="AD132" s="201" t="s">
        <v>5148</v>
      </c>
      <c r="AE132" s="201">
        <v>0</v>
      </c>
    </row>
    <row r="133" spans="1:36" s="197" customFormat="1" x14ac:dyDescent="0.3">
      <c r="A133" s="226">
        <v>1652</v>
      </c>
      <c r="B133" s="185" t="s">
        <v>339</v>
      </c>
      <c r="C133" s="185" t="s">
        <v>3185</v>
      </c>
      <c r="D133" s="185" t="s">
        <v>3186</v>
      </c>
      <c r="E133" s="185"/>
      <c r="F133" s="185" t="s">
        <v>3187</v>
      </c>
      <c r="G133" s="185" t="s">
        <v>3448</v>
      </c>
      <c r="H133" s="185"/>
      <c r="I133" s="195" t="s">
        <v>342</v>
      </c>
      <c r="J133" s="185" t="s">
        <v>340</v>
      </c>
      <c r="K133" s="185" t="s">
        <v>343</v>
      </c>
      <c r="L133" s="185" t="s">
        <v>3449</v>
      </c>
      <c r="M133" s="185" t="s">
        <v>3190</v>
      </c>
      <c r="N133" s="185" t="s">
        <v>4332</v>
      </c>
      <c r="O133" s="185" t="s">
        <v>3191</v>
      </c>
      <c r="P133" s="185" t="s">
        <v>3192</v>
      </c>
      <c r="Q133" s="185" t="s">
        <v>3193</v>
      </c>
      <c r="R133" s="185" t="s">
        <v>3194</v>
      </c>
      <c r="S133" s="196">
        <v>24756</v>
      </c>
      <c r="T133" s="185"/>
      <c r="U133" s="185" t="s">
        <v>19</v>
      </c>
      <c r="V133" s="185" t="s">
        <v>341</v>
      </c>
      <c r="W133" s="185" t="s">
        <v>344</v>
      </c>
      <c r="X133" s="185">
        <v>1</v>
      </c>
      <c r="Y133" s="185"/>
      <c r="Z133" s="185"/>
      <c r="AA133" s="185"/>
      <c r="AB133" s="185">
        <v>57</v>
      </c>
      <c r="AC133" s="197" t="s">
        <v>3057</v>
      </c>
      <c r="AD133" s="197" t="s">
        <v>3057</v>
      </c>
      <c r="AE133" s="197">
        <v>1</v>
      </c>
      <c r="AJ133" s="197">
        <v>1</v>
      </c>
    </row>
    <row r="134" spans="1:36" s="201" customFormat="1" x14ac:dyDescent="0.3">
      <c r="A134" s="226">
        <v>1653</v>
      </c>
      <c r="B134" s="198" t="s">
        <v>988</v>
      </c>
      <c r="C134" s="198" t="s">
        <v>3450</v>
      </c>
      <c r="D134" s="198" t="s">
        <v>3186</v>
      </c>
      <c r="E134" s="198" t="s">
        <v>3451</v>
      </c>
      <c r="F134" s="198" t="s">
        <v>3187</v>
      </c>
      <c r="G134" s="198" t="s">
        <v>3452</v>
      </c>
      <c r="H134" s="198"/>
      <c r="I134" s="199" t="s">
        <v>12</v>
      </c>
      <c r="J134" s="198" t="s">
        <v>13</v>
      </c>
      <c r="K134" s="198" t="s">
        <v>14</v>
      </c>
      <c r="L134" s="198" t="s">
        <v>4615</v>
      </c>
      <c r="M134" s="198" t="s">
        <v>3190</v>
      </c>
      <c r="N134" s="198" t="s">
        <v>4332</v>
      </c>
      <c r="O134" s="198" t="s">
        <v>3191</v>
      </c>
      <c r="P134" s="198" t="s">
        <v>3192</v>
      </c>
      <c r="Q134" s="198" t="s">
        <v>3193</v>
      </c>
      <c r="R134" s="198" t="s">
        <v>3194</v>
      </c>
      <c r="S134" s="200">
        <v>24756</v>
      </c>
      <c r="T134" s="198"/>
      <c r="U134" s="198" t="s">
        <v>19</v>
      </c>
      <c r="V134" s="198" t="s">
        <v>989</v>
      </c>
      <c r="W134" s="198" t="s">
        <v>990</v>
      </c>
      <c r="X134" s="198">
        <v>1</v>
      </c>
      <c r="Y134" s="198"/>
      <c r="Z134" s="198"/>
      <c r="AA134" s="198"/>
      <c r="AB134" s="198">
        <v>95</v>
      </c>
      <c r="AC134" s="201" t="s">
        <v>2689</v>
      </c>
      <c r="AD134" s="201" t="s">
        <v>2689</v>
      </c>
      <c r="AE134" s="201">
        <v>0</v>
      </c>
    </row>
    <row r="135" spans="1:36" s="197" customFormat="1" x14ac:dyDescent="0.3">
      <c r="A135" s="226">
        <v>1654</v>
      </c>
      <c r="B135" s="185" t="s">
        <v>915</v>
      </c>
      <c r="C135" s="185" t="s">
        <v>3453</v>
      </c>
      <c r="D135" s="185" t="s">
        <v>3186</v>
      </c>
      <c r="E135" s="185" t="s">
        <v>3454</v>
      </c>
      <c r="F135" s="185" t="s">
        <v>3187</v>
      </c>
      <c r="G135" s="185" t="s">
        <v>4702</v>
      </c>
      <c r="H135" s="185"/>
      <c r="I135" s="195" t="s">
        <v>110</v>
      </c>
      <c r="J135" s="185" t="s">
        <v>13</v>
      </c>
      <c r="K135" s="185" t="s">
        <v>14</v>
      </c>
      <c r="L135" s="185" t="s">
        <v>4615</v>
      </c>
      <c r="M135" s="185" t="s">
        <v>3190</v>
      </c>
      <c r="N135" s="185" t="s">
        <v>4332</v>
      </c>
      <c r="O135" s="185" t="s">
        <v>3191</v>
      </c>
      <c r="P135" s="185" t="s">
        <v>3192</v>
      </c>
      <c r="Q135" s="185" t="s">
        <v>3193</v>
      </c>
      <c r="R135" s="185" t="s">
        <v>3194</v>
      </c>
      <c r="S135" s="196">
        <v>24756</v>
      </c>
      <c r="T135" s="185"/>
      <c r="U135" s="185" t="s">
        <v>19</v>
      </c>
      <c r="V135" s="185" t="s">
        <v>916</v>
      </c>
      <c r="W135" s="185" t="s">
        <v>681</v>
      </c>
      <c r="X135" s="185">
        <v>1</v>
      </c>
      <c r="Y135" s="185"/>
      <c r="Z135" s="185"/>
      <c r="AA135" s="185"/>
      <c r="AB135" s="185">
        <v>86</v>
      </c>
      <c r="AC135" s="197" t="s">
        <v>2689</v>
      </c>
      <c r="AD135" s="197" t="s">
        <v>2689</v>
      </c>
      <c r="AE135" s="197">
        <v>1</v>
      </c>
      <c r="AG135" s="197">
        <v>1</v>
      </c>
    </row>
    <row r="136" spans="1:36" s="197" customFormat="1" x14ac:dyDescent="0.3">
      <c r="A136" s="226">
        <v>1655</v>
      </c>
      <c r="B136" s="185" t="s">
        <v>2271</v>
      </c>
      <c r="C136" s="185" t="s">
        <v>4422</v>
      </c>
      <c r="D136" s="185" t="s">
        <v>3186</v>
      </c>
      <c r="E136" s="185" t="s">
        <v>3280</v>
      </c>
      <c r="F136" s="185" t="s">
        <v>3187</v>
      </c>
      <c r="G136" s="185" t="s">
        <v>4744</v>
      </c>
      <c r="H136" s="185"/>
      <c r="I136" s="195" t="s">
        <v>110</v>
      </c>
      <c r="J136" s="185" t="s">
        <v>13</v>
      </c>
      <c r="K136" s="185" t="s">
        <v>14</v>
      </c>
      <c r="L136" s="185" t="s">
        <v>4615</v>
      </c>
      <c r="M136" s="185" t="s">
        <v>3217</v>
      </c>
      <c r="N136" s="185" t="s">
        <v>4332</v>
      </c>
      <c r="O136" s="185" t="s">
        <v>3191</v>
      </c>
      <c r="P136" s="185" t="s">
        <v>3192</v>
      </c>
      <c r="Q136" s="185" t="s">
        <v>3193</v>
      </c>
      <c r="R136" s="185" t="s">
        <v>3194</v>
      </c>
      <c r="S136" s="196">
        <v>24756</v>
      </c>
      <c r="T136" s="185"/>
      <c r="U136" s="185" t="s">
        <v>19</v>
      </c>
      <c r="V136" s="185" t="s">
        <v>5064</v>
      </c>
      <c r="W136" s="185" t="s">
        <v>1008</v>
      </c>
      <c r="X136" s="185">
        <v>1</v>
      </c>
      <c r="Y136" s="185"/>
      <c r="Z136" s="185"/>
      <c r="AA136" s="185"/>
      <c r="AB136" s="185">
        <v>91</v>
      </c>
      <c r="AC136" s="197" t="s">
        <v>2689</v>
      </c>
      <c r="AD136" s="197" t="s">
        <v>2689</v>
      </c>
      <c r="AE136" s="197">
        <v>1</v>
      </c>
      <c r="AG136" s="151">
        <v>1</v>
      </c>
    </row>
    <row r="137" spans="1:36" s="197" customFormat="1" x14ac:dyDescent="0.3">
      <c r="A137" s="226">
        <v>1656</v>
      </c>
      <c r="B137" s="185" t="s">
        <v>909</v>
      </c>
      <c r="C137" s="185" t="s">
        <v>4620</v>
      </c>
      <c r="D137" s="185" t="s">
        <v>3061</v>
      </c>
      <c r="E137" s="185" t="s">
        <v>3455</v>
      </c>
      <c r="F137" s="185" t="s">
        <v>3187</v>
      </c>
      <c r="G137" s="185" t="s">
        <v>3456</v>
      </c>
      <c r="H137" s="185"/>
      <c r="I137" s="195" t="s">
        <v>12</v>
      </c>
      <c r="J137" s="185" t="s">
        <v>13</v>
      </c>
      <c r="K137" s="185" t="s">
        <v>14</v>
      </c>
      <c r="L137" s="185" t="s">
        <v>4615</v>
      </c>
      <c r="M137" s="185" t="s">
        <v>3190</v>
      </c>
      <c r="N137" s="185" t="s">
        <v>4332</v>
      </c>
      <c r="O137" s="185" t="s">
        <v>3201</v>
      </c>
      <c r="P137" s="185" t="s">
        <v>3192</v>
      </c>
      <c r="Q137" s="185" t="s">
        <v>3193</v>
      </c>
      <c r="R137" s="185" t="s">
        <v>3194</v>
      </c>
      <c r="S137" s="196">
        <v>24756</v>
      </c>
      <c r="T137" s="185"/>
      <c r="U137" s="185" t="s">
        <v>5</v>
      </c>
      <c r="V137" s="185" t="s">
        <v>910</v>
      </c>
      <c r="W137" s="185" t="s">
        <v>911</v>
      </c>
      <c r="X137" s="185"/>
      <c r="Y137" s="185">
        <v>1</v>
      </c>
      <c r="Z137" s="185"/>
      <c r="AA137" s="185"/>
      <c r="AB137" s="185">
        <v>168</v>
      </c>
      <c r="AC137" s="197" t="s">
        <v>2689</v>
      </c>
      <c r="AD137" s="197" t="s">
        <v>2689</v>
      </c>
      <c r="AE137" s="197">
        <v>1</v>
      </c>
      <c r="AF137" s="197">
        <v>1</v>
      </c>
    </row>
    <row r="138" spans="1:36" s="197" customFormat="1" x14ac:dyDescent="0.3">
      <c r="A138" s="226">
        <v>1657</v>
      </c>
      <c r="B138" s="185" t="s">
        <v>259</v>
      </c>
      <c r="C138" s="185" t="s">
        <v>3457</v>
      </c>
      <c r="D138" s="185" t="s">
        <v>3186</v>
      </c>
      <c r="E138" s="185" t="s">
        <v>572</v>
      </c>
      <c r="F138" s="185" t="s">
        <v>3187</v>
      </c>
      <c r="G138" s="185" t="s">
        <v>3458</v>
      </c>
      <c r="H138" s="185"/>
      <c r="I138" s="195" t="s">
        <v>12</v>
      </c>
      <c r="J138" s="185" t="s">
        <v>13</v>
      </c>
      <c r="K138" s="185" t="s">
        <v>14</v>
      </c>
      <c r="L138" s="185" t="s">
        <v>4615</v>
      </c>
      <c r="M138" s="185" t="s">
        <v>3190</v>
      </c>
      <c r="N138" s="185" t="s">
        <v>4332</v>
      </c>
      <c r="O138" s="185" t="s">
        <v>3191</v>
      </c>
      <c r="P138" s="185" t="s">
        <v>3192</v>
      </c>
      <c r="Q138" s="185" t="s">
        <v>3193</v>
      </c>
      <c r="R138" s="185" t="s">
        <v>3194</v>
      </c>
      <c r="S138" s="196">
        <v>24756</v>
      </c>
      <c r="T138" s="185"/>
      <c r="U138" s="185" t="s">
        <v>19</v>
      </c>
      <c r="V138" s="185" t="s">
        <v>260</v>
      </c>
      <c r="W138" s="185" t="s">
        <v>107</v>
      </c>
      <c r="X138" s="185">
        <v>1</v>
      </c>
      <c r="Y138" s="185"/>
      <c r="Z138" s="185"/>
      <c r="AA138" s="185"/>
      <c r="AB138" s="185">
        <v>68</v>
      </c>
      <c r="AC138" s="197" t="s">
        <v>2689</v>
      </c>
      <c r="AD138" s="197" t="s">
        <v>2689</v>
      </c>
      <c r="AE138" s="197">
        <v>1</v>
      </c>
      <c r="AH138" s="197">
        <v>1</v>
      </c>
    </row>
    <row r="139" spans="1:36" s="197" customFormat="1" x14ac:dyDescent="0.3">
      <c r="A139" s="226">
        <v>1658</v>
      </c>
      <c r="B139" s="185" t="s">
        <v>922</v>
      </c>
      <c r="C139" s="185" t="s">
        <v>4621</v>
      </c>
      <c r="D139" s="185" t="s">
        <v>3186</v>
      </c>
      <c r="E139" s="185" t="s">
        <v>185</v>
      </c>
      <c r="F139" s="185" t="s">
        <v>3187</v>
      </c>
      <c r="G139" s="185" t="s">
        <v>3459</v>
      </c>
      <c r="H139" s="185"/>
      <c r="I139" s="195" t="s">
        <v>12</v>
      </c>
      <c r="J139" s="185" t="s">
        <v>13</v>
      </c>
      <c r="K139" s="185" t="s">
        <v>14</v>
      </c>
      <c r="L139" s="185" t="s">
        <v>4615</v>
      </c>
      <c r="M139" s="185" t="s">
        <v>3190</v>
      </c>
      <c r="N139" s="185" t="s">
        <v>4332</v>
      </c>
      <c r="O139" s="185" t="s">
        <v>3191</v>
      </c>
      <c r="P139" s="185" t="s">
        <v>3192</v>
      </c>
      <c r="Q139" s="185" t="s">
        <v>3193</v>
      </c>
      <c r="R139" s="185" t="s">
        <v>3194</v>
      </c>
      <c r="S139" s="196">
        <v>24756</v>
      </c>
      <c r="T139" s="185"/>
      <c r="U139" s="185" t="s">
        <v>19</v>
      </c>
      <c r="V139" s="185" t="s">
        <v>923</v>
      </c>
      <c r="W139" s="185" t="s">
        <v>924</v>
      </c>
      <c r="X139" s="185">
        <v>1</v>
      </c>
      <c r="Y139" s="185"/>
      <c r="Z139" s="185"/>
      <c r="AA139" s="185"/>
      <c r="AB139" s="185">
        <v>62</v>
      </c>
      <c r="AC139" s="197" t="s">
        <v>2689</v>
      </c>
      <c r="AD139" s="197" t="s">
        <v>2689</v>
      </c>
      <c r="AE139" s="197">
        <v>1</v>
      </c>
      <c r="AG139" s="197">
        <v>1</v>
      </c>
    </row>
    <row r="140" spans="1:36" s="197" customFormat="1" x14ac:dyDescent="0.3">
      <c r="A140" s="226">
        <v>1659</v>
      </c>
      <c r="B140" s="185" t="s">
        <v>512</v>
      </c>
      <c r="C140" s="185" t="s">
        <v>3460</v>
      </c>
      <c r="D140" s="185" t="s">
        <v>3186</v>
      </c>
      <c r="E140" s="185" t="s">
        <v>513</v>
      </c>
      <c r="F140" s="185" t="s">
        <v>3187</v>
      </c>
      <c r="G140" s="185" t="s">
        <v>4703</v>
      </c>
      <c r="H140" s="185"/>
      <c r="I140" s="195" t="s">
        <v>12</v>
      </c>
      <c r="J140" s="185" t="s">
        <v>13</v>
      </c>
      <c r="K140" s="185" t="s">
        <v>14</v>
      </c>
      <c r="L140" s="185" t="s">
        <v>4615</v>
      </c>
      <c r="M140" s="185" t="s">
        <v>3190</v>
      </c>
      <c r="N140" s="185" t="s">
        <v>4332</v>
      </c>
      <c r="O140" s="185" t="s">
        <v>3191</v>
      </c>
      <c r="P140" s="185" t="s">
        <v>3192</v>
      </c>
      <c r="Q140" s="185" t="s">
        <v>3193</v>
      </c>
      <c r="R140" s="185" t="s">
        <v>3194</v>
      </c>
      <c r="S140" s="196">
        <v>24756</v>
      </c>
      <c r="T140" s="185"/>
      <c r="U140" s="185" t="s">
        <v>19</v>
      </c>
      <c r="V140" s="185" t="s">
        <v>514</v>
      </c>
      <c r="W140" s="185" t="s">
        <v>515</v>
      </c>
      <c r="X140" s="185">
        <v>1</v>
      </c>
      <c r="Y140" s="185"/>
      <c r="Z140" s="185"/>
      <c r="AA140" s="185"/>
      <c r="AB140" s="185">
        <v>121</v>
      </c>
      <c r="AC140" s="197" t="s">
        <v>2689</v>
      </c>
      <c r="AD140" s="197" t="s">
        <v>2689</v>
      </c>
      <c r="AE140" s="197">
        <v>1</v>
      </c>
      <c r="AH140" s="197">
        <v>1</v>
      </c>
    </row>
    <row r="141" spans="1:36" s="201" customFormat="1" x14ac:dyDescent="0.3">
      <c r="A141" s="226">
        <v>1660</v>
      </c>
      <c r="B141" s="198" t="s">
        <v>2589</v>
      </c>
      <c r="C141" s="198" t="s">
        <v>4878</v>
      </c>
      <c r="D141" s="198" t="s">
        <v>3061</v>
      </c>
      <c r="E141" s="198" t="s">
        <v>3461</v>
      </c>
      <c r="F141" s="198" t="s">
        <v>3187</v>
      </c>
      <c r="G141" s="198" t="s">
        <v>3462</v>
      </c>
      <c r="H141" s="198"/>
      <c r="I141" s="199" t="s">
        <v>22</v>
      </c>
      <c r="J141" s="198" t="s">
        <v>2590</v>
      </c>
      <c r="K141" s="198" t="s">
        <v>1948</v>
      </c>
      <c r="L141" s="198" t="s">
        <v>3463</v>
      </c>
      <c r="M141" s="198" t="s">
        <v>3217</v>
      </c>
      <c r="N141" s="198" t="s">
        <v>3205</v>
      </c>
      <c r="O141" s="198" t="s">
        <v>3201</v>
      </c>
      <c r="P141" s="198" t="s">
        <v>3192</v>
      </c>
      <c r="Q141" s="198" t="s">
        <v>3193</v>
      </c>
      <c r="R141" s="198" t="s">
        <v>3194</v>
      </c>
      <c r="S141" s="200">
        <v>24756</v>
      </c>
      <c r="T141" s="198"/>
      <c r="U141" s="198" t="s">
        <v>5</v>
      </c>
      <c r="V141" s="198" t="s">
        <v>2591</v>
      </c>
      <c r="W141" s="198" t="s">
        <v>2592</v>
      </c>
      <c r="X141" s="198"/>
      <c r="Y141" s="198">
        <v>1</v>
      </c>
      <c r="Z141" s="198"/>
      <c r="AA141" s="198"/>
      <c r="AB141" s="198">
        <v>20</v>
      </c>
      <c r="AC141" s="201" t="s">
        <v>3057</v>
      </c>
      <c r="AD141" s="201" t="s">
        <v>3057</v>
      </c>
      <c r="AE141" s="201">
        <v>0</v>
      </c>
    </row>
    <row r="142" spans="1:36" s="201" customFormat="1" x14ac:dyDescent="0.3">
      <c r="A142" s="226">
        <v>1661</v>
      </c>
      <c r="B142" s="198" t="s">
        <v>2584</v>
      </c>
      <c r="C142" s="198" t="s">
        <v>3464</v>
      </c>
      <c r="D142" s="198" t="s">
        <v>478</v>
      </c>
      <c r="E142" s="198" t="s">
        <v>2585</v>
      </c>
      <c r="F142" s="198" t="s">
        <v>3187</v>
      </c>
      <c r="G142" s="198" t="s">
        <v>3465</v>
      </c>
      <c r="H142" s="198"/>
      <c r="I142" s="199" t="s">
        <v>364</v>
      </c>
      <c r="J142" s="198" t="s">
        <v>2586</v>
      </c>
      <c r="K142" s="198" t="s">
        <v>2587</v>
      </c>
      <c r="L142" s="198" t="s">
        <v>3466</v>
      </c>
      <c r="M142" s="198" t="s">
        <v>3190</v>
      </c>
      <c r="N142" s="198" t="s">
        <v>4332</v>
      </c>
      <c r="O142" s="198" t="s">
        <v>3201</v>
      </c>
      <c r="P142" s="198" t="s">
        <v>3192</v>
      </c>
      <c r="Q142" s="198" t="s">
        <v>3193</v>
      </c>
      <c r="R142" s="198" t="s">
        <v>3194</v>
      </c>
      <c r="S142" s="200">
        <v>24756</v>
      </c>
      <c r="T142" s="198"/>
      <c r="U142" s="198" t="s">
        <v>5</v>
      </c>
      <c r="V142" s="198" t="s">
        <v>3467</v>
      </c>
      <c r="W142" s="198" t="s">
        <v>2588</v>
      </c>
      <c r="X142" s="198">
        <v>1</v>
      </c>
      <c r="Y142" s="198">
        <v>1</v>
      </c>
      <c r="Z142" s="198"/>
      <c r="AA142" s="198"/>
      <c r="AB142" s="198">
        <v>88</v>
      </c>
      <c r="AC142" s="201" t="s">
        <v>2695</v>
      </c>
      <c r="AD142" s="201" t="s">
        <v>2695</v>
      </c>
      <c r="AE142" s="201">
        <v>0</v>
      </c>
    </row>
    <row r="143" spans="1:36" s="197" customFormat="1" x14ac:dyDescent="0.3">
      <c r="A143" s="226">
        <v>1662</v>
      </c>
      <c r="B143" s="185" t="s">
        <v>862</v>
      </c>
      <c r="C143" s="185" t="s">
        <v>4883</v>
      </c>
      <c r="D143" s="185" t="s">
        <v>3061</v>
      </c>
      <c r="E143" s="185" t="s">
        <v>1925</v>
      </c>
      <c r="F143" s="185" t="s">
        <v>3187</v>
      </c>
      <c r="G143" s="185" t="s">
        <v>3468</v>
      </c>
      <c r="H143" s="185"/>
      <c r="I143" s="195" t="s">
        <v>197</v>
      </c>
      <c r="J143" s="185" t="s">
        <v>860</v>
      </c>
      <c r="K143" s="185" t="s">
        <v>861</v>
      </c>
      <c r="L143" s="185" t="s">
        <v>2671</v>
      </c>
      <c r="M143" s="185" t="s">
        <v>3190</v>
      </c>
      <c r="N143" s="185" t="s">
        <v>4332</v>
      </c>
      <c r="O143" s="185" t="s">
        <v>3201</v>
      </c>
      <c r="P143" s="185" t="s">
        <v>3192</v>
      </c>
      <c r="Q143" s="185" t="s">
        <v>3193</v>
      </c>
      <c r="R143" s="185" t="s">
        <v>3194</v>
      </c>
      <c r="S143" s="196">
        <v>24756</v>
      </c>
      <c r="T143" s="185"/>
      <c r="U143" s="185" t="s">
        <v>5</v>
      </c>
      <c r="V143" s="185" t="s">
        <v>863</v>
      </c>
      <c r="W143" s="185" t="s">
        <v>864</v>
      </c>
      <c r="X143" s="185"/>
      <c r="Y143" s="185">
        <v>1</v>
      </c>
      <c r="Z143" s="185"/>
      <c r="AA143" s="185"/>
      <c r="AB143" s="185">
        <v>134</v>
      </c>
      <c r="AC143" s="197" t="s">
        <v>2702</v>
      </c>
      <c r="AD143" s="197" t="s">
        <v>5144</v>
      </c>
      <c r="AE143" s="197">
        <v>1</v>
      </c>
      <c r="AH143" s="197">
        <v>1</v>
      </c>
    </row>
    <row r="144" spans="1:36" s="204" customFormat="1" x14ac:dyDescent="0.3">
      <c r="A144" s="226">
        <v>1663</v>
      </c>
      <c r="B144" s="203" t="s">
        <v>78</v>
      </c>
      <c r="C144" s="203" t="s">
        <v>3185</v>
      </c>
      <c r="D144" s="203" t="s">
        <v>3186</v>
      </c>
      <c r="E144" s="203"/>
      <c r="F144" s="203" t="s">
        <v>3187</v>
      </c>
      <c r="G144" s="203" t="s">
        <v>4938</v>
      </c>
      <c r="H144" s="203"/>
      <c r="I144" s="205" t="s">
        <v>75</v>
      </c>
      <c r="J144" s="203" t="s">
        <v>73</v>
      </c>
      <c r="K144" s="203" t="s">
        <v>76</v>
      </c>
      <c r="L144" s="203" t="s">
        <v>4931</v>
      </c>
      <c r="M144" s="203" t="s">
        <v>3190</v>
      </c>
      <c r="N144" s="203" t="s">
        <v>4332</v>
      </c>
      <c r="O144" s="203" t="s">
        <v>3191</v>
      </c>
      <c r="P144" s="203" t="s">
        <v>3192</v>
      </c>
      <c r="Q144" s="203" t="s">
        <v>3193</v>
      </c>
      <c r="R144" s="203" t="s">
        <v>3194</v>
      </c>
      <c r="S144" s="206">
        <v>24756</v>
      </c>
      <c r="T144" s="203">
        <v>2</v>
      </c>
      <c r="U144" s="203" t="s">
        <v>19</v>
      </c>
      <c r="V144" s="203" t="s">
        <v>79</v>
      </c>
      <c r="W144" s="203" t="s">
        <v>80</v>
      </c>
      <c r="X144" s="203">
        <v>1</v>
      </c>
      <c r="Y144" s="203"/>
      <c r="Z144" s="203"/>
      <c r="AA144" s="203"/>
      <c r="AB144" s="203">
        <v>187</v>
      </c>
      <c r="AC144" s="204" t="s">
        <v>2689</v>
      </c>
      <c r="AD144" s="204" t="s">
        <v>2689</v>
      </c>
      <c r="AE144" s="204">
        <v>0</v>
      </c>
    </row>
    <row r="145" spans="1:38" s="197" customFormat="1" x14ac:dyDescent="0.3">
      <c r="A145" s="226">
        <v>1664</v>
      </c>
      <c r="B145" s="185" t="s">
        <v>98</v>
      </c>
      <c r="C145" s="185" t="s">
        <v>4396</v>
      </c>
      <c r="D145" s="185" t="s">
        <v>3061</v>
      </c>
      <c r="E145" s="185"/>
      <c r="F145" s="185" t="s">
        <v>3187</v>
      </c>
      <c r="G145" s="185" t="s">
        <v>3469</v>
      </c>
      <c r="H145" s="185"/>
      <c r="I145" s="195" t="s">
        <v>54</v>
      </c>
      <c r="J145" s="185" t="s">
        <v>95</v>
      </c>
      <c r="K145" s="185" t="s">
        <v>96</v>
      </c>
      <c r="L145" s="185" t="s">
        <v>3284</v>
      </c>
      <c r="M145" s="185" t="s">
        <v>3217</v>
      </c>
      <c r="N145" s="185" t="s">
        <v>3205</v>
      </c>
      <c r="O145" s="185" t="s">
        <v>3201</v>
      </c>
      <c r="P145" s="185" t="s">
        <v>3192</v>
      </c>
      <c r="Q145" s="185" t="s">
        <v>3193</v>
      </c>
      <c r="R145" s="185" t="s">
        <v>3194</v>
      </c>
      <c r="S145" s="196">
        <v>24756</v>
      </c>
      <c r="T145" s="185"/>
      <c r="U145" s="185" t="s">
        <v>5</v>
      </c>
      <c r="V145" s="185" t="s">
        <v>5010</v>
      </c>
      <c r="W145" s="185" t="s">
        <v>99</v>
      </c>
      <c r="X145" s="185"/>
      <c r="Y145" s="185">
        <v>1</v>
      </c>
      <c r="Z145" s="185"/>
      <c r="AA145" s="185"/>
      <c r="AB145" s="185">
        <v>77</v>
      </c>
      <c r="AC145" s="197" t="s">
        <v>2689</v>
      </c>
      <c r="AD145" s="197" t="s">
        <v>2689</v>
      </c>
      <c r="AE145" s="197">
        <v>1</v>
      </c>
      <c r="AG145" s="197">
        <v>1</v>
      </c>
    </row>
    <row r="146" spans="1:38" s="201" customFormat="1" x14ac:dyDescent="0.3">
      <c r="A146" s="226">
        <v>1665</v>
      </c>
      <c r="B146" s="198" t="s">
        <v>826</v>
      </c>
      <c r="C146" s="198" t="s">
        <v>3200</v>
      </c>
      <c r="D146" s="198" t="s">
        <v>478</v>
      </c>
      <c r="E146" s="198" t="s">
        <v>3470</v>
      </c>
      <c r="F146" s="198" t="s">
        <v>3187</v>
      </c>
      <c r="G146" s="198" t="s">
        <v>3471</v>
      </c>
      <c r="H146" s="198"/>
      <c r="I146" s="199" t="s">
        <v>387</v>
      </c>
      <c r="J146" s="198" t="s">
        <v>827</v>
      </c>
      <c r="K146" s="198" t="s">
        <v>829</v>
      </c>
      <c r="L146" s="198" t="s">
        <v>3472</v>
      </c>
      <c r="M146" s="198" t="s">
        <v>3217</v>
      </c>
      <c r="N146" s="198" t="s">
        <v>3205</v>
      </c>
      <c r="O146" s="198" t="s">
        <v>3201</v>
      </c>
      <c r="P146" s="198" t="s">
        <v>3192</v>
      </c>
      <c r="Q146" s="198" t="s">
        <v>3193</v>
      </c>
      <c r="R146" s="198" t="s">
        <v>3194</v>
      </c>
      <c r="S146" s="200">
        <v>24756</v>
      </c>
      <c r="T146" s="198"/>
      <c r="U146" s="198" t="s">
        <v>5</v>
      </c>
      <c r="V146" s="198" t="s">
        <v>828</v>
      </c>
      <c r="W146" s="198" t="s">
        <v>830</v>
      </c>
      <c r="X146" s="198">
        <v>1</v>
      </c>
      <c r="Y146" s="198">
        <v>1</v>
      </c>
      <c r="Z146" s="198"/>
      <c r="AA146" s="198"/>
      <c r="AB146" s="198">
        <v>112</v>
      </c>
      <c r="AC146" s="201" t="s">
        <v>2695</v>
      </c>
      <c r="AD146" s="201" t="s">
        <v>2695</v>
      </c>
      <c r="AE146" s="201">
        <v>0</v>
      </c>
    </row>
    <row r="147" spans="1:38" s="201" customFormat="1" x14ac:dyDescent="0.3">
      <c r="A147" s="226">
        <v>1666</v>
      </c>
      <c r="B147" s="198" t="s">
        <v>1835</v>
      </c>
      <c r="C147" s="198" t="s">
        <v>4424</v>
      </c>
      <c r="D147" s="198" t="s">
        <v>3186</v>
      </c>
      <c r="E147" s="198" t="s">
        <v>3473</v>
      </c>
      <c r="F147" s="198" t="s">
        <v>3187</v>
      </c>
      <c r="G147" s="198" t="s">
        <v>3474</v>
      </c>
      <c r="H147" s="198"/>
      <c r="I147" s="199" t="s">
        <v>62</v>
      </c>
      <c r="J147" s="198" t="s">
        <v>63</v>
      </c>
      <c r="K147" s="198" t="s">
        <v>287</v>
      </c>
      <c r="L147" s="198" t="s">
        <v>4420</v>
      </c>
      <c r="M147" s="198" t="s">
        <v>3190</v>
      </c>
      <c r="N147" s="198" t="s">
        <v>4332</v>
      </c>
      <c r="O147" s="198" t="s">
        <v>3191</v>
      </c>
      <c r="P147" s="198" t="s">
        <v>3192</v>
      </c>
      <c r="Q147" s="198" t="s">
        <v>3193</v>
      </c>
      <c r="R147" s="198" t="s">
        <v>3194</v>
      </c>
      <c r="S147" s="200">
        <v>25247</v>
      </c>
      <c r="T147" s="198"/>
      <c r="U147" s="198" t="s">
        <v>19</v>
      </c>
      <c r="V147" s="198" t="s">
        <v>1836</v>
      </c>
      <c r="W147" s="198" t="s">
        <v>1837</v>
      </c>
      <c r="X147" s="198">
        <v>1</v>
      </c>
      <c r="Y147" s="198"/>
      <c r="Z147" s="198"/>
      <c r="AA147" s="198"/>
      <c r="AB147" s="198">
        <v>125</v>
      </c>
      <c r="AC147" s="201" t="s">
        <v>2695</v>
      </c>
      <c r="AD147" s="201" t="s">
        <v>2695</v>
      </c>
      <c r="AE147" s="201">
        <v>0</v>
      </c>
    </row>
    <row r="148" spans="1:38" s="201" customFormat="1" x14ac:dyDescent="0.3">
      <c r="A148" s="226">
        <v>1667</v>
      </c>
      <c r="B148" s="198" t="s">
        <v>380</v>
      </c>
      <c r="C148" s="198" t="s">
        <v>5104</v>
      </c>
      <c r="D148" s="198" t="s">
        <v>3186</v>
      </c>
      <c r="E148" s="198" t="s">
        <v>3475</v>
      </c>
      <c r="F148" s="198" t="s">
        <v>3187</v>
      </c>
      <c r="G148" s="198" t="s">
        <v>3476</v>
      </c>
      <c r="H148" s="198"/>
      <c r="I148" s="199" t="s">
        <v>382</v>
      </c>
      <c r="J148" s="198" t="s">
        <v>383</v>
      </c>
      <c r="K148" s="198" t="s">
        <v>384</v>
      </c>
      <c r="L148" s="198" t="s">
        <v>3477</v>
      </c>
      <c r="M148" s="198" t="s">
        <v>3190</v>
      </c>
      <c r="N148" s="198" t="s">
        <v>4332</v>
      </c>
      <c r="O148" s="198" t="s">
        <v>3191</v>
      </c>
      <c r="P148" s="198" t="s">
        <v>3192</v>
      </c>
      <c r="Q148" s="198" t="s">
        <v>3193</v>
      </c>
      <c r="R148" s="198" t="s">
        <v>3194</v>
      </c>
      <c r="S148" s="200">
        <v>25247</v>
      </c>
      <c r="T148" s="198">
        <v>2</v>
      </c>
      <c r="U148" s="198" t="s">
        <v>19</v>
      </c>
      <c r="V148" s="198" t="s">
        <v>381</v>
      </c>
      <c r="W148" s="198" t="s">
        <v>385</v>
      </c>
      <c r="X148" s="198">
        <v>1</v>
      </c>
      <c r="Y148" s="198"/>
      <c r="Z148" s="198"/>
      <c r="AA148" s="198"/>
      <c r="AB148" s="198">
        <v>158</v>
      </c>
      <c r="AC148" s="201" t="s">
        <v>2689</v>
      </c>
      <c r="AD148" s="201" t="s">
        <v>2689</v>
      </c>
      <c r="AE148" s="201">
        <v>0</v>
      </c>
    </row>
    <row r="149" spans="1:38" s="201" customFormat="1" x14ac:dyDescent="0.3">
      <c r="A149" s="226">
        <v>1668</v>
      </c>
      <c r="B149" s="198" t="s">
        <v>1824</v>
      </c>
      <c r="C149" s="198" t="s">
        <v>4425</v>
      </c>
      <c r="D149" s="198" t="s">
        <v>3254</v>
      </c>
      <c r="E149" s="198" t="s">
        <v>1825</v>
      </c>
      <c r="F149" s="198" t="s">
        <v>3187</v>
      </c>
      <c r="G149" s="198" t="s">
        <v>4437</v>
      </c>
      <c r="H149" s="198" t="s">
        <v>3478</v>
      </c>
      <c r="I149" s="199" t="s">
        <v>1755</v>
      </c>
      <c r="J149" s="198" t="s">
        <v>63</v>
      </c>
      <c r="K149" s="198" t="s">
        <v>287</v>
      </c>
      <c r="L149" s="198" t="s">
        <v>4420</v>
      </c>
      <c r="M149" s="198" t="s">
        <v>3217</v>
      </c>
      <c r="N149" s="198" t="s">
        <v>4332</v>
      </c>
      <c r="O149" s="198" t="s">
        <v>3254</v>
      </c>
      <c r="P149" s="198" t="s">
        <v>3192</v>
      </c>
      <c r="Q149" s="198" t="s">
        <v>3193</v>
      </c>
      <c r="R149" s="198" t="s">
        <v>3194</v>
      </c>
      <c r="S149" s="200">
        <v>25283</v>
      </c>
      <c r="T149" s="198"/>
      <c r="U149" s="198" t="s">
        <v>184</v>
      </c>
      <c r="V149" s="198" t="s">
        <v>3479</v>
      </c>
      <c r="W149" s="198" t="s">
        <v>1827</v>
      </c>
      <c r="X149" s="198"/>
      <c r="Y149" s="198"/>
      <c r="Z149" s="198"/>
      <c r="AA149" s="198">
        <v>1</v>
      </c>
      <c r="AB149" s="198">
        <v>1421</v>
      </c>
      <c r="AC149" s="201" t="s">
        <v>2695</v>
      </c>
      <c r="AD149" s="201" t="s">
        <v>2695</v>
      </c>
      <c r="AE149" s="201">
        <v>0</v>
      </c>
    </row>
    <row r="150" spans="1:38" s="221" customFormat="1" x14ac:dyDescent="0.3">
      <c r="A150" s="226">
        <v>1669</v>
      </c>
      <c r="B150" s="218" t="s">
        <v>3480</v>
      </c>
      <c r="C150" s="218" t="s">
        <v>4622</v>
      </c>
      <c r="D150" s="218" t="s">
        <v>3481</v>
      </c>
      <c r="E150" s="218" t="s">
        <v>3482</v>
      </c>
      <c r="F150" s="218" t="s">
        <v>3187</v>
      </c>
      <c r="G150" s="218" t="s">
        <v>4745</v>
      </c>
      <c r="H150" s="218"/>
      <c r="I150" s="219" t="s">
        <v>12</v>
      </c>
      <c r="J150" s="218" t="s">
        <v>13</v>
      </c>
      <c r="K150" s="218" t="s">
        <v>14</v>
      </c>
      <c r="L150" s="218" t="s">
        <v>4615</v>
      </c>
      <c r="M150" s="218" t="s">
        <v>3190</v>
      </c>
      <c r="N150" s="218" t="s">
        <v>4332</v>
      </c>
      <c r="O150" s="218" t="s">
        <v>3483</v>
      </c>
      <c r="P150" s="218" t="s">
        <v>3192</v>
      </c>
      <c r="Q150" s="218" t="s">
        <v>3193</v>
      </c>
      <c r="R150" s="218" t="s">
        <v>3194</v>
      </c>
      <c r="S150" s="220">
        <v>25512</v>
      </c>
      <c r="T150" s="218"/>
      <c r="U150" s="218" t="s">
        <v>82</v>
      </c>
      <c r="V150" s="218" t="s">
        <v>596</v>
      </c>
      <c r="W150" s="218" t="s">
        <v>597</v>
      </c>
      <c r="X150" s="218"/>
      <c r="Y150" s="218"/>
      <c r="Z150" s="218">
        <v>1</v>
      </c>
      <c r="AA150" s="218"/>
      <c r="AB150" s="218">
        <v>59</v>
      </c>
      <c r="AC150" s="221" t="s">
        <v>2689</v>
      </c>
      <c r="AD150" s="221" t="s">
        <v>2689</v>
      </c>
      <c r="AE150" s="221">
        <v>0</v>
      </c>
      <c r="AK150" s="221" t="s">
        <v>5166</v>
      </c>
      <c r="AL150" s="221">
        <v>1</v>
      </c>
    </row>
    <row r="151" spans="1:38" s="201" customFormat="1" x14ac:dyDescent="0.3">
      <c r="A151" s="226">
        <v>1670</v>
      </c>
      <c r="B151" s="198" t="s">
        <v>617</v>
      </c>
      <c r="C151" s="198" t="s">
        <v>4768</v>
      </c>
      <c r="D151" s="198" t="s">
        <v>3061</v>
      </c>
      <c r="E151" s="198" t="s">
        <v>614</v>
      </c>
      <c r="F151" s="198" t="s">
        <v>3187</v>
      </c>
      <c r="G151" s="198" t="s">
        <v>3484</v>
      </c>
      <c r="H151" s="198"/>
      <c r="I151" s="199" t="s">
        <v>609</v>
      </c>
      <c r="J151" s="198" t="s">
        <v>610</v>
      </c>
      <c r="K151" s="198" t="s">
        <v>611</v>
      </c>
      <c r="L151" s="198" t="s">
        <v>3437</v>
      </c>
      <c r="M151" s="198" t="s">
        <v>3217</v>
      </c>
      <c r="N151" s="198" t="s">
        <v>4332</v>
      </c>
      <c r="O151" s="198" t="s">
        <v>3201</v>
      </c>
      <c r="P151" s="198" t="s">
        <v>3192</v>
      </c>
      <c r="Q151" s="198" t="s">
        <v>3193</v>
      </c>
      <c r="R151" s="198" t="s">
        <v>3194</v>
      </c>
      <c r="S151" s="200">
        <v>25329</v>
      </c>
      <c r="T151" s="198"/>
      <c r="U151" s="198" t="s">
        <v>5</v>
      </c>
      <c r="V151" s="198" t="s">
        <v>618</v>
      </c>
      <c r="W151" s="198" t="s">
        <v>616</v>
      </c>
      <c r="X151" s="198"/>
      <c r="Y151" s="198">
        <v>1</v>
      </c>
      <c r="Z151" s="198"/>
      <c r="AA151" s="198"/>
      <c r="AB151" s="198">
        <v>135</v>
      </c>
      <c r="AC151" s="201" t="s">
        <v>3074</v>
      </c>
      <c r="AD151" s="201" t="s">
        <v>5151</v>
      </c>
      <c r="AE151" s="201">
        <v>0</v>
      </c>
    </row>
    <row r="152" spans="1:38" s="197" customFormat="1" x14ac:dyDescent="0.3">
      <c r="A152" s="226">
        <v>1671</v>
      </c>
      <c r="B152" s="185" t="s">
        <v>831</v>
      </c>
      <c r="C152" s="185" t="s">
        <v>4368</v>
      </c>
      <c r="D152" s="185" t="s">
        <v>3061</v>
      </c>
      <c r="E152" s="185" t="s">
        <v>3485</v>
      </c>
      <c r="F152" s="185" t="s">
        <v>3187</v>
      </c>
      <c r="G152" s="185" t="s">
        <v>3486</v>
      </c>
      <c r="H152" s="185"/>
      <c r="I152" s="195" t="s">
        <v>28</v>
      </c>
      <c r="J152" s="185" t="s">
        <v>29</v>
      </c>
      <c r="K152" s="185" t="s">
        <v>30</v>
      </c>
      <c r="L152" s="185" t="s">
        <v>3487</v>
      </c>
      <c r="M152" s="185" t="s">
        <v>3190</v>
      </c>
      <c r="N152" s="185" t="s">
        <v>4332</v>
      </c>
      <c r="O152" s="185" t="s">
        <v>3201</v>
      </c>
      <c r="P152" s="185" t="s">
        <v>3192</v>
      </c>
      <c r="Q152" s="185" t="s">
        <v>3193</v>
      </c>
      <c r="R152" s="185" t="s">
        <v>3194</v>
      </c>
      <c r="S152" s="196">
        <v>25329</v>
      </c>
      <c r="T152" s="185"/>
      <c r="U152" s="185" t="s">
        <v>5</v>
      </c>
      <c r="V152" s="185" t="s">
        <v>1750</v>
      </c>
      <c r="W152" s="185" t="s">
        <v>832</v>
      </c>
      <c r="X152" s="185"/>
      <c r="Y152" s="185">
        <v>1</v>
      </c>
      <c r="Z152" s="185"/>
      <c r="AA152" s="185"/>
      <c r="AB152" s="185">
        <v>110</v>
      </c>
      <c r="AC152" s="197" t="s">
        <v>2702</v>
      </c>
      <c r="AD152" s="197" t="s">
        <v>5144</v>
      </c>
      <c r="AE152" s="197">
        <v>1</v>
      </c>
      <c r="AJ152" s="197">
        <v>1</v>
      </c>
    </row>
    <row r="153" spans="1:38" s="204" customFormat="1" x14ac:dyDescent="0.3">
      <c r="A153" s="226">
        <v>1672</v>
      </c>
      <c r="B153" s="203" t="s">
        <v>1217</v>
      </c>
      <c r="C153" s="203" t="s">
        <v>4623</v>
      </c>
      <c r="D153" s="203" t="s">
        <v>3199</v>
      </c>
      <c r="E153" s="203" t="s">
        <v>3488</v>
      </c>
      <c r="F153" s="203" t="s">
        <v>3187</v>
      </c>
      <c r="G153" s="203" t="s">
        <v>4746</v>
      </c>
      <c r="H153" s="203"/>
      <c r="I153" s="205" t="s">
        <v>12</v>
      </c>
      <c r="J153" s="203" t="s">
        <v>13</v>
      </c>
      <c r="K153" s="203" t="s">
        <v>14</v>
      </c>
      <c r="L153" s="203" t="s">
        <v>4615</v>
      </c>
      <c r="M153" s="203" t="s">
        <v>3217</v>
      </c>
      <c r="N153" s="203" t="s">
        <v>3205</v>
      </c>
      <c r="O153" s="203" t="s">
        <v>3199</v>
      </c>
      <c r="P153" s="203" t="s">
        <v>3192</v>
      </c>
      <c r="Q153" s="203" t="s">
        <v>3193</v>
      </c>
      <c r="R153" s="203" t="s">
        <v>3194</v>
      </c>
      <c r="S153" s="206">
        <v>25608</v>
      </c>
      <c r="T153" s="203">
        <v>1</v>
      </c>
      <c r="U153" s="203" t="s">
        <v>82</v>
      </c>
      <c r="V153" s="203" t="s">
        <v>5050</v>
      </c>
      <c r="W153" s="203" t="s">
        <v>5051</v>
      </c>
      <c r="X153" s="203"/>
      <c r="Y153" s="203"/>
      <c r="Z153" s="203">
        <v>1</v>
      </c>
      <c r="AA153" s="203"/>
      <c r="AB153" s="203">
        <v>524</v>
      </c>
      <c r="AC153" s="204" t="s">
        <v>2689</v>
      </c>
      <c r="AD153" s="204" t="s">
        <v>2689</v>
      </c>
      <c r="AE153" s="204">
        <v>0</v>
      </c>
    </row>
    <row r="154" spans="1:38" s="201" customFormat="1" x14ac:dyDescent="0.3">
      <c r="A154" s="226">
        <v>1673</v>
      </c>
      <c r="B154" s="198" t="s">
        <v>2426</v>
      </c>
      <c r="C154" s="198" t="s">
        <v>4554</v>
      </c>
      <c r="D154" s="198" t="s">
        <v>3199</v>
      </c>
      <c r="E154" s="198" t="s">
        <v>2427</v>
      </c>
      <c r="F154" s="198" t="s">
        <v>3187</v>
      </c>
      <c r="G154" s="198" t="s">
        <v>4478</v>
      </c>
      <c r="H154" s="198"/>
      <c r="I154" s="199" t="s">
        <v>464</v>
      </c>
      <c r="J154" s="198" t="s">
        <v>1460</v>
      </c>
      <c r="K154" s="198" t="s">
        <v>334</v>
      </c>
      <c r="L154" s="198" t="s">
        <v>3376</v>
      </c>
      <c r="M154" s="198" t="s">
        <v>3190</v>
      </c>
      <c r="N154" s="198" t="s">
        <v>4332</v>
      </c>
      <c r="O154" s="198" t="s">
        <v>3199</v>
      </c>
      <c r="P154" s="198" t="s">
        <v>3192</v>
      </c>
      <c r="Q154" s="198" t="s">
        <v>3193</v>
      </c>
      <c r="R154" s="198" t="s">
        <v>3194</v>
      </c>
      <c r="S154" s="200">
        <v>25608</v>
      </c>
      <c r="T154" s="198"/>
      <c r="U154" s="198" t="s">
        <v>82</v>
      </c>
      <c r="V154" s="198" t="s">
        <v>2428</v>
      </c>
      <c r="W154" s="198" t="s">
        <v>2429</v>
      </c>
      <c r="X154" s="198"/>
      <c r="Y154" s="198"/>
      <c r="Z154" s="198">
        <v>1</v>
      </c>
      <c r="AA154" s="198"/>
      <c r="AB154" s="198">
        <v>309</v>
      </c>
      <c r="AC154" s="201" t="s">
        <v>3057</v>
      </c>
      <c r="AD154" s="201" t="s">
        <v>3057</v>
      </c>
      <c r="AE154" s="201">
        <v>0</v>
      </c>
    </row>
    <row r="155" spans="1:38" s="197" customFormat="1" x14ac:dyDescent="0.3">
      <c r="A155" s="226">
        <v>1674</v>
      </c>
      <c r="B155" s="185" t="s">
        <v>1974</v>
      </c>
      <c r="C155" s="185" t="s">
        <v>4367</v>
      </c>
      <c r="D155" s="185" t="s">
        <v>3199</v>
      </c>
      <c r="E155" s="185" t="s">
        <v>3489</v>
      </c>
      <c r="F155" s="185" t="s">
        <v>3187</v>
      </c>
      <c r="G155" s="185" t="s">
        <v>4356</v>
      </c>
      <c r="H155" s="185" t="s">
        <v>3490</v>
      </c>
      <c r="I155" s="195" t="s">
        <v>1890</v>
      </c>
      <c r="J155" s="185" t="s">
        <v>16</v>
      </c>
      <c r="K155" s="185" t="s">
        <v>17</v>
      </c>
      <c r="L155" s="185" t="s">
        <v>4365</v>
      </c>
      <c r="M155" s="185" t="s">
        <v>3190</v>
      </c>
      <c r="N155" s="185" t="s">
        <v>4332</v>
      </c>
      <c r="O155" s="185" t="s">
        <v>3199</v>
      </c>
      <c r="P155" s="185" t="s">
        <v>3192</v>
      </c>
      <c r="Q155" s="185" t="s">
        <v>3193</v>
      </c>
      <c r="R155" s="185" t="s">
        <v>3194</v>
      </c>
      <c r="S155" s="196">
        <v>25608</v>
      </c>
      <c r="T155" s="185"/>
      <c r="U155" s="185" t="s">
        <v>82</v>
      </c>
      <c r="V155" s="185" t="s">
        <v>1975</v>
      </c>
      <c r="W155" s="185" t="s">
        <v>1976</v>
      </c>
      <c r="X155" s="185"/>
      <c r="Y155" s="185"/>
      <c r="Z155" s="185">
        <v>1</v>
      </c>
      <c r="AA155" s="185"/>
      <c r="AB155" s="185">
        <v>605</v>
      </c>
      <c r="AC155" s="197" t="s">
        <v>3057</v>
      </c>
      <c r="AD155" s="197" t="s">
        <v>3057</v>
      </c>
      <c r="AE155" s="197">
        <v>1</v>
      </c>
      <c r="AG155" s="197">
        <v>1</v>
      </c>
    </row>
    <row r="156" spans="1:38" s="201" customFormat="1" x14ac:dyDescent="0.3">
      <c r="A156" s="226">
        <v>916</v>
      </c>
      <c r="B156" s="198" t="s">
        <v>1100</v>
      </c>
      <c r="C156" s="198" t="s">
        <v>4568</v>
      </c>
      <c r="D156" s="198" t="s">
        <v>3061</v>
      </c>
      <c r="E156" s="198" t="s">
        <v>3491</v>
      </c>
      <c r="F156" s="198" t="s">
        <v>3187</v>
      </c>
      <c r="G156" s="198" t="s">
        <v>4570</v>
      </c>
      <c r="H156" s="198"/>
      <c r="I156" s="199" t="s">
        <v>136</v>
      </c>
      <c r="J156" s="198" t="s">
        <v>3492</v>
      </c>
      <c r="K156" s="198" t="s">
        <v>137</v>
      </c>
      <c r="L156" s="198" t="s">
        <v>3493</v>
      </c>
      <c r="M156" s="198" t="s">
        <v>3190</v>
      </c>
      <c r="N156" s="198" t="s">
        <v>4332</v>
      </c>
      <c r="O156" s="198" t="s">
        <v>3201</v>
      </c>
      <c r="P156" s="198" t="s">
        <v>3192</v>
      </c>
      <c r="Q156" s="198" t="s">
        <v>3193</v>
      </c>
      <c r="R156" s="198" t="s">
        <v>3194</v>
      </c>
      <c r="S156" s="200">
        <v>25723</v>
      </c>
      <c r="T156" s="198"/>
      <c r="U156" s="198" t="s">
        <v>5</v>
      </c>
      <c r="V156" s="198" t="s">
        <v>1101</v>
      </c>
      <c r="W156" s="198" t="s">
        <v>1102</v>
      </c>
      <c r="X156" s="198"/>
      <c r="Y156" s="198">
        <v>1</v>
      </c>
      <c r="Z156" s="198"/>
      <c r="AA156" s="198"/>
      <c r="AB156" s="198">
        <v>290</v>
      </c>
      <c r="AC156" s="201" t="s">
        <v>3068</v>
      </c>
      <c r="AD156" s="201" t="s">
        <v>5142</v>
      </c>
      <c r="AE156" s="201">
        <v>0</v>
      </c>
    </row>
    <row r="157" spans="1:38" s="197" customFormat="1" x14ac:dyDescent="0.3">
      <c r="A157" s="226">
        <v>1676</v>
      </c>
      <c r="B157" s="185" t="s">
        <v>505</v>
      </c>
      <c r="C157" s="185" t="s">
        <v>4569</v>
      </c>
      <c r="D157" s="185" t="s">
        <v>3061</v>
      </c>
      <c r="E157" s="185" t="s">
        <v>3494</v>
      </c>
      <c r="F157" s="185" t="s">
        <v>3187</v>
      </c>
      <c r="G157" s="185" t="s">
        <v>4310</v>
      </c>
      <c r="H157" s="185"/>
      <c r="I157" s="195" t="s">
        <v>136</v>
      </c>
      <c r="J157" s="185" t="s">
        <v>3492</v>
      </c>
      <c r="K157" s="185" t="s">
        <v>137</v>
      </c>
      <c r="L157" s="185" t="s">
        <v>3493</v>
      </c>
      <c r="M157" s="185" t="s">
        <v>3190</v>
      </c>
      <c r="N157" s="185" t="s">
        <v>4332</v>
      </c>
      <c r="O157" s="185" t="s">
        <v>3201</v>
      </c>
      <c r="P157" s="185" t="s">
        <v>3192</v>
      </c>
      <c r="Q157" s="185" t="s">
        <v>3193</v>
      </c>
      <c r="R157" s="185" t="s">
        <v>3194</v>
      </c>
      <c r="S157" s="196">
        <v>25724</v>
      </c>
      <c r="T157" s="185"/>
      <c r="U157" s="185" t="s">
        <v>5</v>
      </c>
      <c r="V157" s="185" t="s">
        <v>506</v>
      </c>
      <c r="W157" s="185" t="s">
        <v>138</v>
      </c>
      <c r="X157" s="185"/>
      <c r="Y157" s="185">
        <v>1</v>
      </c>
      <c r="Z157" s="185"/>
      <c r="AA157" s="185"/>
      <c r="AB157" s="185">
        <v>117</v>
      </c>
      <c r="AC157" s="197" t="s">
        <v>3068</v>
      </c>
      <c r="AD157" s="197" t="s">
        <v>5142</v>
      </c>
      <c r="AE157" s="197">
        <v>1</v>
      </c>
      <c r="AG157" s="197">
        <v>1</v>
      </c>
    </row>
    <row r="158" spans="1:38" s="197" customFormat="1" x14ac:dyDescent="0.3">
      <c r="A158" s="226">
        <v>1677</v>
      </c>
      <c r="B158" s="185" t="s">
        <v>1365</v>
      </c>
      <c r="C158" s="185" t="s">
        <v>3495</v>
      </c>
      <c r="D158" s="185" t="s">
        <v>478</v>
      </c>
      <c r="E158" s="185" t="s">
        <v>1366</v>
      </c>
      <c r="F158" s="185" t="s">
        <v>3187</v>
      </c>
      <c r="G158" s="185" t="s">
        <v>3496</v>
      </c>
      <c r="H158" s="185"/>
      <c r="I158" s="195" t="s">
        <v>12</v>
      </c>
      <c r="J158" s="185" t="s">
        <v>13</v>
      </c>
      <c r="K158" s="185" t="s">
        <v>14</v>
      </c>
      <c r="L158" s="185" t="s">
        <v>4615</v>
      </c>
      <c r="M158" s="185" t="s">
        <v>3190</v>
      </c>
      <c r="N158" s="185" t="s">
        <v>4332</v>
      </c>
      <c r="O158" s="185" t="s">
        <v>3201</v>
      </c>
      <c r="P158" s="185" t="s">
        <v>3192</v>
      </c>
      <c r="Q158" s="185" t="s">
        <v>3193</v>
      </c>
      <c r="R158" s="185" t="s">
        <v>3194</v>
      </c>
      <c r="S158" s="196">
        <v>25724</v>
      </c>
      <c r="T158" s="185"/>
      <c r="U158" s="185" t="s">
        <v>5</v>
      </c>
      <c r="V158" s="185" t="s">
        <v>3497</v>
      </c>
      <c r="W158" s="185" t="s">
        <v>1367</v>
      </c>
      <c r="X158" s="185">
        <v>1</v>
      </c>
      <c r="Y158" s="185">
        <v>1</v>
      </c>
      <c r="Z158" s="185"/>
      <c r="AA158" s="185"/>
      <c r="AB158" s="185">
        <v>104</v>
      </c>
      <c r="AC158" s="197" t="s">
        <v>2689</v>
      </c>
      <c r="AD158" s="197" t="s">
        <v>2689</v>
      </c>
      <c r="AE158" s="197">
        <v>1</v>
      </c>
      <c r="AH158" s="197">
        <v>1</v>
      </c>
    </row>
    <row r="159" spans="1:38" s="197" customFormat="1" x14ac:dyDescent="0.3">
      <c r="A159" s="226">
        <v>1678</v>
      </c>
      <c r="B159" s="185" t="s">
        <v>949</v>
      </c>
      <c r="C159" s="185" t="s">
        <v>4624</v>
      </c>
      <c r="D159" s="185" t="s">
        <v>3061</v>
      </c>
      <c r="E159" s="185" t="s">
        <v>950</v>
      </c>
      <c r="F159" s="185" t="s">
        <v>3187</v>
      </c>
      <c r="G159" s="185" t="s">
        <v>3498</v>
      </c>
      <c r="H159" s="185"/>
      <c r="I159" s="195" t="s">
        <v>12</v>
      </c>
      <c r="J159" s="185" t="s">
        <v>13</v>
      </c>
      <c r="K159" s="185" t="s">
        <v>14</v>
      </c>
      <c r="L159" s="185" t="s">
        <v>4615</v>
      </c>
      <c r="M159" s="185" t="s">
        <v>3190</v>
      </c>
      <c r="N159" s="185" t="s">
        <v>4332</v>
      </c>
      <c r="O159" s="185" t="s">
        <v>3201</v>
      </c>
      <c r="P159" s="185" t="s">
        <v>3192</v>
      </c>
      <c r="Q159" s="185" t="s">
        <v>3193</v>
      </c>
      <c r="R159" s="185" t="s">
        <v>3194</v>
      </c>
      <c r="S159" s="196">
        <v>25724</v>
      </c>
      <c r="T159" s="185"/>
      <c r="U159" s="185" t="s">
        <v>5</v>
      </c>
      <c r="V159" s="185" t="s">
        <v>951</v>
      </c>
      <c r="W159" s="185" t="s">
        <v>952</v>
      </c>
      <c r="X159" s="185"/>
      <c r="Y159" s="185">
        <v>1</v>
      </c>
      <c r="Z159" s="185"/>
      <c r="AA159" s="185"/>
      <c r="AB159" s="185">
        <v>124</v>
      </c>
      <c r="AC159" s="197" t="s">
        <v>2689</v>
      </c>
      <c r="AD159" s="197" t="s">
        <v>2689</v>
      </c>
      <c r="AE159" s="197">
        <v>1</v>
      </c>
      <c r="AI159" s="197">
        <v>1</v>
      </c>
    </row>
    <row r="160" spans="1:38" s="201" customFormat="1" x14ac:dyDescent="0.3">
      <c r="A160" s="226">
        <v>1679</v>
      </c>
      <c r="B160" s="198" t="s">
        <v>579</v>
      </c>
      <c r="C160" s="198" t="s">
        <v>3499</v>
      </c>
      <c r="D160" s="198" t="s">
        <v>478</v>
      </c>
      <c r="E160" s="198" t="s">
        <v>3500</v>
      </c>
      <c r="F160" s="198" t="s">
        <v>3187</v>
      </c>
      <c r="G160" s="198" t="s">
        <v>3501</v>
      </c>
      <c r="H160" s="198"/>
      <c r="I160" s="199" t="s">
        <v>12</v>
      </c>
      <c r="J160" s="198" t="s">
        <v>13</v>
      </c>
      <c r="K160" s="198" t="s">
        <v>14</v>
      </c>
      <c r="L160" s="198" t="s">
        <v>4615</v>
      </c>
      <c r="M160" s="198" t="s">
        <v>3190</v>
      </c>
      <c r="N160" s="198" t="s">
        <v>4332</v>
      </c>
      <c r="O160" s="198" t="s">
        <v>3201</v>
      </c>
      <c r="P160" s="198" t="s">
        <v>3192</v>
      </c>
      <c r="Q160" s="198" t="s">
        <v>3193</v>
      </c>
      <c r="R160" s="198" t="s">
        <v>3194</v>
      </c>
      <c r="S160" s="200">
        <v>25724</v>
      </c>
      <c r="T160" s="198"/>
      <c r="U160" s="198" t="s">
        <v>5</v>
      </c>
      <c r="V160" s="198" t="s">
        <v>580</v>
      </c>
      <c r="W160" s="198" t="s">
        <v>581</v>
      </c>
      <c r="X160" s="198">
        <v>1</v>
      </c>
      <c r="Y160" s="198">
        <v>1</v>
      </c>
      <c r="Z160" s="198"/>
      <c r="AA160" s="198"/>
      <c r="AB160" s="198">
        <v>123</v>
      </c>
      <c r="AC160" s="201" t="s">
        <v>2689</v>
      </c>
      <c r="AD160" s="201" t="s">
        <v>2689</v>
      </c>
      <c r="AE160" s="201">
        <v>0</v>
      </c>
    </row>
    <row r="161" spans="1:36" s="197" customFormat="1" x14ac:dyDescent="0.3">
      <c r="A161" s="226">
        <v>1680</v>
      </c>
      <c r="B161" s="185" t="s">
        <v>563</v>
      </c>
      <c r="C161" s="185" t="s">
        <v>4625</v>
      </c>
      <c r="D161" s="185" t="s">
        <v>3199</v>
      </c>
      <c r="E161" s="185" t="s">
        <v>564</v>
      </c>
      <c r="F161" s="185" t="s">
        <v>3187</v>
      </c>
      <c r="G161" s="185" t="s">
        <v>4747</v>
      </c>
      <c r="H161" s="185" t="s">
        <v>3502</v>
      </c>
      <c r="I161" s="195" t="s">
        <v>559</v>
      </c>
      <c r="J161" s="185" t="s">
        <v>13</v>
      </c>
      <c r="K161" s="185" t="s">
        <v>14</v>
      </c>
      <c r="L161" s="185" t="s">
        <v>4615</v>
      </c>
      <c r="M161" s="185" t="s">
        <v>3190</v>
      </c>
      <c r="N161" s="185" t="s">
        <v>4332</v>
      </c>
      <c r="O161" s="185" t="s">
        <v>3199</v>
      </c>
      <c r="P161" s="185" t="s">
        <v>3192</v>
      </c>
      <c r="Q161" s="185" t="s">
        <v>3193</v>
      </c>
      <c r="R161" s="185" t="s">
        <v>3194</v>
      </c>
      <c r="S161" s="196">
        <v>26022</v>
      </c>
      <c r="T161" s="185"/>
      <c r="U161" s="185" t="s">
        <v>82</v>
      </c>
      <c r="V161" s="185" t="s">
        <v>565</v>
      </c>
      <c r="W161" s="185" t="s">
        <v>566</v>
      </c>
      <c r="X161" s="185"/>
      <c r="Y161" s="185"/>
      <c r="Z161" s="185">
        <v>1</v>
      </c>
      <c r="AA161" s="185"/>
      <c r="AB161" s="185">
        <v>571</v>
      </c>
      <c r="AC161" s="197" t="s">
        <v>2689</v>
      </c>
      <c r="AD161" s="197" t="s">
        <v>2689</v>
      </c>
      <c r="AE161" s="197">
        <v>1</v>
      </c>
      <c r="AG161" s="197">
        <v>1</v>
      </c>
    </row>
    <row r="162" spans="1:36" s="201" customFormat="1" x14ac:dyDescent="0.3">
      <c r="A162" s="226">
        <v>1682</v>
      </c>
      <c r="B162" s="198" t="s">
        <v>2601</v>
      </c>
      <c r="C162" s="198" t="s">
        <v>4947</v>
      </c>
      <c r="D162" s="198" t="s">
        <v>3267</v>
      </c>
      <c r="E162" s="198" t="s">
        <v>2602</v>
      </c>
      <c r="F162" s="198" t="s">
        <v>4301</v>
      </c>
      <c r="G162" s="198" t="s">
        <v>3503</v>
      </c>
      <c r="H162" s="198"/>
      <c r="I162" s="199" t="s">
        <v>764</v>
      </c>
      <c r="J162" s="198" t="s">
        <v>765</v>
      </c>
      <c r="K162" s="198" t="s">
        <v>759</v>
      </c>
      <c r="L162" s="198" t="s">
        <v>4945</v>
      </c>
      <c r="M162" s="198" t="s">
        <v>3190</v>
      </c>
      <c r="N162" s="198" t="s">
        <v>4332</v>
      </c>
      <c r="O162" s="198" t="s">
        <v>3201</v>
      </c>
      <c r="P162" s="198" t="s">
        <v>3192</v>
      </c>
      <c r="Q162" s="198" t="s">
        <v>3193</v>
      </c>
      <c r="R162" s="198" t="s">
        <v>3194</v>
      </c>
      <c r="S162" s="200">
        <v>26015</v>
      </c>
      <c r="T162" s="198"/>
      <c r="U162" s="198" t="s">
        <v>0</v>
      </c>
      <c r="V162" s="198" t="s">
        <v>2603</v>
      </c>
      <c r="W162" s="198" t="s">
        <v>760</v>
      </c>
      <c r="X162" s="198">
        <v>1</v>
      </c>
      <c r="Y162" s="198">
        <v>1</v>
      </c>
      <c r="Z162" s="198"/>
      <c r="AA162" s="198"/>
      <c r="AB162" s="198">
        <v>326</v>
      </c>
      <c r="AC162" s="201" t="s">
        <v>2702</v>
      </c>
      <c r="AD162" s="201" t="s">
        <v>5144</v>
      </c>
      <c r="AE162" s="201">
        <v>0</v>
      </c>
    </row>
    <row r="163" spans="1:36" s="197" customFormat="1" x14ac:dyDescent="0.3">
      <c r="A163" s="226">
        <v>1683</v>
      </c>
      <c r="B163" s="185" t="s">
        <v>1817</v>
      </c>
      <c r="C163" s="185" t="s">
        <v>4431</v>
      </c>
      <c r="D163" s="185" t="s">
        <v>3267</v>
      </c>
      <c r="E163" s="185" t="s">
        <v>1829</v>
      </c>
      <c r="F163" s="185" t="s">
        <v>4301</v>
      </c>
      <c r="G163" s="185" t="s">
        <v>3504</v>
      </c>
      <c r="H163" s="185"/>
      <c r="I163" s="195" t="s">
        <v>62</v>
      </c>
      <c r="J163" s="185" t="s">
        <v>63</v>
      </c>
      <c r="K163" s="185" t="s">
        <v>287</v>
      </c>
      <c r="L163" s="185" t="s">
        <v>4420</v>
      </c>
      <c r="M163" s="185" t="s">
        <v>3190</v>
      </c>
      <c r="N163" s="185" t="s">
        <v>4332</v>
      </c>
      <c r="O163" s="185" t="s">
        <v>3201</v>
      </c>
      <c r="P163" s="185" t="s">
        <v>3192</v>
      </c>
      <c r="Q163" s="185" t="s">
        <v>3193</v>
      </c>
      <c r="R163" s="185" t="s">
        <v>3194</v>
      </c>
      <c r="S163" s="196">
        <v>26001</v>
      </c>
      <c r="T163" s="185"/>
      <c r="U163" s="185" t="s">
        <v>0</v>
      </c>
      <c r="V163" s="185" t="s">
        <v>1818</v>
      </c>
      <c r="W163" s="185" t="s">
        <v>1819</v>
      </c>
      <c r="X163" s="185"/>
      <c r="Y163" s="185">
        <v>1</v>
      </c>
      <c r="Z163" s="185"/>
      <c r="AA163" s="185"/>
      <c r="AB163" s="185">
        <v>422</v>
      </c>
      <c r="AC163" s="197" t="s">
        <v>2695</v>
      </c>
      <c r="AD163" s="197" t="s">
        <v>2695</v>
      </c>
      <c r="AE163" s="197">
        <v>1</v>
      </c>
      <c r="AG163" s="197">
        <v>1</v>
      </c>
    </row>
    <row r="164" spans="1:36" s="201" customFormat="1" x14ac:dyDescent="0.3">
      <c r="A164" s="226">
        <v>1684</v>
      </c>
      <c r="B164" s="198" t="s">
        <v>1932</v>
      </c>
      <c r="C164" s="198" t="s">
        <v>4452</v>
      </c>
      <c r="D164" s="198" t="s">
        <v>3269</v>
      </c>
      <c r="E164" s="198" t="s">
        <v>1933</v>
      </c>
      <c r="F164" s="198" t="s">
        <v>4301</v>
      </c>
      <c r="G164" s="198" t="s">
        <v>3505</v>
      </c>
      <c r="H164" s="198"/>
      <c r="I164" s="199" t="s">
        <v>1167</v>
      </c>
      <c r="J164" s="198" t="s">
        <v>1935</v>
      </c>
      <c r="K164" s="198" t="s">
        <v>1936</v>
      </c>
      <c r="L164" s="198" t="s">
        <v>3293</v>
      </c>
      <c r="M164" s="198" t="s">
        <v>3190</v>
      </c>
      <c r="N164" s="198" t="s">
        <v>4332</v>
      </c>
      <c r="O164" s="198" t="s">
        <v>3201</v>
      </c>
      <c r="P164" s="198" t="s">
        <v>3192</v>
      </c>
      <c r="Q164" s="198" t="s">
        <v>3193</v>
      </c>
      <c r="R164" s="198" t="s">
        <v>3194</v>
      </c>
      <c r="S164" s="200">
        <v>26001</v>
      </c>
      <c r="T164" s="198"/>
      <c r="U164" s="198" t="s">
        <v>0</v>
      </c>
      <c r="V164" s="198" t="s">
        <v>1934</v>
      </c>
      <c r="W164" s="198"/>
      <c r="X164" s="198">
        <v>1</v>
      </c>
      <c r="Y164" s="198">
        <v>1</v>
      </c>
      <c r="Z164" s="198"/>
      <c r="AA164" s="198"/>
      <c r="AB164" s="198">
        <v>99</v>
      </c>
      <c r="AC164" s="201" t="s">
        <v>4987</v>
      </c>
      <c r="AD164" s="201" t="s">
        <v>4987</v>
      </c>
      <c r="AE164" s="201">
        <v>0</v>
      </c>
    </row>
    <row r="165" spans="1:36" s="201" customFormat="1" x14ac:dyDescent="0.3">
      <c r="A165" s="226">
        <v>1685</v>
      </c>
      <c r="B165" s="198" t="s">
        <v>2017</v>
      </c>
      <c r="C165" s="198" t="s">
        <v>4542</v>
      </c>
      <c r="D165" s="198" t="s">
        <v>3267</v>
      </c>
      <c r="E165" s="198" t="s">
        <v>2018</v>
      </c>
      <c r="F165" s="198" t="s">
        <v>4301</v>
      </c>
      <c r="G165" s="198" t="s">
        <v>3506</v>
      </c>
      <c r="H165" s="198"/>
      <c r="I165" s="199" t="s">
        <v>1609</v>
      </c>
      <c r="J165" s="198" t="s">
        <v>1610</v>
      </c>
      <c r="K165" s="198" t="s">
        <v>1611</v>
      </c>
      <c r="L165" s="198" t="s">
        <v>4549</v>
      </c>
      <c r="M165" s="198" t="s">
        <v>3190</v>
      </c>
      <c r="N165" s="198" t="s">
        <v>4332</v>
      </c>
      <c r="O165" s="198" t="s">
        <v>3201</v>
      </c>
      <c r="P165" s="198" t="s">
        <v>3192</v>
      </c>
      <c r="Q165" s="198" t="s">
        <v>3193</v>
      </c>
      <c r="R165" s="198" t="s">
        <v>3194</v>
      </c>
      <c r="S165" s="200">
        <v>26003</v>
      </c>
      <c r="T165" s="198"/>
      <c r="U165" s="198" t="s">
        <v>0</v>
      </c>
      <c r="V165" s="198" t="s">
        <v>2019</v>
      </c>
      <c r="W165" s="198" t="s">
        <v>2020</v>
      </c>
      <c r="X165" s="198"/>
      <c r="Y165" s="198">
        <v>1</v>
      </c>
      <c r="Z165" s="198"/>
      <c r="AA165" s="198"/>
      <c r="AB165" s="198">
        <v>127</v>
      </c>
      <c r="AC165" s="201" t="s">
        <v>2689</v>
      </c>
      <c r="AD165" s="201" t="s">
        <v>2689</v>
      </c>
      <c r="AE165" s="201">
        <v>0</v>
      </c>
    </row>
    <row r="166" spans="1:36" s="201" customFormat="1" x14ac:dyDescent="0.3">
      <c r="A166" s="226">
        <v>1686</v>
      </c>
      <c r="B166" s="198" t="s">
        <v>650</v>
      </c>
      <c r="C166" s="198" t="s">
        <v>4786</v>
      </c>
      <c r="D166" s="198" t="s">
        <v>3267</v>
      </c>
      <c r="E166" s="198" t="s">
        <v>651</v>
      </c>
      <c r="F166" s="198" t="s">
        <v>4301</v>
      </c>
      <c r="G166" s="198" t="s">
        <v>3507</v>
      </c>
      <c r="H166" s="198"/>
      <c r="I166" s="199" t="s">
        <v>439</v>
      </c>
      <c r="J166" s="198" t="s">
        <v>643</v>
      </c>
      <c r="K166" s="198" t="s">
        <v>644</v>
      </c>
      <c r="L166" s="198" t="s">
        <v>3508</v>
      </c>
      <c r="M166" s="198" t="s">
        <v>3190</v>
      </c>
      <c r="N166" s="198" t="s">
        <v>4332</v>
      </c>
      <c r="O166" s="198" t="s">
        <v>3201</v>
      </c>
      <c r="P166" s="198" t="s">
        <v>3192</v>
      </c>
      <c r="Q166" s="198" t="s">
        <v>3193</v>
      </c>
      <c r="R166" s="198" t="s">
        <v>3194</v>
      </c>
      <c r="S166" s="200">
        <v>26010</v>
      </c>
      <c r="T166" s="198"/>
      <c r="U166" s="198" t="s">
        <v>0</v>
      </c>
      <c r="V166" s="198" t="s">
        <v>652</v>
      </c>
      <c r="W166" s="198" t="s">
        <v>653</v>
      </c>
      <c r="X166" s="198"/>
      <c r="Y166" s="198">
        <v>1</v>
      </c>
      <c r="Z166" s="198"/>
      <c r="AA166" s="198"/>
      <c r="AB166" s="198">
        <v>174</v>
      </c>
      <c r="AC166" s="201" t="s">
        <v>2702</v>
      </c>
      <c r="AD166" s="201" t="s">
        <v>5143</v>
      </c>
      <c r="AE166" s="201">
        <v>0</v>
      </c>
    </row>
    <row r="167" spans="1:36" s="201" customFormat="1" x14ac:dyDescent="0.3">
      <c r="A167" s="226">
        <v>1687</v>
      </c>
      <c r="B167" s="198" t="s">
        <v>551</v>
      </c>
      <c r="C167" s="198" t="s">
        <v>4626</v>
      </c>
      <c r="D167" s="198" t="s">
        <v>3061</v>
      </c>
      <c r="E167" s="198" t="s">
        <v>3509</v>
      </c>
      <c r="F167" s="198" t="s">
        <v>3187</v>
      </c>
      <c r="G167" s="198" t="s">
        <v>4706</v>
      </c>
      <c r="H167" s="198"/>
      <c r="I167" s="199" t="s">
        <v>12</v>
      </c>
      <c r="J167" s="198" t="s">
        <v>13</v>
      </c>
      <c r="K167" s="198" t="s">
        <v>14</v>
      </c>
      <c r="L167" s="198" t="s">
        <v>4615</v>
      </c>
      <c r="M167" s="198" t="s">
        <v>3190</v>
      </c>
      <c r="N167" s="198" t="s">
        <v>4332</v>
      </c>
      <c r="O167" s="198" t="s">
        <v>3201</v>
      </c>
      <c r="P167" s="198" t="s">
        <v>3192</v>
      </c>
      <c r="Q167" s="198" t="s">
        <v>3193</v>
      </c>
      <c r="R167" s="198" t="s">
        <v>3194</v>
      </c>
      <c r="S167" s="200">
        <v>26102</v>
      </c>
      <c r="T167" s="198"/>
      <c r="U167" s="198" t="s">
        <v>5</v>
      </c>
      <c r="V167" s="198" t="s">
        <v>552</v>
      </c>
      <c r="W167" s="198" t="s">
        <v>553</v>
      </c>
      <c r="X167" s="198"/>
      <c r="Y167" s="198">
        <v>1</v>
      </c>
      <c r="Z167" s="198"/>
      <c r="AA167" s="198"/>
      <c r="AB167" s="198">
        <v>235</v>
      </c>
      <c r="AC167" s="201" t="s">
        <v>2689</v>
      </c>
      <c r="AD167" s="201" t="s">
        <v>2689</v>
      </c>
      <c r="AE167" s="201">
        <v>0</v>
      </c>
    </row>
    <row r="168" spans="1:36" s="197" customFormat="1" x14ac:dyDescent="0.3">
      <c r="A168" s="226">
        <v>1688</v>
      </c>
      <c r="B168" s="185" t="s">
        <v>1749</v>
      </c>
      <c r="C168" s="185" t="s">
        <v>4368</v>
      </c>
      <c r="D168" s="185" t="s">
        <v>3061</v>
      </c>
      <c r="E168" s="185" t="s">
        <v>3485</v>
      </c>
      <c r="F168" s="185" t="s">
        <v>3187</v>
      </c>
      <c r="G168" s="185" t="s">
        <v>3510</v>
      </c>
      <c r="H168" s="185"/>
      <c r="I168" s="195" t="s">
        <v>15</v>
      </c>
      <c r="J168" s="185" t="s">
        <v>16</v>
      </c>
      <c r="K168" s="185" t="s">
        <v>17</v>
      </c>
      <c r="L168" s="185" t="s">
        <v>4365</v>
      </c>
      <c r="M168" s="185" t="s">
        <v>3190</v>
      </c>
      <c r="N168" s="185" t="s">
        <v>4332</v>
      </c>
      <c r="O168" s="185" t="s">
        <v>3201</v>
      </c>
      <c r="P168" s="185" t="s">
        <v>3192</v>
      </c>
      <c r="Q168" s="185" t="s">
        <v>3193</v>
      </c>
      <c r="R168" s="185" t="s">
        <v>3194</v>
      </c>
      <c r="S168" s="196">
        <v>26102</v>
      </c>
      <c r="T168" s="185"/>
      <c r="U168" s="185" t="s">
        <v>5</v>
      </c>
      <c r="V168" s="185" t="s">
        <v>1750</v>
      </c>
      <c r="W168" s="185" t="s">
        <v>1751</v>
      </c>
      <c r="X168" s="185"/>
      <c r="Y168" s="185">
        <v>1</v>
      </c>
      <c r="Z168" s="185"/>
      <c r="AA168" s="185"/>
      <c r="AB168" s="185">
        <v>70</v>
      </c>
      <c r="AC168" s="197" t="s">
        <v>3057</v>
      </c>
      <c r="AD168" s="197" t="s">
        <v>3057</v>
      </c>
      <c r="AE168" s="197">
        <v>1</v>
      </c>
      <c r="AI168" s="197">
        <v>1</v>
      </c>
    </row>
    <row r="169" spans="1:36" s="201" customFormat="1" x14ac:dyDescent="0.3">
      <c r="A169" s="226">
        <v>1689</v>
      </c>
      <c r="B169" s="198" t="s">
        <v>876</v>
      </c>
      <c r="C169" s="198" t="s">
        <v>3200</v>
      </c>
      <c r="D169" s="198" t="s">
        <v>478</v>
      </c>
      <c r="E169" s="198"/>
      <c r="F169" s="198" t="s">
        <v>3187</v>
      </c>
      <c r="G169" s="198" t="s">
        <v>3188</v>
      </c>
      <c r="H169" s="198"/>
      <c r="I169" s="199" t="s">
        <v>359</v>
      </c>
      <c r="J169" s="198" t="s">
        <v>877</v>
      </c>
      <c r="K169" s="198" t="s">
        <v>387</v>
      </c>
      <c r="L169" s="198" t="s">
        <v>3511</v>
      </c>
      <c r="M169" s="198" t="s">
        <v>3190</v>
      </c>
      <c r="N169" s="198" t="s">
        <v>4332</v>
      </c>
      <c r="O169" s="198" t="s">
        <v>3201</v>
      </c>
      <c r="P169" s="198" t="s">
        <v>3192</v>
      </c>
      <c r="Q169" s="198" t="s">
        <v>3193</v>
      </c>
      <c r="R169" s="198" t="s">
        <v>3194</v>
      </c>
      <c r="S169" s="200">
        <v>26204</v>
      </c>
      <c r="T169" s="198"/>
      <c r="U169" s="198" t="s">
        <v>5</v>
      </c>
      <c r="V169" s="198" t="s">
        <v>878</v>
      </c>
      <c r="W169" s="198" t="s">
        <v>879</v>
      </c>
      <c r="X169" s="198">
        <v>1</v>
      </c>
      <c r="Y169" s="198">
        <v>1</v>
      </c>
      <c r="Z169" s="198"/>
      <c r="AA169" s="198"/>
      <c r="AB169" s="198">
        <v>57</v>
      </c>
      <c r="AC169" s="201" t="s">
        <v>3057</v>
      </c>
      <c r="AD169" s="201" t="s">
        <v>3057</v>
      </c>
      <c r="AE169" s="201">
        <v>0</v>
      </c>
    </row>
    <row r="170" spans="1:36" s="201" customFormat="1" x14ac:dyDescent="0.3">
      <c r="A170" s="226">
        <v>1690</v>
      </c>
      <c r="B170" s="198" t="s">
        <v>2180</v>
      </c>
      <c r="C170" s="198" t="s">
        <v>4453</v>
      </c>
      <c r="D170" s="198" t="s">
        <v>3199</v>
      </c>
      <c r="E170" s="198" t="s">
        <v>2181</v>
      </c>
      <c r="F170" s="198" t="s">
        <v>3187</v>
      </c>
      <c r="G170" s="198" t="s">
        <v>4470</v>
      </c>
      <c r="H170" s="198" t="s">
        <v>2183</v>
      </c>
      <c r="I170" s="199" t="s">
        <v>1948</v>
      </c>
      <c r="J170" s="198" t="s">
        <v>2</v>
      </c>
      <c r="K170" s="198" t="s">
        <v>3</v>
      </c>
      <c r="L170" s="198" t="s">
        <v>2665</v>
      </c>
      <c r="M170" s="198" t="s">
        <v>3190</v>
      </c>
      <c r="N170" s="198" t="s">
        <v>4332</v>
      </c>
      <c r="O170" s="198" t="s">
        <v>3199</v>
      </c>
      <c r="P170" s="198" t="s">
        <v>3192</v>
      </c>
      <c r="Q170" s="198" t="s">
        <v>3193</v>
      </c>
      <c r="R170" s="198" t="s">
        <v>3194</v>
      </c>
      <c r="S170" s="200">
        <v>26365</v>
      </c>
      <c r="T170" s="198"/>
      <c r="U170" s="198" t="s">
        <v>82</v>
      </c>
      <c r="V170" s="198" t="s">
        <v>2182</v>
      </c>
      <c r="W170" s="198" t="s">
        <v>2184</v>
      </c>
      <c r="X170" s="198"/>
      <c r="Y170" s="198"/>
      <c r="Z170" s="198">
        <v>1</v>
      </c>
      <c r="AA170" s="198"/>
      <c r="AB170" s="198">
        <v>557</v>
      </c>
      <c r="AC170" s="201" t="s">
        <v>2702</v>
      </c>
      <c r="AD170" s="201" t="s">
        <v>5137</v>
      </c>
      <c r="AE170" s="201">
        <v>0</v>
      </c>
    </row>
    <row r="171" spans="1:36" s="197" customFormat="1" x14ac:dyDescent="0.3">
      <c r="A171" s="226">
        <v>1527</v>
      </c>
      <c r="B171" s="185" t="s">
        <v>1307</v>
      </c>
      <c r="C171" s="185" t="s">
        <v>4792</v>
      </c>
      <c r="D171" s="185" t="s">
        <v>3199</v>
      </c>
      <c r="E171" s="185" t="s">
        <v>1308</v>
      </c>
      <c r="F171" s="185" t="s">
        <v>3187</v>
      </c>
      <c r="G171" s="185" t="s">
        <v>3512</v>
      </c>
      <c r="H171" s="185"/>
      <c r="I171" s="195" t="s">
        <v>197</v>
      </c>
      <c r="J171" s="185" t="s">
        <v>198</v>
      </c>
      <c r="K171" s="185" t="s">
        <v>199</v>
      </c>
      <c r="L171" s="185" t="s">
        <v>3441</v>
      </c>
      <c r="M171" s="185" t="s">
        <v>3190</v>
      </c>
      <c r="N171" s="185" t="s">
        <v>4332</v>
      </c>
      <c r="O171" s="185" t="s">
        <v>3199</v>
      </c>
      <c r="P171" s="185" t="s">
        <v>3192</v>
      </c>
      <c r="Q171" s="185" t="s">
        <v>3193</v>
      </c>
      <c r="R171" s="185" t="s">
        <v>3194</v>
      </c>
      <c r="S171" s="196">
        <v>26365</v>
      </c>
      <c r="T171" s="185"/>
      <c r="U171" s="185" t="s">
        <v>82</v>
      </c>
      <c r="V171" s="185" t="s">
        <v>1309</v>
      </c>
      <c r="W171" s="185" t="s">
        <v>1310</v>
      </c>
      <c r="X171" s="185"/>
      <c r="Y171" s="185"/>
      <c r="Z171" s="185">
        <v>1</v>
      </c>
      <c r="AA171" s="185"/>
      <c r="AB171" s="185">
        <v>747</v>
      </c>
      <c r="AC171" s="197" t="s">
        <v>2702</v>
      </c>
      <c r="AD171" s="197" t="s">
        <v>5144</v>
      </c>
      <c r="AE171" s="197">
        <v>1</v>
      </c>
      <c r="AJ171" s="197">
        <v>1</v>
      </c>
    </row>
    <row r="172" spans="1:36" s="201" customFormat="1" x14ac:dyDescent="0.3">
      <c r="A172" s="226">
        <v>1691</v>
      </c>
      <c r="B172" s="198" t="s">
        <v>391</v>
      </c>
      <c r="C172" s="198" t="s">
        <v>5105</v>
      </c>
      <c r="D172" s="198" t="s">
        <v>3061</v>
      </c>
      <c r="E172" s="198" t="s">
        <v>3475</v>
      </c>
      <c r="F172" s="198" t="s">
        <v>3187</v>
      </c>
      <c r="G172" s="198" t="s">
        <v>3476</v>
      </c>
      <c r="H172" s="198"/>
      <c r="I172" s="199" t="s">
        <v>382</v>
      </c>
      <c r="J172" s="198" t="s">
        <v>383</v>
      </c>
      <c r="K172" s="198" t="s">
        <v>384</v>
      </c>
      <c r="L172" s="198" t="s">
        <v>3477</v>
      </c>
      <c r="M172" s="198" t="s">
        <v>3190</v>
      </c>
      <c r="N172" s="198" t="s">
        <v>4332</v>
      </c>
      <c r="O172" s="198" t="s">
        <v>3201</v>
      </c>
      <c r="P172" s="198" t="s">
        <v>3192</v>
      </c>
      <c r="Q172" s="198" t="s">
        <v>3193</v>
      </c>
      <c r="R172" s="198" t="s">
        <v>3194</v>
      </c>
      <c r="S172" s="200">
        <v>26457</v>
      </c>
      <c r="T172" s="198"/>
      <c r="U172" s="198" t="s">
        <v>5</v>
      </c>
      <c r="V172" s="198" t="s">
        <v>392</v>
      </c>
      <c r="W172" s="198" t="s">
        <v>393</v>
      </c>
      <c r="X172" s="198"/>
      <c r="Y172" s="198">
        <v>1</v>
      </c>
      <c r="Z172" s="198"/>
      <c r="AA172" s="198"/>
      <c r="AB172" s="198">
        <v>297</v>
      </c>
      <c r="AC172" s="201" t="s">
        <v>2689</v>
      </c>
      <c r="AD172" s="201" t="s">
        <v>2689</v>
      </c>
      <c r="AE172" s="201">
        <v>0</v>
      </c>
    </row>
    <row r="173" spans="1:36" s="201" customFormat="1" x14ac:dyDescent="0.3">
      <c r="A173" s="226">
        <v>1692</v>
      </c>
      <c r="B173" s="198" t="s">
        <v>2432</v>
      </c>
      <c r="C173" s="198" t="s">
        <v>4555</v>
      </c>
      <c r="D173" s="198" t="s">
        <v>3061</v>
      </c>
      <c r="E173" s="198" t="s">
        <v>3513</v>
      </c>
      <c r="F173" s="198" t="s">
        <v>3187</v>
      </c>
      <c r="G173" s="198" t="s">
        <v>3418</v>
      </c>
      <c r="H173" s="198"/>
      <c r="I173" s="199" t="s">
        <v>464</v>
      </c>
      <c r="J173" s="198" t="s">
        <v>1460</v>
      </c>
      <c r="K173" s="198" t="s">
        <v>334</v>
      </c>
      <c r="L173" s="198" t="s">
        <v>3376</v>
      </c>
      <c r="M173" s="198" t="s">
        <v>3190</v>
      </c>
      <c r="N173" s="198" t="s">
        <v>4332</v>
      </c>
      <c r="O173" s="198" t="s">
        <v>3201</v>
      </c>
      <c r="P173" s="198" t="s">
        <v>3192</v>
      </c>
      <c r="Q173" s="198" t="s">
        <v>3193</v>
      </c>
      <c r="R173" s="198" t="s">
        <v>3194</v>
      </c>
      <c r="S173" s="200">
        <v>27164</v>
      </c>
      <c r="T173" s="198"/>
      <c r="U173" s="198" t="s">
        <v>5</v>
      </c>
      <c r="V173" s="198" t="s">
        <v>2433</v>
      </c>
      <c r="W173" s="198" t="s">
        <v>2434</v>
      </c>
      <c r="X173" s="198"/>
      <c r="Y173" s="198">
        <v>1</v>
      </c>
      <c r="Z173" s="198"/>
      <c r="AA173" s="198"/>
      <c r="AB173" s="198">
        <v>157</v>
      </c>
      <c r="AC173" s="201" t="s">
        <v>3057</v>
      </c>
      <c r="AD173" s="201" t="s">
        <v>3057</v>
      </c>
      <c r="AE173" s="201">
        <v>0</v>
      </c>
    </row>
    <row r="174" spans="1:36" s="201" customFormat="1" x14ac:dyDescent="0.3">
      <c r="A174" s="226">
        <v>1693</v>
      </c>
      <c r="B174" s="198" t="s">
        <v>885</v>
      </c>
      <c r="C174" s="198" t="s">
        <v>3185</v>
      </c>
      <c r="D174" s="198" t="s">
        <v>3186</v>
      </c>
      <c r="E174" s="198"/>
      <c r="F174" s="198" t="s">
        <v>3187</v>
      </c>
      <c r="G174" s="198" t="s">
        <v>3514</v>
      </c>
      <c r="H174" s="198"/>
      <c r="I174" s="199" t="s">
        <v>224</v>
      </c>
      <c r="J174" s="198" t="s">
        <v>881</v>
      </c>
      <c r="K174" s="198" t="s">
        <v>883</v>
      </c>
      <c r="L174" s="198" t="s">
        <v>3515</v>
      </c>
      <c r="M174" s="198" t="s">
        <v>3190</v>
      </c>
      <c r="N174" s="198" t="s">
        <v>4332</v>
      </c>
      <c r="O174" s="198" t="s">
        <v>3191</v>
      </c>
      <c r="P174" s="198" t="s">
        <v>3192</v>
      </c>
      <c r="Q174" s="198" t="s">
        <v>3193</v>
      </c>
      <c r="R174" s="198" t="s">
        <v>3194</v>
      </c>
      <c r="S174" s="200">
        <v>27164</v>
      </c>
      <c r="T174" s="198"/>
      <c r="U174" s="198" t="s">
        <v>19</v>
      </c>
      <c r="V174" s="198" t="s">
        <v>886</v>
      </c>
      <c r="W174" s="198" t="s">
        <v>887</v>
      </c>
      <c r="X174" s="198">
        <v>1</v>
      </c>
      <c r="Y174" s="198"/>
      <c r="Z174" s="198"/>
      <c r="AA174" s="198"/>
      <c r="AB174" s="198">
        <v>141</v>
      </c>
      <c r="AC174" s="201" t="s">
        <v>3072</v>
      </c>
      <c r="AD174" s="201" t="s">
        <v>3072</v>
      </c>
      <c r="AE174" s="201">
        <v>0</v>
      </c>
    </row>
    <row r="175" spans="1:36" s="201" customFormat="1" x14ac:dyDescent="0.3">
      <c r="A175" s="226">
        <v>1694</v>
      </c>
      <c r="B175" s="198" t="s">
        <v>345</v>
      </c>
      <c r="C175" s="198" t="s">
        <v>4856</v>
      </c>
      <c r="D175" s="198" t="s">
        <v>3061</v>
      </c>
      <c r="E175" s="198" t="s">
        <v>3516</v>
      </c>
      <c r="F175" s="198" t="s">
        <v>3187</v>
      </c>
      <c r="G175" s="198" t="s">
        <v>3517</v>
      </c>
      <c r="H175" s="198"/>
      <c r="I175" s="199" t="s">
        <v>342</v>
      </c>
      <c r="J175" s="198" t="s">
        <v>340</v>
      </c>
      <c r="K175" s="198" t="s">
        <v>343</v>
      </c>
      <c r="L175" s="198" t="s">
        <v>3449</v>
      </c>
      <c r="M175" s="198" t="s">
        <v>3190</v>
      </c>
      <c r="N175" s="198" t="s">
        <v>4332</v>
      </c>
      <c r="O175" s="198" t="s">
        <v>3201</v>
      </c>
      <c r="P175" s="198" t="s">
        <v>3192</v>
      </c>
      <c r="Q175" s="198" t="s">
        <v>3193</v>
      </c>
      <c r="R175" s="198" t="s">
        <v>3194</v>
      </c>
      <c r="S175" s="200">
        <v>27164</v>
      </c>
      <c r="T175" s="198"/>
      <c r="U175" s="198" t="s">
        <v>5</v>
      </c>
      <c r="V175" s="198" t="s">
        <v>346</v>
      </c>
      <c r="W175" s="198" t="s">
        <v>347</v>
      </c>
      <c r="X175" s="198"/>
      <c r="Y175" s="198">
        <v>1</v>
      </c>
      <c r="Z175" s="198"/>
      <c r="AA175" s="198"/>
      <c r="AB175" s="198">
        <v>109</v>
      </c>
      <c r="AC175" s="201" t="s">
        <v>3057</v>
      </c>
      <c r="AD175" s="201" t="s">
        <v>3057</v>
      </c>
      <c r="AE175" s="201">
        <v>0</v>
      </c>
    </row>
    <row r="176" spans="1:36" s="197" customFormat="1" x14ac:dyDescent="0.3">
      <c r="A176" s="226">
        <v>1695</v>
      </c>
      <c r="B176" s="185" t="s">
        <v>2201</v>
      </c>
      <c r="C176" s="185" t="s">
        <v>4501</v>
      </c>
      <c r="D176" s="185" t="s">
        <v>3061</v>
      </c>
      <c r="E176" s="185" t="s">
        <v>2092</v>
      </c>
      <c r="F176" s="185" t="s">
        <v>3187</v>
      </c>
      <c r="G176" s="185" t="s">
        <v>3518</v>
      </c>
      <c r="H176" s="185"/>
      <c r="I176" s="195" t="s">
        <v>334</v>
      </c>
      <c r="J176" s="185" t="s">
        <v>335</v>
      </c>
      <c r="K176" s="185" t="s">
        <v>337</v>
      </c>
      <c r="L176" s="185" t="s">
        <v>3296</v>
      </c>
      <c r="M176" s="185" t="s">
        <v>3190</v>
      </c>
      <c r="N176" s="185" t="s">
        <v>4332</v>
      </c>
      <c r="O176" s="185" t="s">
        <v>3201</v>
      </c>
      <c r="P176" s="185" t="s">
        <v>3192</v>
      </c>
      <c r="Q176" s="185" t="s">
        <v>3193</v>
      </c>
      <c r="R176" s="185" t="s">
        <v>3194</v>
      </c>
      <c r="S176" s="196">
        <v>27302</v>
      </c>
      <c r="T176" s="185"/>
      <c r="U176" s="185" t="s">
        <v>5</v>
      </c>
      <c r="V176" s="185" t="s">
        <v>2202</v>
      </c>
      <c r="W176" s="185" t="s">
        <v>2094</v>
      </c>
      <c r="X176" s="185"/>
      <c r="Y176" s="185">
        <v>1</v>
      </c>
      <c r="Z176" s="185"/>
      <c r="AA176" s="185"/>
      <c r="AB176" s="185">
        <v>86</v>
      </c>
      <c r="AC176" s="197" t="s">
        <v>2689</v>
      </c>
      <c r="AD176" s="197" t="s">
        <v>2689</v>
      </c>
      <c r="AE176" s="197">
        <v>1</v>
      </c>
      <c r="AI176" s="197">
        <v>1</v>
      </c>
    </row>
    <row r="177" spans="1:38" s="197" customFormat="1" x14ac:dyDescent="0.3">
      <c r="A177" s="226">
        <v>1696</v>
      </c>
      <c r="B177" s="185" t="s">
        <v>131</v>
      </c>
      <c r="C177" s="185" t="s">
        <v>5052</v>
      </c>
      <c r="D177" s="185" t="s">
        <v>3061</v>
      </c>
      <c r="E177" s="185" t="s">
        <v>5053</v>
      </c>
      <c r="F177" s="185" t="s">
        <v>3187</v>
      </c>
      <c r="G177" s="185" t="s">
        <v>4309</v>
      </c>
      <c r="H177" s="185"/>
      <c r="I177" s="195" t="s">
        <v>110</v>
      </c>
      <c r="J177" s="185" t="s">
        <v>13</v>
      </c>
      <c r="K177" s="185" t="s">
        <v>14</v>
      </c>
      <c r="L177" s="185" t="s">
        <v>4615</v>
      </c>
      <c r="M177" s="185" t="s">
        <v>3190</v>
      </c>
      <c r="N177" s="185" t="s">
        <v>4332</v>
      </c>
      <c r="O177" s="185" t="s">
        <v>3201</v>
      </c>
      <c r="P177" s="185" t="s">
        <v>3192</v>
      </c>
      <c r="Q177" s="185" t="s">
        <v>3193</v>
      </c>
      <c r="R177" s="185" t="s">
        <v>3194</v>
      </c>
      <c r="S177" s="196">
        <v>27542</v>
      </c>
      <c r="T177" s="185">
        <v>1</v>
      </c>
      <c r="U177" s="185" t="s">
        <v>5</v>
      </c>
      <c r="V177" s="185" t="s">
        <v>132</v>
      </c>
      <c r="W177" s="185" t="s">
        <v>133</v>
      </c>
      <c r="X177" s="185"/>
      <c r="Y177" s="185">
        <v>1</v>
      </c>
      <c r="Z177" s="185"/>
      <c r="AA177" s="185"/>
      <c r="AB177" s="185">
        <v>107</v>
      </c>
      <c r="AC177" s="197" t="s">
        <v>2689</v>
      </c>
      <c r="AD177" s="197" t="s">
        <v>2689</v>
      </c>
      <c r="AE177" s="151">
        <v>1</v>
      </c>
      <c r="AI177" s="151">
        <v>1</v>
      </c>
    </row>
    <row r="178" spans="1:38" s="204" customFormat="1" x14ac:dyDescent="0.3">
      <c r="A178" s="226">
        <v>1697</v>
      </c>
      <c r="B178" s="203" t="s">
        <v>2300</v>
      </c>
      <c r="C178" s="203" t="s">
        <v>3519</v>
      </c>
      <c r="D178" s="203" t="s">
        <v>3186</v>
      </c>
      <c r="E178" s="203" t="s">
        <v>2301</v>
      </c>
      <c r="F178" s="203" t="s">
        <v>3187</v>
      </c>
      <c r="G178" s="203" t="s">
        <v>4957</v>
      </c>
      <c r="H178" s="203"/>
      <c r="I178" s="205" t="s">
        <v>764</v>
      </c>
      <c r="J178" s="203" t="s">
        <v>765</v>
      </c>
      <c r="K178" s="203" t="s">
        <v>759</v>
      </c>
      <c r="L178" s="203" t="s">
        <v>4945</v>
      </c>
      <c r="M178" s="203" t="s">
        <v>3190</v>
      </c>
      <c r="N178" s="203" t="s">
        <v>4332</v>
      </c>
      <c r="O178" s="203" t="s">
        <v>3191</v>
      </c>
      <c r="P178" s="203" t="s">
        <v>3192</v>
      </c>
      <c r="Q178" s="203" t="s">
        <v>3193</v>
      </c>
      <c r="R178" s="203" t="s">
        <v>3194</v>
      </c>
      <c r="S178" s="206">
        <v>27542</v>
      </c>
      <c r="T178" s="203">
        <v>2</v>
      </c>
      <c r="U178" s="203" t="s">
        <v>19</v>
      </c>
      <c r="V178" s="203" t="s">
        <v>2302</v>
      </c>
      <c r="W178" s="203" t="s">
        <v>2303</v>
      </c>
      <c r="X178" s="203">
        <v>1</v>
      </c>
      <c r="Y178" s="203"/>
      <c r="Z178" s="203"/>
      <c r="AA178" s="203"/>
      <c r="AB178" s="203">
        <v>106</v>
      </c>
      <c r="AC178" s="204" t="s">
        <v>2702</v>
      </c>
      <c r="AD178" s="204" t="s">
        <v>5144</v>
      </c>
      <c r="AE178" s="204">
        <v>0</v>
      </c>
    </row>
    <row r="179" spans="1:38" s="201" customFormat="1" x14ac:dyDescent="0.3">
      <c r="A179" s="226">
        <v>1698</v>
      </c>
      <c r="B179" s="198" t="s">
        <v>1446</v>
      </c>
      <c r="C179" s="198" t="s">
        <v>5084</v>
      </c>
      <c r="D179" s="198" t="s">
        <v>3186</v>
      </c>
      <c r="E179" s="198"/>
      <c r="F179" s="198" t="s">
        <v>3187</v>
      </c>
      <c r="G179" s="198" t="s">
        <v>3520</v>
      </c>
      <c r="H179" s="198"/>
      <c r="I179" s="199" t="s">
        <v>118</v>
      </c>
      <c r="J179" s="198" t="s">
        <v>119</v>
      </c>
      <c r="K179" s="198" t="s">
        <v>121</v>
      </c>
      <c r="L179" s="198" t="s">
        <v>3521</v>
      </c>
      <c r="M179" s="198" t="s">
        <v>3190</v>
      </c>
      <c r="N179" s="198" t="s">
        <v>3205</v>
      </c>
      <c r="O179" s="198" t="s">
        <v>3191</v>
      </c>
      <c r="P179" s="198" t="s">
        <v>3192</v>
      </c>
      <c r="Q179" s="198" t="s">
        <v>3193</v>
      </c>
      <c r="R179" s="198" t="s">
        <v>3194</v>
      </c>
      <c r="S179" s="200">
        <v>27904</v>
      </c>
      <c r="T179" s="198">
        <v>1</v>
      </c>
      <c r="U179" s="198" t="s">
        <v>19</v>
      </c>
      <c r="V179" s="198" t="s">
        <v>5085</v>
      </c>
      <c r="W179" s="198" t="s">
        <v>5086</v>
      </c>
      <c r="X179" s="198">
        <v>1</v>
      </c>
      <c r="Y179" s="198"/>
      <c r="Z179" s="198"/>
      <c r="AA179" s="198"/>
      <c r="AB179" s="198">
        <v>134</v>
      </c>
      <c r="AC179" s="201" t="s">
        <v>3057</v>
      </c>
      <c r="AD179" s="201" t="s">
        <v>3057</v>
      </c>
      <c r="AE179" s="201">
        <v>0</v>
      </c>
    </row>
    <row r="180" spans="1:38" s="197" customFormat="1" x14ac:dyDescent="0.3">
      <c r="A180" s="226">
        <v>1699</v>
      </c>
      <c r="B180" s="185" t="s">
        <v>1757</v>
      </c>
      <c r="C180" s="185" t="s">
        <v>3522</v>
      </c>
      <c r="D180" s="185" t="s">
        <v>3186</v>
      </c>
      <c r="E180" s="185" t="s">
        <v>3357</v>
      </c>
      <c r="F180" s="185" t="s">
        <v>3187</v>
      </c>
      <c r="G180" s="185" t="s">
        <v>3523</v>
      </c>
      <c r="H180" s="185"/>
      <c r="I180" s="195" t="s">
        <v>382</v>
      </c>
      <c r="J180" s="185" t="s">
        <v>508</v>
      </c>
      <c r="K180" s="185" t="s">
        <v>510</v>
      </c>
      <c r="L180" s="185" t="s">
        <v>3359</v>
      </c>
      <c r="M180" s="185" t="s">
        <v>3190</v>
      </c>
      <c r="N180" s="185" t="s">
        <v>4332</v>
      </c>
      <c r="O180" s="185" t="s">
        <v>3191</v>
      </c>
      <c r="P180" s="185" t="s">
        <v>3192</v>
      </c>
      <c r="Q180" s="185" t="s">
        <v>3193</v>
      </c>
      <c r="R180" s="185" t="s">
        <v>3194</v>
      </c>
      <c r="S180" s="196">
        <v>28051</v>
      </c>
      <c r="T180" s="185"/>
      <c r="U180" s="185" t="s">
        <v>19</v>
      </c>
      <c r="V180" s="185" t="s">
        <v>1758</v>
      </c>
      <c r="W180" s="185" t="s">
        <v>1759</v>
      </c>
      <c r="X180" s="185">
        <v>1</v>
      </c>
      <c r="Y180" s="185"/>
      <c r="Z180" s="185"/>
      <c r="AA180" s="185"/>
      <c r="AB180" s="185">
        <v>104</v>
      </c>
      <c r="AC180" s="197" t="s">
        <v>2689</v>
      </c>
      <c r="AD180" s="197" t="s">
        <v>2689</v>
      </c>
      <c r="AE180" s="197">
        <v>1</v>
      </c>
      <c r="AH180" s="197">
        <v>1</v>
      </c>
    </row>
    <row r="181" spans="1:38" s="197" customFormat="1" x14ac:dyDescent="0.3">
      <c r="A181" s="226">
        <v>1700</v>
      </c>
      <c r="B181" s="185" t="s">
        <v>326</v>
      </c>
      <c r="C181" s="185" t="s">
        <v>4556</v>
      </c>
      <c r="D181" s="185" t="s">
        <v>3061</v>
      </c>
      <c r="E181" s="185" t="s">
        <v>3524</v>
      </c>
      <c r="F181" s="185" t="s">
        <v>3187</v>
      </c>
      <c r="G181" s="185" t="s">
        <v>4561</v>
      </c>
      <c r="H181" s="185"/>
      <c r="I181" s="195" t="s">
        <v>151</v>
      </c>
      <c r="J181" s="185" t="s">
        <v>56</v>
      </c>
      <c r="K181" s="185" t="s">
        <v>28</v>
      </c>
      <c r="L181" s="185" t="s">
        <v>3259</v>
      </c>
      <c r="M181" s="185" t="s">
        <v>3190</v>
      </c>
      <c r="N181" s="185" t="s">
        <v>4332</v>
      </c>
      <c r="O181" s="185" t="s">
        <v>3201</v>
      </c>
      <c r="P181" s="185" t="s">
        <v>3192</v>
      </c>
      <c r="Q181" s="185" t="s">
        <v>3193</v>
      </c>
      <c r="R181" s="185" t="s">
        <v>3194</v>
      </c>
      <c r="S181" s="196">
        <v>28254</v>
      </c>
      <c r="T181" s="185">
        <v>2</v>
      </c>
      <c r="U181" s="185" t="s">
        <v>5</v>
      </c>
      <c r="V181" s="185" t="s">
        <v>327</v>
      </c>
      <c r="W181" s="185" t="s">
        <v>328</v>
      </c>
      <c r="X181" s="185"/>
      <c r="Y181" s="185">
        <v>1</v>
      </c>
      <c r="Z181" s="185"/>
      <c r="AA181" s="185"/>
      <c r="AB181" s="185">
        <v>232</v>
      </c>
      <c r="AC181" s="197" t="s">
        <v>3069</v>
      </c>
      <c r="AD181" s="197" t="s">
        <v>5149</v>
      </c>
      <c r="AE181" s="197">
        <v>1</v>
      </c>
      <c r="AG181" s="197">
        <v>1</v>
      </c>
    </row>
    <row r="182" spans="1:38" s="201" customFormat="1" x14ac:dyDescent="0.3">
      <c r="A182" s="226">
        <v>1701</v>
      </c>
      <c r="B182" s="198" t="s">
        <v>1811</v>
      </c>
      <c r="C182" s="198" t="s">
        <v>4369</v>
      </c>
      <c r="D182" s="198" t="s">
        <v>3283</v>
      </c>
      <c r="E182" s="198" t="s">
        <v>1812</v>
      </c>
      <c r="F182" s="198" t="s">
        <v>4301</v>
      </c>
      <c r="G182" s="198" t="s">
        <v>4349</v>
      </c>
      <c r="H182" s="198"/>
      <c r="I182" s="199" t="s">
        <v>15</v>
      </c>
      <c r="J182" s="198" t="s">
        <v>16</v>
      </c>
      <c r="K182" s="198" t="s">
        <v>17</v>
      </c>
      <c r="L182" s="198" t="s">
        <v>4365</v>
      </c>
      <c r="M182" s="198" t="s">
        <v>3190</v>
      </c>
      <c r="N182" s="198" t="s">
        <v>4332</v>
      </c>
      <c r="O182" s="198" t="s">
        <v>3199</v>
      </c>
      <c r="P182" s="198" t="s">
        <v>3192</v>
      </c>
      <c r="Q182" s="198" t="s">
        <v>3193</v>
      </c>
      <c r="R182" s="198" t="s">
        <v>3194</v>
      </c>
      <c r="S182" s="200">
        <v>24539</v>
      </c>
      <c r="T182" s="198"/>
      <c r="U182" s="198" t="s">
        <v>82</v>
      </c>
      <c r="V182" s="198" t="s">
        <v>1813</v>
      </c>
      <c r="W182" s="198" t="s">
        <v>1814</v>
      </c>
      <c r="X182" s="198"/>
      <c r="Y182" s="198"/>
      <c r="Z182" s="198">
        <v>1</v>
      </c>
      <c r="AA182" s="198"/>
      <c r="AB182" s="198">
        <v>719</v>
      </c>
      <c r="AC182" s="201" t="s">
        <v>3057</v>
      </c>
      <c r="AD182" s="201" t="s">
        <v>3057</v>
      </c>
      <c r="AE182" s="201">
        <v>0</v>
      </c>
    </row>
    <row r="183" spans="1:38" s="201" customFormat="1" x14ac:dyDescent="0.3">
      <c r="A183" s="226">
        <v>1702</v>
      </c>
      <c r="B183" s="198" t="s">
        <v>640</v>
      </c>
      <c r="C183" s="198" t="s">
        <v>5187</v>
      </c>
      <c r="D183" s="198" t="s">
        <v>3186</v>
      </c>
      <c r="E183" s="198" t="s">
        <v>641</v>
      </c>
      <c r="F183" s="198" t="s">
        <v>3187</v>
      </c>
      <c r="G183" s="198" t="s">
        <v>3525</v>
      </c>
      <c r="H183" s="198"/>
      <c r="I183" s="199" t="s">
        <v>439</v>
      </c>
      <c r="J183" s="198" t="s">
        <v>643</v>
      </c>
      <c r="K183" s="198" t="s">
        <v>644</v>
      </c>
      <c r="L183" s="198" t="s">
        <v>3508</v>
      </c>
      <c r="M183" s="198" t="s">
        <v>3190</v>
      </c>
      <c r="N183" s="198" t="s">
        <v>4332</v>
      </c>
      <c r="O183" s="198" t="s">
        <v>3191</v>
      </c>
      <c r="P183" s="198" t="s">
        <v>3192</v>
      </c>
      <c r="Q183" s="198" t="s">
        <v>3193</v>
      </c>
      <c r="R183" s="198" t="s">
        <v>3194</v>
      </c>
      <c r="S183" s="200">
        <v>29830</v>
      </c>
      <c r="T183" s="198"/>
      <c r="U183" s="198" t="s">
        <v>19</v>
      </c>
      <c r="V183" s="198" t="s">
        <v>642</v>
      </c>
      <c r="W183" s="198" t="s">
        <v>645</v>
      </c>
      <c r="X183" s="198">
        <v>1</v>
      </c>
      <c r="Y183" s="198"/>
      <c r="Z183" s="198"/>
      <c r="AA183" s="198"/>
      <c r="AB183" s="198">
        <v>210</v>
      </c>
      <c r="AC183" s="201" t="s">
        <v>2702</v>
      </c>
      <c r="AD183" s="201" t="s">
        <v>5143</v>
      </c>
      <c r="AE183" s="201">
        <v>0</v>
      </c>
    </row>
    <row r="184" spans="1:38" s="197" customFormat="1" x14ac:dyDescent="0.3">
      <c r="A184" s="226">
        <v>1703</v>
      </c>
      <c r="B184" s="185" t="s">
        <v>688</v>
      </c>
      <c r="C184" s="185" t="s">
        <v>3526</v>
      </c>
      <c r="D184" s="185" t="s">
        <v>3186</v>
      </c>
      <c r="E184" s="185" t="s">
        <v>3527</v>
      </c>
      <c r="F184" s="185" t="s">
        <v>3187</v>
      </c>
      <c r="G184" s="185" t="s">
        <v>3528</v>
      </c>
      <c r="H184" s="185"/>
      <c r="I184" s="195" t="s">
        <v>224</v>
      </c>
      <c r="J184" s="185" t="s">
        <v>689</v>
      </c>
      <c r="K184" s="185" t="s">
        <v>691</v>
      </c>
      <c r="L184" s="185" t="s">
        <v>3529</v>
      </c>
      <c r="M184" s="185" t="s">
        <v>3190</v>
      </c>
      <c r="N184" s="185" t="s">
        <v>4332</v>
      </c>
      <c r="O184" s="185" t="s">
        <v>3191</v>
      </c>
      <c r="P184" s="185" t="s">
        <v>3192</v>
      </c>
      <c r="Q184" s="185" t="s">
        <v>3193</v>
      </c>
      <c r="R184" s="185" t="s">
        <v>3194</v>
      </c>
      <c r="S184" s="196">
        <v>29860</v>
      </c>
      <c r="T184" s="185"/>
      <c r="U184" s="185" t="s">
        <v>19</v>
      </c>
      <c r="V184" s="185" t="s">
        <v>690</v>
      </c>
      <c r="W184" s="185" t="s">
        <v>692</v>
      </c>
      <c r="X184" s="185">
        <v>1</v>
      </c>
      <c r="Y184" s="185"/>
      <c r="Z184" s="185"/>
      <c r="AA184" s="185"/>
      <c r="AB184" s="185">
        <v>124</v>
      </c>
      <c r="AC184" s="197" t="s">
        <v>3057</v>
      </c>
      <c r="AD184" s="197" t="s">
        <v>3057</v>
      </c>
      <c r="AE184" s="197">
        <v>1</v>
      </c>
      <c r="AH184" s="197">
        <v>1</v>
      </c>
    </row>
    <row r="185" spans="1:38" s="201" customFormat="1" x14ac:dyDescent="0.3">
      <c r="A185" s="226">
        <v>1704</v>
      </c>
      <c r="B185" s="198" t="s">
        <v>490</v>
      </c>
      <c r="C185" s="198" t="s">
        <v>4402</v>
      </c>
      <c r="D185" s="198" t="s">
        <v>3061</v>
      </c>
      <c r="E185" s="198" t="s">
        <v>3264</v>
      </c>
      <c r="F185" s="198" t="s">
        <v>3187</v>
      </c>
      <c r="G185" s="198" t="s">
        <v>3399</v>
      </c>
      <c r="H185" s="198"/>
      <c r="I185" s="199" t="s">
        <v>156</v>
      </c>
      <c r="J185" s="198" t="s">
        <v>487</v>
      </c>
      <c r="K185" s="198" t="s">
        <v>488</v>
      </c>
      <c r="L185" s="198" t="s">
        <v>4827</v>
      </c>
      <c r="M185" s="198" t="s">
        <v>3190</v>
      </c>
      <c r="N185" s="198" t="s">
        <v>4332</v>
      </c>
      <c r="O185" s="198" t="s">
        <v>3201</v>
      </c>
      <c r="P185" s="198" t="s">
        <v>3192</v>
      </c>
      <c r="Q185" s="198" t="s">
        <v>3193</v>
      </c>
      <c r="R185" s="198" t="s">
        <v>3194</v>
      </c>
      <c r="S185" s="200">
        <v>30567</v>
      </c>
      <c r="T185" s="198"/>
      <c r="U185" s="198" t="s">
        <v>5</v>
      </c>
      <c r="V185" s="198" t="s">
        <v>491</v>
      </c>
      <c r="W185" s="198" t="s">
        <v>492</v>
      </c>
      <c r="X185" s="198"/>
      <c r="Y185" s="198">
        <v>1</v>
      </c>
      <c r="Z185" s="198"/>
      <c r="AA185" s="198"/>
      <c r="AB185" s="198">
        <v>179</v>
      </c>
      <c r="AC185" s="201" t="s">
        <v>3057</v>
      </c>
      <c r="AD185" s="201" t="s">
        <v>3057</v>
      </c>
      <c r="AE185" s="201">
        <v>0</v>
      </c>
    </row>
    <row r="186" spans="1:38" s="217" customFormat="1" x14ac:dyDescent="0.3">
      <c r="A186" s="226">
        <v>1705</v>
      </c>
      <c r="B186" s="216" t="s">
        <v>3136</v>
      </c>
      <c r="C186" s="216" t="s">
        <v>5012</v>
      </c>
      <c r="D186" s="216" t="s">
        <v>3530</v>
      </c>
      <c r="E186" s="216" t="s">
        <v>3531</v>
      </c>
      <c r="F186" s="216" t="s">
        <v>4301</v>
      </c>
      <c r="G186" s="216" t="s">
        <v>4940</v>
      </c>
      <c r="H186" s="216"/>
      <c r="I186" s="227" t="s">
        <v>41</v>
      </c>
      <c r="J186" s="216" t="s">
        <v>285</v>
      </c>
      <c r="K186" s="216" t="s">
        <v>286</v>
      </c>
      <c r="L186" s="216" t="s">
        <v>4932</v>
      </c>
      <c r="M186" s="216" t="s">
        <v>3190</v>
      </c>
      <c r="N186" s="216" t="s">
        <v>4332</v>
      </c>
      <c r="O186" s="216" t="s">
        <v>3532</v>
      </c>
      <c r="P186" s="216" t="s">
        <v>3192</v>
      </c>
      <c r="Q186" s="216" t="s">
        <v>3313</v>
      </c>
      <c r="R186" s="216" t="s">
        <v>3314</v>
      </c>
      <c r="S186" s="228">
        <v>30926</v>
      </c>
      <c r="T186" s="216">
        <v>2</v>
      </c>
      <c r="U186" s="216" t="s">
        <v>184</v>
      </c>
      <c r="V186" s="216" t="s">
        <v>5119</v>
      </c>
      <c r="W186" s="216" t="s">
        <v>5120</v>
      </c>
      <c r="X186" s="216"/>
      <c r="Y186" s="216"/>
      <c r="Z186" s="216"/>
      <c r="AA186" s="216">
        <v>1</v>
      </c>
      <c r="AB186" s="216">
        <f>etab_agricole!O5</f>
        <v>169</v>
      </c>
      <c r="AC186" s="217" t="s">
        <v>3057</v>
      </c>
      <c r="AD186" s="217" t="s">
        <v>3057</v>
      </c>
      <c r="AE186" s="217">
        <v>1</v>
      </c>
      <c r="AH186" s="217">
        <v>1</v>
      </c>
      <c r="AK186" s="217" t="s">
        <v>5193</v>
      </c>
      <c r="AL186" s="221">
        <v>1</v>
      </c>
    </row>
    <row r="187" spans="1:38" s="197" customFormat="1" x14ac:dyDescent="0.3">
      <c r="A187" s="226">
        <v>1706</v>
      </c>
      <c r="B187" s="185" t="s">
        <v>788</v>
      </c>
      <c r="C187" s="185" t="s">
        <v>4627</v>
      </c>
      <c r="D187" s="185" t="s">
        <v>3061</v>
      </c>
      <c r="E187" s="185" t="s">
        <v>3533</v>
      </c>
      <c r="F187" s="185" t="s">
        <v>3187</v>
      </c>
      <c r="G187" s="185" t="s">
        <v>3534</v>
      </c>
      <c r="H187" s="185"/>
      <c r="I187" s="195" t="s">
        <v>110</v>
      </c>
      <c r="J187" s="185" t="s">
        <v>13</v>
      </c>
      <c r="K187" s="185" t="s">
        <v>14</v>
      </c>
      <c r="L187" s="185" t="s">
        <v>4615</v>
      </c>
      <c r="M187" s="185" t="s">
        <v>3190</v>
      </c>
      <c r="N187" s="185" t="s">
        <v>4332</v>
      </c>
      <c r="O187" s="185" t="s">
        <v>3201</v>
      </c>
      <c r="P187" s="185" t="s">
        <v>3192</v>
      </c>
      <c r="Q187" s="185" t="s">
        <v>3193</v>
      </c>
      <c r="R187" s="185" t="s">
        <v>3194</v>
      </c>
      <c r="S187" s="196">
        <v>32021</v>
      </c>
      <c r="T187" s="185"/>
      <c r="U187" s="185" t="s">
        <v>5</v>
      </c>
      <c r="V187" s="185" t="s">
        <v>789</v>
      </c>
      <c r="W187" s="185" t="s">
        <v>790</v>
      </c>
      <c r="X187" s="185"/>
      <c r="Y187" s="185">
        <v>1</v>
      </c>
      <c r="Z187" s="185"/>
      <c r="AA187" s="185"/>
      <c r="AB187" s="185">
        <v>293</v>
      </c>
      <c r="AC187" s="197" t="s">
        <v>2689</v>
      </c>
      <c r="AD187" s="197" t="s">
        <v>2689</v>
      </c>
      <c r="AE187" s="151">
        <v>1</v>
      </c>
      <c r="AH187" s="151">
        <v>1</v>
      </c>
    </row>
    <row r="188" spans="1:38" s="201" customFormat="1" x14ac:dyDescent="0.3">
      <c r="A188" s="226">
        <v>1707</v>
      </c>
      <c r="B188" s="198" t="s">
        <v>1704</v>
      </c>
      <c r="C188" s="198" t="s">
        <v>4585</v>
      </c>
      <c r="D188" s="198" t="s">
        <v>3186</v>
      </c>
      <c r="E188" s="198" t="s">
        <v>3535</v>
      </c>
      <c r="F188" s="198" t="s">
        <v>3187</v>
      </c>
      <c r="G188" s="198" t="s">
        <v>3536</v>
      </c>
      <c r="H188" s="198"/>
      <c r="I188" s="199" t="s">
        <v>1094</v>
      </c>
      <c r="J188" s="198" t="s">
        <v>336</v>
      </c>
      <c r="K188" s="198" t="s">
        <v>1095</v>
      </c>
      <c r="L188" s="198" t="s">
        <v>3537</v>
      </c>
      <c r="M188" s="198" t="s">
        <v>3190</v>
      </c>
      <c r="N188" s="198" t="s">
        <v>4332</v>
      </c>
      <c r="O188" s="198" t="s">
        <v>3191</v>
      </c>
      <c r="P188" s="198" t="s">
        <v>3192</v>
      </c>
      <c r="Q188" s="198" t="s">
        <v>3193</v>
      </c>
      <c r="R188" s="198" t="s">
        <v>3194</v>
      </c>
      <c r="S188" s="200">
        <v>32387</v>
      </c>
      <c r="T188" s="198"/>
      <c r="U188" s="198" t="s">
        <v>19</v>
      </c>
      <c r="V188" s="198" t="s">
        <v>800</v>
      </c>
      <c r="W188" s="198" t="s">
        <v>1705</v>
      </c>
      <c r="X188" s="198">
        <v>1</v>
      </c>
      <c r="Y188" s="198"/>
      <c r="Z188" s="198"/>
      <c r="AA188" s="198"/>
      <c r="AB188" s="198">
        <v>91</v>
      </c>
      <c r="AC188" s="201" t="s">
        <v>2689</v>
      </c>
      <c r="AD188" s="201" t="s">
        <v>2689</v>
      </c>
      <c r="AE188" s="201">
        <v>0</v>
      </c>
    </row>
    <row r="189" spans="1:38" s="210" customFormat="1" x14ac:dyDescent="0.3">
      <c r="A189" s="226">
        <v>1708</v>
      </c>
      <c r="B189" s="207" t="s">
        <v>128</v>
      </c>
      <c r="C189" s="207" t="s">
        <v>5071</v>
      </c>
      <c r="D189" s="207" t="s">
        <v>3061</v>
      </c>
      <c r="E189" s="207" t="s">
        <v>113</v>
      </c>
      <c r="F189" s="207" t="s">
        <v>3187</v>
      </c>
      <c r="G189" s="207" t="s">
        <v>3538</v>
      </c>
      <c r="H189" s="207"/>
      <c r="I189" s="208" t="s">
        <v>12</v>
      </c>
      <c r="J189" s="207" t="s">
        <v>13</v>
      </c>
      <c r="K189" s="207" t="s">
        <v>14</v>
      </c>
      <c r="L189" s="207" t="s">
        <v>4615</v>
      </c>
      <c r="M189" s="207" t="s">
        <v>3190</v>
      </c>
      <c r="N189" s="207" t="s">
        <v>4332</v>
      </c>
      <c r="O189" s="207" t="s">
        <v>3201</v>
      </c>
      <c r="P189" s="207" t="s">
        <v>3192</v>
      </c>
      <c r="Q189" s="207" t="s">
        <v>3193</v>
      </c>
      <c r="R189" s="207" t="s">
        <v>3194</v>
      </c>
      <c r="S189" s="209">
        <v>32387</v>
      </c>
      <c r="T189" s="207">
        <v>1</v>
      </c>
      <c r="U189" s="207" t="s">
        <v>5</v>
      </c>
      <c r="V189" s="207" t="s">
        <v>129</v>
      </c>
      <c r="W189" s="207" t="s">
        <v>115</v>
      </c>
      <c r="X189" s="207"/>
      <c r="Y189" s="207">
        <v>1</v>
      </c>
      <c r="Z189" s="207"/>
      <c r="AA189" s="207"/>
      <c r="AB189" s="207">
        <v>165</v>
      </c>
      <c r="AC189" s="210" t="s">
        <v>2689</v>
      </c>
      <c r="AD189" s="210" t="s">
        <v>2689</v>
      </c>
      <c r="AE189" s="210">
        <v>1</v>
      </c>
      <c r="AH189" s="210">
        <v>1</v>
      </c>
    </row>
    <row r="190" spans="1:38" s="201" customFormat="1" x14ac:dyDescent="0.3">
      <c r="A190" s="226">
        <v>1529</v>
      </c>
      <c r="B190" s="198" t="s">
        <v>1743</v>
      </c>
      <c r="C190" s="198" t="s">
        <v>3539</v>
      </c>
      <c r="D190" s="198" t="s">
        <v>3186</v>
      </c>
      <c r="E190" s="198" t="s">
        <v>3540</v>
      </c>
      <c r="F190" s="198" t="s">
        <v>3187</v>
      </c>
      <c r="G190" s="198" t="s">
        <v>3541</v>
      </c>
      <c r="H190" s="198"/>
      <c r="I190" s="199" t="s">
        <v>15</v>
      </c>
      <c r="J190" s="198" t="s">
        <v>16</v>
      </c>
      <c r="K190" s="198" t="s">
        <v>17</v>
      </c>
      <c r="L190" s="198" t="s">
        <v>4365</v>
      </c>
      <c r="M190" s="198" t="s">
        <v>3190</v>
      </c>
      <c r="N190" s="198" t="s">
        <v>3205</v>
      </c>
      <c r="O190" s="198" t="s">
        <v>3191</v>
      </c>
      <c r="P190" s="198" t="s">
        <v>3192</v>
      </c>
      <c r="Q190" s="198" t="s">
        <v>3193</v>
      </c>
      <c r="R190" s="198" t="s">
        <v>3194</v>
      </c>
      <c r="S190" s="200">
        <v>32752</v>
      </c>
      <c r="T190" s="198"/>
      <c r="U190" s="198" t="s">
        <v>19</v>
      </c>
      <c r="V190" s="198" t="s">
        <v>1744</v>
      </c>
      <c r="W190" s="198" t="s">
        <v>1742</v>
      </c>
      <c r="X190" s="198">
        <v>1</v>
      </c>
      <c r="Y190" s="198"/>
      <c r="Z190" s="198"/>
      <c r="AA190" s="198"/>
      <c r="AB190" s="198">
        <v>111</v>
      </c>
      <c r="AC190" s="201" t="s">
        <v>3057</v>
      </c>
      <c r="AD190" s="201" t="s">
        <v>3057</v>
      </c>
      <c r="AE190" s="201">
        <v>0</v>
      </c>
    </row>
    <row r="191" spans="1:38" s="221" customFormat="1" x14ac:dyDescent="0.3">
      <c r="A191" s="226">
        <v>1709</v>
      </c>
      <c r="B191" s="218" t="s">
        <v>3542</v>
      </c>
      <c r="C191" s="218" t="s">
        <v>4454</v>
      </c>
      <c r="D191" s="218" t="s">
        <v>3543</v>
      </c>
      <c r="E191" s="218" t="s">
        <v>3544</v>
      </c>
      <c r="F191" s="218" t="s">
        <v>4301</v>
      </c>
      <c r="G191" s="218" t="s">
        <v>4469</v>
      </c>
      <c r="H191" s="218"/>
      <c r="I191" s="219" t="s">
        <v>1</v>
      </c>
      <c r="J191" s="218" t="s">
        <v>2</v>
      </c>
      <c r="K191" s="218" t="s">
        <v>3</v>
      </c>
      <c r="L191" s="218" t="s">
        <v>2665</v>
      </c>
      <c r="M191" s="218" t="s">
        <v>3190</v>
      </c>
      <c r="N191" s="218" t="s">
        <v>4332</v>
      </c>
      <c r="O191" s="218" t="s">
        <v>3254</v>
      </c>
      <c r="P191" s="218" t="s">
        <v>3192</v>
      </c>
      <c r="Q191" s="218" t="s">
        <v>3193</v>
      </c>
      <c r="R191" s="218" t="s">
        <v>3194</v>
      </c>
      <c r="S191" s="220">
        <v>32752</v>
      </c>
      <c r="T191" s="218"/>
      <c r="U191" s="218" t="s">
        <v>184</v>
      </c>
      <c r="V191" s="218" t="s">
        <v>3985</v>
      </c>
      <c r="W191" s="218" t="s">
        <v>258</v>
      </c>
      <c r="X191" s="218"/>
      <c r="Y191" s="218"/>
      <c r="Z191" s="218"/>
      <c r="AA191" s="218">
        <v>1</v>
      </c>
      <c r="AB191" s="174">
        <v>26</v>
      </c>
      <c r="AC191" s="221" t="s">
        <v>2702</v>
      </c>
      <c r="AD191" s="221" t="s">
        <v>5137</v>
      </c>
      <c r="AE191" s="221">
        <v>0</v>
      </c>
      <c r="AK191" s="221" t="s">
        <v>5173</v>
      </c>
      <c r="AL191" s="221">
        <v>1</v>
      </c>
    </row>
    <row r="192" spans="1:38" s="210" customFormat="1" x14ac:dyDescent="0.3">
      <c r="A192" s="226">
        <v>1710</v>
      </c>
      <c r="B192" s="207" t="s">
        <v>268</v>
      </c>
      <c r="C192" s="207" t="s">
        <v>3185</v>
      </c>
      <c r="D192" s="207" t="s">
        <v>3186</v>
      </c>
      <c r="E192" s="207"/>
      <c r="F192" s="207" t="s">
        <v>3187</v>
      </c>
      <c r="G192" s="207" t="s">
        <v>3545</v>
      </c>
      <c r="H192" s="207"/>
      <c r="I192" s="208" t="s">
        <v>271</v>
      </c>
      <c r="J192" s="207" t="s">
        <v>269</v>
      </c>
      <c r="K192" s="207" t="s">
        <v>249</v>
      </c>
      <c r="L192" s="207" t="s">
        <v>4605</v>
      </c>
      <c r="M192" s="207" t="s">
        <v>3190</v>
      </c>
      <c r="N192" s="207" t="s">
        <v>3205</v>
      </c>
      <c r="O192" s="207" t="s">
        <v>3191</v>
      </c>
      <c r="P192" s="207" t="s">
        <v>3192</v>
      </c>
      <c r="Q192" s="207" t="s">
        <v>3193</v>
      </c>
      <c r="R192" s="207" t="s">
        <v>3194</v>
      </c>
      <c r="S192" s="209">
        <v>33117</v>
      </c>
      <c r="T192" s="207">
        <v>2</v>
      </c>
      <c r="U192" s="207" t="s">
        <v>19</v>
      </c>
      <c r="V192" s="207" t="s">
        <v>270</v>
      </c>
      <c r="W192" s="207" t="s">
        <v>272</v>
      </c>
      <c r="X192" s="207">
        <v>1</v>
      </c>
      <c r="Y192" s="207"/>
      <c r="Z192" s="207"/>
      <c r="AA192" s="207"/>
      <c r="AB192" s="207">
        <v>40</v>
      </c>
      <c r="AC192" s="210" t="s">
        <v>2709</v>
      </c>
      <c r="AD192" s="210" t="s">
        <v>2709</v>
      </c>
      <c r="AE192" s="210">
        <v>1</v>
      </c>
      <c r="AJ192" s="210">
        <v>1</v>
      </c>
    </row>
    <row r="193" spans="1:38" s="201" customFormat="1" x14ac:dyDescent="0.3">
      <c r="A193" s="226">
        <v>1711</v>
      </c>
      <c r="B193" s="198" t="s">
        <v>2568</v>
      </c>
      <c r="C193" s="198" t="s">
        <v>4872</v>
      </c>
      <c r="D193" s="198" t="s">
        <v>3061</v>
      </c>
      <c r="E193" s="198" t="s">
        <v>2569</v>
      </c>
      <c r="F193" s="198" t="s">
        <v>3187</v>
      </c>
      <c r="G193" s="198" t="s">
        <v>4875</v>
      </c>
      <c r="H193" s="198"/>
      <c r="I193" s="199" t="s">
        <v>22</v>
      </c>
      <c r="J193" s="198" t="s">
        <v>2570</v>
      </c>
      <c r="K193" s="198" t="s">
        <v>2571</v>
      </c>
      <c r="L193" s="198" t="s">
        <v>3271</v>
      </c>
      <c r="M193" s="198" t="s">
        <v>3190</v>
      </c>
      <c r="N193" s="198" t="s">
        <v>4332</v>
      </c>
      <c r="O193" s="198" t="s">
        <v>3201</v>
      </c>
      <c r="P193" s="198" t="s">
        <v>3192</v>
      </c>
      <c r="Q193" s="198" t="s">
        <v>3193</v>
      </c>
      <c r="R193" s="198" t="s">
        <v>3194</v>
      </c>
      <c r="S193" s="200">
        <v>33848</v>
      </c>
      <c r="T193" s="198"/>
      <c r="U193" s="198" t="s">
        <v>5</v>
      </c>
      <c r="V193" s="198" t="s">
        <v>3546</v>
      </c>
      <c r="W193" s="198" t="s">
        <v>2572</v>
      </c>
      <c r="X193" s="198"/>
      <c r="Y193" s="198">
        <v>1</v>
      </c>
      <c r="Z193" s="198"/>
      <c r="AA193" s="198"/>
      <c r="AB193" s="198">
        <v>139</v>
      </c>
      <c r="AC193" s="201" t="s">
        <v>3057</v>
      </c>
      <c r="AD193" s="201" t="s">
        <v>3057</v>
      </c>
      <c r="AE193" s="201">
        <v>0</v>
      </c>
    </row>
    <row r="194" spans="1:38" s="197" customFormat="1" x14ac:dyDescent="0.3">
      <c r="A194" s="226">
        <v>1712</v>
      </c>
      <c r="B194" s="185" t="s">
        <v>556</v>
      </c>
      <c r="C194" s="185" t="s">
        <v>4628</v>
      </c>
      <c r="D194" s="185" t="s">
        <v>3547</v>
      </c>
      <c r="E194" s="185" t="s">
        <v>557</v>
      </c>
      <c r="F194" s="185" t="s">
        <v>3187</v>
      </c>
      <c r="G194" s="185" t="s">
        <v>4724</v>
      </c>
      <c r="H194" s="185" t="s">
        <v>3548</v>
      </c>
      <c r="I194" s="195" t="s">
        <v>559</v>
      </c>
      <c r="J194" s="185" t="s">
        <v>13</v>
      </c>
      <c r="K194" s="185" t="s">
        <v>14</v>
      </c>
      <c r="L194" s="185" t="s">
        <v>4615</v>
      </c>
      <c r="M194" s="185" t="s">
        <v>3190</v>
      </c>
      <c r="N194" s="185" t="s">
        <v>4332</v>
      </c>
      <c r="O194" s="185" t="s">
        <v>3363</v>
      </c>
      <c r="P194" s="185" t="s">
        <v>3192</v>
      </c>
      <c r="Q194" s="185" t="s">
        <v>3193</v>
      </c>
      <c r="R194" s="185" t="s">
        <v>3194</v>
      </c>
      <c r="S194" s="196">
        <v>34213</v>
      </c>
      <c r="T194" s="185"/>
      <c r="U194" s="185" t="s">
        <v>184</v>
      </c>
      <c r="V194" s="185" t="s">
        <v>558</v>
      </c>
      <c r="W194" s="185" t="s">
        <v>560</v>
      </c>
      <c r="X194" s="185"/>
      <c r="Y194" s="185"/>
      <c r="Z194" s="185"/>
      <c r="AA194" s="185">
        <v>1</v>
      </c>
      <c r="AB194" s="185">
        <v>1265</v>
      </c>
      <c r="AC194" s="197" t="s">
        <v>2689</v>
      </c>
      <c r="AD194" s="197" t="s">
        <v>2689</v>
      </c>
      <c r="AE194" s="197">
        <v>1</v>
      </c>
      <c r="AH194" s="197">
        <v>1</v>
      </c>
    </row>
    <row r="195" spans="1:38" s="201" customFormat="1" x14ac:dyDescent="0.3">
      <c r="A195" s="226">
        <v>1713</v>
      </c>
      <c r="B195" s="198" t="s">
        <v>207</v>
      </c>
      <c r="C195" s="198" t="s">
        <v>3549</v>
      </c>
      <c r="D195" s="198" t="s">
        <v>3186</v>
      </c>
      <c r="E195" s="198" t="s">
        <v>3550</v>
      </c>
      <c r="F195" s="198" t="s">
        <v>3187</v>
      </c>
      <c r="G195" s="198" t="s">
        <v>4748</v>
      </c>
      <c r="H195" s="198"/>
      <c r="I195" s="199" t="s">
        <v>110</v>
      </c>
      <c r="J195" s="198" t="s">
        <v>13</v>
      </c>
      <c r="K195" s="198" t="s">
        <v>14</v>
      </c>
      <c r="L195" s="198" t="s">
        <v>4615</v>
      </c>
      <c r="M195" s="198" t="s">
        <v>3190</v>
      </c>
      <c r="N195" s="198" t="s">
        <v>4332</v>
      </c>
      <c r="O195" s="198" t="s">
        <v>3191</v>
      </c>
      <c r="P195" s="198" t="s">
        <v>3192</v>
      </c>
      <c r="Q195" s="198" t="s">
        <v>3193</v>
      </c>
      <c r="R195" s="198" t="s">
        <v>3194</v>
      </c>
      <c r="S195" s="200">
        <v>34213</v>
      </c>
      <c r="T195" s="198"/>
      <c r="U195" s="198" t="s">
        <v>19</v>
      </c>
      <c r="V195" s="198" t="s">
        <v>208</v>
      </c>
      <c r="W195" s="198" t="s">
        <v>209</v>
      </c>
      <c r="X195" s="198">
        <v>1</v>
      </c>
      <c r="Y195" s="198"/>
      <c r="Z195" s="198"/>
      <c r="AA195" s="198"/>
      <c r="AB195" s="198">
        <v>104</v>
      </c>
      <c r="AC195" s="201" t="s">
        <v>2689</v>
      </c>
      <c r="AD195" s="201" t="s">
        <v>2689</v>
      </c>
      <c r="AE195" s="201">
        <v>0</v>
      </c>
    </row>
    <row r="196" spans="1:38" s="201" customFormat="1" x14ac:dyDescent="0.3">
      <c r="A196" s="226">
        <v>1714</v>
      </c>
      <c r="B196" s="198" t="s">
        <v>646</v>
      </c>
      <c r="C196" s="198" t="s">
        <v>4787</v>
      </c>
      <c r="D196" s="198" t="s">
        <v>3061</v>
      </c>
      <c r="E196" s="198" t="s">
        <v>647</v>
      </c>
      <c r="F196" s="198" t="s">
        <v>3187</v>
      </c>
      <c r="G196" s="198" t="s">
        <v>3551</v>
      </c>
      <c r="H196" s="198"/>
      <c r="I196" s="199" t="s">
        <v>439</v>
      </c>
      <c r="J196" s="198" t="s">
        <v>643</v>
      </c>
      <c r="K196" s="198" t="s">
        <v>644</v>
      </c>
      <c r="L196" s="198" t="s">
        <v>3508</v>
      </c>
      <c r="M196" s="198" t="s">
        <v>3190</v>
      </c>
      <c r="N196" s="198" t="s">
        <v>4332</v>
      </c>
      <c r="O196" s="198" t="s">
        <v>3201</v>
      </c>
      <c r="P196" s="198" t="s">
        <v>3192</v>
      </c>
      <c r="Q196" s="198" t="s">
        <v>3193</v>
      </c>
      <c r="R196" s="198" t="s">
        <v>3194</v>
      </c>
      <c r="S196" s="200">
        <v>34943</v>
      </c>
      <c r="T196" s="198"/>
      <c r="U196" s="198" t="s">
        <v>5</v>
      </c>
      <c r="V196" s="198" t="s">
        <v>648</v>
      </c>
      <c r="W196" s="198" t="s">
        <v>649</v>
      </c>
      <c r="X196" s="198"/>
      <c r="Y196" s="198">
        <v>1</v>
      </c>
      <c r="Z196" s="198"/>
      <c r="AA196" s="198"/>
      <c r="AB196" s="198">
        <v>198</v>
      </c>
      <c r="AC196" s="201" t="s">
        <v>2702</v>
      </c>
      <c r="AD196" s="201" t="s">
        <v>5143</v>
      </c>
      <c r="AE196" s="201">
        <v>0</v>
      </c>
    </row>
    <row r="197" spans="1:38" s="201" customFormat="1" x14ac:dyDescent="0.3">
      <c r="A197" s="226">
        <v>1715</v>
      </c>
      <c r="B197" s="198" t="s">
        <v>2532</v>
      </c>
      <c r="C197" s="198" t="s">
        <v>3200</v>
      </c>
      <c r="D197" s="198" t="s">
        <v>478</v>
      </c>
      <c r="E197" s="198"/>
      <c r="F197" s="198" t="s">
        <v>3187</v>
      </c>
      <c r="G197" s="198" t="s">
        <v>3552</v>
      </c>
      <c r="H197" s="198"/>
      <c r="I197" s="199" t="s">
        <v>1384</v>
      </c>
      <c r="J197" s="198" t="s">
        <v>2533</v>
      </c>
      <c r="K197" s="198" t="s">
        <v>2535</v>
      </c>
      <c r="L197" s="198" t="s">
        <v>4888</v>
      </c>
      <c r="M197" s="198" t="s">
        <v>3190</v>
      </c>
      <c r="N197" s="198" t="s">
        <v>4332</v>
      </c>
      <c r="O197" s="198" t="s">
        <v>3201</v>
      </c>
      <c r="P197" s="198" t="s">
        <v>3192</v>
      </c>
      <c r="Q197" s="198" t="s">
        <v>3193</v>
      </c>
      <c r="R197" s="198" t="s">
        <v>3194</v>
      </c>
      <c r="S197" s="200">
        <v>35674</v>
      </c>
      <c r="T197" s="198"/>
      <c r="U197" s="198" t="s">
        <v>5</v>
      </c>
      <c r="V197" s="198" t="s">
        <v>2534</v>
      </c>
      <c r="W197" s="198" t="s">
        <v>2536</v>
      </c>
      <c r="X197" s="198">
        <v>1</v>
      </c>
      <c r="Y197" s="198">
        <v>1</v>
      </c>
      <c r="Z197" s="198"/>
      <c r="AA197" s="198"/>
      <c r="AB197" s="198">
        <v>105</v>
      </c>
      <c r="AC197" s="201" t="s">
        <v>2709</v>
      </c>
      <c r="AD197" s="201" t="s">
        <v>2709</v>
      </c>
      <c r="AE197" s="201">
        <v>0</v>
      </c>
    </row>
    <row r="198" spans="1:38" s="201" customFormat="1" x14ac:dyDescent="0.3">
      <c r="A198" s="226">
        <v>1716</v>
      </c>
      <c r="B198" s="198" t="s">
        <v>554</v>
      </c>
      <c r="C198" s="198" t="s">
        <v>3553</v>
      </c>
      <c r="D198" s="198" t="s">
        <v>3186</v>
      </c>
      <c r="E198" s="198" t="s">
        <v>3509</v>
      </c>
      <c r="F198" s="198" t="s">
        <v>3187</v>
      </c>
      <c r="G198" s="198" t="s">
        <v>4706</v>
      </c>
      <c r="H198" s="198"/>
      <c r="I198" s="199" t="s">
        <v>110</v>
      </c>
      <c r="J198" s="198" t="s">
        <v>13</v>
      </c>
      <c r="K198" s="198" t="s">
        <v>14</v>
      </c>
      <c r="L198" s="198" t="s">
        <v>4615</v>
      </c>
      <c r="M198" s="198" t="s">
        <v>3190</v>
      </c>
      <c r="N198" s="198" t="s">
        <v>4332</v>
      </c>
      <c r="O198" s="198" t="s">
        <v>3191</v>
      </c>
      <c r="P198" s="198" t="s">
        <v>3192</v>
      </c>
      <c r="Q198" s="198" t="s">
        <v>3193</v>
      </c>
      <c r="R198" s="198" t="s">
        <v>3194</v>
      </c>
      <c r="S198" s="200">
        <v>36404</v>
      </c>
      <c r="T198" s="198"/>
      <c r="U198" s="198" t="s">
        <v>19</v>
      </c>
      <c r="V198" s="198" t="s">
        <v>555</v>
      </c>
      <c r="W198" s="198" t="s">
        <v>553</v>
      </c>
      <c r="X198" s="198">
        <v>1</v>
      </c>
      <c r="Y198" s="198"/>
      <c r="Z198" s="198"/>
      <c r="AA198" s="198"/>
      <c r="AB198" s="198">
        <v>136</v>
      </c>
      <c r="AC198" s="201" t="s">
        <v>2689</v>
      </c>
      <c r="AD198" s="201" t="s">
        <v>2689</v>
      </c>
      <c r="AE198" s="201">
        <v>0</v>
      </c>
    </row>
    <row r="199" spans="1:38" s="201" customFormat="1" x14ac:dyDescent="0.3">
      <c r="A199" s="226">
        <v>1717</v>
      </c>
      <c r="B199" s="198" t="s">
        <v>2341</v>
      </c>
      <c r="C199" s="198" t="s">
        <v>3185</v>
      </c>
      <c r="D199" s="198" t="s">
        <v>3186</v>
      </c>
      <c r="E199" s="198"/>
      <c r="F199" s="198" t="s">
        <v>3187</v>
      </c>
      <c r="G199" s="198" t="s">
        <v>3843</v>
      </c>
      <c r="H199" s="198"/>
      <c r="I199" s="199" t="s">
        <v>41</v>
      </c>
      <c r="J199" s="198" t="s">
        <v>2342</v>
      </c>
      <c r="K199" s="198" t="s">
        <v>2344</v>
      </c>
      <c r="L199" s="198" t="s">
        <v>3554</v>
      </c>
      <c r="M199" s="198" t="s">
        <v>3190</v>
      </c>
      <c r="N199" s="198" t="s">
        <v>4332</v>
      </c>
      <c r="O199" s="198" t="s">
        <v>3191</v>
      </c>
      <c r="P199" s="198" t="s">
        <v>3192</v>
      </c>
      <c r="Q199" s="198" t="s">
        <v>3193</v>
      </c>
      <c r="R199" s="198" t="s">
        <v>3194</v>
      </c>
      <c r="S199" s="200">
        <v>36404</v>
      </c>
      <c r="T199" s="198"/>
      <c r="U199" s="198" t="s">
        <v>19</v>
      </c>
      <c r="V199" s="198" t="s">
        <v>2343</v>
      </c>
      <c r="W199" s="198" t="s">
        <v>2345</v>
      </c>
      <c r="X199" s="198">
        <v>1</v>
      </c>
      <c r="Y199" s="198"/>
      <c r="Z199" s="198"/>
      <c r="AA199" s="198"/>
      <c r="AB199" s="198">
        <v>25</v>
      </c>
      <c r="AC199" s="201" t="s">
        <v>2687</v>
      </c>
      <c r="AD199" s="201" t="s">
        <v>3057</v>
      </c>
      <c r="AE199" s="201">
        <v>0</v>
      </c>
    </row>
    <row r="200" spans="1:38" s="201" customFormat="1" x14ac:dyDescent="0.3">
      <c r="A200" s="226">
        <v>1718</v>
      </c>
      <c r="B200" s="198" t="s">
        <v>25</v>
      </c>
      <c r="C200" s="198" t="s">
        <v>3555</v>
      </c>
      <c r="D200" s="198" t="s">
        <v>478</v>
      </c>
      <c r="E200" s="198" t="s">
        <v>26</v>
      </c>
      <c r="F200" s="198" t="s">
        <v>3187</v>
      </c>
      <c r="G200" s="198" t="s">
        <v>4399</v>
      </c>
      <c r="H200" s="198"/>
      <c r="I200" s="199" t="s">
        <v>28</v>
      </c>
      <c r="J200" s="198" t="s">
        <v>29</v>
      </c>
      <c r="K200" s="198" t="s">
        <v>30</v>
      </c>
      <c r="L200" s="198" t="s">
        <v>3487</v>
      </c>
      <c r="M200" s="198" t="s">
        <v>3217</v>
      </c>
      <c r="N200" s="198" t="s">
        <v>4332</v>
      </c>
      <c r="O200" s="198" t="s">
        <v>3201</v>
      </c>
      <c r="P200" s="198" t="s">
        <v>3192</v>
      </c>
      <c r="Q200" s="198" t="s">
        <v>3193</v>
      </c>
      <c r="R200" s="198" t="s">
        <v>3194</v>
      </c>
      <c r="S200" s="200">
        <v>37135</v>
      </c>
      <c r="T200" s="198">
        <v>2</v>
      </c>
      <c r="U200" s="198" t="s">
        <v>5</v>
      </c>
      <c r="V200" s="198" t="s">
        <v>27</v>
      </c>
      <c r="W200" s="198" t="s">
        <v>31</v>
      </c>
      <c r="X200" s="198">
        <v>1</v>
      </c>
      <c r="Y200" s="198">
        <v>1</v>
      </c>
      <c r="Z200" s="198"/>
      <c r="AA200" s="198"/>
      <c r="AB200" s="198">
        <v>171</v>
      </c>
      <c r="AC200" s="201" t="s">
        <v>2702</v>
      </c>
      <c r="AD200" s="201" t="s">
        <v>5144</v>
      </c>
      <c r="AE200" s="201">
        <v>0</v>
      </c>
    </row>
    <row r="201" spans="1:38" s="197" customFormat="1" x14ac:dyDescent="0.3">
      <c r="A201" s="226">
        <v>1719</v>
      </c>
      <c r="B201" s="185" t="s">
        <v>2176</v>
      </c>
      <c r="C201" s="185" t="s">
        <v>4507</v>
      </c>
      <c r="D201" s="185" t="s">
        <v>3199</v>
      </c>
      <c r="E201" s="185" t="s">
        <v>2177</v>
      </c>
      <c r="F201" s="185" t="s">
        <v>3187</v>
      </c>
      <c r="G201" s="185" t="s">
        <v>4510</v>
      </c>
      <c r="H201" s="185"/>
      <c r="I201" s="195" t="s">
        <v>1602</v>
      </c>
      <c r="J201" s="185" t="s">
        <v>1603</v>
      </c>
      <c r="K201" s="185" t="s">
        <v>1604</v>
      </c>
      <c r="L201" s="185" t="s">
        <v>3250</v>
      </c>
      <c r="M201" s="185" t="s">
        <v>3190</v>
      </c>
      <c r="N201" s="185" t="s">
        <v>4332</v>
      </c>
      <c r="O201" s="185" t="s">
        <v>3199</v>
      </c>
      <c r="P201" s="185" t="s">
        <v>3192</v>
      </c>
      <c r="Q201" s="185" t="s">
        <v>3193</v>
      </c>
      <c r="R201" s="185" t="s">
        <v>3194</v>
      </c>
      <c r="S201" s="196">
        <v>37500</v>
      </c>
      <c r="T201" s="185"/>
      <c r="U201" s="185" t="s">
        <v>82</v>
      </c>
      <c r="V201" s="185" t="s">
        <v>2178</v>
      </c>
      <c r="W201" s="185" t="s">
        <v>2179</v>
      </c>
      <c r="X201" s="185"/>
      <c r="Y201" s="185"/>
      <c r="Z201" s="185">
        <v>1</v>
      </c>
      <c r="AA201" s="185"/>
      <c r="AB201" s="185">
        <v>627</v>
      </c>
      <c r="AC201" s="197" t="s">
        <v>2689</v>
      </c>
      <c r="AD201" s="197" t="s">
        <v>5145</v>
      </c>
      <c r="AE201" s="197">
        <v>1</v>
      </c>
      <c r="AG201" s="175">
        <v>1</v>
      </c>
    </row>
    <row r="202" spans="1:38" s="201" customFormat="1" x14ac:dyDescent="0.3">
      <c r="A202" s="226">
        <v>1720</v>
      </c>
      <c r="B202" s="198" t="s">
        <v>2011</v>
      </c>
      <c r="C202" s="198" t="s">
        <v>4370</v>
      </c>
      <c r="D202" s="198" t="s">
        <v>3061</v>
      </c>
      <c r="E202" s="198" t="s">
        <v>968</v>
      </c>
      <c r="F202" s="198" t="s">
        <v>3187</v>
      </c>
      <c r="G202" s="198" t="s">
        <v>4351</v>
      </c>
      <c r="H202" s="198"/>
      <c r="I202" s="199" t="s">
        <v>15</v>
      </c>
      <c r="J202" s="198" t="s">
        <v>16</v>
      </c>
      <c r="K202" s="198" t="s">
        <v>17</v>
      </c>
      <c r="L202" s="198" t="s">
        <v>4365</v>
      </c>
      <c r="M202" s="198" t="s">
        <v>3190</v>
      </c>
      <c r="N202" s="198" t="s">
        <v>4332</v>
      </c>
      <c r="O202" s="198" t="s">
        <v>3201</v>
      </c>
      <c r="P202" s="198" t="s">
        <v>3192</v>
      </c>
      <c r="Q202" s="198" t="s">
        <v>3193</v>
      </c>
      <c r="R202" s="198" t="s">
        <v>3194</v>
      </c>
      <c r="S202" s="200">
        <v>37500</v>
      </c>
      <c r="T202" s="198"/>
      <c r="U202" s="198" t="s">
        <v>5</v>
      </c>
      <c r="V202" s="198" t="s">
        <v>2012</v>
      </c>
      <c r="W202" s="198" t="s">
        <v>2013</v>
      </c>
      <c r="X202" s="198"/>
      <c r="Y202" s="198">
        <v>1</v>
      </c>
      <c r="Z202" s="198"/>
      <c r="AA202" s="198"/>
      <c r="AB202" s="198">
        <v>245</v>
      </c>
      <c r="AC202" s="201" t="s">
        <v>3057</v>
      </c>
      <c r="AD202" s="201" t="s">
        <v>3057</v>
      </c>
      <c r="AE202" s="201">
        <v>0</v>
      </c>
    </row>
    <row r="203" spans="1:38" s="201" customFormat="1" x14ac:dyDescent="0.3">
      <c r="A203" s="226">
        <v>1721</v>
      </c>
      <c r="B203" s="198" t="s">
        <v>2598</v>
      </c>
      <c r="C203" s="198" t="s">
        <v>4948</v>
      </c>
      <c r="D203" s="198" t="s">
        <v>3547</v>
      </c>
      <c r="E203" s="198" t="s">
        <v>2358</v>
      </c>
      <c r="F203" s="198" t="s">
        <v>3187</v>
      </c>
      <c r="G203" s="198" t="s">
        <v>4958</v>
      </c>
      <c r="H203" s="198"/>
      <c r="I203" s="199" t="s">
        <v>764</v>
      </c>
      <c r="J203" s="198" t="s">
        <v>765</v>
      </c>
      <c r="K203" s="198" t="s">
        <v>759</v>
      </c>
      <c r="L203" s="198" t="s">
        <v>4945</v>
      </c>
      <c r="M203" s="198" t="s">
        <v>3190</v>
      </c>
      <c r="N203" s="198" t="s">
        <v>4332</v>
      </c>
      <c r="O203" s="198" t="s">
        <v>3363</v>
      </c>
      <c r="P203" s="198" t="s">
        <v>3192</v>
      </c>
      <c r="Q203" s="198" t="s">
        <v>3193</v>
      </c>
      <c r="R203" s="198" t="s">
        <v>3194</v>
      </c>
      <c r="S203" s="200">
        <v>39326</v>
      </c>
      <c r="T203" s="198"/>
      <c r="U203" s="198" t="s">
        <v>184</v>
      </c>
      <c r="V203" s="198" t="s">
        <v>2599</v>
      </c>
      <c r="W203" s="198" t="s">
        <v>2600</v>
      </c>
      <c r="X203" s="198"/>
      <c r="Y203" s="198"/>
      <c r="Z203" s="198"/>
      <c r="AA203" s="198">
        <v>1</v>
      </c>
      <c r="AB203" s="198">
        <v>1297</v>
      </c>
      <c r="AC203" s="201" t="s">
        <v>2702</v>
      </c>
      <c r="AD203" s="201" t="s">
        <v>5144</v>
      </c>
      <c r="AE203" s="201">
        <v>0</v>
      </c>
    </row>
    <row r="204" spans="1:38" s="201" customFormat="1" x14ac:dyDescent="0.3">
      <c r="A204" s="226">
        <v>1722</v>
      </c>
      <c r="B204" s="198" t="s">
        <v>2614</v>
      </c>
      <c r="C204" s="198" t="s">
        <v>4396</v>
      </c>
      <c r="D204" s="198" t="s">
        <v>3061</v>
      </c>
      <c r="E204" s="198"/>
      <c r="F204" s="198" t="s">
        <v>3187</v>
      </c>
      <c r="G204" s="198" t="s">
        <v>3556</v>
      </c>
      <c r="H204" s="198"/>
      <c r="I204" s="199" t="s">
        <v>387</v>
      </c>
      <c r="J204" s="198" t="s">
        <v>2616</v>
      </c>
      <c r="K204" s="198" t="s">
        <v>2617</v>
      </c>
      <c r="L204" s="198" t="s">
        <v>3557</v>
      </c>
      <c r="M204" s="198" t="s">
        <v>3211</v>
      </c>
      <c r="N204" s="198" t="s">
        <v>3212</v>
      </c>
      <c r="O204" s="198" t="s">
        <v>3201</v>
      </c>
      <c r="P204" s="198" t="s">
        <v>3192</v>
      </c>
      <c r="Q204" s="198" t="s">
        <v>3193</v>
      </c>
      <c r="R204" s="198" t="s">
        <v>3194</v>
      </c>
      <c r="S204" s="200">
        <v>38596</v>
      </c>
      <c r="T204" s="198"/>
      <c r="U204" s="198" t="s">
        <v>5</v>
      </c>
      <c r="V204" s="198" t="s">
        <v>2615</v>
      </c>
      <c r="W204" s="198" t="s">
        <v>2618</v>
      </c>
      <c r="X204" s="198"/>
      <c r="Y204" s="198">
        <v>1</v>
      </c>
      <c r="Z204" s="198"/>
      <c r="AA204" s="198"/>
      <c r="AB204" s="198">
        <v>23</v>
      </c>
      <c r="AC204" s="201" t="s">
        <v>2695</v>
      </c>
      <c r="AD204" s="201" t="s">
        <v>2695</v>
      </c>
      <c r="AE204" s="201">
        <v>0</v>
      </c>
    </row>
    <row r="205" spans="1:38" s="197" customFormat="1" x14ac:dyDescent="0.3">
      <c r="A205" s="226">
        <v>1723</v>
      </c>
      <c r="B205" s="185" t="s">
        <v>999</v>
      </c>
      <c r="C205" s="185" t="s">
        <v>4629</v>
      </c>
      <c r="D205" s="185" t="s">
        <v>478</v>
      </c>
      <c r="E205" s="185" t="s">
        <v>1000</v>
      </c>
      <c r="F205" s="185" t="s">
        <v>3187</v>
      </c>
      <c r="G205" s="185" t="s">
        <v>3558</v>
      </c>
      <c r="H205" s="185"/>
      <c r="I205" s="195" t="s">
        <v>12</v>
      </c>
      <c r="J205" s="185" t="s">
        <v>13</v>
      </c>
      <c r="K205" s="185" t="s">
        <v>14</v>
      </c>
      <c r="L205" s="185" t="s">
        <v>4615</v>
      </c>
      <c r="M205" s="185" t="s">
        <v>3190</v>
      </c>
      <c r="N205" s="185" t="s">
        <v>4332</v>
      </c>
      <c r="O205" s="185" t="s">
        <v>3201</v>
      </c>
      <c r="P205" s="185" t="s">
        <v>3192</v>
      </c>
      <c r="Q205" s="185" t="s">
        <v>3193</v>
      </c>
      <c r="R205" s="185" t="s">
        <v>3194</v>
      </c>
      <c r="S205" s="196">
        <v>39326</v>
      </c>
      <c r="T205" s="185"/>
      <c r="U205" s="185" t="s">
        <v>5</v>
      </c>
      <c r="V205" s="185" t="s">
        <v>1001</v>
      </c>
      <c r="W205" s="185" t="s">
        <v>1002</v>
      </c>
      <c r="X205" s="185">
        <v>1</v>
      </c>
      <c r="Y205" s="185">
        <v>1</v>
      </c>
      <c r="Z205" s="185"/>
      <c r="AA205" s="185"/>
      <c r="AB205" s="185">
        <v>229</v>
      </c>
      <c r="AC205" s="197" t="s">
        <v>2689</v>
      </c>
      <c r="AD205" s="197" t="s">
        <v>2689</v>
      </c>
      <c r="AE205" s="197">
        <v>1</v>
      </c>
      <c r="AH205" s="197">
        <v>1</v>
      </c>
    </row>
    <row r="206" spans="1:38" s="221" customFormat="1" x14ac:dyDescent="0.3">
      <c r="A206" s="226">
        <v>1724</v>
      </c>
      <c r="B206" s="218" t="s">
        <v>3559</v>
      </c>
      <c r="C206" s="218" t="s">
        <v>4803</v>
      </c>
      <c r="D206" s="218" t="s">
        <v>3560</v>
      </c>
      <c r="E206" s="218" t="s">
        <v>3561</v>
      </c>
      <c r="F206" s="218" t="s">
        <v>4301</v>
      </c>
      <c r="G206" s="218" t="s">
        <v>4801</v>
      </c>
      <c r="H206" s="218"/>
      <c r="I206" s="219" t="s">
        <v>364</v>
      </c>
      <c r="J206" s="218" t="s">
        <v>899</v>
      </c>
      <c r="K206" s="218" t="s">
        <v>900</v>
      </c>
      <c r="L206" s="218" t="s">
        <v>3374</v>
      </c>
      <c r="M206" s="218" t="s">
        <v>3190</v>
      </c>
      <c r="N206" s="218" t="s">
        <v>4332</v>
      </c>
      <c r="O206" s="218" t="s">
        <v>3483</v>
      </c>
      <c r="P206" s="218" t="s">
        <v>3192</v>
      </c>
      <c r="Q206" s="218" t="s">
        <v>3193</v>
      </c>
      <c r="R206" s="218" t="s">
        <v>3194</v>
      </c>
      <c r="S206" s="220">
        <v>39873</v>
      </c>
      <c r="T206" s="218">
        <v>1</v>
      </c>
      <c r="U206" s="218" t="s">
        <v>82</v>
      </c>
      <c r="V206" s="218" t="s">
        <v>5078</v>
      </c>
      <c r="W206" s="218" t="s">
        <v>5079</v>
      </c>
      <c r="X206" s="218"/>
      <c r="Y206" s="218"/>
      <c r="Z206" s="218">
        <v>1</v>
      </c>
      <c r="AA206" s="218"/>
      <c r="AB206" s="218">
        <v>45</v>
      </c>
      <c r="AC206" s="221" t="s">
        <v>2695</v>
      </c>
      <c r="AD206" s="221" t="s">
        <v>2695</v>
      </c>
      <c r="AE206" s="221">
        <v>1</v>
      </c>
      <c r="AI206" s="221">
        <v>1</v>
      </c>
      <c r="AK206" s="221" t="s">
        <v>5174</v>
      </c>
      <c r="AL206" s="221">
        <v>1</v>
      </c>
    </row>
    <row r="207" spans="1:38" s="221" customFormat="1" x14ac:dyDescent="0.3">
      <c r="A207" s="226">
        <v>1725</v>
      </c>
      <c r="B207" s="218" t="s">
        <v>3562</v>
      </c>
      <c r="C207" s="218" t="s">
        <v>4974</v>
      </c>
      <c r="D207" s="218" t="s">
        <v>3563</v>
      </c>
      <c r="E207" s="218" t="s">
        <v>3564</v>
      </c>
      <c r="F207" s="218" t="s">
        <v>4301</v>
      </c>
      <c r="G207" s="218" t="s">
        <v>4725</v>
      </c>
      <c r="H207" s="218"/>
      <c r="I207" s="219" t="s">
        <v>216</v>
      </c>
      <c r="J207" s="218" t="s">
        <v>13</v>
      </c>
      <c r="K207" s="218" t="s">
        <v>14</v>
      </c>
      <c r="L207" s="218" t="s">
        <v>4615</v>
      </c>
      <c r="M207" s="218" t="s">
        <v>3190</v>
      </c>
      <c r="N207" s="218" t="s">
        <v>4332</v>
      </c>
      <c r="O207" s="218" t="s">
        <v>3354</v>
      </c>
      <c r="P207" s="218" t="s">
        <v>3192</v>
      </c>
      <c r="Q207" s="218" t="s">
        <v>3193</v>
      </c>
      <c r="R207" s="218" t="s">
        <v>3194</v>
      </c>
      <c r="S207" s="220">
        <v>40292</v>
      </c>
      <c r="T207" s="218"/>
      <c r="U207" s="218" t="s">
        <v>184</v>
      </c>
      <c r="V207" s="218" t="s">
        <v>219</v>
      </c>
      <c r="W207" s="218" t="s">
        <v>217</v>
      </c>
      <c r="X207" s="218"/>
      <c r="Y207" s="218"/>
      <c r="Z207" s="218"/>
      <c r="AA207" s="218">
        <v>1</v>
      </c>
      <c r="AB207" s="218">
        <v>53</v>
      </c>
      <c r="AC207" s="221" t="s">
        <v>2689</v>
      </c>
      <c r="AD207" s="221" t="s">
        <v>2689</v>
      </c>
      <c r="AE207" s="221">
        <v>1</v>
      </c>
      <c r="AG207" s="221">
        <v>1</v>
      </c>
      <c r="AK207" s="221" t="s">
        <v>5174</v>
      </c>
      <c r="AL207" s="221">
        <v>1</v>
      </c>
    </row>
    <row r="208" spans="1:38" s="221" customFormat="1" x14ac:dyDescent="0.3">
      <c r="A208" s="226">
        <v>1726</v>
      </c>
      <c r="B208" s="218" t="s">
        <v>3565</v>
      </c>
      <c r="C208" s="218" t="s">
        <v>5121</v>
      </c>
      <c r="D208" s="218" t="s">
        <v>3197</v>
      </c>
      <c r="E208" s="218" t="s">
        <v>4943</v>
      </c>
      <c r="F208" s="218" t="s">
        <v>4301</v>
      </c>
      <c r="G208" s="218" t="s">
        <v>4295</v>
      </c>
      <c r="H208" s="218"/>
      <c r="I208" s="219" t="s">
        <v>41</v>
      </c>
      <c r="J208" s="218" t="s">
        <v>285</v>
      </c>
      <c r="K208" s="218" t="s">
        <v>286</v>
      </c>
      <c r="L208" s="218" t="s">
        <v>4932</v>
      </c>
      <c r="M208" s="218" t="s">
        <v>3190</v>
      </c>
      <c r="N208" s="218" t="s">
        <v>4332</v>
      </c>
      <c r="O208" s="218" t="s">
        <v>3199</v>
      </c>
      <c r="P208" s="218" t="s">
        <v>3192</v>
      </c>
      <c r="Q208" s="218" t="s">
        <v>3193</v>
      </c>
      <c r="R208" s="218" t="s">
        <v>3194</v>
      </c>
      <c r="S208" s="220">
        <v>40422</v>
      </c>
      <c r="T208" s="218"/>
      <c r="U208" s="218"/>
      <c r="V208" s="218"/>
      <c r="W208" s="218"/>
      <c r="X208" s="218"/>
      <c r="Y208" s="218"/>
      <c r="Z208" s="218">
        <v>1</v>
      </c>
      <c r="AA208" s="218"/>
      <c r="AB208" s="218">
        <v>16</v>
      </c>
      <c r="AC208" s="221" t="s">
        <v>3057</v>
      </c>
      <c r="AD208" s="221" t="s">
        <v>3057</v>
      </c>
      <c r="AE208" s="221">
        <v>0</v>
      </c>
      <c r="AK208" s="221" t="s">
        <v>5174</v>
      </c>
      <c r="AL208" s="221">
        <v>1</v>
      </c>
    </row>
    <row r="209" spans="1:38" s="221" customFormat="1" x14ac:dyDescent="0.3">
      <c r="A209" s="226">
        <v>1727</v>
      </c>
      <c r="B209" s="218" t="s">
        <v>3566</v>
      </c>
      <c r="C209" s="218" t="s">
        <v>4405</v>
      </c>
      <c r="D209" s="218" t="s">
        <v>3197</v>
      </c>
      <c r="E209" s="218" t="s">
        <v>3567</v>
      </c>
      <c r="F209" s="218" t="s">
        <v>4301</v>
      </c>
      <c r="G209" s="218" t="s">
        <v>4400</v>
      </c>
      <c r="H209" s="218"/>
      <c r="I209" s="219" t="s">
        <v>359</v>
      </c>
      <c r="J209" s="218" t="s">
        <v>1996</v>
      </c>
      <c r="K209" s="218" t="s">
        <v>1997</v>
      </c>
      <c r="L209" s="218" t="s">
        <v>3388</v>
      </c>
      <c r="M209" s="218" t="s">
        <v>3190</v>
      </c>
      <c r="N209" s="218" t="s">
        <v>4332</v>
      </c>
      <c r="O209" s="218" t="s">
        <v>3199</v>
      </c>
      <c r="P209" s="218" t="s">
        <v>3192</v>
      </c>
      <c r="Q209" s="218" t="s">
        <v>3193</v>
      </c>
      <c r="R209" s="218" t="s">
        <v>3194</v>
      </c>
      <c r="S209" s="220">
        <v>43344</v>
      </c>
      <c r="T209" s="218"/>
      <c r="U209" s="218"/>
      <c r="V209" s="218"/>
      <c r="W209" s="218"/>
      <c r="X209" s="218"/>
      <c r="Y209" s="218"/>
      <c r="Z209" s="218">
        <v>1</v>
      </c>
      <c r="AA209" s="218"/>
      <c r="AB209" s="218">
        <v>12</v>
      </c>
      <c r="AC209" s="221" t="s">
        <v>3057</v>
      </c>
      <c r="AD209" s="221" t="s">
        <v>3057</v>
      </c>
      <c r="AE209" s="221">
        <v>0</v>
      </c>
      <c r="AK209" s="221" t="s">
        <v>5174</v>
      </c>
      <c r="AL209" s="221">
        <v>1</v>
      </c>
    </row>
    <row r="210" spans="1:38" s="221" customFormat="1" x14ac:dyDescent="0.3">
      <c r="A210" s="226">
        <v>1728</v>
      </c>
      <c r="B210" s="218" t="s">
        <v>3568</v>
      </c>
      <c r="C210" s="218" t="s">
        <v>5130</v>
      </c>
      <c r="D210" s="218" t="s">
        <v>3267</v>
      </c>
      <c r="E210" s="218" t="s">
        <v>3569</v>
      </c>
      <c r="F210" s="218" t="s">
        <v>4301</v>
      </c>
      <c r="G210" s="218" t="s">
        <v>3570</v>
      </c>
      <c r="H210" s="218"/>
      <c r="I210" s="219" t="s">
        <v>22</v>
      </c>
      <c r="J210" s="218" t="s">
        <v>395</v>
      </c>
      <c r="K210" s="218" t="s">
        <v>396</v>
      </c>
      <c r="L210" s="218" t="s">
        <v>4906</v>
      </c>
      <c r="M210" s="218" t="s">
        <v>3190</v>
      </c>
      <c r="N210" s="218" t="s">
        <v>4332</v>
      </c>
      <c r="O210" s="218" t="s">
        <v>3201</v>
      </c>
      <c r="P210" s="218" t="s">
        <v>3192</v>
      </c>
      <c r="Q210" s="218" t="s">
        <v>3193</v>
      </c>
      <c r="R210" s="218" t="s">
        <v>3194</v>
      </c>
      <c r="S210" s="220">
        <v>43709</v>
      </c>
      <c r="T210" s="218">
        <v>1</v>
      </c>
      <c r="U210" s="218" t="s">
        <v>0</v>
      </c>
      <c r="V210" s="218" t="s">
        <v>5106</v>
      </c>
      <c r="W210" s="218" t="s">
        <v>5107</v>
      </c>
      <c r="X210" s="218"/>
      <c r="Y210" s="218">
        <v>1</v>
      </c>
      <c r="Z210" s="218"/>
      <c r="AA210" s="218"/>
      <c r="AB210" s="218">
        <v>0</v>
      </c>
      <c r="AC210" s="221" t="s">
        <v>3057</v>
      </c>
      <c r="AD210" s="221" t="s">
        <v>3057</v>
      </c>
      <c r="AE210" s="221">
        <v>0</v>
      </c>
      <c r="AK210" s="221" t="s">
        <v>5190</v>
      </c>
      <c r="AL210" s="221">
        <v>1</v>
      </c>
    </row>
    <row r="211" spans="1:38" s="221" customFormat="1" x14ac:dyDescent="0.3">
      <c r="A211" s="226">
        <v>1729</v>
      </c>
      <c r="B211" s="218" t="s">
        <v>3571</v>
      </c>
      <c r="C211" s="218" t="s">
        <v>5126</v>
      </c>
      <c r="D211" s="218" t="s">
        <v>3197</v>
      </c>
      <c r="E211" s="218" t="s">
        <v>3572</v>
      </c>
      <c r="F211" s="218" t="s">
        <v>4301</v>
      </c>
      <c r="G211" s="218" t="s">
        <v>3573</v>
      </c>
      <c r="H211" s="218"/>
      <c r="I211" s="219" t="s">
        <v>35</v>
      </c>
      <c r="J211" s="218" t="s">
        <v>1673</v>
      </c>
      <c r="K211" s="218" t="s">
        <v>1675</v>
      </c>
      <c r="L211" s="218" t="s">
        <v>4612</v>
      </c>
      <c r="M211" s="218" t="s">
        <v>3211</v>
      </c>
      <c r="N211" s="218" t="s">
        <v>3212</v>
      </c>
      <c r="O211" s="218" t="s">
        <v>3199</v>
      </c>
      <c r="P211" s="218" t="s">
        <v>3192</v>
      </c>
      <c r="Q211" s="218" t="s">
        <v>3193</v>
      </c>
      <c r="R211" s="218" t="s">
        <v>3194</v>
      </c>
      <c r="S211" s="220">
        <v>44075</v>
      </c>
      <c r="T211" s="218"/>
      <c r="U211" s="218"/>
      <c r="V211" s="218"/>
      <c r="W211" s="218"/>
      <c r="X211" s="218"/>
      <c r="Y211" s="218"/>
      <c r="Z211" s="218">
        <v>1</v>
      </c>
      <c r="AA211" s="218"/>
      <c r="AB211" s="218">
        <v>4</v>
      </c>
      <c r="AC211" s="221" t="s">
        <v>2687</v>
      </c>
      <c r="AD211" s="221" t="s">
        <v>3057</v>
      </c>
      <c r="AE211" s="221">
        <v>0</v>
      </c>
      <c r="AK211" s="221" t="s">
        <v>5174</v>
      </c>
      <c r="AL211" s="221">
        <v>1</v>
      </c>
    </row>
    <row r="212" spans="1:38" s="221" customFormat="1" x14ac:dyDescent="0.3">
      <c r="A212" s="226">
        <v>1730</v>
      </c>
      <c r="B212" s="218" t="s">
        <v>3574</v>
      </c>
      <c r="C212" s="218" t="s">
        <v>5125</v>
      </c>
      <c r="D212" s="218" t="s">
        <v>3269</v>
      </c>
      <c r="E212" s="218" t="s">
        <v>3575</v>
      </c>
      <c r="F212" s="218" t="s">
        <v>4301</v>
      </c>
      <c r="G212" s="218" t="s">
        <v>3576</v>
      </c>
      <c r="H212" s="218"/>
      <c r="I212" s="219" t="s">
        <v>1602</v>
      </c>
      <c r="J212" s="218" t="s">
        <v>1603</v>
      </c>
      <c r="K212" s="218" t="s">
        <v>1604</v>
      </c>
      <c r="L212" s="218" t="s">
        <v>3250</v>
      </c>
      <c r="M212" s="218" t="s">
        <v>3190</v>
      </c>
      <c r="N212" s="218" t="s">
        <v>4332</v>
      </c>
      <c r="O212" s="218" t="s">
        <v>3201</v>
      </c>
      <c r="P212" s="218" t="s">
        <v>3192</v>
      </c>
      <c r="Q212" s="218" t="s">
        <v>3193</v>
      </c>
      <c r="R212" s="218" t="s">
        <v>3194</v>
      </c>
      <c r="S212" s="220">
        <v>44011</v>
      </c>
      <c r="T212" s="218"/>
      <c r="U212" s="218"/>
      <c r="V212" s="218"/>
      <c r="W212" s="218"/>
      <c r="X212" s="218"/>
      <c r="Y212" s="218">
        <v>1</v>
      </c>
      <c r="Z212" s="218"/>
      <c r="AA212" s="218"/>
      <c r="AB212" s="218">
        <v>35</v>
      </c>
      <c r="AC212" s="221" t="s">
        <v>2689</v>
      </c>
      <c r="AD212" s="221" t="s">
        <v>5145</v>
      </c>
      <c r="AE212" s="221">
        <v>1</v>
      </c>
      <c r="AH212" s="221">
        <v>1</v>
      </c>
      <c r="AK212" s="221" t="s">
        <v>5174</v>
      </c>
      <c r="AL212" s="221">
        <v>1</v>
      </c>
    </row>
    <row r="213" spans="1:38" s="201" customFormat="1" x14ac:dyDescent="0.3">
      <c r="A213" s="226">
        <v>1731</v>
      </c>
      <c r="B213" s="198" t="s">
        <v>252</v>
      </c>
      <c r="C213" s="198" t="s">
        <v>3577</v>
      </c>
      <c r="D213" s="198" t="s">
        <v>478</v>
      </c>
      <c r="E213" s="198" t="s">
        <v>3578</v>
      </c>
      <c r="F213" s="198" t="s">
        <v>3187</v>
      </c>
      <c r="G213" s="198" t="s">
        <v>3579</v>
      </c>
      <c r="H213" s="198"/>
      <c r="I213" s="199" t="s">
        <v>253</v>
      </c>
      <c r="J213" s="198" t="s">
        <v>254</v>
      </c>
      <c r="K213" s="198" t="s">
        <v>255</v>
      </c>
      <c r="L213" s="198" t="s">
        <v>2670</v>
      </c>
      <c r="M213" s="198" t="s">
        <v>3190</v>
      </c>
      <c r="N213" s="198" t="s">
        <v>4332</v>
      </c>
      <c r="O213" s="198" t="s">
        <v>3201</v>
      </c>
      <c r="P213" s="198" t="s">
        <v>3192</v>
      </c>
      <c r="Q213" s="198" t="s">
        <v>3193</v>
      </c>
      <c r="R213" s="198" t="s">
        <v>3194</v>
      </c>
      <c r="S213" s="200">
        <v>40787</v>
      </c>
      <c r="T213" s="198"/>
      <c r="U213" s="198" t="s">
        <v>5</v>
      </c>
      <c r="V213" s="198" t="s">
        <v>3580</v>
      </c>
      <c r="W213" s="198" t="s">
        <v>256</v>
      </c>
      <c r="X213" s="198"/>
      <c r="Y213" s="198">
        <v>1</v>
      </c>
      <c r="Z213" s="198"/>
      <c r="AA213" s="198"/>
      <c r="AB213" s="198">
        <v>334</v>
      </c>
      <c r="AC213" s="201" t="s">
        <v>3058</v>
      </c>
      <c r="AD213" s="201" t="s">
        <v>5148</v>
      </c>
      <c r="AE213" s="201">
        <v>0</v>
      </c>
    </row>
    <row r="214" spans="1:38" s="201" customFormat="1" x14ac:dyDescent="0.3">
      <c r="A214" s="226">
        <v>1732</v>
      </c>
      <c r="B214" s="198" t="s">
        <v>1558</v>
      </c>
      <c r="C214" s="198" t="s">
        <v>4479</v>
      </c>
      <c r="D214" s="198" t="s">
        <v>3199</v>
      </c>
      <c r="E214" s="198" t="s">
        <v>1559</v>
      </c>
      <c r="F214" s="198" t="s">
        <v>3187</v>
      </c>
      <c r="G214" s="198" t="s">
        <v>4484</v>
      </c>
      <c r="H214" s="198"/>
      <c r="I214" s="199" t="s">
        <v>1349</v>
      </c>
      <c r="J214" s="198" t="s">
        <v>1561</v>
      </c>
      <c r="K214" s="198" t="s">
        <v>1562</v>
      </c>
      <c r="L214" s="198" t="s">
        <v>4486</v>
      </c>
      <c r="M214" s="198" t="s">
        <v>3190</v>
      </c>
      <c r="N214" s="198" t="s">
        <v>4332</v>
      </c>
      <c r="O214" s="198" t="s">
        <v>3199</v>
      </c>
      <c r="P214" s="198" t="s">
        <v>3192</v>
      </c>
      <c r="Q214" s="198" t="s">
        <v>3193</v>
      </c>
      <c r="R214" s="198" t="s">
        <v>3194</v>
      </c>
      <c r="S214" s="200">
        <v>23863</v>
      </c>
      <c r="T214" s="198"/>
      <c r="U214" s="198" t="s">
        <v>82</v>
      </c>
      <c r="V214" s="198" t="s">
        <v>1560</v>
      </c>
      <c r="W214" s="198" t="s">
        <v>1563</v>
      </c>
      <c r="X214" s="198"/>
      <c r="Y214" s="198"/>
      <c r="Z214" s="198">
        <v>1</v>
      </c>
      <c r="AA214" s="198"/>
      <c r="AB214" s="198">
        <v>180</v>
      </c>
      <c r="AC214" s="201" t="s">
        <v>2695</v>
      </c>
      <c r="AD214" s="202" t="s">
        <v>2695</v>
      </c>
      <c r="AE214" s="201">
        <v>0</v>
      </c>
    </row>
    <row r="215" spans="1:38" s="217" customFormat="1" x14ac:dyDescent="0.3">
      <c r="A215" s="226">
        <v>1733</v>
      </c>
      <c r="B215" s="216" t="s">
        <v>1368</v>
      </c>
      <c r="C215" s="216" t="s">
        <v>4371</v>
      </c>
      <c r="D215" s="216" t="s">
        <v>3581</v>
      </c>
      <c r="E215" s="216" t="s">
        <v>3582</v>
      </c>
      <c r="F215" s="216" t="s">
        <v>4301</v>
      </c>
      <c r="G215" s="216" t="s">
        <v>4352</v>
      </c>
      <c r="H215" s="216"/>
      <c r="I215" s="227" t="s">
        <v>15</v>
      </c>
      <c r="J215" s="216" t="s">
        <v>16</v>
      </c>
      <c r="K215" s="216" t="s">
        <v>17</v>
      </c>
      <c r="L215" s="216" t="s">
        <v>4365</v>
      </c>
      <c r="M215" s="216" t="s">
        <v>3190</v>
      </c>
      <c r="N215" s="216" t="s">
        <v>4332</v>
      </c>
      <c r="O215" s="216" t="s">
        <v>3312</v>
      </c>
      <c r="P215" s="216" t="s">
        <v>3192</v>
      </c>
      <c r="Q215" s="216" t="s">
        <v>3193</v>
      </c>
      <c r="R215" s="216" t="s">
        <v>3194</v>
      </c>
      <c r="S215" s="228">
        <v>25191</v>
      </c>
      <c r="T215" s="216"/>
      <c r="U215" s="216" t="s">
        <v>130</v>
      </c>
      <c r="V215" s="216" t="s">
        <v>1369</v>
      </c>
      <c r="W215" s="216" t="s">
        <v>1370</v>
      </c>
      <c r="X215" s="216"/>
      <c r="Y215" s="216"/>
      <c r="Z215" s="216"/>
      <c r="AA215" s="216">
        <v>1</v>
      </c>
      <c r="AB215" s="216">
        <v>304</v>
      </c>
      <c r="AC215" s="217" t="s">
        <v>3057</v>
      </c>
      <c r="AD215" s="217" t="s">
        <v>3057</v>
      </c>
      <c r="AE215" s="217">
        <v>1</v>
      </c>
      <c r="AI215" s="217">
        <v>1</v>
      </c>
      <c r="AK215" s="217" t="s">
        <v>5164</v>
      </c>
      <c r="AL215" s="221">
        <v>1</v>
      </c>
    </row>
    <row r="216" spans="1:38" s="197" customFormat="1" x14ac:dyDescent="0.3">
      <c r="A216" s="226">
        <v>1734</v>
      </c>
      <c r="B216" s="185" t="s">
        <v>2333</v>
      </c>
      <c r="C216" s="185" t="s">
        <v>4848</v>
      </c>
      <c r="D216" s="185" t="s">
        <v>3199</v>
      </c>
      <c r="E216" s="185" t="s">
        <v>2334</v>
      </c>
      <c r="F216" s="185" t="s">
        <v>3187</v>
      </c>
      <c r="G216" s="185" t="s">
        <v>4852</v>
      </c>
      <c r="H216" s="185"/>
      <c r="I216" s="195" t="s">
        <v>249</v>
      </c>
      <c r="J216" s="185" t="s">
        <v>289</v>
      </c>
      <c r="K216" s="185" t="s">
        <v>290</v>
      </c>
      <c r="L216" s="185" t="s">
        <v>3362</v>
      </c>
      <c r="M216" s="185" t="s">
        <v>3190</v>
      </c>
      <c r="N216" s="185" t="s">
        <v>4332</v>
      </c>
      <c r="O216" s="185" t="s">
        <v>3199</v>
      </c>
      <c r="P216" s="185" t="s">
        <v>3192</v>
      </c>
      <c r="Q216" s="185" t="s">
        <v>3193</v>
      </c>
      <c r="R216" s="185" t="s">
        <v>3194</v>
      </c>
      <c r="S216" s="196">
        <v>23863</v>
      </c>
      <c r="T216" s="185"/>
      <c r="U216" s="185" t="s">
        <v>82</v>
      </c>
      <c r="V216" s="185" t="s">
        <v>2335</v>
      </c>
      <c r="W216" s="185" t="s">
        <v>2336</v>
      </c>
      <c r="X216" s="185"/>
      <c r="Y216" s="185"/>
      <c r="Z216" s="185">
        <v>1</v>
      </c>
      <c r="AA216" s="185"/>
      <c r="AB216" s="185">
        <v>291</v>
      </c>
      <c r="AC216" s="197" t="s">
        <v>2687</v>
      </c>
      <c r="AD216" s="197" t="s">
        <v>2687</v>
      </c>
      <c r="AE216" s="197">
        <v>1</v>
      </c>
      <c r="AJ216" s="197">
        <v>1</v>
      </c>
    </row>
    <row r="217" spans="1:38" s="37" customFormat="1" x14ac:dyDescent="0.3">
      <c r="A217" s="174">
        <v>1735</v>
      </c>
      <c r="B217" s="302" t="s">
        <v>352</v>
      </c>
      <c r="C217" s="302" t="s">
        <v>4857</v>
      </c>
      <c r="D217" s="302" t="s">
        <v>3583</v>
      </c>
      <c r="E217" s="302" t="s">
        <v>353</v>
      </c>
      <c r="F217" s="302" t="s">
        <v>3187</v>
      </c>
      <c r="G217" s="302" t="s">
        <v>3584</v>
      </c>
      <c r="H217" s="302"/>
      <c r="I217" s="303" t="s">
        <v>342</v>
      </c>
      <c r="J217" s="302" t="s">
        <v>340</v>
      </c>
      <c r="K217" s="302" t="s">
        <v>343</v>
      </c>
      <c r="L217" s="302" t="s">
        <v>3449</v>
      </c>
      <c r="M217" s="302" t="s">
        <v>3217</v>
      </c>
      <c r="N217" s="302" t="s">
        <v>3205</v>
      </c>
      <c r="O217" s="302" t="s">
        <v>3312</v>
      </c>
      <c r="P217" s="302" t="s">
        <v>3192</v>
      </c>
      <c r="Q217" s="302" t="s">
        <v>3193</v>
      </c>
      <c r="R217" s="302" t="s">
        <v>3194</v>
      </c>
      <c r="S217" s="304">
        <v>23863</v>
      </c>
      <c r="T217" s="302">
        <v>2</v>
      </c>
      <c r="U217" s="302" t="s">
        <v>130</v>
      </c>
      <c r="V217" s="302" t="s">
        <v>354</v>
      </c>
      <c r="W217" s="302" t="s">
        <v>355</v>
      </c>
      <c r="X217" s="302"/>
      <c r="Y217" s="302"/>
      <c r="Z217" s="302"/>
      <c r="AA217" s="302">
        <v>1</v>
      </c>
      <c r="AB217" s="302">
        <v>251</v>
      </c>
      <c r="AC217" s="37" t="s">
        <v>3057</v>
      </c>
      <c r="AD217" s="37" t="s">
        <v>3057</v>
      </c>
      <c r="AE217" s="37">
        <v>0</v>
      </c>
      <c r="AK217" s="37" t="s">
        <v>5188</v>
      </c>
      <c r="AL217" s="37">
        <v>1</v>
      </c>
    </row>
    <row r="218" spans="1:38" s="201" customFormat="1" x14ac:dyDescent="0.3">
      <c r="A218" s="226">
        <v>1736</v>
      </c>
      <c r="B218" s="198" t="s">
        <v>1924</v>
      </c>
      <c r="C218" s="198" t="s">
        <v>4426</v>
      </c>
      <c r="D218" s="198" t="s">
        <v>3199</v>
      </c>
      <c r="E218" s="198" t="s">
        <v>1925</v>
      </c>
      <c r="F218" s="198" t="s">
        <v>3187</v>
      </c>
      <c r="G218" s="198" t="s">
        <v>4440</v>
      </c>
      <c r="H218" s="198" t="s">
        <v>3585</v>
      </c>
      <c r="I218" s="199" t="s">
        <v>1755</v>
      </c>
      <c r="J218" s="198" t="s">
        <v>63</v>
      </c>
      <c r="K218" s="198" t="s">
        <v>287</v>
      </c>
      <c r="L218" s="198" t="s">
        <v>4420</v>
      </c>
      <c r="M218" s="198" t="s">
        <v>3190</v>
      </c>
      <c r="N218" s="198" t="s">
        <v>4332</v>
      </c>
      <c r="O218" s="198" t="s">
        <v>3199</v>
      </c>
      <c r="P218" s="198" t="s">
        <v>3192</v>
      </c>
      <c r="Q218" s="198" t="s">
        <v>3193</v>
      </c>
      <c r="R218" s="198" t="s">
        <v>3194</v>
      </c>
      <c r="S218" s="200">
        <v>23863</v>
      </c>
      <c r="T218" s="198"/>
      <c r="U218" s="198" t="s">
        <v>82</v>
      </c>
      <c r="V218" s="198" t="s">
        <v>1926</v>
      </c>
      <c r="W218" s="198" t="s">
        <v>1927</v>
      </c>
      <c r="X218" s="198"/>
      <c r="Y218" s="198"/>
      <c r="Z218" s="198">
        <v>1</v>
      </c>
      <c r="AA218" s="198"/>
      <c r="AB218" s="198">
        <v>733</v>
      </c>
      <c r="AC218" s="201" t="s">
        <v>2695</v>
      </c>
      <c r="AD218" s="202" t="s">
        <v>2695</v>
      </c>
      <c r="AE218" s="201">
        <v>0</v>
      </c>
    </row>
    <row r="219" spans="1:38" s="217" customFormat="1" x14ac:dyDescent="0.3">
      <c r="A219" s="226">
        <v>1737</v>
      </c>
      <c r="B219" s="216" t="s">
        <v>3586</v>
      </c>
      <c r="C219" s="216" t="s">
        <v>4975</v>
      </c>
      <c r="D219" s="216" t="s">
        <v>3352</v>
      </c>
      <c r="E219" s="216" t="s">
        <v>3587</v>
      </c>
      <c r="F219" s="216" t="s">
        <v>3187</v>
      </c>
      <c r="G219" s="216" t="s">
        <v>4353</v>
      </c>
      <c r="H219" s="216"/>
      <c r="I219" s="227" t="s">
        <v>1805</v>
      </c>
      <c r="J219" s="216" t="s">
        <v>16</v>
      </c>
      <c r="K219" s="216" t="s">
        <v>17</v>
      </c>
      <c r="L219" s="216" t="s">
        <v>4365</v>
      </c>
      <c r="M219" s="216" t="s">
        <v>3190</v>
      </c>
      <c r="N219" s="216" t="s">
        <v>4332</v>
      </c>
      <c r="O219" s="216" t="s">
        <v>3354</v>
      </c>
      <c r="P219" s="216" t="s">
        <v>3192</v>
      </c>
      <c r="Q219" s="216" t="s">
        <v>3193</v>
      </c>
      <c r="R219" s="216" t="s">
        <v>3194</v>
      </c>
      <c r="S219" s="228">
        <v>24042</v>
      </c>
      <c r="T219" s="216"/>
      <c r="U219" s="216" t="s">
        <v>184</v>
      </c>
      <c r="V219" s="216" t="s">
        <v>1804</v>
      </c>
      <c r="W219" s="216" t="s">
        <v>1806</v>
      </c>
      <c r="X219" s="216"/>
      <c r="Y219" s="216"/>
      <c r="Z219" s="216"/>
      <c r="AA219" s="216">
        <v>1</v>
      </c>
      <c r="AB219" s="216">
        <v>913</v>
      </c>
      <c r="AC219" s="217" t="s">
        <v>3057</v>
      </c>
      <c r="AD219" s="217" t="s">
        <v>3057</v>
      </c>
      <c r="AE219" s="217">
        <v>1</v>
      </c>
      <c r="AG219" s="217">
        <v>1</v>
      </c>
      <c r="AK219" s="221" t="s">
        <v>5166</v>
      </c>
      <c r="AL219" s="221">
        <v>1</v>
      </c>
    </row>
    <row r="220" spans="1:38" s="197" customFormat="1" x14ac:dyDescent="0.3">
      <c r="A220" s="226">
        <v>1738</v>
      </c>
      <c r="B220" s="185" t="s">
        <v>3588</v>
      </c>
      <c r="C220" s="185" t="s">
        <v>4804</v>
      </c>
      <c r="D220" s="185" t="s">
        <v>3283</v>
      </c>
      <c r="E220" s="185" t="s">
        <v>2282</v>
      </c>
      <c r="F220" s="185" t="s">
        <v>4301</v>
      </c>
      <c r="G220" s="185" t="s">
        <v>4801</v>
      </c>
      <c r="H220" s="185"/>
      <c r="I220" s="195" t="s">
        <v>364</v>
      </c>
      <c r="J220" s="185" t="s">
        <v>899</v>
      </c>
      <c r="K220" s="185" t="s">
        <v>900</v>
      </c>
      <c r="L220" s="185" t="s">
        <v>3374</v>
      </c>
      <c r="M220" s="185" t="s">
        <v>3190</v>
      </c>
      <c r="N220" s="185" t="s">
        <v>4332</v>
      </c>
      <c r="O220" s="185" t="s">
        <v>3199</v>
      </c>
      <c r="P220" s="185" t="s">
        <v>3192</v>
      </c>
      <c r="Q220" s="185" t="s">
        <v>3193</v>
      </c>
      <c r="R220" s="185" t="s">
        <v>3194</v>
      </c>
      <c r="S220" s="196">
        <v>24534</v>
      </c>
      <c r="T220" s="185">
        <v>1</v>
      </c>
      <c r="U220" s="185" t="s">
        <v>82</v>
      </c>
      <c r="V220" s="185" t="s">
        <v>5078</v>
      </c>
      <c r="W220" s="185" t="s">
        <v>5079</v>
      </c>
      <c r="X220" s="185"/>
      <c r="Y220" s="185"/>
      <c r="Z220" s="185">
        <v>1</v>
      </c>
      <c r="AA220" s="185"/>
      <c r="AB220" s="185">
        <v>149</v>
      </c>
      <c r="AC220" s="197" t="s">
        <v>2695</v>
      </c>
      <c r="AD220" s="197" t="s">
        <v>2695</v>
      </c>
      <c r="AE220" s="197">
        <v>1</v>
      </c>
      <c r="AI220" s="197">
        <v>1</v>
      </c>
    </row>
    <row r="221" spans="1:38" s="197" customFormat="1" x14ac:dyDescent="0.3">
      <c r="A221" s="226">
        <v>1739</v>
      </c>
      <c r="B221" s="185" t="s">
        <v>201</v>
      </c>
      <c r="C221" s="185" t="s">
        <v>4630</v>
      </c>
      <c r="D221" s="185" t="s">
        <v>3589</v>
      </c>
      <c r="E221" s="185" t="s">
        <v>3590</v>
      </c>
      <c r="F221" s="185" t="s">
        <v>4301</v>
      </c>
      <c r="G221" s="185" t="s">
        <v>4726</v>
      </c>
      <c r="H221" s="185"/>
      <c r="I221" s="195" t="s">
        <v>12</v>
      </c>
      <c r="J221" s="185" t="s">
        <v>13</v>
      </c>
      <c r="K221" s="185" t="s">
        <v>14</v>
      </c>
      <c r="L221" s="185" t="s">
        <v>4615</v>
      </c>
      <c r="M221" s="185" t="s">
        <v>3190</v>
      </c>
      <c r="N221" s="185" t="s">
        <v>4332</v>
      </c>
      <c r="O221" s="185" t="s">
        <v>3254</v>
      </c>
      <c r="P221" s="185" t="s">
        <v>3192</v>
      </c>
      <c r="Q221" s="185" t="s">
        <v>3193</v>
      </c>
      <c r="R221" s="185" t="s">
        <v>3194</v>
      </c>
      <c r="S221" s="196">
        <v>24544</v>
      </c>
      <c r="T221" s="185"/>
      <c r="U221" s="185" t="s">
        <v>184</v>
      </c>
      <c r="V221" s="185" t="s">
        <v>202</v>
      </c>
      <c r="W221" s="185" t="s">
        <v>203</v>
      </c>
      <c r="X221" s="185"/>
      <c r="Y221" s="185"/>
      <c r="Z221" s="185"/>
      <c r="AA221" s="185">
        <v>1</v>
      </c>
      <c r="AB221" s="185">
        <v>266</v>
      </c>
      <c r="AC221" s="197" t="s">
        <v>2689</v>
      </c>
      <c r="AD221" s="197" t="s">
        <v>2689</v>
      </c>
      <c r="AE221" s="197">
        <v>1</v>
      </c>
      <c r="AF221" s="197">
        <v>1</v>
      </c>
    </row>
    <row r="222" spans="1:38" s="197" customFormat="1" x14ac:dyDescent="0.3">
      <c r="A222" s="226">
        <v>1740</v>
      </c>
      <c r="B222" s="185" t="s">
        <v>2029</v>
      </c>
      <c r="C222" s="185" t="s">
        <v>4372</v>
      </c>
      <c r="D222" s="185" t="s">
        <v>3543</v>
      </c>
      <c r="E222" s="185" t="s">
        <v>2025</v>
      </c>
      <c r="F222" s="185" t="s">
        <v>4301</v>
      </c>
      <c r="G222" s="185" t="s">
        <v>3591</v>
      </c>
      <c r="H222" s="185" t="s">
        <v>2027</v>
      </c>
      <c r="I222" s="195" t="s">
        <v>1885</v>
      </c>
      <c r="J222" s="185" t="s">
        <v>16</v>
      </c>
      <c r="K222" s="185" t="s">
        <v>17</v>
      </c>
      <c r="L222" s="185" t="s">
        <v>4365</v>
      </c>
      <c r="M222" s="185" t="s">
        <v>3190</v>
      </c>
      <c r="N222" s="185" t="s">
        <v>4332</v>
      </c>
      <c r="O222" s="185" t="s">
        <v>3254</v>
      </c>
      <c r="P222" s="185" t="s">
        <v>3192</v>
      </c>
      <c r="Q222" s="185" t="s">
        <v>3193</v>
      </c>
      <c r="R222" s="185" t="s">
        <v>3194</v>
      </c>
      <c r="S222" s="196">
        <v>24540</v>
      </c>
      <c r="T222" s="185"/>
      <c r="U222" s="185" t="s">
        <v>184</v>
      </c>
      <c r="V222" s="185" t="s">
        <v>2030</v>
      </c>
      <c r="W222" s="185" t="s">
        <v>2028</v>
      </c>
      <c r="X222" s="185"/>
      <c r="Y222" s="185"/>
      <c r="Z222" s="185"/>
      <c r="AA222" s="185">
        <v>1</v>
      </c>
      <c r="AB222" s="185">
        <v>695</v>
      </c>
      <c r="AC222" s="197" t="s">
        <v>3057</v>
      </c>
      <c r="AD222" s="197" t="s">
        <v>3057</v>
      </c>
      <c r="AE222" s="197">
        <v>1</v>
      </c>
      <c r="AH222" s="197">
        <v>1</v>
      </c>
    </row>
    <row r="223" spans="1:38" s="197" customFormat="1" x14ac:dyDescent="0.3">
      <c r="A223" s="226">
        <v>1741</v>
      </c>
      <c r="B223" s="185" t="s">
        <v>3118</v>
      </c>
      <c r="C223" s="185" t="s">
        <v>5074</v>
      </c>
      <c r="D223" s="185" t="s">
        <v>3592</v>
      </c>
      <c r="E223" s="185" t="s">
        <v>3593</v>
      </c>
      <c r="F223" s="185" t="s">
        <v>3187</v>
      </c>
      <c r="G223" s="185" t="s">
        <v>3122</v>
      </c>
      <c r="H223" s="185"/>
      <c r="I223" s="195" t="s">
        <v>192</v>
      </c>
      <c r="J223" s="185" t="s">
        <v>190</v>
      </c>
      <c r="K223" s="185" t="s">
        <v>193</v>
      </c>
      <c r="L223" s="185" t="s">
        <v>3594</v>
      </c>
      <c r="M223" s="185" t="s">
        <v>3190</v>
      </c>
      <c r="N223" s="185" t="s">
        <v>4332</v>
      </c>
      <c r="O223" s="185" t="s">
        <v>3595</v>
      </c>
      <c r="P223" s="185" t="s">
        <v>3192</v>
      </c>
      <c r="Q223" s="185" t="s">
        <v>3313</v>
      </c>
      <c r="R223" s="185" t="s">
        <v>3314</v>
      </c>
      <c r="S223" s="196">
        <v>24539</v>
      </c>
      <c r="T223" s="185">
        <v>2</v>
      </c>
      <c r="U223" s="185" t="s">
        <v>184</v>
      </c>
      <c r="V223" s="185" t="s">
        <v>5076</v>
      </c>
      <c r="W223" s="185" t="s">
        <v>5075</v>
      </c>
      <c r="X223" s="185"/>
      <c r="Y223" s="185"/>
      <c r="Z223" s="185"/>
      <c r="AA223" s="185">
        <v>1</v>
      </c>
      <c r="AB223" s="185">
        <v>284</v>
      </c>
      <c r="AC223" s="197" t="s">
        <v>2689</v>
      </c>
      <c r="AD223" s="197" t="s">
        <v>2689</v>
      </c>
      <c r="AE223" s="197">
        <v>1</v>
      </c>
      <c r="AH223" s="197">
        <v>1</v>
      </c>
    </row>
    <row r="224" spans="1:38" s="201" customFormat="1" x14ac:dyDescent="0.3">
      <c r="A224" s="226">
        <v>1742</v>
      </c>
      <c r="B224" s="198" t="s">
        <v>1239</v>
      </c>
      <c r="C224" s="198" t="s">
        <v>4631</v>
      </c>
      <c r="D224" s="198" t="s">
        <v>3199</v>
      </c>
      <c r="E224" s="198" t="s">
        <v>1240</v>
      </c>
      <c r="F224" s="198" t="s">
        <v>3187</v>
      </c>
      <c r="G224" s="198" t="s">
        <v>4749</v>
      </c>
      <c r="H224" s="198" t="s">
        <v>1242</v>
      </c>
      <c r="I224" s="199" t="s">
        <v>1041</v>
      </c>
      <c r="J224" s="198" t="s">
        <v>13</v>
      </c>
      <c r="K224" s="198" t="s">
        <v>14</v>
      </c>
      <c r="L224" s="198" t="s">
        <v>4615</v>
      </c>
      <c r="M224" s="198" t="s">
        <v>3190</v>
      </c>
      <c r="N224" s="198" t="s">
        <v>4332</v>
      </c>
      <c r="O224" s="198" t="s">
        <v>3199</v>
      </c>
      <c r="P224" s="198" t="s">
        <v>3192</v>
      </c>
      <c r="Q224" s="198" t="s">
        <v>3193</v>
      </c>
      <c r="R224" s="198" t="s">
        <v>3194</v>
      </c>
      <c r="S224" s="200">
        <v>24706</v>
      </c>
      <c r="T224" s="198"/>
      <c r="U224" s="198" t="s">
        <v>82</v>
      </c>
      <c r="V224" s="198" t="s">
        <v>1241</v>
      </c>
      <c r="W224" s="198" t="s">
        <v>1243</v>
      </c>
      <c r="X224" s="198"/>
      <c r="Y224" s="198"/>
      <c r="Z224" s="198">
        <v>1</v>
      </c>
      <c r="AA224" s="198"/>
      <c r="AB224" s="198">
        <v>606</v>
      </c>
      <c r="AC224" s="201" t="s">
        <v>2689</v>
      </c>
      <c r="AD224" s="201" t="s">
        <v>2689</v>
      </c>
      <c r="AE224" s="201">
        <v>0</v>
      </c>
    </row>
    <row r="225" spans="1:34" s="197" customFormat="1" x14ac:dyDescent="0.3">
      <c r="A225" s="226">
        <v>1743</v>
      </c>
      <c r="B225" s="185" t="s">
        <v>2031</v>
      </c>
      <c r="C225" s="185" t="s">
        <v>3596</v>
      </c>
      <c r="D225" s="185" t="s">
        <v>3186</v>
      </c>
      <c r="E225" s="185" t="s">
        <v>353</v>
      </c>
      <c r="F225" s="185" t="s">
        <v>3187</v>
      </c>
      <c r="G225" s="185" t="s">
        <v>3597</v>
      </c>
      <c r="H225" s="185"/>
      <c r="I225" s="195" t="s">
        <v>15</v>
      </c>
      <c r="J225" s="185" t="s">
        <v>16</v>
      </c>
      <c r="K225" s="185" t="s">
        <v>17</v>
      </c>
      <c r="L225" s="185" t="s">
        <v>4365</v>
      </c>
      <c r="M225" s="185" t="s">
        <v>3190</v>
      </c>
      <c r="N225" s="185" t="s">
        <v>4332</v>
      </c>
      <c r="O225" s="185" t="s">
        <v>3191</v>
      </c>
      <c r="P225" s="185" t="s">
        <v>3192</v>
      </c>
      <c r="Q225" s="185" t="s">
        <v>3193</v>
      </c>
      <c r="R225" s="185" t="s">
        <v>3194</v>
      </c>
      <c r="S225" s="196">
        <v>24754</v>
      </c>
      <c r="T225" s="185"/>
      <c r="U225" s="185" t="s">
        <v>19</v>
      </c>
      <c r="V225" s="185" t="s">
        <v>3598</v>
      </c>
      <c r="W225" s="185" t="s">
        <v>2032</v>
      </c>
      <c r="X225" s="185">
        <v>1</v>
      </c>
      <c r="Y225" s="185"/>
      <c r="Z225" s="185"/>
      <c r="AA225" s="185"/>
      <c r="AB225" s="185">
        <v>43</v>
      </c>
      <c r="AC225" s="197" t="s">
        <v>3057</v>
      </c>
      <c r="AD225" s="197" t="s">
        <v>3057</v>
      </c>
      <c r="AE225" s="197">
        <v>1</v>
      </c>
      <c r="AH225" s="197">
        <v>1</v>
      </c>
    </row>
    <row r="226" spans="1:34" s="201" customFormat="1" x14ac:dyDescent="0.3">
      <c r="A226" s="226">
        <v>1744</v>
      </c>
      <c r="B226" s="198" t="s">
        <v>1741</v>
      </c>
      <c r="C226" s="198" t="s">
        <v>4373</v>
      </c>
      <c r="D226" s="198" t="s">
        <v>3061</v>
      </c>
      <c r="E226" s="198" t="s">
        <v>3540</v>
      </c>
      <c r="F226" s="198" t="s">
        <v>3187</v>
      </c>
      <c r="G226" s="198" t="s">
        <v>3541</v>
      </c>
      <c r="H226" s="198"/>
      <c r="I226" s="199" t="s">
        <v>15</v>
      </c>
      <c r="J226" s="198" t="s">
        <v>16</v>
      </c>
      <c r="K226" s="198" t="s">
        <v>17</v>
      </c>
      <c r="L226" s="198" t="s">
        <v>4365</v>
      </c>
      <c r="M226" s="198" t="s">
        <v>3190</v>
      </c>
      <c r="N226" s="198" t="s">
        <v>4332</v>
      </c>
      <c r="O226" s="198" t="s">
        <v>3201</v>
      </c>
      <c r="P226" s="198" t="s">
        <v>3192</v>
      </c>
      <c r="Q226" s="198" t="s">
        <v>3193</v>
      </c>
      <c r="R226" s="198" t="s">
        <v>3194</v>
      </c>
      <c r="S226" s="200">
        <v>24754</v>
      </c>
      <c r="T226" s="198"/>
      <c r="U226" s="198" t="s">
        <v>5</v>
      </c>
      <c r="V226" s="198" t="s">
        <v>3599</v>
      </c>
      <c r="W226" s="198" t="s">
        <v>1742</v>
      </c>
      <c r="X226" s="198"/>
      <c r="Y226" s="198">
        <v>1</v>
      </c>
      <c r="Z226" s="198"/>
      <c r="AA226" s="198"/>
      <c r="AB226" s="198">
        <v>223</v>
      </c>
      <c r="AC226" s="201" t="s">
        <v>3057</v>
      </c>
      <c r="AD226" s="201" t="s">
        <v>3057</v>
      </c>
      <c r="AE226" s="201">
        <v>0</v>
      </c>
    </row>
    <row r="227" spans="1:34" s="201" customFormat="1" x14ac:dyDescent="0.3">
      <c r="A227" s="226">
        <v>1745</v>
      </c>
      <c r="B227" s="198" t="s">
        <v>1908</v>
      </c>
      <c r="C227" s="198" t="s">
        <v>4411</v>
      </c>
      <c r="D227" s="198" t="s">
        <v>478</v>
      </c>
      <c r="E227" s="198" t="s">
        <v>3535</v>
      </c>
      <c r="F227" s="198" t="s">
        <v>3187</v>
      </c>
      <c r="G227" s="198" t="s">
        <v>3600</v>
      </c>
      <c r="H227" s="198"/>
      <c r="I227" s="199" t="s">
        <v>22</v>
      </c>
      <c r="J227" s="198" t="s">
        <v>1909</v>
      </c>
      <c r="K227" s="198" t="s">
        <v>1910</v>
      </c>
      <c r="L227" s="198" t="s">
        <v>3601</v>
      </c>
      <c r="M227" s="198" t="s">
        <v>3190</v>
      </c>
      <c r="N227" s="198" t="s">
        <v>3205</v>
      </c>
      <c r="O227" s="198" t="s">
        <v>3201</v>
      </c>
      <c r="P227" s="198" t="s">
        <v>3192</v>
      </c>
      <c r="Q227" s="198" t="s">
        <v>3193</v>
      </c>
      <c r="R227" s="198" t="s">
        <v>3194</v>
      </c>
      <c r="S227" s="200">
        <v>24754</v>
      </c>
      <c r="T227" s="198">
        <v>2</v>
      </c>
      <c r="U227" s="198" t="s">
        <v>5</v>
      </c>
      <c r="V227" s="198" t="s">
        <v>3602</v>
      </c>
      <c r="W227" s="198" t="s">
        <v>1911</v>
      </c>
      <c r="X227" s="198"/>
      <c r="Y227" s="198">
        <v>1</v>
      </c>
      <c r="Z227" s="198"/>
      <c r="AA227" s="198"/>
      <c r="AB227" s="198">
        <v>94</v>
      </c>
      <c r="AC227" s="201" t="s">
        <v>3057</v>
      </c>
      <c r="AD227" s="201" t="s">
        <v>3057</v>
      </c>
      <c r="AE227" s="201">
        <v>0</v>
      </c>
    </row>
    <row r="228" spans="1:34" s="201" customFormat="1" x14ac:dyDescent="0.3">
      <c r="A228" s="226">
        <v>1746</v>
      </c>
      <c r="B228" s="198" t="s">
        <v>2234</v>
      </c>
      <c r="C228" s="198" t="s">
        <v>4396</v>
      </c>
      <c r="D228" s="198" t="s">
        <v>3061</v>
      </c>
      <c r="E228" s="198"/>
      <c r="F228" s="198" t="s">
        <v>3187</v>
      </c>
      <c r="G228" s="198" t="s">
        <v>3188</v>
      </c>
      <c r="H228" s="198"/>
      <c r="I228" s="199" t="s">
        <v>271</v>
      </c>
      <c r="J228" s="198" t="s">
        <v>2235</v>
      </c>
      <c r="K228" s="198" t="s">
        <v>2236</v>
      </c>
      <c r="L228" s="198" t="s">
        <v>3603</v>
      </c>
      <c r="M228" s="198" t="s">
        <v>3190</v>
      </c>
      <c r="N228" s="198" t="s">
        <v>4332</v>
      </c>
      <c r="O228" s="198" t="s">
        <v>3201</v>
      </c>
      <c r="P228" s="198" t="s">
        <v>3192</v>
      </c>
      <c r="Q228" s="198" t="s">
        <v>3193</v>
      </c>
      <c r="R228" s="198" t="s">
        <v>3194</v>
      </c>
      <c r="S228" s="200">
        <v>24754</v>
      </c>
      <c r="T228" s="198"/>
      <c r="U228" s="198" t="s">
        <v>5</v>
      </c>
      <c r="V228" s="198" t="s">
        <v>3604</v>
      </c>
      <c r="W228" s="198" t="s">
        <v>2237</v>
      </c>
      <c r="X228" s="198"/>
      <c r="Y228" s="198">
        <v>1</v>
      </c>
      <c r="Z228" s="198"/>
      <c r="AA228" s="198"/>
      <c r="AB228" s="198">
        <v>16</v>
      </c>
      <c r="AC228" s="201" t="s">
        <v>2709</v>
      </c>
      <c r="AD228" s="201" t="s">
        <v>2709</v>
      </c>
      <c r="AE228" s="201">
        <v>0</v>
      </c>
    </row>
    <row r="229" spans="1:34" s="201" customFormat="1" x14ac:dyDescent="0.3">
      <c r="A229" s="226">
        <v>1747</v>
      </c>
      <c r="B229" s="198" t="s">
        <v>1833</v>
      </c>
      <c r="C229" s="198" t="s">
        <v>4432</v>
      </c>
      <c r="D229" s="198" t="s">
        <v>3061</v>
      </c>
      <c r="E229" s="198" t="s">
        <v>3605</v>
      </c>
      <c r="F229" s="198" t="s">
        <v>3187</v>
      </c>
      <c r="G229" s="198" t="s">
        <v>3474</v>
      </c>
      <c r="H229" s="198"/>
      <c r="I229" s="199" t="s">
        <v>62</v>
      </c>
      <c r="J229" s="198" t="s">
        <v>63</v>
      </c>
      <c r="K229" s="198" t="s">
        <v>287</v>
      </c>
      <c r="L229" s="198" t="s">
        <v>4420</v>
      </c>
      <c r="M229" s="198" t="s">
        <v>3190</v>
      </c>
      <c r="N229" s="198" t="s">
        <v>4332</v>
      </c>
      <c r="O229" s="198" t="s">
        <v>3201</v>
      </c>
      <c r="P229" s="198" t="s">
        <v>3192</v>
      </c>
      <c r="Q229" s="198" t="s">
        <v>3193</v>
      </c>
      <c r="R229" s="198" t="s">
        <v>3194</v>
      </c>
      <c r="S229" s="200">
        <v>24754</v>
      </c>
      <c r="T229" s="198"/>
      <c r="U229" s="198" t="s">
        <v>5</v>
      </c>
      <c r="V229" s="198" t="s">
        <v>3606</v>
      </c>
      <c r="W229" s="198" t="s">
        <v>1834</v>
      </c>
      <c r="X229" s="198"/>
      <c r="Y229" s="198">
        <v>1</v>
      </c>
      <c r="Z229" s="198"/>
      <c r="AA229" s="198"/>
      <c r="AB229" s="198">
        <v>137</v>
      </c>
      <c r="AC229" s="201" t="s">
        <v>2695</v>
      </c>
      <c r="AD229" s="204" t="s">
        <v>2695</v>
      </c>
      <c r="AE229" s="201">
        <v>0</v>
      </c>
    </row>
    <row r="230" spans="1:34" s="201" customFormat="1" x14ac:dyDescent="0.3">
      <c r="A230" s="226">
        <v>1748</v>
      </c>
      <c r="B230" s="198" t="s">
        <v>2114</v>
      </c>
      <c r="C230" s="198" t="s">
        <v>3185</v>
      </c>
      <c r="D230" s="198" t="s">
        <v>3186</v>
      </c>
      <c r="E230" s="198"/>
      <c r="F230" s="198" t="s">
        <v>3187</v>
      </c>
      <c r="G230" s="198" t="s">
        <v>4471</v>
      </c>
      <c r="H230" s="198"/>
      <c r="I230" s="199" t="s">
        <v>2111</v>
      </c>
      <c r="J230" s="198" t="s">
        <v>2109</v>
      </c>
      <c r="K230" s="198" t="s">
        <v>2112</v>
      </c>
      <c r="L230" s="198" t="s">
        <v>3607</v>
      </c>
      <c r="M230" s="198" t="s">
        <v>3190</v>
      </c>
      <c r="N230" s="198" t="s">
        <v>4332</v>
      </c>
      <c r="O230" s="198" t="s">
        <v>3191</v>
      </c>
      <c r="P230" s="198" t="s">
        <v>3192</v>
      </c>
      <c r="Q230" s="198" t="s">
        <v>3193</v>
      </c>
      <c r="R230" s="198" t="s">
        <v>3194</v>
      </c>
      <c r="S230" s="200">
        <v>24754</v>
      </c>
      <c r="T230" s="198"/>
      <c r="U230" s="198" t="s">
        <v>19</v>
      </c>
      <c r="V230" s="198" t="s">
        <v>3608</v>
      </c>
      <c r="W230" s="198" t="s">
        <v>2115</v>
      </c>
      <c r="X230" s="198">
        <v>1</v>
      </c>
      <c r="Y230" s="198"/>
      <c r="Z230" s="198"/>
      <c r="AA230" s="198"/>
      <c r="AB230" s="198">
        <v>248</v>
      </c>
      <c r="AC230" s="201" t="s">
        <v>2689</v>
      </c>
      <c r="AD230" s="201" t="s">
        <v>5148</v>
      </c>
      <c r="AE230" s="201">
        <v>0</v>
      </c>
    </row>
    <row r="231" spans="1:34" s="197" customFormat="1" x14ac:dyDescent="0.3">
      <c r="A231" s="226">
        <v>1749</v>
      </c>
      <c r="B231" s="185" t="s">
        <v>2174</v>
      </c>
      <c r="C231" s="185" t="s">
        <v>3609</v>
      </c>
      <c r="D231" s="185" t="s">
        <v>3186</v>
      </c>
      <c r="E231" s="185" t="s">
        <v>3610</v>
      </c>
      <c r="F231" s="185" t="s">
        <v>3187</v>
      </c>
      <c r="G231" s="185" t="s">
        <v>3611</v>
      </c>
      <c r="H231" s="185"/>
      <c r="I231" s="195" t="s">
        <v>1602</v>
      </c>
      <c r="J231" s="185" t="s">
        <v>1603</v>
      </c>
      <c r="K231" s="185" t="s">
        <v>1604</v>
      </c>
      <c r="L231" s="185" t="s">
        <v>3250</v>
      </c>
      <c r="M231" s="185" t="s">
        <v>3217</v>
      </c>
      <c r="N231" s="185" t="s">
        <v>4332</v>
      </c>
      <c r="O231" s="185" t="s">
        <v>3191</v>
      </c>
      <c r="P231" s="185" t="s">
        <v>3192</v>
      </c>
      <c r="Q231" s="185" t="s">
        <v>3193</v>
      </c>
      <c r="R231" s="185" t="s">
        <v>3194</v>
      </c>
      <c r="S231" s="196">
        <v>24754</v>
      </c>
      <c r="T231" s="185"/>
      <c r="U231" s="185" t="s">
        <v>19</v>
      </c>
      <c r="V231" s="185" t="s">
        <v>3612</v>
      </c>
      <c r="W231" s="185" t="s">
        <v>2175</v>
      </c>
      <c r="X231" s="185">
        <v>1</v>
      </c>
      <c r="Y231" s="185"/>
      <c r="Z231" s="185"/>
      <c r="AA231" s="185"/>
      <c r="AB231" s="185">
        <v>135</v>
      </c>
      <c r="AC231" s="197" t="s">
        <v>2689</v>
      </c>
      <c r="AD231" s="197" t="s">
        <v>5145</v>
      </c>
      <c r="AE231" s="197">
        <v>1</v>
      </c>
      <c r="AH231" s="197">
        <v>1</v>
      </c>
    </row>
    <row r="232" spans="1:34" s="201" customFormat="1" x14ac:dyDescent="0.3">
      <c r="A232" s="226">
        <v>1750</v>
      </c>
      <c r="B232" s="198" t="s">
        <v>2451</v>
      </c>
      <c r="C232" s="198" t="s">
        <v>3200</v>
      </c>
      <c r="D232" s="198" t="s">
        <v>478</v>
      </c>
      <c r="E232" s="198"/>
      <c r="F232" s="198" t="s">
        <v>3187</v>
      </c>
      <c r="G232" s="198" t="s">
        <v>4311</v>
      </c>
      <c r="H232" s="198"/>
      <c r="I232" s="199" t="s">
        <v>609</v>
      </c>
      <c r="J232" s="198" t="s">
        <v>2452</v>
      </c>
      <c r="K232" s="198" t="s">
        <v>2453</v>
      </c>
      <c r="L232" s="198" t="s">
        <v>3613</v>
      </c>
      <c r="M232" s="198" t="s">
        <v>3190</v>
      </c>
      <c r="N232" s="198" t="s">
        <v>4332</v>
      </c>
      <c r="O232" s="198" t="s">
        <v>3201</v>
      </c>
      <c r="P232" s="198" t="s">
        <v>3192</v>
      </c>
      <c r="Q232" s="198" t="s">
        <v>3193</v>
      </c>
      <c r="R232" s="198" t="s">
        <v>3194</v>
      </c>
      <c r="S232" s="200">
        <v>24754</v>
      </c>
      <c r="T232" s="198"/>
      <c r="U232" s="198" t="s">
        <v>5</v>
      </c>
      <c r="V232" s="198" t="s">
        <v>3614</v>
      </c>
      <c r="W232" s="198" t="s">
        <v>2454</v>
      </c>
      <c r="X232" s="198"/>
      <c r="Y232" s="198">
        <v>1</v>
      </c>
      <c r="Z232" s="198"/>
      <c r="AA232" s="198"/>
      <c r="AB232" s="198">
        <v>78</v>
      </c>
      <c r="AC232" s="201" t="s">
        <v>3074</v>
      </c>
      <c r="AD232" s="201" t="s">
        <v>4987</v>
      </c>
      <c r="AE232" s="201">
        <v>0</v>
      </c>
    </row>
    <row r="233" spans="1:34" s="201" customFormat="1" x14ac:dyDescent="0.3">
      <c r="A233" s="226">
        <v>1751</v>
      </c>
      <c r="B233" s="198" t="s">
        <v>2081</v>
      </c>
      <c r="C233" s="198" t="s">
        <v>3615</v>
      </c>
      <c r="D233" s="198" t="s">
        <v>3186</v>
      </c>
      <c r="E233" s="198" t="s">
        <v>2082</v>
      </c>
      <c r="F233" s="198" t="s">
        <v>3187</v>
      </c>
      <c r="G233" s="198" t="s">
        <v>3616</v>
      </c>
      <c r="H233" s="198"/>
      <c r="I233" s="199" t="s">
        <v>2083</v>
      </c>
      <c r="J233" s="198" t="s">
        <v>2084</v>
      </c>
      <c r="K233" s="198" t="s">
        <v>2085</v>
      </c>
      <c r="L233" s="198" t="s">
        <v>3617</v>
      </c>
      <c r="M233" s="198" t="s">
        <v>3190</v>
      </c>
      <c r="N233" s="198" t="s">
        <v>4332</v>
      </c>
      <c r="O233" s="198" t="s">
        <v>3191</v>
      </c>
      <c r="P233" s="198" t="s">
        <v>3192</v>
      </c>
      <c r="Q233" s="198" t="s">
        <v>3193</v>
      </c>
      <c r="R233" s="198" t="s">
        <v>3194</v>
      </c>
      <c r="S233" s="200">
        <v>24754</v>
      </c>
      <c r="T233" s="198"/>
      <c r="U233" s="198" t="s">
        <v>19</v>
      </c>
      <c r="V233" s="198" t="s">
        <v>3618</v>
      </c>
      <c r="W233" s="198" t="s">
        <v>2086</v>
      </c>
      <c r="X233" s="198">
        <v>1</v>
      </c>
      <c r="Y233" s="198"/>
      <c r="Z233" s="198"/>
      <c r="AA233" s="198"/>
      <c r="AB233" s="198">
        <v>65</v>
      </c>
      <c r="AC233" s="201" t="s">
        <v>3057</v>
      </c>
      <c r="AD233" s="201" t="s">
        <v>3057</v>
      </c>
      <c r="AE233" s="201">
        <v>0</v>
      </c>
    </row>
    <row r="234" spans="1:34" s="201" customFormat="1" x14ac:dyDescent="0.3">
      <c r="A234" s="226">
        <v>1752</v>
      </c>
      <c r="B234" s="198" t="s">
        <v>1871</v>
      </c>
      <c r="C234" s="198" t="s">
        <v>3200</v>
      </c>
      <c r="D234" s="198" t="s">
        <v>478</v>
      </c>
      <c r="E234" s="198"/>
      <c r="F234" s="198" t="s">
        <v>3187</v>
      </c>
      <c r="G234" s="198" t="s">
        <v>4511</v>
      </c>
      <c r="H234" s="198"/>
      <c r="I234" s="199" t="s">
        <v>156</v>
      </c>
      <c r="J234" s="198" t="s">
        <v>1872</v>
      </c>
      <c r="K234" s="198" t="s">
        <v>1873</v>
      </c>
      <c r="L234" s="198" t="s">
        <v>3619</v>
      </c>
      <c r="M234" s="198" t="s">
        <v>3190</v>
      </c>
      <c r="N234" s="198" t="s">
        <v>4332</v>
      </c>
      <c r="O234" s="198" t="s">
        <v>3201</v>
      </c>
      <c r="P234" s="198" t="s">
        <v>3192</v>
      </c>
      <c r="Q234" s="198" t="s">
        <v>3193</v>
      </c>
      <c r="R234" s="198" t="s">
        <v>3194</v>
      </c>
      <c r="S234" s="200">
        <v>24754</v>
      </c>
      <c r="T234" s="198"/>
      <c r="U234" s="198" t="s">
        <v>5</v>
      </c>
      <c r="V234" s="198" t="s">
        <v>3620</v>
      </c>
      <c r="W234" s="198" t="s">
        <v>1874</v>
      </c>
      <c r="X234" s="198"/>
      <c r="Y234" s="198">
        <v>1</v>
      </c>
      <c r="Z234" s="198"/>
      <c r="AA234" s="198"/>
      <c r="AB234" s="198">
        <v>35</v>
      </c>
      <c r="AC234" s="201" t="s">
        <v>3057</v>
      </c>
      <c r="AD234" s="201" t="s">
        <v>3057</v>
      </c>
      <c r="AE234" s="201">
        <v>0</v>
      </c>
    </row>
    <row r="235" spans="1:34" s="201" customFormat="1" x14ac:dyDescent="0.3">
      <c r="A235" s="226">
        <v>1753</v>
      </c>
      <c r="B235" s="198" t="s">
        <v>1883</v>
      </c>
      <c r="C235" s="198" t="s">
        <v>3200</v>
      </c>
      <c r="D235" s="198" t="s">
        <v>478</v>
      </c>
      <c r="E235" s="198"/>
      <c r="F235" s="198" t="s">
        <v>3187</v>
      </c>
      <c r="G235" s="198" t="s">
        <v>3621</v>
      </c>
      <c r="H235" s="198"/>
      <c r="I235" s="199" t="s">
        <v>249</v>
      </c>
      <c r="J235" s="198" t="s">
        <v>3622</v>
      </c>
      <c r="K235" s="198" t="s">
        <v>1885</v>
      </c>
      <c r="L235" s="198" t="s">
        <v>3623</v>
      </c>
      <c r="M235" s="198" t="s">
        <v>3190</v>
      </c>
      <c r="N235" s="198" t="s">
        <v>4332</v>
      </c>
      <c r="O235" s="198" t="s">
        <v>3201</v>
      </c>
      <c r="P235" s="198" t="s">
        <v>3192</v>
      </c>
      <c r="Q235" s="198" t="s">
        <v>3193</v>
      </c>
      <c r="R235" s="198" t="s">
        <v>3194</v>
      </c>
      <c r="S235" s="200">
        <v>24754</v>
      </c>
      <c r="T235" s="198"/>
      <c r="U235" s="198" t="s">
        <v>5</v>
      </c>
      <c r="V235" s="198" t="s">
        <v>1884</v>
      </c>
      <c r="W235" s="198" t="s">
        <v>1886</v>
      </c>
      <c r="X235" s="198"/>
      <c r="Y235" s="198">
        <v>1</v>
      </c>
      <c r="Z235" s="198"/>
      <c r="AA235" s="198"/>
      <c r="AB235" s="198">
        <v>50</v>
      </c>
      <c r="AC235" s="201" t="s">
        <v>2687</v>
      </c>
      <c r="AD235" s="201" t="s">
        <v>2687</v>
      </c>
      <c r="AE235" s="201">
        <v>0</v>
      </c>
    </row>
    <row r="236" spans="1:34" s="201" customFormat="1" x14ac:dyDescent="0.3">
      <c r="A236" s="226">
        <v>1754</v>
      </c>
      <c r="B236" s="198" t="s">
        <v>1278</v>
      </c>
      <c r="C236" s="198" t="s">
        <v>4396</v>
      </c>
      <c r="D236" s="198" t="s">
        <v>3061</v>
      </c>
      <c r="E236" s="198"/>
      <c r="F236" s="198" t="s">
        <v>3187</v>
      </c>
      <c r="G236" s="198" t="s">
        <v>3624</v>
      </c>
      <c r="H236" s="198"/>
      <c r="I236" s="199" t="s">
        <v>41</v>
      </c>
      <c r="J236" s="198" t="s">
        <v>1279</v>
      </c>
      <c r="K236" s="198" t="s">
        <v>1280</v>
      </c>
      <c r="L236" s="198" t="s">
        <v>3625</v>
      </c>
      <c r="M236" s="198" t="s">
        <v>3190</v>
      </c>
      <c r="N236" s="198" t="s">
        <v>3205</v>
      </c>
      <c r="O236" s="198" t="s">
        <v>3201</v>
      </c>
      <c r="P236" s="198" t="s">
        <v>3192</v>
      </c>
      <c r="Q236" s="198" t="s">
        <v>3193</v>
      </c>
      <c r="R236" s="198" t="s">
        <v>3194</v>
      </c>
      <c r="S236" s="200">
        <v>24754</v>
      </c>
      <c r="T236" s="198"/>
      <c r="U236" s="198" t="s">
        <v>5</v>
      </c>
      <c r="V236" s="198" t="s">
        <v>3626</v>
      </c>
      <c r="W236" s="198" t="s">
        <v>1281</v>
      </c>
      <c r="X236" s="198"/>
      <c r="Y236" s="198">
        <v>1</v>
      </c>
      <c r="Z236" s="198"/>
      <c r="AA236" s="198"/>
      <c r="AB236" s="198">
        <v>17</v>
      </c>
      <c r="AC236" s="201" t="s">
        <v>3057</v>
      </c>
      <c r="AD236" s="201" t="s">
        <v>3057</v>
      </c>
      <c r="AE236" s="201">
        <v>0</v>
      </c>
    </row>
    <row r="237" spans="1:34" s="197" customFormat="1" x14ac:dyDescent="0.3">
      <c r="A237" s="226">
        <v>1755</v>
      </c>
      <c r="B237" s="185" t="s">
        <v>1282</v>
      </c>
      <c r="C237" s="185" t="s">
        <v>4396</v>
      </c>
      <c r="D237" s="185" t="s">
        <v>3245</v>
      </c>
      <c r="E237" s="185"/>
      <c r="F237" s="185" t="s">
        <v>3187</v>
      </c>
      <c r="G237" s="185" t="s">
        <v>3627</v>
      </c>
      <c r="H237" s="185"/>
      <c r="I237" s="195" t="s">
        <v>22</v>
      </c>
      <c r="J237" s="185" t="s">
        <v>1283</v>
      </c>
      <c r="K237" s="185" t="s">
        <v>464</v>
      </c>
      <c r="L237" s="185" t="s">
        <v>3628</v>
      </c>
      <c r="M237" s="185" t="s">
        <v>3190</v>
      </c>
      <c r="N237" s="185" t="s">
        <v>4332</v>
      </c>
      <c r="O237" s="185" t="s">
        <v>3201</v>
      </c>
      <c r="P237" s="185" t="s">
        <v>3192</v>
      </c>
      <c r="Q237" s="185" t="s">
        <v>3193</v>
      </c>
      <c r="R237" s="185" t="s">
        <v>3194</v>
      </c>
      <c r="S237" s="196">
        <v>31299</v>
      </c>
      <c r="T237" s="185"/>
      <c r="U237" s="185" t="s">
        <v>5</v>
      </c>
      <c r="V237" s="185" t="s">
        <v>1284</v>
      </c>
      <c r="W237" s="185" t="s">
        <v>1285</v>
      </c>
      <c r="X237" s="185"/>
      <c r="Y237" s="185">
        <v>1</v>
      </c>
      <c r="Z237" s="185"/>
      <c r="AA237" s="185"/>
      <c r="AB237" s="185">
        <v>29</v>
      </c>
      <c r="AC237" s="197" t="s">
        <v>3057</v>
      </c>
      <c r="AD237" s="197" t="s">
        <v>3057</v>
      </c>
      <c r="AE237" s="197">
        <v>1</v>
      </c>
      <c r="AH237" s="197">
        <v>1</v>
      </c>
    </row>
    <row r="238" spans="1:34" s="201" customFormat="1" x14ac:dyDescent="0.3">
      <c r="A238" s="226">
        <v>1756</v>
      </c>
      <c r="B238" s="198" t="s">
        <v>1289</v>
      </c>
      <c r="C238" s="198" t="s">
        <v>4396</v>
      </c>
      <c r="D238" s="198" t="s">
        <v>3061</v>
      </c>
      <c r="E238" s="198"/>
      <c r="F238" s="198" t="s">
        <v>3187</v>
      </c>
      <c r="G238" s="198" t="s">
        <v>4530</v>
      </c>
      <c r="H238" s="198"/>
      <c r="I238" s="199" t="s">
        <v>722</v>
      </c>
      <c r="J238" s="198" t="s">
        <v>1290</v>
      </c>
      <c r="K238" s="198" t="s">
        <v>1292</v>
      </c>
      <c r="L238" s="198" t="s">
        <v>3629</v>
      </c>
      <c r="M238" s="198" t="s">
        <v>3190</v>
      </c>
      <c r="N238" s="198" t="s">
        <v>3205</v>
      </c>
      <c r="O238" s="198" t="s">
        <v>3201</v>
      </c>
      <c r="P238" s="198" t="s">
        <v>3192</v>
      </c>
      <c r="Q238" s="198" t="s">
        <v>3193</v>
      </c>
      <c r="R238" s="198" t="s">
        <v>3194</v>
      </c>
      <c r="S238" s="200">
        <v>24754</v>
      </c>
      <c r="T238" s="198"/>
      <c r="U238" s="198" t="s">
        <v>5</v>
      </c>
      <c r="V238" s="198" t="s">
        <v>1291</v>
      </c>
      <c r="W238" s="198" t="s">
        <v>1293</v>
      </c>
      <c r="X238" s="198"/>
      <c r="Y238" s="198">
        <v>1</v>
      </c>
      <c r="Z238" s="198"/>
      <c r="AA238" s="198"/>
      <c r="AB238" s="198">
        <v>93</v>
      </c>
      <c r="AC238" s="201" t="s">
        <v>3057</v>
      </c>
      <c r="AD238" s="201" t="s">
        <v>3057</v>
      </c>
      <c r="AE238" s="201">
        <v>0</v>
      </c>
    </row>
    <row r="239" spans="1:34" s="201" customFormat="1" x14ac:dyDescent="0.3">
      <c r="A239" s="226">
        <v>1757</v>
      </c>
      <c r="B239" s="198" t="s">
        <v>1301</v>
      </c>
      <c r="C239" s="198" t="s">
        <v>4396</v>
      </c>
      <c r="D239" s="198" t="s">
        <v>3061</v>
      </c>
      <c r="E239" s="198"/>
      <c r="F239" s="198" t="s">
        <v>3187</v>
      </c>
      <c r="G239" s="198" t="s">
        <v>3627</v>
      </c>
      <c r="H239" s="198"/>
      <c r="I239" s="199" t="s">
        <v>264</v>
      </c>
      <c r="J239" s="198" t="s">
        <v>1302</v>
      </c>
      <c r="K239" s="198" t="s">
        <v>785</v>
      </c>
      <c r="L239" s="198" t="s">
        <v>4532</v>
      </c>
      <c r="M239" s="198" t="s">
        <v>3190</v>
      </c>
      <c r="N239" s="198" t="s">
        <v>4332</v>
      </c>
      <c r="O239" s="198" t="s">
        <v>3201</v>
      </c>
      <c r="P239" s="198" t="s">
        <v>3192</v>
      </c>
      <c r="Q239" s="198" t="s">
        <v>3193</v>
      </c>
      <c r="R239" s="198" t="s">
        <v>3194</v>
      </c>
      <c r="S239" s="200">
        <v>24754</v>
      </c>
      <c r="T239" s="198"/>
      <c r="U239" s="198" t="s">
        <v>5</v>
      </c>
      <c r="V239" s="198" t="s">
        <v>3630</v>
      </c>
      <c r="W239" s="198" t="s">
        <v>1303</v>
      </c>
      <c r="X239" s="198"/>
      <c r="Y239" s="198">
        <v>1</v>
      </c>
      <c r="Z239" s="198"/>
      <c r="AA239" s="198"/>
      <c r="AB239" s="198">
        <v>61</v>
      </c>
      <c r="AC239" s="201" t="s">
        <v>2687</v>
      </c>
      <c r="AD239" s="201" t="s">
        <v>2687</v>
      </c>
      <c r="AE239" s="201">
        <v>0</v>
      </c>
    </row>
    <row r="240" spans="1:34" s="197" customFormat="1" x14ac:dyDescent="0.3">
      <c r="A240" s="226">
        <v>1758</v>
      </c>
      <c r="B240" s="185" t="s">
        <v>778</v>
      </c>
      <c r="C240" s="185" t="s">
        <v>4537</v>
      </c>
      <c r="D240" s="185" t="s">
        <v>3061</v>
      </c>
      <c r="E240" s="185" t="s">
        <v>3631</v>
      </c>
      <c r="F240" s="185" t="s">
        <v>3187</v>
      </c>
      <c r="G240" s="185" t="s">
        <v>3632</v>
      </c>
      <c r="H240" s="185"/>
      <c r="I240" s="195" t="s">
        <v>1</v>
      </c>
      <c r="J240" s="185" t="s">
        <v>779</v>
      </c>
      <c r="K240" s="185" t="s">
        <v>780</v>
      </c>
      <c r="L240" s="185" t="s">
        <v>2669</v>
      </c>
      <c r="M240" s="185" t="s">
        <v>3190</v>
      </c>
      <c r="N240" s="185" t="s">
        <v>4332</v>
      </c>
      <c r="O240" s="185" t="s">
        <v>3201</v>
      </c>
      <c r="P240" s="185" t="s">
        <v>3192</v>
      </c>
      <c r="Q240" s="185" t="s">
        <v>3193</v>
      </c>
      <c r="R240" s="185" t="s">
        <v>3194</v>
      </c>
      <c r="S240" s="196">
        <v>24754</v>
      </c>
      <c r="T240" s="185"/>
      <c r="U240" s="185" t="s">
        <v>5</v>
      </c>
      <c r="V240" s="185" t="s">
        <v>3633</v>
      </c>
      <c r="W240" s="185" t="s">
        <v>781</v>
      </c>
      <c r="X240" s="185"/>
      <c r="Y240" s="185">
        <v>1</v>
      </c>
      <c r="Z240" s="185"/>
      <c r="AA240" s="185"/>
      <c r="AB240" s="185">
        <v>154</v>
      </c>
      <c r="AC240" s="197" t="s">
        <v>2702</v>
      </c>
      <c r="AD240" s="197" t="s">
        <v>5137</v>
      </c>
      <c r="AE240" s="197">
        <v>1</v>
      </c>
      <c r="AG240" s="197">
        <v>1</v>
      </c>
    </row>
    <row r="241" spans="1:36" s="201" customFormat="1" x14ac:dyDescent="0.3">
      <c r="A241" s="226">
        <v>1759</v>
      </c>
      <c r="B241" s="198" t="s">
        <v>2209</v>
      </c>
      <c r="C241" s="198" t="s">
        <v>3185</v>
      </c>
      <c r="D241" s="198" t="s">
        <v>3186</v>
      </c>
      <c r="E241" s="198"/>
      <c r="F241" s="198" t="s">
        <v>3187</v>
      </c>
      <c r="G241" s="198" t="s">
        <v>3634</v>
      </c>
      <c r="H241" s="198"/>
      <c r="I241" s="199" t="s">
        <v>528</v>
      </c>
      <c r="J241" s="198" t="s">
        <v>529</v>
      </c>
      <c r="K241" s="198" t="s">
        <v>530</v>
      </c>
      <c r="L241" s="198" t="s">
        <v>3635</v>
      </c>
      <c r="M241" s="198" t="s">
        <v>3190</v>
      </c>
      <c r="N241" s="198" t="s">
        <v>4332</v>
      </c>
      <c r="O241" s="198" t="s">
        <v>3191</v>
      </c>
      <c r="P241" s="198" t="s">
        <v>3192</v>
      </c>
      <c r="Q241" s="198" t="s">
        <v>3193</v>
      </c>
      <c r="R241" s="198" t="s">
        <v>3194</v>
      </c>
      <c r="S241" s="200">
        <v>24754</v>
      </c>
      <c r="T241" s="198"/>
      <c r="U241" s="198" t="s">
        <v>19</v>
      </c>
      <c r="V241" s="198" t="s">
        <v>3636</v>
      </c>
      <c r="W241" s="198" t="s">
        <v>2210</v>
      </c>
      <c r="X241" s="198">
        <v>1</v>
      </c>
      <c r="Y241" s="198"/>
      <c r="Z241" s="198"/>
      <c r="AA241" s="198"/>
      <c r="AB241" s="198">
        <v>120</v>
      </c>
      <c r="AC241" s="201" t="s">
        <v>4993</v>
      </c>
      <c r="AD241" s="201" t="s">
        <v>5145</v>
      </c>
      <c r="AE241" s="201">
        <v>0</v>
      </c>
    </row>
    <row r="242" spans="1:36" s="197" customFormat="1" x14ac:dyDescent="0.3">
      <c r="A242" s="226">
        <v>1760</v>
      </c>
      <c r="B242" s="185" t="s">
        <v>702</v>
      </c>
      <c r="C242" s="185" t="s">
        <v>4863</v>
      </c>
      <c r="D242" s="185" t="s">
        <v>3061</v>
      </c>
      <c r="E242" s="185" t="s">
        <v>3637</v>
      </c>
      <c r="F242" s="185" t="s">
        <v>3187</v>
      </c>
      <c r="G242" s="185" t="s">
        <v>3638</v>
      </c>
      <c r="H242" s="185"/>
      <c r="I242" s="195" t="s">
        <v>367</v>
      </c>
      <c r="J242" s="185" t="s">
        <v>703</v>
      </c>
      <c r="K242" s="185" t="s">
        <v>704</v>
      </c>
      <c r="L242" s="185" t="s">
        <v>3639</v>
      </c>
      <c r="M242" s="185" t="s">
        <v>3217</v>
      </c>
      <c r="N242" s="185" t="s">
        <v>4332</v>
      </c>
      <c r="O242" s="185" t="s">
        <v>3201</v>
      </c>
      <c r="P242" s="185" t="s">
        <v>3192</v>
      </c>
      <c r="Q242" s="185" t="s">
        <v>3193</v>
      </c>
      <c r="R242" s="185" t="s">
        <v>3194</v>
      </c>
      <c r="S242" s="196">
        <v>24756</v>
      </c>
      <c r="T242" s="185"/>
      <c r="U242" s="185" t="s">
        <v>5</v>
      </c>
      <c r="V242" s="185" t="s">
        <v>3640</v>
      </c>
      <c r="W242" s="185" t="s">
        <v>705</v>
      </c>
      <c r="X242" s="185"/>
      <c r="Y242" s="185">
        <v>1</v>
      </c>
      <c r="Z242" s="185"/>
      <c r="AA242" s="185"/>
      <c r="AB242" s="185">
        <v>203</v>
      </c>
      <c r="AC242" s="197" t="s">
        <v>3059</v>
      </c>
      <c r="AD242" s="197" t="s">
        <v>5146</v>
      </c>
      <c r="AE242" s="197">
        <v>1</v>
      </c>
      <c r="AI242" s="197">
        <v>1</v>
      </c>
    </row>
    <row r="243" spans="1:36" s="210" customFormat="1" x14ac:dyDescent="0.3">
      <c r="A243" s="226">
        <v>1761</v>
      </c>
      <c r="B243" s="207" t="s">
        <v>1381</v>
      </c>
      <c r="C243" s="207" t="s">
        <v>4396</v>
      </c>
      <c r="D243" s="207" t="s">
        <v>3245</v>
      </c>
      <c r="E243" s="207"/>
      <c r="F243" s="207" t="s">
        <v>3187</v>
      </c>
      <c r="G243" s="207" t="s">
        <v>3641</v>
      </c>
      <c r="H243" s="207"/>
      <c r="I243" s="208" t="s">
        <v>1384</v>
      </c>
      <c r="J243" s="207" t="s">
        <v>1382</v>
      </c>
      <c r="K243" s="207" t="s">
        <v>1385</v>
      </c>
      <c r="L243" s="207" t="s">
        <v>3642</v>
      </c>
      <c r="M243" s="207" t="s">
        <v>3190</v>
      </c>
      <c r="N243" s="207" t="s">
        <v>3205</v>
      </c>
      <c r="O243" s="207" t="s">
        <v>3201</v>
      </c>
      <c r="P243" s="207" t="s">
        <v>3192</v>
      </c>
      <c r="Q243" s="207" t="s">
        <v>3193</v>
      </c>
      <c r="R243" s="207" t="s">
        <v>3194</v>
      </c>
      <c r="S243" s="209">
        <v>24756</v>
      </c>
      <c r="T243" s="207">
        <v>2</v>
      </c>
      <c r="U243" s="207" t="s">
        <v>5</v>
      </c>
      <c r="V243" s="207" t="s">
        <v>1383</v>
      </c>
      <c r="W243" s="207" t="s">
        <v>1386</v>
      </c>
      <c r="X243" s="207"/>
      <c r="Y243" s="207">
        <v>1</v>
      </c>
      <c r="Z243" s="207"/>
      <c r="AA243" s="207"/>
      <c r="AB243" s="207">
        <v>30</v>
      </c>
      <c r="AC243" s="210" t="s">
        <v>2709</v>
      </c>
      <c r="AD243" s="210" t="s">
        <v>2709</v>
      </c>
      <c r="AE243" s="210">
        <v>1</v>
      </c>
      <c r="AJ243" s="210">
        <v>1</v>
      </c>
    </row>
    <row r="244" spans="1:36" s="197" customFormat="1" x14ac:dyDescent="0.3">
      <c r="A244" s="226">
        <v>1762</v>
      </c>
      <c r="B244" s="185" t="s">
        <v>1387</v>
      </c>
      <c r="C244" s="185" t="s">
        <v>3200</v>
      </c>
      <c r="D244" s="185" t="s">
        <v>478</v>
      </c>
      <c r="E244" s="185"/>
      <c r="F244" s="185" t="s">
        <v>3187</v>
      </c>
      <c r="G244" s="185" t="s">
        <v>3643</v>
      </c>
      <c r="H244" s="185"/>
      <c r="I244" s="195" t="s">
        <v>609</v>
      </c>
      <c r="J244" s="185" t="s">
        <v>1388</v>
      </c>
      <c r="K244" s="185" t="s">
        <v>136</v>
      </c>
      <c r="L244" s="185" t="s">
        <v>3644</v>
      </c>
      <c r="M244" s="185" t="s">
        <v>3217</v>
      </c>
      <c r="N244" s="185" t="s">
        <v>4332</v>
      </c>
      <c r="O244" s="185" t="s">
        <v>3201</v>
      </c>
      <c r="P244" s="185" t="s">
        <v>3192</v>
      </c>
      <c r="Q244" s="185" t="s">
        <v>3193</v>
      </c>
      <c r="R244" s="185" t="s">
        <v>3194</v>
      </c>
      <c r="S244" s="196">
        <v>24756</v>
      </c>
      <c r="T244" s="185"/>
      <c r="U244" s="185" t="s">
        <v>5</v>
      </c>
      <c r="V244" s="185" t="s">
        <v>1389</v>
      </c>
      <c r="W244" s="185" t="s">
        <v>1390</v>
      </c>
      <c r="X244" s="185">
        <v>1</v>
      </c>
      <c r="Y244" s="185">
        <v>1</v>
      </c>
      <c r="Z244" s="185"/>
      <c r="AA244" s="185"/>
      <c r="AB244" s="185">
        <v>202</v>
      </c>
      <c r="AC244" s="197" t="s">
        <v>2841</v>
      </c>
      <c r="AD244" s="197" t="s">
        <v>2841</v>
      </c>
      <c r="AE244" s="197">
        <v>1</v>
      </c>
      <c r="AJ244" s="197">
        <v>1</v>
      </c>
    </row>
    <row r="245" spans="1:36" s="197" customFormat="1" x14ac:dyDescent="0.3">
      <c r="A245" s="226">
        <v>1763</v>
      </c>
      <c r="B245" s="185" t="s">
        <v>2394</v>
      </c>
      <c r="C245" s="185" t="s">
        <v>3200</v>
      </c>
      <c r="D245" s="185" t="s">
        <v>478</v>
      </c>
      <c r="E245" s="185"/>
      <c r="F245" s="185" t="s">
        <v>3187</v>
      </c>
      <c r="G245" s="185" t="s">
        <v>3234</v>
      </c>
      <c r="H245" s="185"/>
      <c r="I245" s="195" t="s">
        <v>69</v>
      </c>
      <c r="J245" s="185" t="s">
        <v>2395</v>
      </c>
      <c r="K245" s="185" t="s">
        <v>308</v>
      </c>
      <c r="L245" s="185" t="s">
        <v>3645</v>
      </c>
      <c r="M245" s="185" t="s">
        <v>3190</v>
      </c>
      <c r="N245" s="185" t="s">
        <v>4332</v>
      </c>
      <c r="O245" s="185" t="s">
        <v>3201</v>
      </c>
      <c r="P245" s="185" t="s">
        <v>3192</v>
      </c>
      <c r="Q245" s="185" t="s">
        <v>3193</v>
      </c>
      <c r="R245" s="185" t="s">
        <v>3194</v>
      </c>
      <c r="S245" s="196">
        <v>24755</v>
      </c>
      <c r="T245" s="185"/>
      <c r="U245" s="185" t="s">
        <v>5</v>
      </c>
      <c r="V245" s="185" t="s">
        <v>2396</v>
      </c>
      <c r="W245" s="185" t="s">
        <v>2397</v>
      </c>
      <c r="X245" s="185">
        <v>1</v>
      </c>
      <c r="Y245" s="185">
        <v>1</v>
      </c>
      <c r="Z245" s="185"/>
      <c r="AA245" s="185"/>
      <c r="AB245" s="185">
        <v>69</v>
      </c>
      <c r="AC245" s="197" t="s">
        <v>2695</v>
      </c>
      <c r="AD245" s="197" t="s">
        <v>2695</v>
      </c>
      <c r="AE245" s="197">
        <v>1</v>
      </c>
      <c r="AG245" s="197">
        <v>1</v>
      </c>
    </row>
    <row r="246" spans="1:36" s="197" customFormat="1" x14ac:dyDescent="0.3">
      <c r="A246" s="226">
        <v>1764</v>
      </c>
      <c r="B246" s="185" t="s">
        <v>2129</v>
      </c>
      <c r="C246" s="185" t="s">
        <v>3646</v>
      </c>
      <c r="D246" s="185" t="s">
        <v>3186</v>
      </c>
      <c r="E246" s="185" t="s">
        <v>241</v>
      </c>
      <c r="F246" s="185" t="s">
        <v>3187</v>
      </c>
      <c r="G246" s="185" t="s">
        <v>3647</v>
      </c>
      <c r="H246" s="185"/>
      <c r="I246" s="195" t="s">
        <v>464</v>
      </c>
      <c r="J246" s="185" t="s">
        <v>1460</v>
      </c>
      <c r="K246" s="185" t="s">
        <v>334</v>
      </c>
      <c r="L246" s="185" t="s">
        <v>3376</v>
      </c>
      <c r="M246" s="185" t="s">
        <v>3190</v>
      </c>
      <c r="N246" s="185" t="s">
        <v>4332</v>
      </c>
      <c r="O246" s="185" t="s">
        <v>3191</v>
      </c>
      <c r="P246" s="185" t="s">
        <v>3192</v>
      </c>
      <c r="Q246" s="185" t="s">
        <v>3193</v>
      </c>
      <c r="R246" s="185" t="s">
        <v>3194</v>
      </c>
      <c r="S246" s="196">
        <v>24755</v>
      </c>
      <c r="T246" s="185"/>
      <c r="U246" s="185" t="s">
        <v>19</v>
      </c>
      <c r="V246" s="185" t="s">
        <v>2130</v>
      </c>
      <c r="W246" s="185" t="s">
        <v>2131</v>
      </c>
      <c r="X246" s="185">
        <v>1</v>
      </c>
      <c r="Y246" s="185"/>
      <c r="Z246" s="185"/>
      <c r="AA246" s="185"/>
      <c r="AB246" s="185">
        <v>41</v>
      </c>
      <c r="AC246" s="197" t="s">
        <v>3057</v>
      </c>
      <c r="AD246" s="197" t="s">
        <v>3057</v>
      </c>
      <c r="AE246" s="197">
        <v>1</v>
      </c>
      <c r="AI246" s="197">
        <v>1</v>
      </c>
    </row>
    <row r="247" spans="1:36" s="201" customFormat="1" x14ac:dyDescent="0.3">
      <c r="A247" s="226">
        <v>1765</v>
      </c>
      <c r="B247" s="198" t="s">
        <v>1536</v>
      </c>
      <c r="C247" s="198" t="s">
        <v>3200</v>
      </c>
      <c r="D247" s="198" t="s">
        <v>478</v>
      </c>
      <c r="E247" s="198"/>
      <c r="F247" s="198" t="s">
        <v>3187</v>
      </c>
      <c r="G247" s="198" t="s">
        <v>3648</v>
      </c>
      <c r="H247" s="198"/>
      <c r="I247" s="199" t="s">
        <v>1259</v>
      </c>
      <c r="J247" s="198" t="s">
        <v>1537</v>
      </c>
      <c r="K247" s="198" t="s">
        <v>1539</v>
      </c>
      <c r="L247" s="198" t="s">
        <v>3649</v>
      </c>
      <c r="M247" s="198" t="s">
        <v>3190</v>
      </c>
      <c r="N247" s="198" t="s">
        <v>4332</v>
      </c>
      <c r="O247" s="198" t="s">
        <v>3201</v>
      </c>
      <c r="P247" s="198" t="s">
        <v>3192</v>
      </c>
      <c r="Q247" s="198" t="s">
        <v>3193</v>
      </c>
      <c r="R247" s="198" t="s">
        <v>3194</v>
      </c>
      <c r="S247" s="200">
        <v>24755</v>
      </c>
      <c r="T247" s="198"/>
      <c r="U247" s="198" t="s">
        <v>5</v>
      </c>
      <c r="V247" s="198" t="s">
        <v>1538</v>
      </c>
      <c r="W247" s="198" t="s">
        <v>1540</v>
      </c>
      <c r="X247" s="198"/>
      <c r="Y247" s="198">
        <v>1</v>
      </c>
      <c r="Z247" s="198"/>
      <c r="AA247" s="198"/>
      <c r="AB247" s="198">
        <v>60</v>
      </c>
      <c r="AC247" s="201" t="s">
        <v>2695</v>
      </c>
      <c r="AD247" s="201" t="s">
        <v>2695</v>
      </c>
      <c r="AE247" s="201">
        <v>0</v>
      </c>
    </row>
    <row r="248" spans="1:36" s="201" customFormat="1" x14ac:dyDescent="0.3">
      <c r="A248" s="226">
        <v>1766</v>
      </c>
      <c r="B248" s="198" t="s">
        <v>1662</v>
      </c>
      <c r="C248" s="198" t="s">
        <v>5062</v>
      </c>
      <c r="D248" s="198" t="s">
        <v>3061</v>
      </c>
      <c r="E248" s="198" t="s">
        <v>3650</v>
      </c>
      <c r="F248" s="198" t="s">
        <v>3187</v>
      </c>
      <c r="G248" s="198" t="s">
        <v>3627</v>
      </c>
      <c r="H248" s="198"/>
      <c r="I248" s="199" t="s">
        <v>665</v>
      </c>
      <c r="J248" s="198" t="s">
        <v>1663</v>
      </c>
      <c r="K248" s="198" t="s">
        <v>1665</v>
      </c>
      <c r="L248" s="198" t="s">
        <v>3651</v>
      </c>
      <c r="M248" s="198" t="s">
        <v>3190</v>
      </c>
      <c r="N248" s="198" t="s">
        <v>4332</v>
      </c>
      <c r="O248" s="198" t="s">
        <v>3201</v>
      </c>
      <c r="P248" s="198" t="s">
        <v>3192</v>
      </c>
      <c r="Q248" s="198" t="s">
        <v>3193</v>
      </c>
      <c r="R248" s="198" t="s">
        <v>3194</v>
      </c>
      <c r="S248" s="200">
        <v>34943</v>
      </c>
      <c r="T248" s="198"/>
      <c r="U248" s="198" t="s">
        <v>5</v>
      </c>
      <c r="V248" s="198" t="s">
        <v>1664</v>
      </c>
      <c r="W248" s="198" t="s">
        <v>1666</v>
      </c>
      <c r="X248" s="198"/>
      <c r="Y248" s="198">
        <v>1</v>
      </c>
      <c r="Z248" s="198"/>
      <c r="AA248" s="198"/>
      <c r="AB248" s="198">
        <v>70</v>
      </c>
      <c r="AC248" s="201" t="s">
        <v>2687</v>
      </c>
      <c r="AD248" s="201" t="s">
        <v>4989</v>
      </c>
      <c r="AE248" s="201">
        <v>0</v>
      </c>
    </row>
    <row r="249" spans="1:36" s="201" customFormat="1" x14ac:dyDescent="0.3">
      <c r="A249" s="226">
        <v>1767</v>
      </c>
      <c r="B249" s="198" t="s">
        <v>1667</v>
      </c>
      <c r="C249" s="198" t="s">
        <v>3200</v>
      </c>
      <c r="D249" s="198" t="s">
        <v>478</v>
      </c>
      <c r="E249" s="198"/>
      <c r="F249" s="198" t="s">
        <v>3187</v>
      </c>
      <c r="G249" s="198" t="s">
        <v>3652</v>
      </c>
      <c r="H249" s="198"/>
      <c r="I249" s="199" t="s">
        <v>722</v>
      </c>
      <c r="J249" s="198" t="s">
        <v>1668</v>
      </c>
      <c r="K249" s="198" t="s">
        <v>1670</v>
      </c>
      <c r="L249" s="198" t="s">
        <v>3653</v>
      </c>
      <c r="M249" s="198" t="s">
        <v>3190</v>
      </c>
      <c r="N249" s="198" t="s">
        <v>4332</v>
      </c>
      <c r="O249" s="198" t="s">
        <v>3201</v>
      </c>
      <c r="P249" s="198" t="s">
        <v>3192</v>
      </c>
      <c r="Q249" s="198" t="s">
        <v>3193</v>
      </c>
      <c r="R249" s="198" t="s">
        <v>3194</v>
      </c>
      <c r="S249" s="200">
        <v>24755</v>
      </c>
      <c r="T249" s="198"/>
      <c r="U249" s="198" t="s">
        <v>5</v>
      </c>
      <c r="V249" s="198" t="s">
        <v>1669</v>
      </c>
      <c r="W249" s="198" t="s">
        <v>1671</v>
      </c>
      <c r="X249" s="198">
        <v>1</v>
      </c>
      <c r="Y249" s="198">
        <v>1</v>
      </c>
      <c r="Z249" s="198"/>
      <c r="AA249" s="198"/>
      <c r="AB249" s="198">
        <v>128</v>
      </c>
      <c r="AC249" s="201" t="s">
        <v>2687</v>
      </c>
      <c r="AD249" s="201" t="s">
        <v>4989</v>
      </c>
      <c r="AE249" s="201">
        <v>0</v>
      </c>
    </row>
    <row r="250" spans="1:36" s="197" customFormat="1" x14ac:dyDescent="0.3">
      <c r="A250" s="226">
        <v>1768</v>
      </c>
      <c r="B250" s="185" t="s">
        <v>782</v>
      </c>
      <c r="C250" s="185" t="s">
        <v>3200</v>
      </c>
      <c r="D250" s="185" t="s">
        <v>478</v>
      </c>
      <c r="E250" s="185"/>
      <c r="F250" s="185" t="s">
        <v>3187</v>
      </c>
      <c r="G250" s="185" t="s">
        <v>3654</v>
      </c>
      <c r="H250" s="185"/>
      <c r="I250" s="195" t="s">
        <v>785</v>
      </c>
      <c r="J250" s="185" t="s">
        <v>783</v>
      </c>
      <c r="K250" s="185" t="s">
        <v>786</v>
      </c>
      <c r="L250" s="185" t="s">
        <v>3655</v>
      </c>
      <c r="M250" s="185" t="s">
        <v>3190</v>
      </c>
      <c r="N250" s="185" t="s">
        <v>4332</v>
      </c>
      <c r="O250" s="185" t="s">
        <v>3201</v>
      </c>
      <c r="P250" s="185" t="s">
        <v>3192</v>
      </c>
      <c r="Q250" s="185" t="s">
        <v>3193</v>
      </c>
      <c r="R250" s="185" t="s">
        <v>3194</v>
      </c>
      <c r="S250" s="196">
        <v>24755</v>
      </c>
      <c r="T250" s="185"/>
      <c r="U250" s="185" t="s">
        <v>5</v>
      </c>
      <c r="V250" s="185" t="s">
        <v>784</v>
      </c>
      <c r="W250" s="185" t="s">
        <v>787</v>
      </c>
      <c r="X250" s="185">
        <v>1</v>
      </c>
      <c r="Y250" s="185">
        <v>1</v>
      </c>
      <c r="Z250" s="185"/>
      <c r="AA250" s="185"/>
      <c r="AB250" s="185">
        <v>224</v>
      </c>
      <c r="AC250" s="197" t="s">
        <v>2689</v>
      </c>
      <c r="AD250" s="197" t="s">
        <v>2689</v>
      </c>
      <c r="AE250" s="197">
        <v>1</v>
      </c>
      <c r="AI250" s="197">
        <v>1</v>
      </c>
    </row>
    <row r="251" spans="1:36" s="201" customFormat="1" x14ac:dyDescent="0.3">
      <c r="A251" s="226">
        <v>1769</v>
      </c>
      <c r="B251" s="198" t="s">
        <v>123</v>
      </c>
      <c r="C251" s="198" t="s">
        <v>3200</v>
      </c>
      <c r="D251" s="198" t="s">
        <v>478</v>
      </c>
      <c r="E251" s="198"/>
      <c r="F251" s="198" t="s">
        <v>3187</v>
      </c>
      <c r="G251" s="198" t="s">
        <v>4614</v>
      </c>
      <c r="H251" s="198"/>
      <c r="I251" s="199" t="s">
        <v>41</v>
      </c>
      <c r="J251" s="198" t="s">
        <v>124</v>
      </c>
      <c r="K251" s="198" t="s">
        <v>126</v>
      </c>
      <c r="L251" s="198" t="s">
        <v>3656</v>
      </c>
      <c r="M251" s="198" t="s">
        <v>3190</v>
      </c>
      <c r="N251" s="198" t="s">
        <v>4332</v>
      </c>
      <c r="O251" s="198" t="s">
        <v>3201</v>
      </c>
      <c r="P251" s="198" t="s">
        <v>3192</v>
      </c>
      <c r="Q251" s="198" t="s">
        <v>3193</v>
      </c>
      <c r="R251" s="198" t="s">
        <v>3194</v>
      </c>
      <c r="S251" s="200">
        <v>24755</v>
      </c>
      <c r="T251" s="198">
        <v>2</v>
      </c>
      <c r="U251" s="198" t="s">
        <v>5</v>
      </c>
      <c r="V251" s="198" t="s">
        <v>125</v>
      </c>
      <c r="W251" s="198" t="s">
        <v>127</v>
      </c>
      <c r="X251" s="198">
        <v>1</v>
      </c>
      <c r="Y251" s="198">
        <v>1</v>
      </c>
      <c r="Z251" s="198"/>
      <c r="AA251" s="198"/>
      <c r="AB251" s="198">
        <v>64</v>
      </c>
      <c r="AC251" s="201" t="s">
        <v>3057</v>
      </c>
      <c r="AD251" s="201" t="s">
        <v>3057</v>
      </c>
      <c r="AE251" s="201">
        <v>0</v>
      </c>
    </row>
    <row r="252" spans="1:36" s="197" customFormat="1" x14ac:dyDescent="0.3">
      <c r="A252" s="226">
        <v>1770</v>
      </c>
      <c r="B252" s="185" t="s">
        <v>145</v>
      </c>
      <c r="C252" s="185" t="s">
        <v>3657</v>
      </c>
      <c r="D252" s="185" t="s">
        <v>3186</v>
      </c>
      <c r="E252" s="185" t="s">
        <v>146</v>
      </c>
      <c r="F252" s="185" t="s">
        <v>3187</v>
      </c>
      <c r="G252" s="185" t="s">
        <v>3658</v>
      </c>
      <c r="H252" s="185"/>
      <c r="I252" s="195" t="s">
        <v>12</v>
      </c>
      <c r="J252" s="185" t="s">
        <v>13</v>
      </c>
      <c r="K252" s="185" t="s">
        <v>14</v>
      </c>
      <c r="L252" s="185" t="s">
        <v>4615</v>
      </c>
      <c r="M252" s="185" t="s">
        <v>3190</v>
      </c>
      <c r="N252" s="185" t="s">
        <v>4332</v>
      </c>
      <c r="O252" s="185" t="s">
        <v>3191</v>
      </c>
      <c r="P252" s="185" t="s">
        <v>3192</v>
      </c>
      <c r="Q252" s="185" t="s">
        <v>3193</v>
      </c>
      <c r="R252" s="185" t="s">
        <v>3194</v>
      </c>
      <c r="S252" s="196">
        <v>24755</v>
      </c>
      <c r="T252" s="185">
        <v>1</v>
      </c>
      <c r="U252" s="185" t="s">
        <v>5</v>
      </c>
      <c r="V252" s="185" t="s">
        <v>5054</v>
      </c>
      <c r="W252" s="185" t="s">
        <v>586</v>
      </c>
      <c r="X252" s="185">
        <v>1</v>
      </c>
      <c r="Y252" s="185"/>
      <c r="Z252" s="185"/>
      <c r="AA252" s="185"/>
      <c r="AB252" s="185">
        <v>62</v>
      </c>
      <c r="AC252" s="197" t="s">
        <v>2689</v>
      </c>
      <c r="AD252" s="197" t="s">
        <v>2689</v>
      </c>
      <c r="AE252" s="197">
        <v>1</v>
      </c>
      <c r="AG252" s="197">
        <v>1</v>
      </c>
    </row>
    <row r="253" spans="1:36" s="197" customFormat="1" x14ac:dyDescent="0.3">
      <c r="A253" s="226">
        <v>1771</v>
      </c>
      <c r="B253" s="185" t="s">
        <v>1232</v>
      </c>
      <c r="C253" s="185" t="s">
        <v>3659</v>
      </c>
      <c r="D253" s="185" t="s">
        <v>3186</v>
      </c>
      <c r="E253" s="185" t="s">
        <v>1229</v>
      </c>
      <c r="F253" s="185" t="s">
        <v>3187</v>
      </c>
      <c r="G253" s="185" t="s">
        <v>3660</v>
      </c>
      <c r="H253" s="185"/>
      <c r="I253" s="195" t="s">
        <v>110</v>
      </c>
      <c r="J253" s="185" t="s">
        <v>13</v>
      </c>
      <c r="K253" s="185" t="s">
        <v>14</v>
      </c>
      <c r="L253" s="185" t="s">
        <v>4615</v>
      </c>
      <c r="M253" s="185" t="s">
        <v>3190</v>
      </c>
      <c r="N253" s="185" t="s">
        <v>4332</v>
      </c>
      <c r="O253" s="185" t="s">
        <v>3191</v>
      </c>
      <c r="P253" s="185" t="s">
        <v>3192</v>
      </c>
      <c r="Q253" s="185" t="s">
        <v>3193</v>
      </c>
      <c r="R253" s="185" t="s">
        <v>3194</v>
      </c>
      <c r="S253" s="196">
        <v>24756</v>
      </c>
      <c r="T253" s="185">
        <v>1</v>
      </c>
      <c r="U253" s="185" t="s">
        <v>19</v>
      </c>
      <c r="V253" s="185" t="s">
        <v>5055</v>
      </c>
      <c r="W253" s="185" t="s">
        <v>1231</v>
      </c>
      <c r="X253" s="185">
        <v>1</v>
      </c>
      <c r="Y253" s="185"/>
      <c r="Z253" s="185"/>
      <c r="AA253" s="185"/>
      <c r="AB253" s="185">
        <v>72</v>
      </c>
      <c r="AC253" s="197" t="s">
        <v>2689</v>
      </c>
      <c r="AD253" s="197" t="s">
        <v>2689</v>
      </c>
      <c r="AE253" s="197">
        <v>1</v>
      </c>
      <c r="AG253" s="197">
        <v>1</v>
      </c>
    </row>
    <row r="254" spans="1:36" s="201" customFormat="1" x14ac:dyDescent="0.3">
      <c r="A254" s="226">
        <v>1772</v>
      </c>
      <c r="B254" s="198" t="s">
        <v>624</v>
      </c>
      <c r="C254" s="198" t="s">
        <v>4430</v>
      </c>
      <c r="D254" s="198" t="s">
        <v>3061</v>
      </c>
      <c r="E254" s="198" t="s">
        <v>3280</v>
      </c>
      <c r="F254" s="198" t="s">
        <v>3187</v>
      </c>
      <c r="G254" s="198" t="s">
        <v>3661</v>
      </c>
      <c r="H254" s="198"/>
      <c r="I254" s="199" t="s">
        <v>609</v>
      </c>
      <c r="J254" s="198" t="s">
        <v>610</v>
      </c>
      <c r="K254" s="198" t="s">
        <v>611</v>
      </c>
      <c r="L254" s="198" t="s">
        <v>3437</v>
      </c>
      <c r="M254" s="198" t="s">
        <v>3190</v>
      </c>
      <c r="N254" s="198" t="s">
        <v>4332</v>
      </c>
      <c r="O254" s="198" t="s">
        <v>3201</v>
      </c>
      <c r="P254" s="198" t="s">
        <v>3192</v>
      </c>
      <c r="Q254" s="198" t="s">
        <v>3193</v>
      </c>
      <c r="R254" s="198" t="s">
        <v>3194</v>
      </c>
      <c r="S254" s="200">
        <v>24756</v>
      </c>
      <c r="T254" s="198"/>
      <c r="U254" s="198" t="s">
        <v>5</v>
      </c>
      <c r="V254" s="198" t="s">
        <v>625</v>
      </c>
      <c r="W254" s="198" t="s">
        <v>626</v>
      </c>
      <c r="X254" s="198"/>
      <c r="Y254" s="198">
        <v>1</v>
      </c>
      <c r="Z254" s="198"/>
      <c r="AA254" s="198"/>
      <c r="AB254" s="198">
        <v>133</v>
      </c>
      <c r="AC254" s="201" t="s">
        <v>3074</v>
      </c>
      <c r="AD254" s="201" t="s">
        <v>5151</v>
      </c>
      <c r="AE254" s="201">
        <v>0</v>
      </c>
    </row>
    <row r="255" spans="1:36" s="197" customFormat="1" x14ac:dyDescent="0.3">
      <c r="A255" s="226">
        <v>1773</v>
      </c>
      <c r="B255" s="185" t="s">
        <v>1322</v>
      </c>
      <c r="C255" s="185" t="s">
        <v>3185</v>
      </c>
      <c r="D255" s="185" t="s">
        <v>3186</v>
      </c>
      <c r="E255" s="185"/>
      <c r="F255" s="185" t="s">
        <v>3187</v>
      </c>
      <c r="G255" s="185" t="s">
        <v>3662</v>
      </c>
      <c r="H255" s="185"/>
      <c r="I255" s="195" t="s">
        <v>665</v>
      </c>
      <c r="J255" s="185" t="s">
        <v>666</v>
      </c>
      <c r="K255" s="185" t="s">
        <v>8</v>
      </c>
      <c r="L255" s="185" t="s">
        <v>3663</v>
      </c>
      <c r="M255" s="185" t="s">
        <v>3190</v>
      </c>
      <c r="N255" s="185" t="s">
        <v>4332</v>
      </c>
      <c r="O255" s="185" t="s">
        <v>3191</v>
      </c>
      <c r="P255" s="185" t="s">
        <v>3192</v>
      </c>
      <c r="Q255" s="185" t="s">
        <v>3193</v>
      </c>
      <c r="R255" s="185" t="s">
        <v>3194</v>
      </c>
      <c r="S255" s="196">
        <v>24756</v>
      </c>
      <c r="T255" s="185"/>
      <c r="U255" s="185" t="s">
        <v>19</v>
      </c>
      <c r="V255" s="185" t="s">
        <v>1323</v>
      </c>
      <c r="W255" s="185" t="s">
        <v>1324</v>
      </c>
      <c r="X255" s="185">
        <v>1</v>
      </c>
      <c r="Y255" s="185"/>
      <c r="Z255" s="185"/>
      <c r="AA255" s="185"/>
      <c r="AB255" s="185">
        <v>157</v>
      </c>
      <c r="AC255" s="197" t="s">
        <v>2687</v>
      </c>
      <c r="AD255" s="197" t="s">
        <v>2687</v>
      </c>
      <c r="AE255" s="197">
        <v>1</v>
      </c>
      <c r="AJ255" s="197">
        <v>1</v>
      </c>
    </row>
    <row r="256" spans="1:36" s="197" customFormat="1" x14ac:dyDescent="0.3">
      <c r="A256" s="226">
        <v>1774</v>
      </c>
      <c r="B256" s="185" t="s">
        <v>165</v>
      </c>
      <c r="C256" s="185" t="s">
        <v>4820</v>
      </c>
      <c r="D256" s="185" t="s">
        <v>3061</v>
      </c>
      <c r="E256" s="185" t="s">
        <v>166</v>
      </c>
      <c r="F256" s="185" t="s">
        <v>3187</v>
      </c>
      <c r="G256" s="185" t="s">
        <v>4312</v>
      </c>
      <c r="H256" s="185"/>
      <c r="I256" s="195" t="s">
        <v>162</v>
      </c>
      <c r="J256" s="185" t="s">
        <v>3263</v>
      </c>
      <c r="K256" s="185" t="s">
        <v>163</v>
      </c>
      <c r="L256" s="185" t="s">
        <v>4960</v>
      </c>
      <c r="M256" s="185" t="s">
        <v>3217</v>
      </c>
      <c r="N256" s="185" t="s">
        <v>4332</v>
      </c>
      <c r="O256" s="185" t="s">
        <v>3201</v>
      </c>
      <c r="P256" s="185" t="s">
        <v>3192</v>
      </c>
      <c r="Q256" s="185" t="s">
        <v>3193</v>
      </c>
      <c r="R256" s="185" t="s">
        <v>3194</v>
      </c>
      <c r="S256" s="196">
        <v>24756</v>
      </c>
      <c r="T256" s="185"/>
      <c r="U256" s="185" t="s">
        <v>5</v>
      </c>
      <c r="V256" s="185" t="s">
        <v>167</v>
      </c>
      <c r="W256" s="185" t="s">
        <v>164</v>
      </c>
      <c r="X256" s="185"/>
      <c r="Y256" s="185">
        <v>1</v>
      </c>
      <c r="Z256" s="185"/>
      <c r="AA256" s="185"/>
      <c r="AB256" s="185">
        <v>138</v>
      </c>
      <c r="AC256" s="197" t="s">
        <v>3057</v>
      </c>
      <c r="AD256" s="197" t="s">
        <v>3057</v>
      </c>
      <c r="AE256" s="151">
        <v>1</v>
      </c>
      <c r="AI256" s="151">
        <v>1</v>
      </c>
    </row>
    <row r="257" spans="1:38" s="201" customFormat="1" x14ac:dyDescent="0.3">
      <c r="A257" s="226">
        <v>1775</v>
      </c>
      <c r="B257" s="198" t="s">
        <v>2269</v>
      </c>
      <c r="C257" s="198" t="s">
        <v>4839</v>
      </c>
      <c r="D257" s="198" t="s">
        <v>3186</v>
      </c>
      <c r="E257" s="198" t="s">
        <v>3664</v>
      </c>
      <c r="F257" s="198" t="s">
        <v>3187</v>
      </c>
      <c r="G257" s="198" t="s">
        <v>3665</v>
      </c>
      <c r="H257" s="198"/>
      <c r="I257" s="199" t="s">
        <v>316</v>
      </c>
      <c r="J257" s="198" t="s">
        <v>317</v>
      </c>
      <c r="K257" s="198" t="s">
        <v>318</v>
      </c>
      <c r="L257" s="198" t="s">
        <v>3266</v>
      </c>
      <c r="M257" s="198" t="s">
        <v>3190</v>
      </c>
      <c r="N257" s="198" t="s">
        <v>4332</v>
      </c>
      <c r="O257" s="198" t="s">
        <v>3191</v>
      </c>
      <c r="P257" s="198" t="s">
        <v>3192</v>
      </c>
      <c r="Q257" s="198" t="s">
        <v>3193</v>
      </c>
      <c r="R257" s="198" t="s">
        <v>3194</v>
      </c>
      <c r="S257" s="200">
        <v>24756</v>
      </c>
      <c r="T257" s="198"/>
      <c r="U257" s="198" t="s">
        <v>19</v>
      </c>
      <c r="V257" s="198" t="s">
        <v>2270</v>
      </c>
      <c r="W257" s="198" t="s">
        <v>2263</v>
      </c>
      <c r="X257" s="198">
        <v>1</v>
      </c>
      <c r="Y257" s="198"/>
      <c r="Z257" s="198"/>
      <c r="AA257" s="198"/>
      <c r="AB257" s="198">
        <v>71</v>
      </c>
      <c r="AC257" s="201" t="s">
        <v>3058</v>
      </c>
      <c r="AD257" s="201" t="s">
        <v>5148</v>
      </c>
      <c r="AE257" s="201">
        <v>0</v>
      </c>
    </row>
    <row r="258" spans="1:38" s="197" customFormat="1" x14ac:dyDescent="0.3">
      <c r="A258" s="226">
        <v>1776</v>
      </c>
      <c r="B258" s="185" t="s">
        <v>1210</v>
      </c>
      <c r="C258" s="185" t="s">
        <v>4632</v>
      </c>
      <c r="D258" s="185" t="s">
        <v>3186</v>
      </c>
      <c r="E258" s="185" t="s">
        <v>3666</v>
      </c>
      <c r="F258" s="185" t="s">
        <v>3187</v>
      </c>
      <c r="G258" s="185" t="s">
        <v>4704</v>
      </c>
      <c r="H258" s="185"/>
      <c r="I258" s="195" t="s">
        <v>12</v>
      </c>
      <c r="J258" s="185" t="s">
        <v>13</v>
      </c>
      <c r="K258" s="185" t="s">
        <v>14</v>
      </c>
      <c r="L258" s="185" t="s">
        <v>4615</v>
      </c>
      <c r="M258" s="185" t="s">
        <v>3190</v>
      </c>
      <c r="N258" s="185" t="s">
        <v>4332</v>
      </c>
      <c r="O258" s="185" t="s">
        <v>3191</v>
      </c>
      <c r="P258" s="185" t="s">
        <v>3192</v>
      </c>
      <c r="Q258" s="185" t="s">
        <v>3193</v>
      </c>
      <c r="R258" s="185" t="s">
        <v>3194</v>
      </c>
      <c r="S258" s="196">
        <v>24756</v>
      </c>
      <c r="T258" s="185"/>
      <c r="U258" s="185" t="s">
        <v>19</v>
      </c>
      <c r="V258" s="185" t="s">
        <v>1211</v>
      </c>
      <c r="W258" s="185" t="s">
        <v>1212</v>
      </c>
      <c r="X258" s="185">
        <v>1</v>
      </c>
      <c r="Y258" s="185"/>
      <c r="Z258" s="185"/>
      <c r="AA258" s="185"/>
      <c r="AB258" s="185">
        <v>113</v>
      </c>
      <c r="AC258" s="197" t="s">
        <v>2689</v>
      </c>
      <c r="AD258" s="197" t="s">
        <v>2689</v>
      </c>
      <c r="AE258" s="197">
        <v>1</v>
      </c>
      <c r="AF258" s="197">
        <v>1</v>
      </c>
    </row>
    <row r="259" spans="1:38" s="197" customFormat="1" x14ac:dyDescent="0.3">
      <c r="A259" s="226">
        <v>1777</v>
      </c>
      <c r="B259" s="185" t="s">
        <v>2272</v>
      </c>
      <c r="C259" s="185" t="s">
        <v>3667</v>
      </c>
      <c r="D259" s="185" t="s">
        <v>3186</v>
      </c>
      <c r="E259" s="185" t="s">
        <v>595</v>
      </c>
      <c r="F259" s="185" t="s">
        <v>3187</v>
      </c>
      <c r="G259" s="185" t="s">
        <v>3668</v>
      </c>
      <c r="H259" s="185"/>
      <c r="I259" s="195" t="s">
        <v>12</v>
      </c>
      <c r="J259" s="185" t="s">
        <v>13</v>
      </c>
      <c r="K259" s="185" t="s">
        <v>14</v>
      </c>
      <c r="L259" s="185" t="s">
        <v>4615</v>
      </c>
      <c r="M259" s="185" t="s">
        <v>3190</v>
      </c>
      <c r="N259" s="185" t="s">
        <v>4332</v>
      </c>
      <c r="O259" s="185" t="s">
        <v>3191</v>
      </c>
      <c r="P259" s="185" t="s">
        <v>3192</v>
      </c>
      <c r="Q259" s="185" t="s">
        <v>3193</v>
      </c>
      <c r="R259" s="185" t="s">
        <v>3194</v>
      </c>
      <c r="S259" s="196">
        <v>24756</v>
      </c>
      <c r="T259" s="185"/>
      <c r="U259" s="185" t="s">
        <v>19</v>
      </c>
      <c r="V259" s="185" t="s">
        <v>2273</v>
      </c>
      <c r="W259" s="185" t="s">
        <v>2274</v>
      </c>
      <c r="X259" s="185">
        <v>1</v>
      </c>
      <c r="Y259" s="185"/>
      <c r="Z259" s="185"/>
      <c r="AA259" s="185"/>
      <c r="AB259" s="185">
        <v>62</v>
      </c>
      <c r="AC259" s="197" t="s">
        <v>2689</v>
      </c>
      <c r="AD259" s="197" t="s">
        <v>2689</v>
      </c>
      <c r="AE259" s="197">
        <v>1</v>
      </c>
      <c r="AG259" s="151">
        <v>1</v>
      </c>
    </row>
    <row r="260" spans="1:38" s="201" customFormat="1" x14ac:dyDescent="0.3">
      <c r="A260" s="226">
        <v>1778</v>
      </c>
      <c r="B260" s="198" t="s">
        <v>436</v>
      </c>
      <c r="C260" s="198" t="s">
        <v>3200</v>
      </c>
      <c r="D260" s="198" t="s">
        <v>478</v>
      </c>
      <c r="E260" s="198"/>
      <c r="F260" s="198" t="s">
        <v>3187</v>
      </c>
      <c r="G260" s="198" t="s">
        <v>3669</v>
      </c>
      <c r="H260" s="198"/>
      <c r="I260" s="199" t="s">
        <v>439</v>
      </c>
      <c r="J260" s="198" t="s">
        <v>437</v>
      </c>
      <c r="K260" s="198" t="s">
        <v>440</v>
      </c>
      <c r="L260" s="198" t="s">
        <v>3290</v>
      </c>
      <c r="M260" s="198" t="s">
        <v>3190</v>
      </c>
      <c r="N260" s="198" t="s">
        <v>3205</v>
      </c>
      <c r="O260" s="198" t="s">
        <v>3201</v>
      </c>
      <c r="P260" s="198" t="s">
        <v>3192</v>
      </c>
      <c r="Q260" s="198" t="s">
        <v>3193</v>
      </c>
      <c r="R260" s="198" t="s">
        <v>3194</v>
      </c>
      <c r="S260" s="200">
        <v>24756</v>
      </c>
      <c r="T260" s="198">
        <v>2</v>
      </c>
      <c r="U260" s="198" t="s">
        <v>5</v>
      </c>
      <c r="V260" s="198" t="s">
        <v>438</v>
      </c>
      <c r="W260" s="198" t="s">
        <v>441</v>
      </c>
      <c r="X260" s="198">
        <v>1</v>
      </c>
      <c r="Y260" s="198">
        <v>1</v>
      </c>
      <c r="Z260" s="198"/>
      <c r="AA260" s="198"/>
      <c r="AB260" s="198">
        <v>169</v>
      </c>
      <c r="AC260" s="201" t="s">
        <v>2700</v>
      </c>
      <c r="AD260" s="201" t="s">
        <v>5143</v>
      </c>
      <c r="AE260" s="201">
        <v>0</v>
      </c>
    </row>
    <row r="261" spans="1:38" s="204" customFormat="1" x14ac:dyDescent="0.3">
      <c r="A261" s="226">
        <v>1779</v>
      </c>
      <c r="B261" s="203" t="s">
        <v>402</v>
      </c>
      <c r="C261" s="203" t="s">
        <v>3670</v>
      </c>
      <c r="D261" s="203" t="s">
        <v>3186</v>
      </c>
      <c r="E261" s="203" t="s">
        <v>3671</v>
      </c>
      <c r="F261" s="203" t="s">
        <v>3187</v>
      </c>
      <c r="G261" s="203" t="s">
        <v>3672</v>
      </c>
      <c r="H261" s="203"/>
      <c r="I261" s="205" t="s">
        <v>22</v>
      </c>
      <c r="J261" s="203" t="s">
        <v>395</v>
      </c>
      <c r="K261" s="203" t="s">
        <v>396</v>
      </c>
      <c r="L261" s="203" t="s">
        <v>4906</v>
      </c>
      <c r="M261" s="203" t="s">
        <v>3217</v>
      </c>
      <c r="N261" s="203" t="s">
        <v>3205</v>
      </c>
      <c r="O261" s="203" t="s">
        <v>3191</v>
      </c>
      <c r="P261" s="203" t="s">
        <v>3192</v>
      </c>
      <c r="Q261" s="203" t="s">
        <v>3193</v>
      </c>
      <c r="R261" s="203" t="s">
        <v>3194</v>
      </c>
      <c r="S261" s="206">
        <v>24756</v>
      </c>
      <c r="T261" s="203">
        <v>2</v>
      </c>
      <c r="U261" s="203" t="s">
        <v>19</v>
      </c>
      <c r="V261" s="204" t="s">
        <v>394</v>
      </c>
      <c r="W261" s="204" t="s">
        <v>5108</v>
      </c>
      <c r="X261" s="203">
        <v>1</v>
      </c>
      <c r="Y261" s="203"/>
      <c r="Z261" s="203"/>
      <c r="AA261" s="203"/>
      <c r="AB261" s="203">
        <v>66</v>
      </c>
      <c r="AC261" s="204" t="s">
        <v>3057</v>
      </c>
      <c r="AD261" s="204" t="s">
        <v>3057</v>
      </c>
      <c r="AE261" s="204">
        <v>0</v>
      </c>
    </row>
    <row r="262" spans="1:38" s="197" customFormat="1" x14ac:dyDescent="0.3">
      <c r="A262" s="226">
        <v>1780</v>
      </c>
      <c r="B262" s="185" t="s">
        <v>1402</v>
      </c>
      <c r="C262" s="185" t="s">
        <v>4396</v>
      </c>
      <c r="D262" s="185" t="s">
        <v>3061</v>
      </c>
      <c r="E262" s="185"/>
      <c r="F262" s="185" t="s">
        <v>3187</v>
      </c>
      <c r="G262" s="185" t="s">
        <v>4302</v>
      </c>
      <c r="H262" s="185"/>
      <c r="I262" s="195" t="s">
        <v>8</v>
      </c>
      <c r="J262" s="185" t="s">
        <v>1403</v>
      </c>
      <c r="K262" s="185" t="s">
        <v>224</v>
      </c>
      <c r="L262" s="185" t="s">
        <v>4922</v>
      </c>
      <c r="M262" s="185" t="s">
        <v>3217</v>
      </c>
      <c r="N262" s="185" t="s">
        <v>3212</v>
      </c>
      <c r="O262" s="185" t="s">
        <v>3201</v>
      </c>
      <c r="P262" s="185" t="s">
        <v>3192</v>
      </c>
      <c r="Q262" s="185" t="s">
        <v>3193</v>
      </c>
      <c r="R262" s="185" t="s">
        <v>3194</v>
      </c>
      <c r="S262" s="196">
        <v>24756</v>
      </c>
      <c r="T262" s="185"/>
      <c r="U262" s="185" t="s">
        <v>5</v>
      </c>
      <c r="V262" s="185" t="s">
        <v>1404</v>
      </c>
      <c r="W262" s="185" t="s">
        <v>1405</v>
      </c>
      <c r="X262" s="185"/>
      <c r="Y262" s="185">
        <v>1</v>
      </c>
      <c r="Z262" s="185"/>
      <c r="AA262" s="185"/>
      <c r="AB262" s="185">
        <v>59</v>
      </c>
      <c r="AC262" s="197" t="s">
        <v>3057</v>
      </c>
      <c r="AD262" s="197" t="s">
        <v>3057</v>
      </c>
      <c r="AE262" s="197">
        <v>1</v>
      </c>
      <c r="AH262" s="197">
        <v>1</v>
      </c>
    </row>
    <row r="263" spans="1:38" s="197" customFormat="1" x14ac:dyDescent="0.3">
      <c r="A263" s="226">
        <v>1781</v>
      </c>
      <c r="B263" s="185" t="s">
        <v>1415</v>
      </c>
      <c r="C263" s="185" t="s">
        <v>3673</v>
      </c>
      <c r="D263" s="185" t="s">
        <v>3186</v>
      </c>
      <c r="E263" s="185" t="s">
        <v>1416</v>
      </c>
      <c r="F263" s="185" t="s">
        <v>3187</v>
      </c>
      <c r="G263" s="185" t="s">
        <v>4924</v>
      </c>
      <c r="H263" s="185"/>
      <c r="I263" s="195" t="s">
        <v>54</v>
      </c>
      <c r="J263" s="185" t="s">
        <v>55</v>
      </c>
      <c r="K263" s="185" t="s">
        <v>57</v>
      </c>
      <c r="L263" s="185" t="s">
        <v>3674</v>
      </c>
      <c r="M263" s="185" t="s">
        <v>3190</v>
      </c>
      <c r="N263" s="185" t="s">
        <v>4332</v>
      </c>
      <c r="O263" s="185" t="s">
        <v>3191</v>
      </c>
      <c r="P263" s="185" t="s">
        <v>3192</v>
      </c>
      <c r="Q263" s="185" t="s">
        <v>3193</v>
      </c>
      <c r="R263" s="185" t="s">
        <v>3194</v>
      </c>
      <c r="S263" s="196">
        <v>24756</v>
      </c>
      <c r="T263" s="185"/>
      <c r="U263" s="185" t="s">
        <v>19</v>
      </c>
      <c r="V263" s="185" t="s">
        <v>1417</v>
      </c>
      <c r="W263" s="185" t="s">
        <v>1418</v>
      </c>
      <c r="X263" s="185">
        <v>1</v>
      </c>
      <c r="Y263" s="185"/>
      <c r="Z263" s="185"/>
      <c r="AA263" s="185"/>
      <c r="AB263" s="185">
        <v>70</v>
      </c>
      <c r="AC263" s="197" t="s">
        <v>2689</v>
      </c>
      <c r="AD263" s="197" t="s">
        <v>5148</v>
      </c>
      <c r="AE263" s="197">
        <v>1</v>
      </c>
      <c r="AI263" s="197">
        <v>1</v>
      </c>
    </row>
    <row r="264" spans="1:38" s="197" customFormat="1" x14ac:dyDescent="0.3">
      <c r="A264" s="226">
        <v>1782</v>
      </c>
      <c r="B264" s="185" t="s">
        <v>1406</v>
      </c>
      <c r="C264" s="185" t="s">
        <v>3675</v>
      </c>
      <c r="D264" s="185" t="s">
        <v>478</v>
      </c>
      <c r="E264" s="185" t="s">
        <v>1407</v>
      </c>
      <c r="F264" s="185" t="s">
        <v>3187</v>
      </c>
      <c r="G264" s="185" t="s">
        <v>4313</v>
      </c>
      <c r="H264" s="185"/>
      <c r="I264" s="195" t="s">
        <v>54</v>
      </c>
      <c r="J264" s="185" t="s">
        <v>55</v>
      </c>
      <c r="K264" s="185" t="s">
        <v>57</v>
      </c>
      <c r="L264" s="185" t="s">
        <v>3674</v>
      </c>
      <c r="M264" s="185" t="s">
        <v>3190</v>
      </c>
      <c r="N264" s="185" t="s">
        <v>4332</v>
      </c>
      <c r="O264" s="185" t="s">
        <v>3201</v>
      </c>
      <c r="P264" s="185" t="s">
        <v>3192</v>
      </c>
      <c r="Q264" s="185" t="s">
        <v>3193</v>
      </c>
      <c r="R264" s="185" t="s">
        <v>3194</v>
      </c>
      <c r="S264" s="196">
        <v>24756</v>
      </c>
      <c r="T264" s="185"/>
      <c r="U264" s="185" t="s">
        <v>5</v>
      </c>
      <c r="V264" s="185" t="s">
        <v>1408</v>
      </c>
      <c r="W264" s="185" t="s">
        <v>1409</v>
      </c>
      <c r="X264" s="185">
        <v>1</v>
      </c>
      <c r="Y264" s="185">
        <v>1</v>
      </c>
      <c r="Z264" s="185"/>
      <c r="AA264" s="185"/>
      <c r="AB264" s="185">
        <v>86</v>
      </c>
      <c r="AC264" s="197" t="s">
        <v>4930</v>
      </c>
      <c r="AD264" s="197" t="s">
        <v>5148</v>
      </c>
      <c r="AE264" s="197">
        <v>1</v>
      </c>
      <c r="AH264" s="197">
        <v>1</v>
      </c>
    </row>
    <row r="265" spans="1:38" s="201" customFormat="1" x14ac:dyDescent="0.3">
      <c r="A265" s="226">
        <v>1783</v>
      </c>
      <c r="B265" s="198" t="s">
        <v>88</v>
      </c>
      <c r="C265" s="198" t="s">
        <v>4396</v>
      </c>
      <c r="D265" s="198" t="s">
        <v>3061</v>
      </c>
      <c r="E265" s="198"/>
      <c r="F265" s="198" t="s">
        <v>3187</v>
      </c>
      <c r="G265" s="198" t="s">
        <v>3676</v>
      </c>
      <c r="H265" s="198"/>
      <c r="I265" s="199" t="s">
        <v>8</v>
      </c>
      <c r="J265" s="198" t="s">
        <v>89</v>
      </c>
      <c r="K265" s="198" t="s">
        <v>91</v>
      </c>
      <c r="L265" s="198" t="s">
        <v>3677</v>
      </c>
      <c r="M265" s="198" t="s">
        <v>3190</v>
      </c>
      <c r="N265" s="198" t="s">
        <v>4332</v>
      </c>
      <c r="O265" s="198" t="s">
        <v>3201</v>
      </c>
      <c r="P265" s="198" t="s">
        <v>3192</v>
      </c>
      <c r="Q265" s="198" t="s">
        <v>3193</v>
      </c>
      <c r="R265" s="198" t="s">
        <v>3194</v>
      </c>
      <c r="S265" s="200">
        <v>24756</v>
      </c>
      <c r="T265" s="198"/>
      <c r="U265" s="198" t="s">
        <v>5</v>
      </c>
      <c r="V265" s="198" t="s">
        <v>90</v>
      </c>
      <c r="W265" s="198" t="s">
        <v>92</v>
      </c>
      <c r="X265" s="198"/>
      <c r="Y265" s="198">
        <v>1</v>
      </c>
      <c r="Z265" s="198"/>
      <c r="AA265" s="198"/>
      <c r="AB265" s="198">
        <v>100</v>
      </c>
      <c r="AC265" s="201" t="s">
        <v>3057</v>
      </c>
      <c r="AD265" s="201" t="s">
        <v>3057</v>
      </c>
      <c r="AE265" s="201">
        <v>0</v>
      </c>
    </row>
    <row r="266" spans="1:38" s="201" customFormat="1" x14ac:dyDescent="0.3">
      <c r="A266" s="226">
        <v>1784</v>
      </c>
      <c r="B266" s="198" t="s">
        <v>2033</v>
      </c>
      <c r="C266" s="198" t="s">
        <v>4374</v>
      </c>
      <c r="D266" s="198" t="s">
        <v>3283</v>
      </c>
      <c r="E266" s="198" t="s">
        <v>2034</v>
      </c>
      <c r="F266" s="198" t="s">
        <v>4301</v>
      </c>
      <c r="G266" s="198" t="s">
        <v>4354</v>
      </c>
      <c r="H266" s="198"/>
      <c r="I266" s="199" t="s">
        <v>15</v>
      </c>
      <c r="J266" s="198" t="s">
        <v>16</v>
      </c>
      <c r="K266" s="198" t="s">
        <v>17</v>
      </c>
      <c r="L266" s="198" t="s">
        <v>4365</v>
      </c>
      <c r="M266" s="198" t="s">
        <v>3190</v>
      </c>
      <c r="N266" s="198" t="s">
        <v>4332</v>
      </c>
      <c r="O266" s="198" t="s">
        <v>3199</v>
      </c>
      <c r="P266" s="198" t="s">
        <v>3192</v>
      </c>
      <c r="Q266" s="198" t="s">
        <v>3193</v>
      </c>
      <c r="R266" s="198" t="s">
        <v>3194</v>
      </c>
      <c r="S266" s="200">
        <v>24839</v>
      </c>
      <c r="T266" s="198"/>
      <c r="U266" s="198" t="s">
        <v>82</v>
      </c>
      <c r="V266" s="198" t="s">
        <v>2035</v>
      </c>
      <c r="W266" s="198" t="s">
        <v>2036</v>
      </c>
      <c r="X266" s="198"/>
      <c r="Y266" s="198"/>
      <c r="Z266" s="198">
        <v>1</v>
      </c>
      <c r="AA266" s="198"/>
      <c r="AB266" s="198">
        <v>602</v>
      </c>
      <c r="AC266" s="201" t="s">
        <v>3057</v>
      </c>
      <c r="AD266" s="201" t="s">
        <v>3057</v>
      </c>
      <c r="AE266" s="201">
        <v>0</v>
      </c>
    </row>
    <row r="267" spans="1:38" s="201" customFormat="1" x14ac:dyDescent="0.3">
      <c r="A267" s="226">
        <v>1785</v>
      </c>
      <c r="B267" s="198" t="s">
        <v>1194</v>
      </c>
      <c r="C267" s="198" t="s">
        <v>3417</v>
      </c>
      <c r="D267" s="198" t="s">
        <v>3186</v>
      </c>
      <c r="E267" s="198" t="s">
        <v>3264</v>
      </c>
      <c r="F267" s="198" t="s">
        <v>3187</v>
      </c>
      <c r="G267" s="198" t="s">
        <v>3678</v>
      </c>
      <c r="H267" s="198"/>
      <c r="I267" s="199" t="s">
        <v>28</v>
      </c>
      <c r="J267" s="198" t="s">
        <v>29</v>
      </c>
      <c r="K267" s="198" t="s">
        <v>30</v>
      </c>
      <c r="L267" s="198" t="s">
        <v>3487</v>
      </c>
      <c r="M267" s="198" t="s">
        <v>3217</v>
      </c>
      <c r="N267" s="198" t="s">
        <v>3205</v>
      </c>
      <c r="O267" s="198" t="s">
        <v>3191</v>
      </c>
      <c r="P267" s="198" t="s">
        <v>3192</v>
      </c>
      <c r="Q267" s="198" t="s">
        <v>3193</v>
      </c>
      <c r="R267" s="198" t="s">
        <v>3194</v>
      </c>
      <c r="S267" s="200">
        <v>25247</v>
      </c>
      <c r="T267" s="198"/>
      <c r="U267" s="198" t="s">
        <v>19</v>
      </c>
      <c r="V267" s="198" t="s">
        <v>1195</v>
      </c>
      <c r="W267" s="198" t="s">
        <v>1196</v>
      </c>
      <c r="X267" s="198">
        <v>1</v>
      </c>
      <c r="Y267" s="198"/>
      <c r="Z267" s="198"/>
      <c r="AA267" s="198"/>
      <c r="AB267" s="198">
        <v>75</v>
      </c>
      <c r="AC267" s="201" t="s">
        <v>2702</v>
      </c>
      <c r="AD267" s="201" t="s">
        <v>5144</v>
      </c>
      <c r="AE267" s="201">
        <v>0</v>
      </c>
    </row>
    <row r="268" spans="1:38" s="197" customFormat="1" x14ac:dyDescent="0.3">
      <c r="A268" s="226">
        <v>1786</v>
      </c>
      <c r="B268" s="185" t="s">
        <v>189</v>
      </c>
      <c r="C268" s="185" t="s">
        <v>3185</v>
      </c>
      <c r="D268" s="185" t="s">
        <v>3186</v>
      </c>
      <c r="E268" s="185"/>
      <c r="F268" s="185" t="s">
        <v>3187</v>
      </c>
      <c r="G268" s="185" t="s">
        <v>3679</v>
      </c>
      <c r="H268" s="185"/>
      <c r="I268" s="195" t="s">
        <v>192</v>
      </c>
      <c r="J268" s="185" t="s">
        <v>190</v>
      </c>
      <c r="K268" s="185" t="s">
        <v>193</v>
      </c>
      <c r="L268" s="185" t="s">
        <v>3594</v>
      </c>
      <c r="M268" s="185" t="s">
        <v>3190</v>
      </c>
      <c r="N268" s="185" t="s">
        <v>4332</v>
      </c>
      <c r="O268" s="185" t="s">
        <v>3191</v>
      </c>
      <c r="P268" s="185" t="s">
        <v>3192</v>
      </c>
      <c r="Q268" s="185" t="s">
        <v>3193</v>
      </c>
      <c r="R268" s="185" t="s">
        <v>3194</v>
      </c>
      <c r="S268" s="196">
        <v>25247</v>
      </c>
      <c r="T268" s="185"/>
      <c r="U268" s="185" t="s">
        <v>19</v>
      </c>
      <c r="V268" s="185" t="s">
        <v>191</v>
      </c>
      <c r="W268" s="185" t="s">
        <v>194</v>
      </c>
      <c r="X268" s="185">
        <v>1</v>
      </c>
      <c r="Y268" s="185"/>
      <c r="Z268" s="185"/>
      <c r="AA268" s="185"/>
      <c r="AB268" s="185">
        <v>59</v>
      </c>
      <c r="AC268" s="197" t="s">
        <v>2689</v>
      </c>
      <c r="AD268" s="197" t="s">
        <v>2689</v>
      </c>
      <c r="AE268" s="197">
        <v>1</v>
      </c>
      <c r="AG268" s="151">
        <v>1</v>
      </c>
    </row>
    <row r="269" spans="1:38" s="201" customFormat="1" x14ac:dyDescent="0.3">
      <c r="A269" s="226">
        <v>1787</v>
      </c>
      <c r="B269" s="198" t="s">
        <v>520</v>
      </c>
      <c r="C269" s="198" t="s">
        <v>4422</v>
      </c>
      <c r="D269" s="198" t="s">
        <v>3186</v>
      </c>
      <c r="E269" s="198" t="s">
        <v>3280</v>
      </c>
      <c r="F269" s="198" t="s">
        <v>3187</v>
      </c>
      <c r="G269" s="198" t="s">
        <v>4845</v>
      </c>
      <c r="H269" s="198"/>
      <c r="I269" s="199" t="s">
        <v>316</v>
      </c>
      <c r="J269" s="198" t="s">
        <v>317</v>
      </c>
      <c r="K269" s="198" t="s">
        <v>318</v>
      </c>
      <c r="L269" s="198" t="s">
        <v>3266</v>
      </c>
      <c r="M269" s="198" t="s">
        <v>3190</v>
      </c>
      <c r="N269" s="198" t="s">
        <v>4332</v>
      </c>
      <c r="O269" s="198" t="s">
        <v>3191</v>
      </c>
      <c r="P269" s="198" t="s">
        <v>3192</v>
      </c>
      <c r="Q269" s="198" t="s">
        <v>3193</v>
      </c>
      <c r="R269" s="198" t="s">
        <v>3194</v>
      </c>
      <c r="S269" s="200">
        <v>25247</v>
      </c>
      <c r="T269" s="198"/>
      <c r="U269" s="198" t="s">
        <v>19</v>
      </c>
      <c r="V269" s="198" t="s">
        <v>521</v>
      </c>
      <c r="W269" s="198" t="s">
        <v>522</v>
      </c>
      <c r="X269" s="198">
        <v>1</v>
      </c>
      <c r="Y269" s="198"/>
      <c r="Z269" s="198"/>
      <c r="AA269" s="198"/>
      <c r="AB269" s="198">
        <v>77</v>
      </c>
      <c r="AC269" s="201" t="s">
        <v>3058</v>
      </c>
      <c r="AD269" s="201" t="s">
        <v>5148</v>
      </c>
      <c r="AE269" s="201">
        <v>0</v>
      </c>
    </row>
    <row r="270" spans="1:38" s="221" customFormat="1" x14ac:dyDescent="0.3">
      <c r="A270" s="226">
        <v>1788</v>
      </c>
      <c r="B270" s="218" t="s">
        <v>3680</v>
      </c>
      <c r="C270" s="218" t="s">
        <v>5058</v>
      </c>
      <c r="D270" s="218" t="s">
        <v>3481</v>
      </c>
      <c r="E270" s="218" t="s">
        <v>3681</v>
      </c>
      <c r="F270" s="218" t="s">
        <v>3187</v>
      </c>
      <c r="G270" s="218" t="s">
        <v>4355</v>
      </c>
      <c r="H270" s="218" t="s">
        <v>835</v>
      </c>
      <c r="I270" s="219" t="s">
        <v>836</v>
      </c>
      <c r="J270" s="218" t="s">
        <v>16</v>
      </c>
      <c r="K270" s="218" t="s">
        <v>17</v>
      </c>
      <c r="L270" s="218" t="s">
        <v>4365</v>
      </c>
      <c r="M270" s="218" t="s">
        <v>3190</v>
      </c>
      <c r="N270" s="218" t="s">
        <v>4332</v>
      </c>
      <c r="O270" s="218" t="s">
        <v>3483</v>
      </c>
      <c r="P270" s="218" t="s">
        <v>3192</v>
      </c>
      <c r="Q270" s="218" t="s">
        <v>3193</v>
      </c>
      <c r="R270" s="218" t="s">
        <v>3194</v>
      </c>
      <c r="S270" s="220">
        <v>25512</v>
      </c>
      <c r="T270" s="218"/>
      <c r="U270" s="218" t="s">
        <v>82</v>
      </c>
      <c r="V270" s="218" t="s">
        <v>834</v>
      </c>
      <c r="W270" s="218" t="s">
        <v>837</v>
      </c>
      <c r="X270" s="218"/>
      <c r="Y270" s="218"/>
      <c r="Z270" s="218">
        <v>1</v>
      </c>
      <c r="AA270" s="218"/>
      <c r="AB270" s="218">
        <v>65</v>
      </c>
      <c r="AC270" s="221" t="s">
        <v>3057</v>
      </c>
      <c r="AD270" s="221" t="s">
        <v>3057</v>
      </c>
      <c r="AE270" s="221">
        <v>1</v>
      </c>
      <c r="AG270" s="221">
        <v>1</v>
      </c>
      <c r="AK270" s="221" t="s">
        <v>5166</v>
      </c>
      <c r="AL270" s="221">
        <v>1</v>
      </c>
    </row>
    <row r="271" spans="1:38" s="201" customFormat="1" x14ac:dyDescent="0.3">
      <c r="A271" s="226">
        <v>1789</v>
      </c>
      <c r="B271" s="198" t="s">
        <v>994</v>
      </c>
      <c r="C271" s="198" t="s">
        <v>4633</v>
      </c>
      <c r="D271" s="198" t="s">
        <v>3186</v>
      </c>
      <c r="E271" s="198" t="s">
        <v>3682</v>
      </c>
      <c r="F271" s="198" t="s">
        <v>3187</v>
      </c>
      <c r="G271" s="198" t="s">
        <v>3683</v>
      </c>
      <c r="H271" s="198"/>
      <c r="I271" s="199" t="s">
        <v>12</v>
      </c>
      <c r="J271" s="198" t="s">
        <v>13</v>
      </c>
      <c r="K271" s="198" t="s">
        <v>14</v>
      </c>
      <c r="L271" s="198" t="s">
        <v>4615</v>
      </c>
      <c r="M271" s="198" t="s">
        <v>3190</v>
      </c>
      <c r="N271" s="198" t="s">
        <v>4332</v>
      </c>
      <c r="O271" s="198" t="s">
        <v>3191</v>
      </c>
      <c r="P271" s="198" t="s">
        <v>3192</v>
      </c>
      <c r="Q271" s="198" t="s">
        <v>3193</v>
      </c>
      <c r="R271" s="198" t="s">
        <v>3194</v>
      </c>
      <c r="S271" s="200">
        <v>25329</v>
      </c>
      <c r="T271" s="198"/>
      <c r="U271" s="198" t="s">
        <v>19</v>
      </c>
      <c r="V271" s="198" t="s">
        <v>995</v>
      </c>
      <c r="W271" s="198" t="s">
        <v>996</v>
      </c>
      <c r="X271" s="198">
        <v>1</v>
      </c>
      <c r="Y271" s="198"/>
      <c r="Z271" s="198"/>
      <c r="AA271" s="198"/>
      <c r="AB271" s="198">
        <v>84</v>
      </c>
      <c r="AC271" s="201" t="s">
        <v>2689</v>
      </c>
      <c r="AD271" s="201" t="s">
        <v>2689</v>
      </c>
      <c r="AE271" s="201">
        <v>0</v>
      </c>
    </row>
    <row r="272" spans="1:38" s="197" customFormat="1" x14ac:dyDescent="0.3">
      <c r="A272" s="226">
        <v>1790</v>
      </c>
      <c r="B272" s="185" t="s">
        <v>1796</v>
      </c>
      <c r="C272" s="185" t="s">
        <v>4375</v>
      </c>
      <c r="D272" s="185" t="s">
        <v>3061</v>
      </c>
      <c r="E272" s="185" t="s">
        <v>3684</v>
      </c>
      <c r="F272" s="185" t="s">
        <v>3187</v>
      </c>
      <c r="G272" s="185" t="s">
        <v>3685</v>
      </c>
      <c r="H272" s="185"/>
      <c r="I272" s="195" t="s">
        <v>15</v>
      </c>
      <c r="J272" s="185" t="s">
        <v>16</v>
      </c>
      <c r="K272" s="185" t="s">
        <v>17</v>
      </c>
      <c r="L272" s="185" t="s">
        <v>4365</v>
      </c>
      <c r="M272" s="185" t="s">
        <v>3190</v>
      </c>
      <c r="N272" s="185" t="s">
        <v>4332</v>
      </c>
      <c r="O272" s="185" t="s">
        <v>3201</v>
      </c>
      <c r="P272" s="185" t="s">
        <v>3192</v>
      </c>
      <c r="Q272" s="185" t="s">
        <v>3193</v>
      </c>
      <c r="R272" s="185" t="s">
        <v>3194</v>
      </c>
      <c r="S272" s="196">
        <v>25723</v>
      </c>
      <c r="T272" s="185"/>
      <c r="U272" s="185" t="s">
        <v>5</v>
      </c>
      <c r="V272" s="185" t="s">
        <v>1797</v>
      </c>
      <c r="W272" s="185" t="s">
        <v>288</v>
      </c>
      <c r="X272" s="185"/>
      <c r="Y272" s="185">
        <v>1</v>
      </c>
      <c r="Z272" s="185"/>
      <c r="AA272" s="185"/>
      <c r="AB272" s="185">
        <v>85</v>
      </c>
      <c r="AC272" s="197" t="s">
        <v>3057</v>
      </c>
      <c r="AD272" s="197" t="s">
        <v>3057</v>
      </c>
      <c r="AE272" s="197">
        <v>1</v>
      </c>
      <c r="AH272" s="197">
        <v>1</v>
      </c>
    </row>
    <row r="273" spans="1:38" s="201" customFormat="1" x14ac:dyDescent="0.3">
      <c r="A273" s="226">
        <v>1791</v>
      </c>
      <c r="B273" s="198" t="s">
        <v>1052</v>
      </c>
      <c r="C273" s="198" t="s">
        <v>3686</v>
      </c>
      <c r="D273" s="198" t="s">
        <v>1054</v>
      </c>
      <c r="E273" s="198"/>
      <c r="F273" s="198" t="s">
        <v>3187</v>
      </c>
      <c r="G273" s="198" t="s">
        <v>4750</v>
      </c>
      <c r="H273" s="198"/>
      <c r="I273" s="199" t="s">
        <v>12</v>
      </c>
      <c r="J273" s="198" t="s">
        <v>13</v>
      </c>
      <c r="K273" s="198" t="s">
        <v>14</v>
      </c>
      <c r="L273" s="198" t="s">
        <v>4615</v>
      </c>
      <c r="M273" s="198" t="s">
        <v>3190</v>
      </c>
      <c r="N273" s="198" t="s">
        <v>4332</v>
      </c>
      <c r="O273" s="198" t="s">
        <v>1054</v>
      </c>
      <c r="P273" s="198" t="s">
        <v>3192</v>
      </c>
      <c r="Q273" s="198" t="s">
        <v>3193</v>
      </c>
      <c r="R273" s="198" t="s">
        <v>3194</v>
      </c>
      <c r="S273" s="200">
        <v>24735</v>
      </c>
      <c r="T273" s="198"/>
      <c r="U273" s="198" t="s">
        <v>1053</v>
      </c>
      <c r="V273" s="198" t="s">
        <v>1054</v>
      </c>
      <c r="W273" s="198" t="s">
        <v>1055</v>
      </c>
      <c r="X273" s="198"/>
      <c r="Y273" s="198">
        <v>1</v>
      </c>
      <c r="Z273" s="198"/>
      <c r="AA273" s="198"/>
      <c r="AB273" s="198">
        <v>87</v>
      </c>
      <c r="AC273" s="201" t="s">
        <v>2689</v>
      </c>
      <c r="AD273" s="201" t="s">
        <v>2689</v>
      </c>
      <c r="AE273" s="201">
        <v>0</v>
      </c>
    </row>
    <row r="274" spans="1:38" s="197" customFormat="1" x14ac:dyDescent="0.3">
      <c r="A274" s="226">
        <v>1792</v>
      </c>
      <c r="B274" s="185" t="s">
        <v>1633</v>
      </c>
      <c r="C274" s="185" t="s">
        <v>4383</v>
      </c>
      <c r="D274" s="185" t="s">
        <v>3061</v>
      </c>
      <c r="E274" s="185" t="s">
        <v>1945</v>
      </c>
      <c r="F274" s="185" t="s">
        <v>3187</v>
      </c>
      <c r="G274" s="185" t="s">
        <v>3687</v>
      </c>
      <c r="H274" s="185"/>
      <c r="I274" s="195" t="s">
        <v>464</v>
      </c>
      <c r="J274" s="185" t="s">
        <v>1630</v>
      </c>
      <c r="K274" s="185" t="s">
        <v>1631</v>
      </c>
      <c r="L274" s="185" t="s">
        <v>3688</v>
      </c>
      <c r="M274" s="185" t="s">
        <v>3190</v>
      </c>
      <c r="N274" s="185" t="s">
        <v>3205</v>
      </c>
      <c r="O274" s="185" t="s">
        <v>3201</v>
      </c>
      <c r="P274" s="185" t="s">
        <v>3192</v>
      </c>
      <c r="Q274" s="185" t="s">
        <v>3193</v>
      </c>
      <c r="R274" s="185" t="s">
        <v>3194</v>
      </c>
      <c r="S274" s="196">
        <v>25829</v>
      </c>
      <c r="T274" s="185"/>
      <c r="U274" s="185" t="s">
        <v>5</v>
      </c>
      <c r="V274" s="185" t="s">
        <v>1634</v>
      </c>
      <c r="W274" s="185" t="s">
        <v>1632</v>
      </c>
      <c r="X274" s="185"/>
      <c r="Y274" s="185">
        <v>1</v>
      </c>
      <c r="Z274" s="185"/>
      <c r="AA274" s="185"/>
      <c r="AB274" s="185">
        <v>94</v>
      </c>
      <c r="AC274" s="197" t="s">
        <v>3057</v>
      </c>
      <c r="AD274" s="197" t="s">
        <v>3057</v>
      </c>
      <c r="AE274" s="197">
        <v>1</v>
      </c>
      <c r="AI274" s="197">
        <v>1</v>
      </c>
    </row>
    <row r="275" spans="1:38" s="201" customFormat="1" x14ac:dyDescent="0.3">
      <c r="A275" s="226">
        <v>1793</v>
      </c>
      <c r="B275" s="198" t="s">
        <v>313</v>
      </c>
      <c r="C275" s="198" t="s">
        <v>3689</v>
      </c>
      <c r="D275" s="198" t="s">
        <v>3186</v>
      </c>
      <c r="E275" s="198" t="s">
        <v>314</v>
      </c>
      <c r="F275" s="198" t="s">
        <v>3187</v>
      </c>
      <c r="G275" s="198" t="s">
        <v>4844</v>
      </c>
      <c r="H275" s="198"/>
      <c r="I275" s="199" t="s">
        <v>316</v>
      </c>
      <c r="J275" s="198" t="s">
        <v>317</v>
      </c>
      <c r="K275" s="198" t="s">
        <v>318</v>
      </c>
      <c r="L275" s="198" t="s">
        <v>3266</v>
      </c>
      <c r="M275" s="198" t="s">
        <v>3190</v>
      </c>
      <c r="N275" s="198" t="s">
        <v>4332</v>
      </c>
      <c r="O275" s="198" t="s">
        <v>3191</v>
      </c>
      <c r="P275" s="198" t="s">
        <v>3192</v>
      </c>
      <c r="Q275" s="198" t="s">
        <v>3193</v>
      </c>
      <c r="R275" s="198" t="s">
        <v>3194</v>
      </c>
      <c r="S275" s="200">
        <v>25825</v>
      </c>
      <c r="T275" s="198"/>
      <c r="U275" s="198" t="s">
        <v>19</v>
      </c>
      <c r="V275" s="198" t="s">
        <v>315</v>
      </c>
      <c r="W275" s="198" t="s">
        <v>319</v>
      </c>
      <c r="X275" s="198">
        <v>1</v>
      </c>
      <c r="Y275" s="198"/>
      <c r="Z275" s="198"/>
      <c r="AA275" s="198"/>
      <c r="AB275" s="198">
        <v>129</v>
      </c>
      <c r="AC275" s="201" t="s">
        <v>3058</v>
      </c>
      <c r="AD275" s="201" t="s">
        <v>5148</v>
      </c>
      <c r="AE275" s="201">
        <v>0</v>
      </c>
    </row>
    <row r="276" spans="1:38" s="201" customFormat="1" x14ac:dyDescent="0.3">
      <c r="A276" s="226">
        <v>1794</v>
      </c>
      <c r="B276" s="198" t="s">
        <v>1410</v>
      </c>
      <c r="C276" s="198" t="s">
        <v>4927</v>
      </c>
      <c r="D276" s="198" t="s">
        <v>3199</v>
      </c>
      <c r="E276" s="198" t="s">
        <v>1411</v>
      </c>
      <c r="F276" s="198" t="s">
        <v>3187</v>
      </c>
      <c r="G276" s="198" t="s">
        <v>4925</v>
      </c>
      <c r="H276" s="198" t="s">
        <v>1413</v>
      </c>
      <c r="I276" s="199" t="s">
        <v>54</v>
      </c>
      <c r="J276" s="198" t="s">
        <v>55</v>
      </c>
      <c r="K276" s="198" t="s">
        <v>57</v>
      </c>
      <c r="L276" s="198" t="s">
        <v>3674</v>
      </c>
      <c r="M276" s="198" t="s">
        <v>3190</v>
      </c>
      <c r="N276" s="198" t="s">
        <v>4332</v>
      </c>
      <c r="O276" s="198" t="s">
        <v>3199</v>
      </c>
      <c r="P276" s="198" t="s">
        <v>3192</v>
      </c>
      <c r="Q276" s="198" t="s">
        <v>3193</v>
      </c>
      <c r="R276" s="198" t="s">
        <v>3194</v>
      </c>
      <c r="S276" s="200">
        <v>25982</v>
      </c>
      <c r="T276" s="198"/>
      <c r="U276" s="198" t="s">
        <v>82</v>
      </c>
      <c r="V276" s="198" t="s">
        <v>1412</v>
      </c>
      <c r="W276" s="198" t="s">
        <v>1414</v>
      </c>
      <c r="X276" s="198"/>
      <c r="Y276" s="198"/>
      <c r="Z276" s="198">
        <v>1</v>
      </c>
      <c r="AA276" s="198"/>
      <c r="AB276" s="198">
        <v>946</v>
      </c>
      <c r="AC276" s="201" t="s">
        <v>2689</v>
      </c>
      <c r="AD276" s="201" t="s">
        <v>5148</v>
      </c>
      <c r="AE276" s="201">
        <v>0</v>
      </c>
    </row>
    <row r="277" spans="1:38" s="197" customFormat="1" x14ac:dyDescent="0.3">
      <c r="A277" s="226">
        <v>1795</v>
      </c>
      <c r="B277" s="185" t="s">
        <v>738</v>
      </c>
      <c r="C277" s="185" t="s">
        <v>4866</v>
      </c>
      <c r="D277" s="185" t="s">
        <v>3267</v>
      </c>
      <c r="E277" s="185" t="s">
        <v>739</v>
      </c>
      <c r="F277" s="185" t="s">
        <v>4301</v>
      </c>
      <c r="G277" s="185" t="s">
        <v>4999</v>
      </c>
      <c r="H277" s="185"/>
      <c r="I277" s="195" t="s">
        <v>734</v>
      </c>
      <c r="J277" s="185" t="s">
        <v>735</v>
      </c>
      <c r="K277" s="185" t="s">
        <v>736</v>
      </c>
      <c r="L277" s="185" t="s">
        <v>3690</v>
      </c>
      <c r="M277" s="185" t="s">
        <v>3190</v>
      </c>
      <c r="N277" s="185" t="s">
        <v>4332</v>
      </c>
      <c r="O277" s="185" t="s">
        <v>3201</v>
      </c>
      <c r="P277" s="185" t="s">
        <v>3192</v>
      </c>
      <c r="Q277" s="185" t="s">
        <v>3193</v>
      </c>
      <c r="R277" s="185" t="s">
        <v>3194</v>
      </c>
      <c r="S277" s="196">
        <v>26014</v>
      </c>
      <c r="T277" s="185"/>
      <c r="U277" s="185" t="s">
        <v>0</v>
      </c>
      <c r="V277" s="185" t="s">
        <v>740</v>
      </c>
      <c r="W277" s="185" t="s">
        <v>741</v>
      </c>
      <c r="X277" s="185"/>
      <c r="Y277" s="185">
        <v>1</v>
      </c>
      <c r="Z277" s="185"/>
      <c r="AA277" s="185"/>
      <c r="AB277" s="185">
        <v>58</v>
      </c>
      <c r="AC277" s="197" t="s">
        <v>3057</v>
      </c>
      <c r="AD277" s="197" t="s">
        <v>3057</v>
      </c>
      <c r="AE277" s="197">
        <v>1</v>
      </c>
      <c r="AI277" s="197">
        <v>1</v>
      </c>
    </row>
    <row r="278" spans="1:38" s="204" customFormat="1" x14ac:dyDescent="0.3">
      <c r="A278" s="226">
        <v>1796</v>
      </c>
      <c r="B278" s="203" t="s">
        <v>2537</v>
      </c>
      <c r="C278" s="203" t="s">
        <v>4890</v>
      </c>
      <c r="D278" s="203" t="s">
        <v>3267</v>
      </c>
      <c r="E278" s="203" t="s">
        <v>3691</v>
      </c>
      <c r="F278" s="203" t="s">
        <v>4301</v>
      </c>
      <c r="G278" s="203" t="s">
        <v>3692</v>
      </c>
      <c r="H278" s="203"/>
      <c r="I278" s="205" t="s">
        <v>1384</v>
      </c>
      <c r="J278" s="203" t="s">
        <v>2533</v>
      </c>
      <c r="K278" s="203" t="s">
        <v>2535</v>
      </c>
      <c r="L278" s="203" t="s">
        <v>4888</v>
      </c>
      <c r="M278" s="203" t="s">
        <v>3190</v>
      </c>
      <c r="N278" s="203" t="s">
        <v>4332</v>
      </c>
      <c r="O278" s="203" t="s">
        <v>3201</v>
      </c>
      <c r="P278" s="203" t="s">
        <v>3192</v>
      </c>
      <c r="Q278" s="203" t="s">
        <v>3193</v>
      </c>
      <c r="R278" s="203" t="s">
        <v>3194</v>
      </c>
      <c r="S278" s="206">
        <v>26015</v>
      </c>
      <c r="T278" s="203"/>
      <c r="U278" s="203" t="s">
        <v>0</v>
      </c>
      <c r="V278" s="203" t="s">
        <v>2538</v>
      </c>
      <c r="W278" s="203" t="s">
        <v>2539</v>
      </c>
      <c r="X278" s="203">
        <v>1</v>
      </c>
      <c r="Y278" s="203">
        <v>1</v>
      </c>
      <c r="Z278" s="203"/>
      <c r="AA278" s="203"/>
      <c r="AB278" s="203">
        <v>47</v>
      </c>
      <c r="AC278" s="204" t="s">
        <v>2709</v>
      </c>
      <c r="AD278" s="204" t="s">
        <v>2709</v>
      </c>
      <c r="AE278" s="151">
        <v>0</v>
      </c>
    </row>
    <row r="279" spans="1:38" s="197" customFormat="1" x14ac:dyDescent="0.3">
      <c r="A279" s="226">
        <v>1797</v>
      </c>
      <c r="B279" s="185" t="s">
        <v>973</v>
      </c>
      <c r="C279" s="185" t="s">
        <v>4634</v>
      </c>
      <c r="D279" s="185" t="s">
        <v>3267</v>
      </c>
      <c r="E279" s="185" t="s">
        <v>974</v>
      </c>
      <c r="F279" s="185" t="s">
        <v>4301</v>
      </c>
      <c r="G279" s="185" t="s">
        <v>3693</v>
      </c>
      <c r="H279" s="185"/>
      <c r="I279" s="195" t="s">
        <v>12</v>
      </c>
      <c r="J279" s="185" t="s">
        <v>13</v>
      </c>
      <c r="K279" s="185" t="s">
        <v>14</v>
      </c>
      <c r="L279" s="185" t="s">
        <v>4615</v>
      </c>
      <c r="M279" s="185" t="s">
        <v>3190</v>
      </c>
      <c r="N279" s="185" t="s">
        <v>4332</v>
      </c>
      <c r="O279" s="185" t="s">
        <v>3201</v>
      </c>
      <c r="P279" s="185" t="s">
        <v>3192</v>
      </c>
      <c r="Q279" s="185" t="s">
        <v>3193</v>
      </c>
      <c r="R279" s="185" t="s">
        <v>3194</v>
      </c>
      <c r="S279" s="196">
        <v>26004</v>
      </c>
      <c r="T279" s="185"/>
      <c r="U279" s="185" t="s">
        <v>0</v>
      </c>
      <c r="V279" s="185" t="s">
        <v>975</v>
      </c>
      <c r="W279" s="185" t="s">
        <v>976</v>
      </c>
      <c r="X279" s="185">
        <v>1</v>
      </c>
      <c r="Y279" s="185">
        <v>1</v>
      </c>
      <c r="Z279" s="185"/>
      <c r="AA279" s="185"/>
      <c r="AB279" s="185">
        <v>172</v>
      </c>
      <c r="AC279" s="197" t="s">
        <v>2689</v>
      </c>
      <c r="AD279" s="197" t="s">
        <v>2689</v>
      </c>
      <c r="AE279" s="197">
        <v>1</v>
      </c>
      <c r="AH279" s="197">
        <v>1</v>
      </c>
    </row>
    <row r="280" spans="1:38" s="197" customFormat="1" x14ac:dyDescent="0.3">
      <c r="A280" s="226">
        <v>1798</v>
      </c>
      <c r="B280" s="185" t="s">
        <v>172</v>
      </c>
      <c r="C280" s="185" t="s">
        <v>4635</v>
      </c>
      <c r="D280" s="185" t="s">
        <v>3269</v>
      </c>
      <c r="E280" s="185" t="s">
        <v>173</v>
      </c>
      <c r="F280" s="185" t="s">
        <v>4301</v>
      </c>
      <c r="G280" s="185" t="s">
        <v>3694</v>
      </c>
      <c r="H280" s="185"/>
      <c r="I280" s="195" t="s">
        <v>110</v>
      </c>
      <c r="J280" s="185" t="s">
        <v>13</v>
      </c>
      <c r="K280" s="185" t="s">
        <v>14</v>
      </c>
      <c r="L280" s="185" t="s">
        <v>4615</v>
      </c>
      <c r="M280" s="185" t="s">
        <v>3190</v>
      </c>
      <c r="N280" s="185" t="s">
        <v>4332</v>
      </c>
      <c r="O280" s="185" t="s">
        <v>3201</v>
      </c>
      <c r="P280" s="185" t="s">
        <v>3192</v>
      </c>
      <c r="Q280" s="185" t="s">
        <v>3193</v>
      </c>
      <c r="R280" s="185" t="s">
        <v>3194</v>
      </c>
      <c r="S280" s="196">
        <v>26009</v>
      </c>
      <c r="T280" s="185"/>
      <c r="U280" s="185" t="s">
        <v>0</v>
      </c>
      <c r="V280" s="185" t="s">
        <v>174</v>
      </c>
      <c r="W280" s="185" t="s">
        <v>175</v>
      </c>
      <c r="X280" s="185">
        <v>1</v>
      </c>
      <c r="Y280" s="185">
        <v>1</v>
      </c>
      <c r="Z280" s="185"/>
      <c r="AA280" s="185"/>
      <c r="AB280" s="185">
        <v>181</v>
      </c>
      <c r="AC280" s="197" t="s">
        <v>2689</v>
      </c>
      <c r="AD280" s="197" t="s">
        <v>2689</v>
      </c>
      <c r="AE280" s="197">
        <v>1</v>
      </c>
      <c r="AG280" s="197">
        <v>1</v>
      </c>
    </row>
    <row r="281" spans="1:38" s="197" customFormat="1" x14ac:dyDescent="0.3">
      <c r="A281" s="226">
        <v>1799</v>
      </c>
      <c r="B281" s="185" t="s">
        <v>1606</v>
      </c>
      <c r="C281" s="185" t="s">
        <v>3695</v>
      </c>
      <c r="D281" s="185" t="s">
        <v>3186</v>
      </c>
      <c r="E281" s="185" t="s">
        <v>1607</v>
      </c>
      <c r="F281" s="185" t="s">
        <v>3187</v>
      </c>
      <c r="G281" s="185" t="s">
        <v>4547</v>
      </c>
      <c r="H281" s="185"/>
      <c r="I281" s="195" t="s">
        <v>1609</v>
      </c>
      <c r="J281" s="185" t="s">
        <v>1610</v>
      </c>
      <c r="K281" s="185" t="s">
        <v>1611</v>
      </c>
      <c r="L281" s="185" t="s">
        <v>4549</v>
      </c>
      <c r="M281" s="185" t="s">
        <v>3190</v>
      </c>
      <c r="N281" s="185" t="s">
        <v>4332</v>
      </c>
      <c r="O281" s="185" t="s">
        <v>3191</v>
      </c>
      <c r="P281" s="185" t="s">
        <v>3192</v>
      </c>
      <c r="Q281" s="185" t="s">
        <v>3193</v>
      </c>
      <c r="R281" s="185" t="s">
        <v>3194</v>
      </c>
      <c r="S281" s="196">
        <v>26102</v>
      </c>
      <c r="T281" s="185"/>
      <c r="U281" s="185" t="s">
        <v>19</v>
      </c>
      <c r="V281" s="185" t="s">
        <v>1608</v>
      </c>
      <c r="W281" s="185" t="s">
        <v>1612</v>
      </c>
      <c r="X281" s="185">
        <v>1</v>
      </c>
      <c r="Y281" s="185"/>
      <c r="Z281" s="185"/>
      <c r="AA281" s="185"/>
      <c r="AB281" s="185">
        <v>101</v>
      </c>
      <c r="AC281" s="197" t="s">
        <v>2689</v>
      </c>
      <c r="AD281" s="197" t="s">
        <v>2689</v>
      </c>
      <c r="AE281" s="197">
        <v>1</v>
      </c>
      <c r="AH281" s="197">
        <v>1</v>
      </c>
    </row>
    <row r="282" spans="1:38" s="201" customFormat="1" x14ac:dyDescent="0.3">
      <c r="A282" s="226">
        <v>1800</v>
      </c>
      <c r="B282" s="198" t="s">
        <v>1396</v>
      </c>
      <c r="C282" s="198" t="s">
        <v>4949</v>
      </c>
      <c r="D282" s="198" t="s">
        <v>3061</v>
      </c>
      <c r="E282" s="198" t="s">
        <v>3696</v>
      </c>
      <c r="F282" s="198" t="s">
        <v>3187</v>
      </c>
      <c r="G282" s="198" t="s">
        <v>4955</v>
      </c>
      <c r="H282" s="198"/>
      <c r="I282" s="199" t="s">
        <v>764</v>
      </c>
      <c r="J282" s="198" t="s">
        <v>765</v>
      </c>
      <c r="K282" s="198" t="s">
        <v>759</v>
      </c>
      <c r="L282" s="198" t="s">
        <v>4945</v>
      </c>
      <c r="M282" s="198" t="s">
        <v>3190</v>
      </c>
      <c r="N282" s="198" t="s">
        <v>4332</v>
      </c>
      <c r="O282" s="198" t="s">
        <v>3201</v>
      </c>
      <c r="P282" s="198" t="s">
        <v>3192</v>
      </c>
      <c r="Q282" s="198" t="s">
        <v>3193</v>
      </c>
      <c r="R282" s="198" t="s">
        <v>3194</v>
      </c>
      <c r="S282" s="200">
        <v>26204</v>
      </c>
      <c r="T282" s="198"/>
      <c r="U282" s="198" t="s">
        <v>5</v>
      </c>
      <c r="V282" s="198" t="s">
        <v>1397</v>
      </c>
      <c r="W282" s="198" t="s">
        <v>1398</v>
      </c>
      <c r="X282" s="198"/>
      <c r="Y282" s="198">
        <v>1</v>
      </c>
      <c r="Z282" s="198"/>
      <c r="AA282" s="198"/>
      <c r="AB282" s="198">
        <v>249</v>
      </c>
      <c r="AC282" s="201" t="s">
        <v>2702</v>
      </c>
      <c r="AD282" s="201" t="s">
        <v>5144</v>
      </c>
      <c r="AE282" s="201">
        <v>0</v>
      </c>
    </row>
    <row r="283" spans="1:38" s="201" customFormat="1" x14ac:dyDescent="0.3">
      <c r="A283" s="226">
        <v>1801</v>
      </c>
      <c r="B283" s="198" t="s">
        <v>1425</v>
      </c>
      <c r="C283" s="198" t="s">
        <v>3697</v>
      </c>
      <c r="D283" s="198" t="s">
        <v>3186</v>
      </c>
      <c r="E283" s="198" t="s">
        <v>1426</v>
      </c>
      <c r="F283" s="198" t="s">
        <v>3187</v>
      </c>
      <c r="G283" s="198" t="s">
        <v>3698</v>
      </c>
      <c r="H283" s="198"/>
      <c r="I283" s="199" t="s">
        <v>54</v>
      </c>
      <c r="J283" s="198" t="s">
        <v>55</v>
      </c>
      <c r="K283" s="198" t="s">
        <v>57</v>
      </c>
      <c r="L283" s="198" t="s">
        <v>3674</v>
      </c>
      <c r="M283" s="198" t="s">
        <v>3190</v>
      </c>
      <c r="N283" s="198" t="s">
        <v>4332</v>
      </c>
      <c r="O283" s="198" t="s">
        <v>3191</v>
      </c>
      <c r="P283" s="198" t="s">
        <v>3192</v>
      </c>
      <c r="Q283" s="198" t="s">
        <v>3193</v>
      </c>
      <c r="R283" s="198" t="s">
        <v>3194</v>
      </c>
      <c r="S283" s="200">
        <v>26253</v>
      </c>
      <c r="T283" s="198"/>
      <c r="U283" s="198" t="s">
        <v>19</v>
      </c>
      <c r="V283" s="198" t="s">
        <v>1427</v>
      </c>
      <c r="W283" s="198" t="s">
        <v>1428</v>
      </c>
      <c r="X283" s="198">
        <v>1</v>
      </c>
      <c r="Y283" s="198"/>
      <c r="Z283" s="198"/>
      <c r="AA283" s="198"/>
      <c r="AB283" s="198">
        <v>134</v>
      </c>
      <c r="AC283" s="201" t="s">
        <v>2689</v>
      </c>
      <c r="AD283" s="201" t="s">
        <v>5148</v>
      </c>
      <c r="AE283" s="201">
        <v>0</v>
      </c>
    </row>
    <row r="284" spans="1:38" s="197" customFormat="1" x14ac:dyDescent="0.3">
      <c r="A284" s="226">
        <v>1803</v>
      </c>
      <c r="B284" s="185" t="s">
        <v>1421</v>
      </c>
      <c r="C284" s="185" t="s">
        <v>3701</v>
      </c>
      <c r="D284" s="185" t="s">
        <v>478</v>
      </c>
      <c r="E284" s="185" t="s">
        <v>1422</v>
      </c>
      <c r="F284" s="185" t="s">
        <v>3187</v>
      </c>
      <c r="G284" s="185" t="s">
        <v>4314</v>
      </c>
      <c r="H284" s="185"/>
      <c r="I284" s="195" t="s">
        <v>54</v>
      </c>
      <c r="J284" s="185" t="s">
        <v>55</v>
      </c>
      <c r="K284" s="185" t="s">
        <v>57</v>
      </c>
      <c r="L284" s="185" t="s">
        <v>3674</v>
      </c>
      <c r="M284" s="185" t="s">
        <v>3231</v>
      </c>
      <c r="N284" s="185" t="s">
        <v>3320</v>
      </c>
      <c r="O284" s="185" t="s">
        <v>3201</v>
      </c>
      <c r="P284" s="185" t="s">
        <v>3192</v>
      </c>
      <c r="Q284" s="185" t="s">
        <v>3193</v>
      </c>
      <c r="R284" s="185" t="s">
        <v>3194</v>
      </c>
      <c r="S284" s="196">
        <v>26227</v>
      </c>
      <c r="T284" s="185"/>
      <c r="U284" s="185" t="s">
        <v>5</v>
      </c>
      <c r="V284" s="185" t="s">
        <v>1423</v>
      </c>
      <c r="W284" s="185" t="s">
        <v>1424</v>
      </c>
      <c r="X284" s="185"/>
      <c r="Y284" s="185">
        <v>1</v>
      </c>
      <c r="Z284" s="185"/>
      <c r="AA284" s="185"/>
      <c r="AB284" s="185">
        <v>33</v>
      </c>
      <c r="AC284" s="197" t="s">
        <v>4930</v>
      </c>
      <c r="AD284" s="197" t="s">
        <v>5148</v>
      </c>
      <c r="AE284" s="197">
        <v>1</v>
      </c>
      <c r="AG284" s="197">
        <v>1</v>
      </c>
    </row>
    <row r="285" spans="1:38" s="201" customFormat="1" x14ac:dyDescent="0.3">
      <c r="A285" s="226">
        <v>1804</v>
      </c>
      <c r="B285" s="198" t="s">
        <v>2489</v>
      </c>
      <c r="C285" s="198" t="s">
        <v>4490</v>
      </c>
      <c r="D285" s="198" t="s">
        <v>3199</v>
      </c>
      <c r="E285" s="198" t="s">
        <v>2490</v>
      </c>
      <c r="F285" s="198" t="s">
        <v>3187</v>
      </c>
      <c r="G285" s="198" t="s">
        <v>4495</v>
      </c>
      <c r="H285" s="198"/>
      <c r="I285" s="199" t="s">
        <v>192</v>
      </c>
      <c r="J285" s="198" t="s">
        <v>2482</v>
      </c>
      <c r="K285" s="198" t="s">
        <v>2484</v>
      </c>
      <c r="L285" s="198" t="s">
        <v>3305</v>
      </c>
      <c r="M285" s="198" t="s">
        <v>3190</v>
      </c>
      <c r="N285" s="198" t="s">
        <v>4332</v>
      </c>
      <c r="O285" s="198" t="s">
        <v>3199</v>
      </c>
      <c r="P285" s="198" t="s">
        <v>3192</v>
      </c>
      <c r="Q285" s="198" t="s">
        <v>3193</v>
      </c>
      <c r="R285" s="198" t="s">
        <v>3194</v>
      </c>
      <c r="S285" s="200">
        <v>26365</v>
      </c>
      <c r="T285" s="198"/>
      <c r="U285" s="198" t="s">
        <v>82</v>
      </c>
      <c r="V285" s="198" t="s">
        <v>2491</v>
      </c>
      <c r="W285" s="198" t="s">
        <v>2492</v>
      </c>
      <c r="X285" s="198"/>
      <c r="Y285" s="198"/>
      <c r="Z285" s="198">
        <v>1</v>
      </c>
      <c r="AA285" s="198"/>
      <c r="AB285" s="198">
        <v>824</v>
      </c>
      <c r="AC285" s="201" t="s">
        <v>2689</v>
      </c>
      <c r="AD285" s="201" t="s">
        <v>2689</v>
      </c>
      <c r="AE285" s="201">
        <v>0</v>
      </c>
    </row>
    <row r="286" spans="1:38" s="221" customFormat="1" x14ac:dyDescent="0.3">
      <c r="A286" s="226">
        <v>1805</v>
      </c>
      <c r="B286" s="218" t="s">
        <v>3702</v>
      </c>
      <c r="C286" s="218" t="s">
        <v>4433</v>
      </c>
      <c r="D286" s="218" t="s">
        <v>3481</v>
      </c>
      <c r="E286" s="218" t="s">
        <v>3703</v>
      </c>
      <c r="F286" s="218" t="s">
        <v>3187</v>
      </c>
      <c r="G286" s="218" t="s">
        <v>4443</v>
      </c>
      <c r="H286" s="218" t="s">
        <v>1754</v>
      </c>
      <c r="I286" s="219" t="s">
        <v>1755</v>
      </c>
      <c r="J286" s="218" t="s">
        <v>63</v>
      </c>
      <c r="K286" s="218" t="s">
        <v>287</v>
      </c>
      <c r="L286" s="218" t="s">
        <v>4420</v>
      </c>
      <c r="M286" s="218" t="s">
        <v>3190</v>
      </c>
      <c r="N286" s="218" t="s">
        <v>4332</v>
      </c>
      <c r="O286" s="218" t="s">
        <v>3483</v>
      </c>
      <c r="P286" s="218" t="s">
        <v>3192</v>
      </c>
      <c r="Q286" s="218" t="s">
        <v>3193</v>
      </c>
      <c r="R286" s="218" t="s">
        <v>3194</v>
      </c>
      <c r="S286" s="220">
        <v>26365</v>
      </c>
      <c r="T286" s="218"/>
      <c r="U286" s="218" t="s">
        <v>82</v>
      </c>
      <c r="V286" s="218" t="s">
        <v>1753</v>
      </c>
      <c r="W286" s="218" t="s">
        <v>1756</v>
      </c>
      <c r="X286" s="218"/>
      <c r="Y286" s="218"/>
      <c r="Z286" s="218">
        <v>1</v>
      </c>
      <c r="AA286" s="218"/>
      <c r="AB286" s="218">
        <v>93</v>
      </c>
      <c r="AC286" s="221" t="s">
        <v>2695</v>
      </c>
      <c r="AD286" s="221" t="s">
        <v>2695</v>
      </c>
      <c r="AE286" s="221">
        <v>1</v>
      </c>
      <c r="AG286" s="221">
        <v>1</v>
      </c>
      <c r="AK286" s="221" t="s">
        <v>5160</v>
      </c>
      <c r="AL286" s="221">
        <v>1</v>
      </c>
    </row>
    <row r="287" spans="1:38" s="197" customFormat="1" x14ac:dyDescent="0.3">
      <c r="A287" s="226">
        <v>1806</v>
      </c>
      <c r="B287" s="185" t="s">
        <v>1313</v>
      </c>
      <c r="C287" s="185" t="s">
        <v>4636</v>
      </c>
      <c r="D287" s="185" t="s">
        <v>3267</v>
      </c>
      <c r="E287" s="185" t="s">
        <v>1314</v>
      </c>
      <c r="F287" s="185" t="s">
        <v>4301</v>
      </c>
      <c r="G287" s="185" t="s">
        <v>4710</v>
      </c>
      <c r="H287" s="185"/>
      <c r="I287" s="195" t="s">
        <v>12</v>
      </c>
      <c r="J287" s="185" t="s">
        <v>13</v>
      </c>
      <c r="K287" s="185" t="s">
        <v>14</v>
      </c>
      <c r="L287" s="185" t="s">
        <v>4615</v>
      </c>
      <c r="M287" s="185" t="s">
        <v>3190</v>
      </c>
      <c r="N287" s="185" t="s">
        <v>4332</v>
      </c>
      <c r="O287" s="185" t="s">
        <v>3201</v>
      </c>
      <c r="P287" s="185" t="s">
        <v>3192</v>
      </c>
      <c r="Q287" s="185" t="s">
        <v>3193</v>
      </c>
      <c r="R287" s="185" t="s">
        <v>3194</v>
      </c>
      <c r="S287" s="196">
        <v>26459</v>
      </c>
      <c r="T287" s="185"/>
      <c r="U287" s="185" t="s">
        <v>0</v>
      </c>
      <c r="V287" s="185" t="s">
        <v>1315</v>
      </c>
      <c r="W287" s="185" t="s">
        <v>1316</v>
      </c>
      <c r="X287" s="185">
        <v>1</v>
      </c>
      <c r="Y287" s="185">
        <v>1</v>
      </c>
      <c r="Z287" s="185"/>
      <c r="AA287" s="185"/>
      <c r="AB287" s="185">
        <v>336</v>
      </c>
      <c r="AC287" s="197" t="s">
        <v>2689</v>
      </c>
      <c r="AD287" s="197" t="s">
        <v>2689</v>
      </c>
      <c r="AE287" s="197">
        <v>1</v>
      </c>
      <c r="AF287" s="197">
        <v>1</v>
      </c>
    </row>
    <row r="288" spans="1:38" s="201" customFormat="1" x14ac:dyDescent="0.3">
      <c r="A288" s="226">
        <v>1807</v>
      </c>
      <c r="B288" s="198" t="s">
        <v>2323</v>
      </c>
      <c r="C288" s="198" t="s">
        <v>4637</v>
      </c>
      <c r="D288" s="198" t="s">
        <v>3061</v>
      </c>
      <c r="E288" s="198" t="s">
        <v>2324</v>
      </c>
      <c r="F288" s="198" t="s">
        <v>3187</v>
      </c>
      <c r="G288" s="198" t="s">
        <v>4711</v>
      </c>
      <c r="H288" s="198"/>
      <c r="I288" s="199" t="s">
        <v>12</v>
      </c>
      <c r="J288" s="198" t="s">
        <v>13</v>
      </c>
      <c r="K288" s="198" t="s">
        <v>14</v>
      </c>
      <c r="L288" s="198" t="s">
        <v>4615</v>
      </c>
      <c r="M288" s="198" t="s">
        <v>3217</v>
      </c>
      <c r="N288" s="198" t="s">
        <v>4332</v>
      </c>
      <c r="O288" s="198" t="s">
        <v>3201</v>
      </c>
      <c r="P288" s="198" t="s">
        <v>3192</v>
      </c>
      <c r="Q288" s="198" t="s">
        <v>3193</v>
      </c>
      <c r="R288" s="198" t="s">
        <v>3194</v>
      </c>
      <c r="S288" s="200">
        <v>26457</v>
      </c>
      <c r="T288" s="198"/>
      <c r="U288" s="198" t="s">
        <v>5</v>
      </c>
      <c r="V288" s="198" t="s">
        <v>2325</v>
      </c>
      <c r="W288" s="198" t="s">
        <v>2326</v>
      </c>
      <c r="X288" s="198"/>
      <c r="Y288" s="198">
        <v>1</v>
      </c>
      <c r="Z288" s="198"/>
      <c r="AA288" s="198"/>
      <c r="AB288" s="198">
        <v>118</v>
      </c>
      <c r="AC288" s="201" t="s">
        <v>2689</v>
      </c>
      <c r="AD288" s="201" t="s">
        <v>2689</v>
      </c>
      <c r="AE288" s="201">
        <v>0</v>
      </c>
    </row>
    <row r="289" spans="1:38" s="197" customFormat="1" x14ac:dyDescent="0.3">
      <c r="A289" s="226">
        <v>1808</v>
      </c>
      <c r="B289" s="185" t="s">
        <v>386</v>
      </c>
      <c r="C289" s="185" t="s">
        <v>3200</v>
      </c>
      <c r="D289" s="185" t="s">
        <v>478</v>
      </c>
      <c r="E289" s="185"/>
      <c r="F289" s="185" t="s">
        <v>3187</v>
      </c>
      <c r="G289" s="185" t="s">
        <v>4903</v>
      </c>
      <c r="H289" s="185"/>
      <c r="I289" s="195" t="s">
        <v>387</v>
      </c>
      <c r="J289" s="185" t="s">
        <v>388</v>
      </c>
      <c r="K289" s="185" t="s">
        <v>389</v>
      </c>
      <c r="L289" s="185" t="s">
        <v>3704</v>
      </c>
      <c r="M289" s="185" t="s">
        <v>3190</v>
      </c>
      <c r="N289" s="185" t="s">
        <v>4332</v>
      </c>
      <c r="O289" s="185" t="s">
        <v>3201</v>
      </c>
      <c r="P289" s="185" t="s">
        <v>3192</v>
      </c>
      <c r="Q289" s="185" t="s">
        <v>3193</v>
      </c>
      <c r="R289" s="185" t="s">
        <v>3194</v>
      </c>
      <c r="S289" s="196">
        <v>26458</v>
      </c>
      <c r="T289" s="185"/>
      <c r="U289" s="185" t="s">
        <v>5</v>
      </c>
      <c r="V289" s="185" t="s">
        <v>5103</v>
      </c>
      <c r="W289" s="185" t="s">
        <v>390</v>
      </c>
      <c r="X289" s="185">
        <v>1</v>
      </c>
      <c r="Y289" s="185">
        <v>1</v>
      </c>
      <c r="Z289" s="185"/>
      <c r="AA289" s="185"/>
      <c r="AB289" s="185">
        <v>141</v>
      </c>
      <c r="AC289" s="197" t="s">
        <v>2695</v>
      </c>
      <c r="AD289" s="197" t="s">
        <v>2695</v>
      </c>
      <c r="AE289" s="197">
        <v>1</v>
      </c>
      <c r="AG289" s="197">
        <v>1</v>
      </c>
    </row>
    <row r="290" spans="1:38" s="197" customFormat="1" x14ac:dyDescent="0.3">
      <c r="A290" s="226">
        <v>1826</v>
      </c>
      <c r="B290" s="185" t="s">
        <v>1319</v>
      </c>
      <c r="C290" s="185" t="s">
        <v>3705</v>
      </c>
      <c r="D290" s="185" t="s">
        <v>3186</v>
      </c>
      <c r="E290" s="185" t="s">
        <v>3706</v>
      </c>
      <c r="F290" s="185" t="s">
        <v>3187</v>
      </c>
      <c r="G290" s="185" t="s">
        <v>3707</v>
      </c>
      <c r="H290" s="185"/>
      <c r="I290" s="195" t="s">
        <v>12</v>
      </c>
      <c r="J290" s="185" t="s">
        <v>13</v>
      </c>
      <c r="K290" s="185" t="s">
        <v>14</v>
      </c>
      <c r="L290" s="185" t="s">
        <v>4615</v>
      </c>
      <c r="M290" s="185" t="s">
        <v>3190</v>
      </c>
      <c r="N290" s="185" t="s">
        <v>4332</v>
      </c>
      <c r="O290" s="185" t="s">
        <v>3191</v>
      </c>
      <c r="P290" s="185" t="s">
        <v>3192</v>
      </c>
      <c r="Q290" s="185" t="s">
        <v>3193</v>
      </c>
      <c r="R290" s="185" t="s">
        <v>3194</v>
      </c>
      <c r="S290" s="196">
        <v>29493</v>
      </c>
      <c r="T290" s="185"/>
      <c r="U290" s="185" t="s">
        <v>19</v>
      </c>
      <c r="V290" s="185" t="s">
        <v>1320</v>
      </c>
      <c r="W290" s="185" t="s">
        <v>1321</v>
      </c>
      <c r="X290" s="185">
        <v>1</v>
      </c>
      <c r="Y290" s="185"/>
      <c r="Z290" s="185"/>
      <c r="AA290" s="185"/>
      <c r="AB290" s="185">
        <v>100</v>
      </c>
      <c r="AC290" s="197" t="s">
        <v>2689</v>
      </c>
      <c r="AD290" s="197" t="s">
        <v>2689</v>
      </c>
      <c r="AE290" s="197">
        <v>1</v>
      </c>
      <c r="AG290" s="197">
        <v>1</v>
      </c>
    </row>
    <row r="291" spans="1:38" s="197" customFormat="1" x14ac:dyDescent="0.3">
      <c r="A291" s="226">
        <v>1809</v>
      </c>
      <c r="B291" s="185" t="s">
        <v>934</v>
      </c>
      <c r="C291" s="185" t="s">
        <v>4638</v>
      </c>
      <c r="D291" s="185" t="s">
        <v>3267</v>
      </c>
      <c r="E291" s="185" t="s">
        <v>935</v>
      </c>
      <c r="F291" s="185" t="s">
        <v>4301</v>
      </c>
      <c r="G291" s="185" t="s">
        <v>3708</v>
      </c>
      <c r="H291" s="185"/>
      <c r="I291" s="195" t="s">
        <v>12</v>
      </c>
      <c r="J291" s="185" t="s">
        <v>13</v>
      </c>
      <c r="K291" s="185" t="s">
        <v>14</v>
      </c>
      <c r="L291" s="185" t="s">
        <v>4615</v>
      </c>
      <c r="M291" s="185" t="s">
        <v>3190</v>
      </c>
      <c r="N291" s="185" t="s">
        <v>4332</v>
      </c>
      <c r="O291" s="185" t="s">
        <v>3201</v>
      </c>
      <c r="P291" s="185" t="s">
        <v>3192</v>
      </c>
      <c r="Q291" s="185" t="s">
        <v>3193</v>
      </c>
      <c r="R291" s="185" t="s">
        <v>3194</v>
      </c>
      <c r="S291" s="196">
        <v>26582</v>
      </c>
      <c r="T291" s="185"/>
      <c r="U291" s="185" t="s">
        <v>0</v>
      </c>
      <c r="V291" s="185" t="s">
        <v>936</v>
      </c>
      <c r="W291" s="185" t="s">
        <v>937</v>
      </c>
      <c r="X291" s="185">
        <v>1</v>
      </c>
      <c r="Y291" s="185">
        <v>1</v>
      </c>
      <c r="Z291" s="185"/>
      <c r="AA291" s="185"/>
      <c r="AB291" s="185">
        <v>117</v>
      </c>
      <c r="AC291" s="197" t="s">
        <v>2689</v>
      </c>
      <c r="AD291" s="197" t="s">
        <v>2689</v>
      </c>
      <c r="AE291" s="197">
        <v>1</v>
      </c>
      <c r="AG291" s="197">
        <v>1</v>
      </c>
    </row>
    <row r="292" spans="1:38" s="197" customFormat="1" x14ac:dyDescent="0.3">
      <c r="A292" s="226">
        <v>1810</v>
      </c>
      <c r="B292" s="185" t="s">
        <v>2513</v>
      </c>
      <c r="C292" s="185" t="s">
        <v>4891</v>
      </c>
      <c r="D292" s="185" t="s">
        <v>3199</v>
      </c>
      <c r="E292" s="185" t="s">
        <v>2514</v>
      </c>
      <c r="F292" s="185" t="s">
        <v>3187</v>
      </c>
      <c r="G292" s="185" t="s">
        <v>4897</v>
      </c>
      <c r="H292" s="185" t="s">
        <v>2516</v>
      </c>
      <c r="I292" s="195" t="s">
        <v>2517</v>
      </c>
      <c r="J292" s="185" t="s">
        <v>265</v>
      </c>
      <c r="K292" s="185" t="s">
        <v>266</v>
      </c>
      <c r="L292" s="185" t="s">
        <v>4889</v>
      </c>
      <c r="M292" s="185" t="s">
        <v>3190</v>
      </c>
      <c r="N292" s="185" t="s">
        <v>4332</v>
      </c>
      <c r="O292" s="185" t="s">
        <v>3199</v>
      </c>
      <c r="P292" s="185" t="s">
        <v>3192</v>
      </c>
      <c r="Q292" s="185" t="s">
        <v>3193</v>
      </c>
      <c r="R292" s="185" t="s">
        <v>3194</v>
      </c>
      <c r="S292" s="196">
        <v>26735</v>
      </c>
      <c r="T292" s="185"/>
      <c r="U292" s="185" t="s">
        <v>82</v>
      </c>
      <c r="V292" s="185" t="s">
        <v>2515</v>
      </c>
      <c r="W292" s="185" t="s">
        <v>2518</v>
      </c>
      <c r="X292" s="185"/>
      <c r="Y292" s="185"/>
      <c r="Z292" s="185">
        <v>1</v>
      </c>
      <c r="AA292" s="185"/>
      <c r="AB292" s="185">
        <v>889</v>
      </c>
      <c r="AC292" s="197" t="s">
        <v>2687</v>
      </c>
      <c r="AD292" s="197" t="s">
        <v>2687</v>
      </c>
      <c r="AE292" s="197">
        <v>1</v>
      </c>
      <c r="AG292" s="197">
        <v>1</v>
      </c>
    </row>
    <row r="293" spans="1:38" s="197" customFormat="1" x14ac:dyDescent="0.3">
      <c r="A293" s="226">
        <v>1811</v>
      </c>
      <c r="B293" s="185" t="s">
        <v>2095</v>
      </c>
      <c r="C293" s="185" t="s">
        <v>3709</v>
      </c>
      <c r="D293" s="185" t="s">
        <v>3186</v>
      </c>
      <c r="E293" s="185" t="s">
        <v>2096</v>
      </c>
      <c r="F293" s="185" t="s">
        <v>3187</v>
      </c>
      <c r="G293" s="185" t="s">
        <v>3710</v>
      </c>
      <c r="H293" s="185"/>
      <c r="I293" s="195" t="s">
        <v>334</v>
      </c>
      <c r="J293" s="185" t="s">
        <v>335</v>
      </c>
      <c r="K293" s="185" t="s">
        <v>337</v>
      </c>
      <c r="L293" s="185" t="s">
        <v>3296</v>
      </c>
      <c r="M293" s="185" t="s">
        <v>3190</v>
      </c>
      <c r="N293" s="185" t="s">
        <v>4332</v>
      </c>
      <c r="O293" s="185" t="s">
        <v>3191</v>
      </c>
      <c r="P293" s="185" t="s">
        <v>3192</v>
      </c>
      <c r="Q293" s="185" t="s">
        <v>3193</v>
      </c>
      <c r="R293" s="185" t="s">
        <v>3194</v>
      </c>
      <c r="S293" s="196">
        <v>26949</v>
      </c>
      <c r="T293" s="185"/>
      <c r="U293" s="185" t="s">
        <v>19</v>
      </c>
      <c r="V293" s="185" t="s">
        <v>2097</v>
      </c>
      <c r="W293" s="185" t="s">
        <v>2098</v>
      </c>
      <c r="X293" s="185">
        <v>1</v>
      </c>
      <c r="Y293" s="185"/>
      <c r="Z293" s="185"/>
      <c r="AA293" s="185"/>
      <c r="AB293" s="185">
        <v>74</v>
      </c>
      <c r="AC293" s="197" t="s">
        <v>2689</v>
      </c>
      <c r="AD293" s="197" t="s">
        <v>2689</v>
      </c>
      <c r="AE293" s="197">
        <v>1</v>
      </c>
      <c r="AG293" s="197">
        <v>1</v>
      </c>
    </row>
    <row r="294" spans="1:38" s="197" customFormat="1" x14ac:dyDescent="0.3">
      <c r="A294" s="226">
        <v>1812</v>
      </c>
      <c r="B294" s="185" t="s">
        <v>1141</v>
      </c>
      <c r="C294" s="185" t="s">
        <v>4586</v>
      </c>
      <c r="D294" s="185" t="s">
        <v>3199</v>
      </c>
      <c r="E294" s="185" t="s">
        <v>1142</v>
      </c>
      <c r="F294" s="185" t="s">
        <v>3187</v>
      </c>
      <c r="G294" s="185" t="s">
        <v>4583</v>
      </c>
      <c r="H294" s="185"/>
      <c r="I294" s="195" t="s">
        <v>501</v>
      </c>
      <c r="J294" s="185" t="s">
        <v>1135</v>
      </c>
      <c r="K294" s="185" t="s">
        <v>1136</v>
      </c>
      <c r="L294" s="185" t="s">
        <v>3151</v>
      </c>
      <c r="M294" s="185" t="s">
        <v>3190</v>
      </c>
      <c r="N294" s="185" t="s">
        <v>4332</v>
      </c>
      <c r="O294" s="185" t="s">
        <v>3199</v>
      </c>
      <c r="P294" s="185" t="s">
        <v>3192</v>
      </c>
      <c r="Q294" s="185" t="s">
        <v>3193</v>
      </c>
      <c r="R294" s="185" t="s">
        <v>3194</v>
      </c>
      <c r="S294" s="196">
        <v>27125</v>
      </c>
      <c r="T294" s="185"/>
      <c r="U294" s="185" t="s">
        <v>82</v>
      </c>
      <c r="V294" s="185" t="s">
        <v>1143</v>
      </c>
      <c r="W294" s="185" t="s">
        <v>1144</v>
      </c>
      <c r="X294" s="185"/>
      <c r="Y294" s="185"/>
      <c r="Z294" s="185">
        <v>1</v>
      </c>
      <c r="AA294" s="185"/>
      <c r="AB294" s="185">
        <v>768</v>
      </c>
      <c r="AC294" s="197" t="s">
        <v>2689</v>
      </c>
      <c r="AD294" s="197" t="s">
        <v>2689</v>
      </c>
      <c r="AE294" s="197">
        <v>1</v>
      </c>
      <c r="AG294" s="197">
        <v>1</v>
      </c>
    </row>
    <row r="295" spans="1:38" s="201" customFormat="1" x14ac:dyDescent="0.3">
      <c r="A295" s="226">
        <v>1813</v>
      </c>
      <c r="B295" s="198" t="s">
        <v>1965</v>
      </c>
      <c r="C295" s="198" t="s">
        <v>4455</v>
      </c>
      <c r="D295" s="198" t="s">
        <v>3061</v>
      </c>
      <c r="E295" s="198" t="s">
        <v>1966</v>
      </c>
      <c r="F295" s="198" t="s">
        <v>3187</v>
      </c>
      <c r="G295" s="198" t="s">
        <v>3711</v>
      </c>
      <c r="H295" s="198"/>
      <c r="I295" s="199" t="s">
        <v>1</v>
      </c>
      <c r="J295" s="198" t="s">
        <v>2</v>
      </c>
      <c r="K295" s="198" t="s">
        <v>3</v>
      </c>
      <c r="L295" s="198" t="s">
        <v>2665</v>
      </c>
      <c r="M295" s="198" t="s">
        <v>3190</v>
      </c>
      <c r="N295" s="198" t="s">
        <v>4332</v>
      </c>
      <c r="O295" s="198" t="s">
        <v>3201</v>
      </c>
      <c r="P295" s="198" t="s">
        <v>3192</v>
      </c>
      <c r="Q295" s="198" t="s">
        <v>3193</v>
      </c>
      <c r="R295" s="198" t="s">
        <v>3194</v>
      </c>
      <c r="S295" s="200">
        <v>27164</v>
      </c>
      <c r="T295" s="198"/>
      <c r="U295" s="198" t="s">
        <v>5</v>
      </c>
      <c r="V295" s="198" t="s">
        <v>1967</v>
      </c>
      <c r="W295" s="198" t="s">
        <v>1968</v>
      </c>
      <c r="X295" s="198"/>
      <c r="Y295" s="198">
        <v>1</v>
      </c>
      <c r="Z295" s="198"/>
      <c r="AA295" s="198"/>
      <c r="AB295" s="198">
        <v>211</v>
      </c>
      <c r="AC295" s="201" t="s">
        <v>2702</v>
      </c>
      <c r="AD295" s="201" t="s">
        <v>5137</v>
      </c>
      <c r="AE295" s="201">
        <v>0</v>
      </c>
    </row>
    <row r="296" spans="1:38" s="201" customFormat="1" x14ac:dyDescent="0.3">
      <c r="A296" s="226">
        <v>1814</v>
      </c>
      <c r="B296" s="198" t="s">
        <v>2418</v>
      </c>
      <c r="C296" s="198" t="s">
        <v>4396</v>
      </c>
      <c r="D296" s="198" t="s">
        <v>3061</v>
      </c>
      <c r="E296" s="198"/>
      <c r="F296" s="198" t="s">
        <v>3187</v>
      </c>
      <c r="G296" s="198" t="s">
        <v>3712</v>
      </c>
      <c r="H296" s="198"/>
      <c r="I296" s="199" t="s">
        <v>156</v>
      </c>
      <c r="J296" s="198" t="s">
        <v>2419</v>
      </c>
      <c r="K296" s="198" t="s">
        <v>2421</v>
      </c>
      <c r="L296" s="198" t="s">
        <v>3278</v>
      </c>
      <c r="M296" s="198" t="s">
        <v>3190</v>
      </c>
      <c r="N296" s="198" t="s">
        <v>4332</v>
      </c>
      <c r="O296" s="198" t="s">
        <v>3201</v>
      </c>
      <c r="P296" s="198" t="s">
        <v>3192</v>
      </c>
      <c r="Q296" s="198" t="s">
        <v>3193</v>
      </c>
      <c r="R296" s="198" t="s">
        <v>3194</v>
      </c>
      <c r="S296" s="200">
        <v>27164</v>
      </c>
      <c r="T296" s="198"/>
      <c r="U296" s="198" t="s">
        <v>5</v>
      </c>
      <c r="V296" s="198" t="s">
        <v>2420</v>
      </c>
      <c r="W296" s="198" t="s">
        <v>2422</v>
      </c>
      <c r="X296" s="198"/>
      <c r="Y296" s="198">
        <v>1</v>
      </c>
      <c r="Z296" s="198"/>
      <c r="AA296" s="198"/>
      <c r="AB296" s="198">
        <v>170</v>
      </c>
      <c r="AC296" s="201" t="s">
        <v>3057</v>
      </c>
      <c r="AD296" s="201" t="s">
        <v>3057</v>
      </c>
      <c r="AE296" s="201">
        <v>0</v>
      </c>
    </row>
    <row r="297" spans="1:38" s="201" customFormat="1" x14ac:dyDescent="0.3">
      <c r="A297" s="226">
        <v>1815</v>
      </c>
      <c r="B297" s="198" t="s">
        <v>540</v>
      </c>
      <c r="C297" s="198" t="s">
        <v>3713</v>
      </c>
      <c r="D297" s="198" t="s">
        <v>3186</v>
      </c>
      <c r="E297" s="198" t="s">
        <v>3714</v>
      </c>
      <c r="F297" s="198" t="s">
        <v>3187</v>
      </c>
      <c r="G297" s="198" t="s">
        <v>3715</v>
      </c>
      <c r="H297" s="198"/>
      <c r="I297" s="199" t="s">
        <v>110</v>
      </c>
      <c r="J297" s="198" t="s">
        <v>13</v>
      </c>
      <c r="K297" s="198" t="s">
        <v>14</v>
      </c>
      <c r="L297" s="198" t="s">
        <v>4615</v>
      </c>
      <c r="M297" s="198" t="s">
        <v>3190</v>
      </c>
      <c r="N297" s="198" t="s">
        <v>4332</v>
      </c>
      <c r="O297" s="198" t="s">
        <v>3191</v>
      </c>
      <c r="P297" s="198" t="s">
        <v>3192</v>
      </c>
      <c r="Q297" s="198" t="s">
        <v>3193</v>
      </c>
      <c r="R297" s="198" t="s">
        <v>3194</v>
      </c>
      <c r="S297" s="200">
        <v>27164</v>
      </c>
      <c r="T297" s="198"/>
      <c r="U297" s="198" t="s">
        <v>19</v>
      </c>
      <c r="V297" s="198" t="s">
        <v>541</v>
      </c>
      <c r="W297" s="198" t="s">
        <v>542</v>
      </c>
      <c r="X297" s="198">
        <v>1</v>
      </c>
      <c r="Y297" s="198"/>
      <c r="Z297" s="198"/>
      <c r="AA297" s="198"/>
      <c r="AB297" s="198">
        <v>105</v>
      </c>
      <c r="AC297" s="201" t="s">
        <v>2689</v>
      </c>
      <c r="AD297" s="201" t="s">
        <v>2689</v>
      </c>
      <c r="AE297" s="201">
        <v>0</v>
      </c>
    </row>
    <row r="298" spans="1:38" s="197" customFormat="1" x14ac:dyDescent="0.3">
      <c r="A298" s="226">
        <v>1816</v>
      </c>
      <c r="B298" s="185" t="s">
        <v>2091</v>
      </c>
      <c r="C298" s="185" t="s">
        <v>3716</v>
      </c>
      <c r="D298" s="185" t="s">
        <v>3186</v>
      </c>
      <c r="E298" s="185" t="s">
        <v>2092</v>
      </c>
      <c r="F298" s="185" t="s">
        <v>3187</v>
      </c>
      <c r="G298" s="185" t="s">
        <v>3518</v>
      </c>
      <c r="H298" s="185"/>
      <c r="I298" s="195" t="s">
        <v>334</v>
      </c>
      <c r="J298" s="185" t="s">
        <v>335</v>
      </c>
      <c r="K298" s="185" t="s">
        <v>337</v>
      </c>
      <c r="L298" s="185" t="s">
        <v>3296</v>
      </c>
      <c r="M298" s="185" t="s">
        <v>3190</v>
      </c>
      <c r="N298" s="185" t="s">
        <v>4332</v>
      </c>
      <c r="O298" s="185" t="s">
        <v>3191</v>
      </c>
      <c r="P298" s="185" t="s">
        <v>3192</v>
      </c>
      <c r="Q298" s="185" t="s">
        <v>3193</v>
      </c>
      <c r="R298" s="185" t="s">
        <v>3194</v>
      </c>
      <c r="S298" s="196">
        <v>27302</v>
      </c>
      <c r="T298" s="185"/>
      <c r="U298" s="185" t="s">
        <v>19</v>
      </c>
      <c r="V298" s="185" t="s">
        <v>2093</v>
      </c>
      <c r="W298" s="185" t="s">
        <v>2094</v>
      </c>
      <c r="X298" s="185">
        <v>1</v>
      </c>
      <c r="Y298" s="185"/>
      <c r="Z298" s="185"/>
      <c r="AA298" s="185"/>
      <c r="AB298" s="185">
        <v>45</v>
      </c>
      <c r="AC298" s="197" t="s">
        <v>2689</v>
      </c>
      <c r="AD298" s="197" t="s">
        <v>2689</v>
      </c>
      <c r="AE298" s="197">
        <v>1</v>
      </c>
      <c r="AI298" s="197">
        <v>1</v>
      </c>
    </row>
    <row r="299" spans="1:38" s="201" customFormat="1" x14ac:dyDescent="0.3">
      <c r="A299" s="226">
        <v>1817</v>
      </c>
      <c r="B299" s="198" t="s">
        <v>1798</v>
      </c>
      <c r="C299" s="198" t="s">
        <v>4376</v>
      </c>
      <c r="D299" s="198" t="s">
        <v>3245</v>
      </c>
      <c r="E299" s="198" t="s">
        <v>1799</v>
      </c>
      <c r="F299" s="198" t="s">
        <v>3187</v>
      </c>
      <c r="G299" s="198" t="s">
        <v>4357</v>
      </c>
      <c r="H299" s="198"/>
      <c r="I299" s="199" t="s">
        <v>15</v>
      </c>
      <c r="J299" s="198" t="s">
        <v>16</v>
      </c>
      <c r="K299" s="198" t="s">
        <v>17</v>
      </c>
      <c r="L299" s="198" t="s">
        <v>4365</v>
      </c>
      <c r="M299" s="198" t="s">
        <v>3190</v>
      </c>
      <c r="N299" s="198" t="s">
        <v>4332</v>
      </c>
      <c r="O299" s="198" t="s">
        <v>3201</v>
      </c>
      <c r="P299" s="198" t="s">
        <v>3192</v>
      </c>
      <c r="Q299" s="198" t="s">
        <v>3193</v>
      </c>
      <c r="R299" s="198" t="s">
        <v>3194</v>
      </c>
      <c r="S299" s="200">
        <v>27298</v>
      </c>
      <c r="T299" s="198"/>
      <c r="U299" s="198" t="s">
        <v>5</v>
      </c>
      <c r="V299" s="198" t="s">
        <v>1800</v>
      </c>
      <c r="W299" s="198" t="s">
        <v>1801</v>
      </c>
      <c r="X299" s="198"/>
      <c r="Y299" s="198">
        <v>1</v>
      </c>
      <c r="Z299" s="198"/>
      <c r="AA299" s="198"/>
      <c r="AB299" s="198">
        <v>236</v>
      </c>
      <c r="AC299" s="201" t="s">
        <v>3057</v>
      </c>
      <c r="AD299" s="201" t="s">
        <v>3057</v>
      </c>
      <c r="AE299" s="201">
        <v>0</v>
      </c>
    </row>
    <row r="300" spans="1:38" s="221" customFormat="1" x14ac:dyDescent="0.3">
      <c r="A300" s="226">
        <v>1818</v>
      </c>
      <c r="B300" s="218" t="s">
        <v>1003</v>
      </c>
      <c r="C300" s="218" t="s">
        <v>4639</v>
      </c>
      <c r="D300" s="218" t="s">
        <v>3583</v>
      </c>
      <c r="E300" s="218" t="s">
        <v>1004</v>
      </c>
      <c r="F300" s="218" t="s">
        <v>3187</v>
      </c>
      <c r="G300" s="218" t="s">
        <v>4727</v>
      </c>
      <c r="H300" s="218"/>
      <c r="I300" s="219" t="s">
        <v>947</v>
      </c>
      <c r="J300" s="218" t="s">
        <v>13</v>
      </c>
      <c r="K300" s="218" t="s">
        <v>14</v>
      </c>
      <c r="L300" s="218" t="s">
        <v>4615</v>
      </c>
      <c r="M300" s="218" t="s">
        <v>3190</v>
      </c>
      <c r="N300" s="218" t="s">
        <v>4332</v>
      </c>
      <c r="O300" s="218" t="s">
        <v>3312</v>
      </c>
      <c r="P300" s="218" t="s">
        <v>3192</v>
      </c>
      <c r="Q300" s="218" t="s">
        <v>3193</v>
      </c>
      <c r="R300" s="218" t="s">
        <v>3194</v>
      </c>
      <c r="S300" s="220">
        <v>27506</v>
      </c>
      <c r="T300" s="218"/>
      <c r="U300" s="218" t="s">
        <v>130</v>
      </c>
      <c r="V300" s="218" t="s">
        <v>1005</v>
      </c>
      <c r="W300" s="218" t="s">
        <v>1006</v>
      </c>
      <c r="X300" s="218"/>
      <c r="Y300" s="218"/>
      <c r="Z300" s="218"/>
      <c r="AA300" s="218">
        <v>1</v>
      </c>
      <c r="AB300" s="218">
        <v>534</v>
      </c>
      <c r="AC300" s="221" t="s">
        <v>2689</v>
      </c>
      <c r="AD300" s="221" t="s">
        <v>2689</v>
      </c>
      <c r="AE300" s="221">
        <v>1</v>
      </c>
      <c r="AI300" s="221">
        <v>1</v>
      </c>
      <c r="AK300" s="221" t="s">
        <v>5169</v>
      </c>
      <c r="AL300" s="221">
        <v>1</v>
      </c>
    </row>
    <row r="301" spans="1:38" s="201" customFormat="1" x14ac:dyDescent="0.3">
      <c r="A301" s="226">
        <v>1819</v>
      </c>
      <c r="B301" s="198" t="s">
        <v>2104</v>
      </c>
      <c r="C301" s="198" t="s">
        <v>3717</v>
      </c>
      <c r="D301" s="198" t="s">
        <v>478</v>
      </c>
      <c r="E301" s="198" t="s">
        <v>2105</v>
      </c>
      <c r="F301" s="198" t="s">
        <v>3187</v>
      </c>
      <c r="G301" s="198" t="s">
        <v>3718</v>
      </c>
      <c r="H301" s="198"/>
      <c r="I301" s="199" t="s">
        <v>1</v>
      </c>
      <c r="J301" s="198" t="s">
        <v>2</v>
      </c>
      <c r="K301" s="198" t="s">
        <v>3</v>
      </c>
      <c r="L301" s="198" t="s">
        <v>2665</v>
      </c>
      <c r="M301" s="198" t="s">
        <v>3190</v>
      </c>
      <c r="N301" s="198" t="s">
        <v>4332</v>
      </c>
      <c r="O301" s="198" t="s">
        <v>3201</v>
      </c>
      <c r="P301" s="198" t="s">
        <v>3192</v>
      </c>
      <c r="Q301" s="198" t="s">
        <v>3193</v>
      </c>
      <c r="R301" s="198" t="s">
        <v>3194</v>
      </c>
      <c r="S301" s="200">
        <v>27662</v>
      </c>
      <c r="T301" s="198"/>
      <c r="U301" s="198" t="s">
        <v>5</v>
      </c>
      <c r="V301" s="198" t="s">
        <v>2106</v>
      </c>
      <c r="W301" s="198" t="s">
        <v>2107</v>
      </c>
      <c r="X301" s="198">
        <v>1</v>
      </c>
      <c r="Y301" s="198">
        <v>1</v>
      </c>
      <c r="Z301" s="198"/>
      <c r="AA301" s="198"/>
      <c r="AB301" s="198">
        <v>233</v>
      </c>
      <c r="AC301" s="201" t="s">
        <v>2702</v>
      </c>
      <c r="AD301" s="201" t="s">
        <v>5137</v>
      </c>
      <c r="AE301" s="201">
        <v>0</v>
      </c>
    </row>
    <row r="302" spans="1:38" s="201" customFormat="1" x14ac:dyDescent="0.3">
      <c r="A302" s="226">
        <v>1820</v>
      </c>
      <c r="B302" s="198" t="s">
        <v>2619</v>
      </c>
      <c r="C302" s="198" t="s">
        <v>4456</v>
      </c>
      <c r="D302" s="198" t="s">
        <v>3199</v>
      </c>
      <c r="E302" s="198" t="s">
        <v>2620</v>
      </c>
      <c r="F302" s="198" t="s">
        <v>3187</v>
      </c>
      <c r="G302" s="198" t="s">
        <v>3719</v>
      </c>
      <c r="H302" s="198" t="s">
        <v>2623</v>
      </c>
      <c r="I302" s="199" t="s">
        <v>1948</v>
      </c>
      <c r="J302" s="198" t="s">
        <v>2</v>
      </c>
      <c r="K302" s="198" t="s">
        <v>3</v>
      </c>
      <c r="L302" s="198" t="s">
        <v>2665</v>
      </c>
      <c r="M302" s="198" t="s">
        <v>3190</v>
      </c>
      <c r="N302" s="198" t="s">
        <v>4332</v>
      </c>
      <c r="O302" s="198" t="s">
        <v>3199</v>
      </c>
      <c r="P302" s="198" t="s">
        <v>3192</v>
      </c>
      <c r="Q302" s="198" t="s">
        <v>3193</v>
      </c>
      <c r="R302" s="198" t="s">
        <v>3194</v>
      </c>
      <c r="S302" s="200">
        <v>27795</v>
      </c>
      <c r="T302" s="198"/>
      <c r="U302" s="198" t="s">
        <v>82</v>
      </c>
      <c r="V302" s="198" t="s">
        <v>2621</v>
      </c>
      <c r="W302" s="198" t="s">
        <v>2624</v>
      </c>
      <c r="X302" s="198"/>
      <c r="Y302" s="198"/>
      <c r="Z302" s="198">
        <v>1</v>
      </c>
      <c r="AA302" s="198"/>
      <c r="AB302" s="198">
        <v>550</v>
      </c>
      <c r="AC302" s="201" t="s">
        <v>2702</v>
      </c>
      <c r="AD302" s="201" t="s">
        <v>5137</v>
      </c>
      <c r="AE302" s="201">
        <v>0</v>
      </c>
    </row>
    <row r="303" spans="1:38" s="201" customFormat="1" x14ac:dyDescent="0.3">
      <c r="A303" s="226">
        <v>1821</v>
      </c>
      <c r="B303" s="198" t="s">
        <v>1480</v>
      </c>
      <c r="C303" s="198" t="s">
        <v>4396</v>
      </c>
      <c r="D303" s="198" t="s">
        <v>3061</v>
      </c>
      <c r="E303" s="198"/>
      <c r="F303" s="198" t="s">
        <v>3187</v>
      </c>
      <c r="G303" s="198" t="s">
        <v>4412</v>
      </c>
      <c r="H303" s="198"/>
      <c r="I303" s="199" t="s">
        <v>264</v>
      </c>
      <c r="J303" s="198" t="s">
        <v>1481</v>
      </c>
      <c r="K303" s="198" t="s">
        <v>1483</v>
      </c>
      <c r="L303" s="198" t="s">
        <v>3276</v>
      </c>
      <c r="M303" s="198" t="s">
        <v>3190</v>
      </c>
      <c r="N303" s="198" t="s">
        <v>4332</v>
      </c>
      <c r="O303" s="198" t="s">
        <v>3201</v>
      </c>
      <c r="P303" s="198" t="s">
        <v>3192</v>
      </c>
      <c r="Q303" s="198" t="s">
        <v>3193</v>
      </c>
      <c r="R303" s="198" t="s">
        <v>3194</v>
      </c>
      <c r="S303" s="200">
        <v>27904</v>
      </c>
      <c r="T303" s="198"/>
      <c r="U303" s="198" t="s">
        <v>5</v>
      </c>
      <c r="V303" s="198" t="s">
        <v>1482</v>
      </c>
      <c r="W303" s="198" t="s">
        <v>1484</v>
      </c>
      <c r="X303" s="198"/>
      <c r="Y303" s="198">
        <v>1</v>
      </c>
      <c r="Z303" s="198"/>
      <c r="AA303" s="198"/>
      <c r="AB303" s="198">
        <v>151</v>
      </c>
      <c r="AC303" s="201" t="s">
        <v>2687</v>
      </c>
      <c r="AD303" s="201" t="s">
        <v>2687</v>
      </c>
      <c r="AE303" s="201">
        <v>0</v>
      </c>
    </row>
    <row r="304" spans="1:38" s="201" customFormat="1" x14ac:dyDescent="0.3">
      <c r="A304" s="226">
        <v>1822</v>
      </c>
      <c r="B304" s="198" t="s">
        <v>2593</v>
      </c>
      <c r="C304" s="198" t="s">
        <v>3720</v>
      </c>
      <c r="D304" s="198" t="s">
        <v>478</v>
      </c>
      <c r="E304" s="198" t="s">
        <v>3721</v>
      </c>
      <c r="F304" s="198" t="s">
        <v>3187</v>
      </c>
      <c r="G304" s="198" t="s">
        <v>3722</v>
      </c>
      <c r="H304" s="198"/>
      <c r="I304" s="199" t="s">
        <v>136</v>
      </c>
      <c r="J304" s="198" t="s">
        <v>2594</v>
      </c>
      <c r="K304" s="198" t="s">
        <v>2596</v>
      </c>
      <c r="L304" s="198" t="s">
        <v>3723</v>
      </c>
      <c r="M304" s="198" t="s">
        <v>3190</v>
      </c>
      <c r="N304" s="198" t="s">
        <v>4332</v>
      </c>
      <c r="O304" s="198" t="s">
        <v>3201</v>
      </c>
      <c r="P304" s="198" t="s">
        <v>3192</v>
      </c>
      <c r="Q304" s="198" t="s">
        <v>3193</v>
      </c>
      <c r="R304" s="198" t="s">
        <v>3194</v>
      </c>
      <c r="S304" s="200">
        <v>28023</v>
      </c>
      <c r="T304" s="198"/>
      <c r="U304" s="198" t="s">
        <v>5</v>
      </c>
      <c r="V304" s="198" t="s">
        <v>2595</v>
      </c>
      <c r="W304" s="198" t="s">
        <v>2597</v>
      </c>
      <c r="X304" s="198">
        <v>1</v>
      </c>
      <c r="Y304" s="198">
        <v>1</v>
      </c>
      <c r="Z304" s="198"/>
      <c r="AA304" s="198"/>
      <c r="AB304" s="198">
        <v>209</v>
      </c>
      <c r="AC304" s="201" t="s">
        <v>2695</v>
      </c>
      <c r="AD304" s="201" t="s">
        <v>2695</v>
      </c>
      <c r="AE304" s="201">
        <v>0</v>
      </c>
    </row>
    <row r="305" spans="1:38" s="197" customFormat="1" x14ac:dyDescent="0.3">
      <c r="A305" s="226">
        <v>1823</v>
      </c>
      <c r="B305" s="185" t="s">
        <v>1898</v>
      </c>
      <c r="C305" s="185" t="s">
        <v>4407</v>
      </c>
      <c r="D305" s="185" t="s">
        <v>3199</v>
      </c>
      <c r="E305" s="185" t="s">
        <v>1899</v>
      </c>
      <c r="F305" s="185" t="s">
        <v>3187</v>
      </c>
      <c r="G305" s="185" t="s">
        <v>3724</v>
      </c>
      <c r="H305" s="185" t="s">
        <v>1901</v>
      </c>
      <c r="I305" s="195" t="s">
        <v>1877</v>
      </c>
      <c r="J305" s="185" t="s">
        <v>1895</v>
      </c>
      <c r="K305" s="185" t="s">
        <v>1896</v>
      </c>
      <c r="L305" s="185" t="s">
        <v>2674</v>
      </c>
      <c r="M305" s="185" t="s">
        <v>3190</v>
      </c>
      <c r="N305" s="185" t="s">
        <v>4332</v>
      </c>
      <c r="O305" s="185" t="s">
        <v>3199</v>
      </c>
      <c r="P305" s="185" t="s">
        <v>3192</v>
      </c>
      <c r="Q305" s="185" t="s">
        <v>3193</v>
      </c>
      <c r="R305" s="185" t="s">
        <v>3194</v>
      </c>
      <c r="S305" s="196">
        <v>28198</v>
      </c>
      <c r="T305" s="185"/>
      <c r="U305" s="185" t="s">
        <v>82</v>
      </c>
      <c r="V305" s="185" t="s">
        <v>1900</v>
      </c>
      <c r="W305" s="185" t="s">
        <v>1902</v>
      </c>
      <c r="X305" s="185"/>
      <c r="Y305" s="185"/>
      <c r="Z305" s="185">
        <v>1</v>
      </c>
      <c r="AA305" s="185"/>
      <c r="AB305" s="185">
        <v>522</v>
      </c>
      <c r="AC305" s="185" t="s">
        <v>3066</v>
      </c>
      <c r="AD305" s="185" t="s">
        <v>5150</v>
      </c>
      <c r="AE305" s="197">
        <v>1</v>
      </c>
      <c r="AH305" s="197">
        <v>1</v>
      </c>
    </row>
    <row r="306" spans="1:38" s="217" customFormat="1" x14ac:dyDescent="0.3">
      <c r="A306" s="226">
        <v>1824</v>
      </c>
      <c r="B306" s="216" t="s">
        <v>3725</v>
      </c>
      <c r="C306" s="216" t="s">
        <v>5015</v>
      </c>
      <c r="D306" s="216" t="s">
        <v>3530</v>
      </c>
      <c r="E306" s="216" t="s">
        <v>3726</v>
      </c>
      <c r="F306" s="216" t="s">
        <v>4301</v>
      </c>
      <c r="G306" s="216" t="s">
        <v>4539</v>
      </c>
      <c r="H306" s="216"/>
      <c r="I306" s="227" t="s">
        <v>528</v>
      </c>
      <c r="J306" s="216" t="s">
        <v>529</v>
      </c>
      <c r="K306" s="216" t="s">
        <v>530</v>
      </c>
      <c r="L306" s="216" t="s">
        <v>3635</v>
      </c>
      <c r="M306" s="216" t="s">
        <v>3190</v>
      </c>
      <c r="N306" s="216" t="s">
        <v>4332</v>
      </c>
      <c r="O306" s="216" t="s">
        <v>3532</v>
      </c>
      <c r="P306" s="216" t="s">
        <v>3192</v>
      </c>
      <c r="Q306" s="216" t="s">
        <v>3313</v>
      </c>
      <c r="R306" s="216" t="s">
        <v>3314</v>
      </c>
      <c r="S306" s="228">
        <v>28186</v>
      </c>
      <c r="T306" s="216">
        <v>2</v>
      </c>
      <c r="U306" s="216"/>
      <c r="V306" s="216" t="s">
        <v>5034</v>
      </c>
      <c r="W306" s="216" t="s">
        <v>5035</v>
      </c>
      <c r="X306" s="216"/>
      <c r="Y306" s="216"/>
      <c r="Z306" s="216"/>
      <c r="AA306" s="216">
        <v>1</v>
      </c>
      <c r="AB306" s="216">
        <f>etab_agricole!O4</f>
        <v>196</v>
      </c>
      <c r="AC306" s="217" t="s">
        <v>4993</v>
      </c>
      <c r="AD306" s="217" t="s">
        <v>5145</v>
      </c>
      <c r="AE306" s="217">
        <v>0</v>
      </c>
      <c r="AK306" s="217" t="s">
        <v>5183</v>
      </c>
      <c r="AL306" s="221">
        <v>1</v>
      </c>
    </row>
    <row r="307" spans="1:38" s="201" customFormat="1" x14ac:dyDescent="0.3">
      <c r="A307" s="226">
        <v>1825</v>
      </c>
      <c r="B307" s="198" t="s">
        <v>1969</v>
      </c>
      <c r="C307" s="198" t="s">
        <v>3727</v>
      </c>
      <c r="D307" s="198" t="s">
        <v>3186</v>
      </c>
      <c r="E307" s="198" t="s">
        <v>1966</v>
      </c>
      <c r="F307" s="198" t="s">
        <v>3187</v>
      </c>
      <c r="G307" s="198" t="s">
        <v>3711</v>
      </c>
      <c r="H307" s="198"/>
      <c r="I307" s="199" t="s">
        <v>1</v>
      </c>
      <c r="J307" s="198" t="s">
        <v>2</v>
      </c>
      <c r="K307" s="198" t="s">
        <v>3</v>
      </c>
      <c r="L307" s="198" t="s">
        <v>2665</v>
      </c>
      <c r="M307" s="198" t="s">
        <v>3190</v>
      </c>
      <c r="N307" s="198" t="s">
        <v>4332</v>
      </c>
      <c r="O307" s="198" t="s">
        <v>3191</v>
      </c>
      <c r="P307" s="198" t="s">
        <v>3192</v>
      </c>
      <c r="Q307" s="198" t="s">
        <v>3193</v>
      </c>
      <c r="R307" s="198" t="s">
        <v>3194</v>
      </c>
      <c r="S307" s="200">
        <v>29099</v>
      </c>
      <c r="T307" s="198"/>
      <c r="U307" s="198" t="s">
        <v>19</v>
      </c>
      <c r="V307" s="198" t="s">
        <v>1970</v>
      </c>
      <c r="W307" s="198" t="s">
        <v>1968</v>
      </c>
      <c r="X307" s="198">
        <v>1</v>
      </c>
      <c r="Y307" s="198"/>
      <c r="Z307" s="198"/>
      <c r="AA307" s="198"/>
      <c r="AB307" s="198">
        <v>93</v>
      </c>
      <c r="AC307" s="201" t="s">
        <v>2702</v>
      </c>
      <c r="AD307" s="201" t="s">
        <v>5137</v>
      </c>
      <c r="AE307" s="201">
        <v>0</v>
      </c>
    </row>
    <row r="308" spans="1:38" s="197" customFormat="1" x14ac:dyDescent="0.3">
      <c r="A308" s="226">
        <v>1827</v>
      </c>
      <c r="B308" s="185" t="s">
        <v>213</v>
      </c>
      <c r="C308" s="185" t="s">
        <v>4557</v>
      </c>
      <c r="D308" s="185" t="s">
        <v>3283</v>
      </c>
      <c r="E308" s="185" t="s">
        <v>214</v>
      </c>
      <c r="F308" s="185" t="s">
        <v>4301</v>
      </c>
      <c r="G308" s="185" t="s">
        <v>4751</v>
      </c>
      <c r="H308" s="185"/>
      <c r="I308" s="195" t="s">
        <v>216</v>
      </c>
      <c r="J308" s="185" t="s">
        <v>13</v>
      </c>
      <c r="K308" s="185" t="s">
        <v>14</v>
      </c>
      <c r="L308" s="185" t="s">
        <v>4615</v>
      </c>
      <c r="M308" s="185" t="s">
        <v>3190</v>
      </c>
      <c r="N308" s="185" t="s">
        <v>4332</v>
      </c>
      <c r="O308" s="185" t="s">
        <v>3199</v>
      </c>
      <c r="P308" s="185" t="s">
        <v>3192</v>
      </c>
      <c r="Q308" s="185" t="s">
        <v>3193</v>
      </c>
      <c r="R308" s="185" t="s">
        <v>3194</v>
      </c>
      <c r="S308" s="196">
        <v>29465</v>
      </c>
      <c r="T308" s="185"/>
      <c r="U308" s="185" t="s">
        <v>82</v>
      </c>
      <c r="V308" s="185" t="s">
        <v>215</v>
      </c>
      <c r="W308" s="185" t="s">
        <v>217</v>
      </c>
      <c r="X308" s="185"/>
      <c r="Y308" s="185"/>
      <c r="Z308" s="185">
        <v>1</v>
      </c>
      <c r="AA308" s="185"/>
      <c r="AB308" s="185">
        <v>1179</v>
      </c>
      <c r="AC308" s="197" t="s">
        <v>2689</v>
      </c>
      <c r="AD308" s="197" t="s">
        <v>2689</v>
      </c>
      <c r="AE308" s="197">
        <v>1</v>
      </c>
      <c r="AG308" s="197">
        <v>1</v>
      </c>
    </row>
    <row r="309" spans="1:38" s="201" customFormat="1" x14ac:dyDescent="0.3">
      <c r="A309" s="226">
        <v>1828</v>
      </c>
      <c r="B309" s="198" t="s">
        <v>1887</v>
      </c>
      <c r="C309" s="198" t="s">
        <v>3200</v>
      </c>
      <c r="D309" s="198" t="s">
        <v>478</v>
      </c>
      <c r="E309" s="198"/>
      <c r="F309" s="198" t="s">
        <v>3187</v>
      </c>
      <c r="G309" s="198" t="s">
        <v>3188</v>
      </c>
      <c r="H309" s="198"/>
      <c r="I309" s="199" t="s">
        <v>1877</v>
      </c>
      <c r="J309" s="198" t="s">
        <v>1888</v>
      </c>
      <c r="K309" s="198" t="s">
        <v>1890</v>
      </c>
      <c r="L309" s="198" t="s">
        <v>4528</v>
      </c>
      <c r="M309" s="198" t="s">
        <v>3190</v>
      </c>
      <c r="N309" s="198" t="s">
        <v>4332</v>
      </c>
      <c r="O309" s="198" t="s">
        <v>3201</v>
      </c>
      <c r="P309" s="198" t="s">
        <v>3192</v>
      </c>
      <c r="Q309" s="198" t="s">
        <v>3193</v>
      </c>
      <c r="R309" s="198" t="s">
        <v>3194</v>
      </c>
      <c r="S309" s="200">
        <v>29830</v>
      </c>
      <c r="T309" s="198"/>
      <c r="U309" s="198" t="s">
        <v>5</v>
      </c>
      <c r="V309" s="198" t="s">
        <v>1889</v>
      </c>
      <c r="W309" s="198" t="s">
        <v>1891</v>
      </c>
      <c r="X309" s="198"/>
      <c r="Y309" s="198">
        <v>1</v>
      </c>
      <c r="Z309" s="198"/>
      <c r="AA309" s="198"/>
      <c r="AB309" s="198">
        <v>73</v>
      </c>
      <c r="AC309" s="201" t="s">
        <v>3057</v>
      </c>
      <c r="AD309" s="201" t="s">
        <v>3057</v>
      </c>
      <c r="AE309" s="201">
        <v>0</v>
      </c>
    </row>
    <row r="310" spans="1:38" s="201" customFormat="1" x14ac:dyDescent="0.3">
      <c r="A310" s="226">
        <v>1829</v>
      </c>
      <c r="B310" s="198" t="s">
        <v>2486</v>
      </c>
      <c r="C310" s="198" t="s">
        <v>4491</v>
      </c>
      <c r="D310" s="198" t="s">
        <v>3061</v>
      </c>
      <c r="E310" s="198" t="s">
        <v>232</v>
      </c>
      <c r="F310" s="198" t="s">
        <v>3187</v>
      </c>
      <c r="G310" s="198" t="s">
        <v>3728</v>
      </c>
      <c r="H310" s="198"/>
      <c r="I310" s="199" t="s">
        <v>192</v>
      </c>
      <c r="J310" s="198" t="s">
        <v>2482</v>
      </c>
      <c r="K310" s="198" t="s">
        <v>2484</v>
      </c>
      <c r="L310" s="198" t="s">
        <v>3305</v>
      </c>
      <c r="M310" s="198" t="s">
        <v>3190</v>
      </c>
      <c r="N310" s="198" t="s">
        <v>4332</v>
      </c>
      <c r="O310" s="198" t="s">
        <v>3201</v>
      </c>
      <c r="P310" s="198" t="s">
        <v>3192</v>
      </c>
      <c r="Q310" s="198" t="s">
        <v>3193</v>
      </c>
      <c r="R310" s="198" t="s">
        <v>3194</v>
      </c>
      <c r="S310" s="200">
        <v>30926</v>
      </c>
      <c r="T310" s="198"/>
      <c r="U310" s="198" t="s">
        <v>5</v>
      </c>
      <c r="V310" s="198" t="s">
        <v>2487</v>
      </c>
      <c r="W310" s="198" t="s">
        <v>2488</v>
      </c>
      <c r="X310" s="198"/>
      <c r="Y310" s="198">
        <v>1</v>
      </c>
      <c r="Z310" s="198"/>
      <c r="AA310" s="198"/>
      <c r="AB310" s="198">
        <v>301</v>
      </c>
      <c r="AC310" s="201" t="s">
        <v>2689</v>
      </c>
      <c r="AD310" s="201" t="s">
        <v>2689</v>
      </c>
      <c r="AE310" s="201">
        <v>0</v>
      </c>
    </row>
    <row r="311" spans="1:38" s="197" customFormat="1" x14ac:dyDescent="0.3">
      <c r="A311" s="226">
        <v>1830</v>
      </c>
      <c r="B311" s="185" t="s">
        <v>298</v>
      </c>
      <c r="C311" s="185" t="s">
        <v>3185</v>
      </c>
      <c r="D311" s="185" t="s">
        <v>3186</v>
      </c>
      <c r="E311" s="185"/>
      <c r="F311" s="185" t="s">
        <v>3187</v>
      </c>
      <c r="G311" s="185" t="s">
        <v>3729</v>
      </c>
      <c r="H311" s="185"/>
      <c r="I311" s="195" t="s">
        <v>54</v>
      </c>
      <c r="J311" s="185" t="s">
        <v>95</v>
      </c>
      <c r="K311" s="185" t="s">
        <v>96</v>
      </c>
      <c r="L311" s="185" t="s">
        <v>3284</v>
      </c>
      <c r="M311" s="185" t="s">
        <v>3190</v>
      </c>
      <c r="N311" s="185" t="s">
        <v>4332</v>
      </c>
      <c r="O311" s="185" t="s">
        <v>3191</v>
      </c>
      <c r="P311" s="185" t="s">
        <v>3192</v>
      </c>
      <c r="Q311" s="185" t="s">
        <v>3193</v>
      </c>
      <c r="R311" s="185" t="s">
        <v>3194</v>
      </c>
      <c r="S311" s="196">
        <v>30926</v>
      </c>
      <c r="T311" s="185"/>
      <c r="U311" s="185" t="s">
        <v>19</v>
      </c>
      <c r="V311" s="185" t="s">
        <v>299</v>
      </c>
      <c r="W311" s="185" t="s">
        <v>300</v>
      </c>
      <c r="X311" s="185">
        <v>1</v>
      </c>
      <c r="Y311" s="185"/>
      <c r="Z311" s="185"/>
      <c r="AA311" s="185"/>
      <c r="AB311" s="185">
        <v>48</v>
      </c>
      <c r="AC311" s="197" t="s">
        <v>2689</v>
      </c>
      <c r="AD311" s="197" t="s">
        <v>2689</v>
      </c>
      <c r="AE311" s="197">
        <v>1</v>
      </c>
      <c r="AG311" s="197">
        <v>1</v>
      </c>
    </row>
    <row r="312" spans="1:38" s="201" customFormat="1" x14ac:dyDescent="0.3">
      <c r="A312" s="226">
        <v>1831</v>
      </c>
      <c r="B312" s="198" t="s">
        <v>1165</v>
      </c>
      <c r="C312" s="198" t="s">
        <v>4597</v>
      </c>
      <c r="D312" s="198" t="s">
        <v>3730</v>
      </c>
      <c r="E312" s="198"/>
      <c r="F312" s="198" t="s">
        <v>3187</v>
      </c>
      <c r="G312" s="198" t="s">
        <v>3731</v>
      </c>
      <c r="H312" s="198"/>
      <c r="I312" s="199" t="s">
        <v>1167</v>
      </c>
      <c r="J312" s="198" t="s">
        <v>1166</v>
      </c>
      <c r="K312" s="198" t="s">
        <v>1168</v>
      </c>
      <c r="L312" s="198" t="s">
        <v>4600</v>
      </c>
      <c r="M312" s="198" t="s">
        <v>3190</v>
      </c>
      <c r="N312" s="198" t="s">
        <v>4332</v>
      </c>
      <c r="O312" s="198" t="s">
        <v>3201</v>
      </c>
      <c r="P312" s="198" t="s">
        <v>3192</v>
      </c>
      <c r="Q312" s="198" t="s">
        <v>3193</v>
      </c>
      <c r="R312" s="198" t="s">
        <v>3194</v>
      </c>
      <c r="S312" s="200">
        <v>31291</v>
      </c>
      <c r="T312" s="198"/>
      <c r="U312" s="198" t="s">
        <v>5</v>
      </c>
      <c r="V312" s="198" t="s">
        <v>3732</v>
      </c>
      <c r="W312" s="198" t="s">
        <v>1169</v>
      </c>
      <c r="X312" s="198"/>
      <c r="Y312" s="198">
        <v>1</v>
      </c>
      <c r="Z312" s="198"/>
      <c r="AA312" s="198"/>
      <c r="AB312" s="198">
        <v>56</v>
      </c>
      <c r="AC312" s="201" t="s">
        <v>2695</v>
      </c>
      <c r="AD312" s="201" t="s">
        <v>2695</v>
      </c>
      <c r="AE312" s="201">
        <v>0</v>
      </c>
    </row>
    <row r="313" spans="1:38" s="197" customFormat="1" x14ac:dyDescent="0.3">
      <c r="A313" s="226">
        <v>1832</v>
      </c>
      <c r="B313" s="185" t="s">
        <v>1853</v>
      </c>
      <c r="C313" s="185" t="s">
        <v>3733</v>
      </c>
      <c r="D313" s="185" t="s">
        <v>478</v>
      </c>
      <c r="E313" s="185" t="s">
        <v>1854</v>
      </c>
      <c r="F313" s="185" t="s">
        <v>3187</v>
      </c>
      <c r="G313" s="185" t="s">
        <v>3734</v>
      </c>
      <c r="H313" s="185"/>
      <c r="I313" s="195" t="s">
        <v>69</v>
      </c>
      <c r="J313" s="185" t="s">
        <v>1856</v>
      </c>
      <c r="K313" s="185" t="s">
        <v>1857</v>
      </c>
      <c r="L313" s="185" t="s">
        <v>3735</v>
      </c>
      <c r="M313" s="185" t="s">
        <v>3217</v>
      </c>
      <c r="N313" s="185" t="s">
        <v>3212</v>
      </c>
      <c r="O313" s="185" t="s">
        <v>3201</v>
      </c>
      <c r="P313" s="185" t="s">
        <v>3192</v>
      </c>
      <c r="Q313" s="185" t="s">
        <v>3193</v>
      </c>
      <c r="R313" s="185" t="s">
        <v>3194</v>
      </c>
      <c r="S313" s="196">
        <v>31291</v>
      </c>
      <c r="T313" s="185"/>
      <c r="U313" s="185" t="s">
        <v>5</v>
      </c>
      <c r="V313" s="185" t="s">
        <v>1855</v>
      </c>
      <c r="W313" s="185" t="s">
        <v>1858</v>
      </c>
      <c r="X313" s="185">
        <v>1</v>
      </c>
      <c r="Y313" s="185">
        <v>1</v>
      </c>
      <c r="Z313" s="185"/>
      <c r="AA313" s="185"/>
      <c r="AB313" s="185">
        <v>151</v>
      </c>
      <c r="AC313" s="197" t="s">
        <v>2695</v>
      </c>
      <c r="AD313" s="197" t="s">
        <v>2695</v>
      </c>
      <c r="AE313" s="197">
        <v>1</v>
      </c>
      <c r="AH313" s="197">
        <v>1</v>
      </c>
    </row>
    <row r="314" spans="1:38" s="197" customFormat="1" x14ac:dyDescent="0.3">
      <c r="A314" s="226">
        <v>1833</v>
      </c>
      <c r="B314" s="185" t="s">
        <v>1138</v>
      </c>
      <c r="C314" s="185" t="s">
        <v>3736</v>
      </c>
      <c r="D314" s="185" t="s">
        <v>3186</v>
      </c>
      <c r="E314" s="185" t="s">
        <v>1139</v>
      </c>
      <c r="F314" s="185" t="s">
        <v>3187</v>
      </c>
      <c r="G314" s="185" t="s">
        <v>4577</v>
      </c>
      <c r="H314" s="185"/>
      <c r="I314" s="195" t="s">
        <v>501</v>
      </c>
      <c r="J314" s="185" t="s">
        <v>1135</v>
      </c>
      <c r="K314" s="185" t="s">
        <v>1136</v>
      </c>
      <c r="L314" s="185" t="s">
        <v>3151</v>
      </c>
      <c r="M314" s="185" t="s">
        <v>3190</v>
      </c>
      <c r="N314" s="185" t="s">
        <v>4332</v>
      </c>
      <c r="O314" s="185" t="s">
        <v>3191</v>
      </c>
      <c r="P314" s="185" t="s">
        <v>3192</v>
      </c>
      <c r="Q314" s="185" t="s">
        <v>3193</v>
      </c>
      <c r="R314" s="185" t="s">
        <v>3194</v>
      </c>
      <c r="S314" s="196">
        <v>31291</v>
      </c>
      <c r="T314" s="185"/>
      <c r="U314" s="185" t="s">
        <v>19</v>
      </c>
      <c r="V314" s="185" t="s">
        <v>1140</v>
      </c>
      <c r="W314" s="185" t="s">
        <v>1137</v>
      </c>
      <c r="X314" s="185">
        <v>1</v>
      </c>
      <c r="Y314" s="185"/>
      <c r="Z314" s="185"/>
      <c r="AA314" s="185"/>
      <c r="AB314" s="185">
        <v>121</v>
      </c>
      <c r="AC314" s="197" t="s">
        <v>2689</v>
      </c>
      <c r="AD314" s="197" t="s">
        <v>2689</v>
      </c>
      <c r="AE314" s="197">
        <v>1</v>
      </c>
      <c r="AH314" s="197">
        <v>1</v>
      </c>
    </row>
    <row r="315" spans="1:38" s="197" customFormat="1" x14ac:dyDescent="0.3">
      <c r="A315" s="226">
        <v>1834</v>
      </c>
      <c r="B315" s="185" t="s">
        <v>2337</v>
      </c>
      <c r="C315" s="185" t="s">
        <v>4847</v>
      </c>
      <c r="D315" s="185" t="s">
        <v>3061</v>
      </c>
      <c r="E315" s="185" t="s">
        <v>2338</v>
      </c>
      <c r="F315" s="185" t="s">
        <v>3187</v>
      </c>
      <c r="G315" s="185" t="s">
        <v>3737</v>
      </c>
      <c r="H315" s="185"/>
      <c r="I315" s="195" t="s">
        <v>249</v>
      </c>
      <c r="J315" s="185" t="s">
        <v>289</v>
      </c>
      <c r="K315" s="185" t="s">
        <v>290</v>
      </c>
      <c r="L315" s="185" t="s">
        <v>3362</v>
      </c>
      <c r="M315" s="185" t="s">
        <v>3190</v>
      </c>
      <c r="N315" s="185" t="s">
        <v>4332</v>
      </c>
      <c r="O315" s="185" t="s">
        <v>3201</v>
      </c>
      <c r="P315" s="185" t="s">
        <v>3192</v>
      </c>
      <c r="Q315" s="185" t="s">
        <v>3193</v>
      </c>
      <c r="R315" s="185" t="s">
        <v>3194</v>
      </c>
      <c r="S315" s="196">
        <v>31291</v>
      </c>
      <c r="T315" s="185"/>
      <c r="U315" s="185" t="s">
        <v>5</v>
      </c>
      <c r="V315" s="185" t="s">
        <v>2339</v>
      </c>
      <c r="W315" s="185" t="s">
        <v>2340</v>
      </c>
      <c r="X315" s="185"/>
      <c r="Y315" s="185">
        <v>1</v>
      </c>
      <c r="Z315" s="185"/>
      <c r="AA315" s="185"/>
      <c r="AB315" s="185">
        <v>212</v>
      </c>
      <c r="AC315" s="197" t="s">
        <v>2687</v>
      </c>
      <c r="AD315" s="197" t="s">
        <v>2687</v>
      </c>
      <c r="AE315" s="197">
        <v>1</v>
      </c>
      <c r="AJ315" s="197">
        <v>1</v>
      </c>
    </row>
    <row r="316" spans="1:38" s="197" customFormat="1" x14ac:dyDescent="0.3">
      <c r="A316" s="226">
        <v>1835</v>
      </c>
      <c r="B316" s="185" t="s">
        <v>920</v>
      </c>
      <c r="C316" s="185" t="s">
        <v>4640</v>
      </c>
      <c r="D316" s="185" t="s">
        <v>3061</v>
      </c>
      <c r="E316" s="185" t="s">
        <v>3738</v>
      </c>
      <c r="F316" s="185" t="s">
        <v>3187</v>
      </c>
      <c r="G316" s="185" t="s">
        <v>3739</v>
      </c>
      <c r="H316" s="185"/>
      <c r="I316" s="195" t="s">
        <v>12</v>
      </c>
      <c r="J316" s="185" t="s">
        <v>13</v>
      </c>
      <c r="K316" s="185" t="s">
        <v>14</v>
      </c>
      <c r="L316" s="185" t="s">
        <v>4615</v>
      </c>
      <c r="M316" s="185" t="s">
        <v>3190</v>
      </c>
      <c r="N316" s="185" t="s">
        <v>4332</v>
      </c>
      <c r="O316" s="185" t="s">
        <v>3201</v>
      </c>
      <c r="P316" s="185" t="s">
        <v>3192</v>
      </c>
      <c r="Q316" s="185" t="s">
        <v>3193</v>
      </c>
      <c r="R316" s="185" t="s">
        <v>3194</v>
      </c>
      <c r="S316" s="196">
        <v>31291</v>
      </c>
      <c r="T316" s="185"/>
      <c r="U316" s="185" t="s">
        <v>5</v>
      </c>
      <c r="V316" s="185" t="s">
        <v>921</v>
      </c>
      <c r="W316" s="185" t="s">
        <v>586</v>
      </c>
      <c r="X316" s="185"/>
      <c r="Y316" s="185">
        <v>1</v>
      </c>
      <c r="Z316" s="185"/>
      <c r="AA316" s="185"/>
      <c r="AB316" s="185">
        <v>113</v>
      </c>
      <c r="AC316" s="197" t="s">
        <v>2689</v>
      </c>
      <c r="AD316" s="197" t="s">
        <v>2689</v>
      </c>
      <c r="AE316" s="197">
        <v>1</v>
      </c>
      <c r="AG316" s="197">
        <v>1</v>
      </c>
    </row>
    <row r="317" spans="1:38" s="201" customFormat="1" x14ac:dyDescent="0.3">
      <c r="A317" s="226">
        <v>1543</v>
      </c>
      <c r="B317" s="198" t="s">
        <v>159</v>
      </c>
      <c r="C317" s="198" t="s">
        <v>3740</v>
      </c>
      <c r="D317" s="198" t="s">
        <v>3186</v>
      </c>
      <c r="E317" s="198" t="s">
        <v>160</v>
      </c>
      <c r="F317" s="198" t="s">
        <v>3187</v>
      </c>
      <c r="G317" s="198" t="s">
        <v>4824</v>
      </c>
      <c r="H317" s="198"/>
      <c r="I317" s="199" t="s">
        <v>162</v>
      </c>
      <c r="J317" s="198" t="s">
        <v>3263</v>
      </c>
      <c r="K317" s="198" t="s">
        <v>163</v>
      </c>
      <c r="L317" s="198" t="s">
        <v>4960</v>
      </c>
      <c r="M317" s="198" t="s">
        <v>3217</v>
      </c>
      <c r="N317" s="198" t="s">
        <v>3205</v>
      </c>
      <c r="O317" s="198" t="s">
        <v>3191</v>
      </c>
      <c r="P317" s="198" t="s">
        <v>3192</v>
      </c>
      <c r="Q317" s="198" t="s">
        <v>3193</v>
      </c>
      <c r="R317" s="198" t="s">
        <v>3194</v>
      </c>
      <c r="S317" s="200">
        <v>32387</v>
      </c>
      <c r="T317" s="198"/>
      <c r="U317" s="198" t="s">
        <v>19</v>
      </c>
      <c r="V317" s="198" t="s">
        <v>161</v>
      </c>
      <c r="W317" s="198" t="s">
        <v>164</v>
      </c>
      <c r="X317" s="198">
        <v>1</v>
      </c>
      <c r="Y317" s="198"/>
      <c r="Z317" s="198"/>
      <c r="AA317" s="198"/>
      <c r="AB317" s="198">
        <v>76</v>
      </c>
      <c r="AC317" s="201" t="s">
        <v>3057</v>
      </c>
      <c r="AD317" s="201" t="s">
        <v>3057</v>
      </c>
      <c r="AE317" s="201">
        <v>0</v>
      </c>
    </row>
    <row r="318" spans="1:38" s="201" customFormat="1" x14ac:dyDescent="0.3">
      <c r="A318" s="226">
        <v>1837</v>
      </c>
      <c r="B318" s="198" t="s">
        <v>1056</v>
      </c>
      <c r="C318" s="198" t="s">
        <v>4396</v>
      </c>
      <c r="D318" s="198" t="s">
        <v>3061</v>
      </c>
      <c r="E318" s="198"/>
      <c r="F318" s="198" t="s">
        <v>3187</v>
      </c>
      <c r="G318" s="198" t="s">
        <v>3741</v>
      </c>
      <c r="H318" s="198"/>
      <c r="I318" s="199" t="s">
        <v>48</v>
      </c>
      <c r="J318" s="198" t="s">
        <v>1057</v>
      </c>
      <c r="K318" s="198" t="s">
        <v>1059</v>
      </c>
      <c r="L318" s="198" t="s">
        <v>4531</v>
      </c>
      <c r="M318" s="198" t="s">
        <v>3217</v>
      </c>
      <c r="N318" s="198" t="s">
        <v>3205</v>
      </c>
      <c r="O318" s="198" t="s">
        <v>3201</v>
      </c>
      <c r="P318" s="198" t="s">
        <v>3192</v>
      </c>
      <c r="Q318" s="198" t="s">
        <v>3193</v>
      </c>
      <c r="R318" s="198" t="s">
        <v>3194</v>
      </c>
      <c r="S318" s="200">
        <v>32752</v>
      </c>
      <c r="T318" s="198"/>
      <c r="U318" s="198" t="s">
        <v>5</v>
      </c>
      <c r="V318" s="198" t="s">
        <v>1058</v>
      </c>
      <c r="W318" s="198" t="s">
        <v>1060</v>
      </c>
      <c r="X318" s="198"/>
      <c r="Y318" s="198">
        <v>1</v>
      </c>
      <c r="Z318" s="198"/>
      <c r="AA318" s="198"/>
      <c r="AB318" s="198">
        <v>20</v>
      </c>
      <c r="AC318" s="201" t="s">
        <v>2695</v>
      </c>
      <c r="AD318" s="201" t="s">
        <v>2695</v>
      </c>
      <c r="AE318" s="201">
        <v>0</v>
      </c>
    </row>
    <row r="319" spans="1:38" s="201" customFormat="1" x14ac:dyDescent="0.3">
      <c r="A319" s="226">
        <v>1838</v>
      </c>
      <c r="B319" s="198" t="s">
        <v>799</v>
      </c>
      <c r="C319" s="198" t="s">
        <v>4585</v>
      </c>
      <c r="D319" s="198" t="s">
        <v>3186</v>
      </c>
      <c r="E319" s="198" t="s">
        <v>3535</v>
      </c>
      <c r="F319" s="198" t="s">
        <v>3187</v>
      </c>
      <c r="G319" s="198" t="s">
        <v>4773</v>
      </c>
      <c r="H319" s="198"/>
      <c r="I319" s="199" t="s">
        <v>609</v>
      </c>
      <c r="J319" s="198" t="s">
        <v>610</v>
      </c>
      <c r="K319" s="198" t="s">
        <v>611</v>
      </c>
      <c r="L319" s="198" t="s">
        <v>3437</v>
      </c>
      <c r="M319" s="198" t="s">
        <v>3190</v>
      </c>
      <c r="N319" s="198" t="s">
        <v>4332</v>
      </c>
      <c r="O319" s="198" t="s">
        <v>3191</v>
      </c>
      <c r="P319" s="198" t="s">
        <v>3192</v>
      </c>
      <c r="Q319" s="198" t="s">
        <v>3193</v>
      </c>
      <c r="R319" s="198" t="s">
        <v>3194</v>
      </c>
      <c r="S319" s="200">
        <v>32752</v>
      </c>
      <c r="T319" s="198"/>
      <c r="U319" s="198" t="s">
        <v>19</v>
      </c>
      <c r="V319" s="198" t="s">
        <v>800</v>
      </c>
      <c r="W319" s="198" t="s">
        <v>801</v>
      </c>
      <c r="X319" s="198">
        <v>1</v>
      </c>
      <c r="Y319" s="198"/>
      <c r="Z319" s="198"/>
      <c r="AA319" s="198"/>
      <c r="AB319" s="198">
        <v>72</v>
      </c>
      <c r="AC319" s="201" t="s">
        <v>3074</v>
      </c>
      <c r="AD319" s="201" t="s">
        <v>5151</v>
      </c>
      <c r="AE319" s="201">
        <v>0</v>
      </c>
    </row>
    <row r="320" spans="1:38" s="197" customFormat="1" x14ac:dyDescent="0.3">
      <c r="A320" s="226">
        <v>1839</v>
      </c>
      <c r="B320" s="185" t="s">
        <v>498</v>
      </c>
      <c r="C320" s="185" t="s">
        <v>3742</v>
      </c>
      <c r="D320" s="185" t="s">
        <v>3186</v>
      </c>
      <c r="E320" s="185" t="s">
        <v>499</v>
      </c>
      <c r="F320" s="185" t="s">
        <v>3187</v>
      </c>
      <c r="G320" s="185" t="s">
        <v>3743</v>
      </c>
      <c r="H320" s="185"/>
      <c r="I320" s="195" t="s">
        <v>501</v>
      </c>
      <c r="J320" s="185" t="s">
        <v>502</v>
      </c>
      <c r="K320" s="185" t="s">
        <v>503</v>
      </c>
      <c r="L320" s="185" t="s">
        <v>3744</v>
      </c>
      <c r="M320" s="185" t="s">
        <v>3190</v>
      </c>
      <c r="N320" s="185" t="s">
        <v>4332</v>
      </c>
      <c r="O320" s="185" t="s">
        <v>3191</v>
      </c>
      <c r="P320" s="185" t="s">
        <v>3192</v>
      </c>
      <c r="Q320" s="185" t="s">
        <v>3193</v>
      </c>
      <c r="R320" s="185" t="s">
        <v>3194</v>
      </c>
      <c r="S320" s="196">
        <v>33117</v>
      </c>
      <c r="T320" s="185"/>
      <c r="U320" s="185" t="s">
        <v>19</v>
      </c>
      <c r="V320" s="185" t="s">
        <v>500</v>
      </c>
      <c r="W320" s="185" t="s">
        <v>504</v>
      </c>
      <c r="X320" s="185">
        <v>1</v>
      </c>
      <c r="Y320" s="185"/>
      <c r="Z320" s="185"/>
      <c r="AA320" s="185"/>
      <c r="AB320" s="185">
        <v>62</v>
      </c>
      <c r="AC320" s="197" t="s">
        <v>2689</v>
      </c>
      <c r="AD320" s="197" t="s">
        <v>2689</v>
      </c>
      <c r="AE320" s="197">
        <v>1</v>
      </c>
      <c r="AH320" s="197">
        <v>1</v>
      </c>
    </row>
    <row r="321" spans="1:38" s="201" customFormat="1" x14ac:dyDescent="0.3">
      <c r="A321" s="226">
        <v>1840</v>
      </c>
      <c r="B321" s="198" t="s">
        <v>2066</v>
      </c>
      <c r="C321" s="198" t="s">
        <v>4641</v>
      </c>
      <c r="D321" s="198" t="s">
        <v>3269</v>
      </c>
      <c r="E321" s="198" t="s">
        <v>3745</v>
      </c>
      <c r="F321" s="198" t="s">
        <v>4301</v>
      </c>
      <c r="G321" s="198" t="s">
        <v>4712</v>
      </c>
      <c r="H321" s="198"/>
      <c r="I321" s="199" t="s">
        <v>12</v>
      </c>
      <c r="J321" s="198" t="s">
        <v>13</v>
      </c>
      <c r="K321" s="198" t="s">
        <v>14</v>
      </c>
      <c r="L321" s="198" t="s">
        <v>4615</v>
      </c>
      <c r="M321" s="198" t="s">
        <v>3190</v>
      </c>
      <c r="N321" s="198" t="s">
        <v>4332</v>
      </c>
      <c r="O321" s="198" t="s">
        <v>3201</v>
      </c>
      <c r="P321" s="198" t="s">
        <v>3192</v>
      </c>
      <c r="Q321" s="198" t="s">
        <v>3193</v>
      </c>
      <c r="R321" s="198" t="s">
        <v>3194</v>
      </c>
      <c r="S321" s="200">
        <v>32756</v>
      </c>
      <c r="T321" s="198"/>
      <c r="U321" s="198" t="s">
        <v>0</v>
      </c>
      <c r="V321" s="198" t="s">
        <v>3746</v>
      </c>
      <c r="W321" s="198" t="s">
        <v>2067</v>
      </c>
      <c r="X321" s="198">
        <v>1</v>
      </c>
      <c r="Y321" s="198">
        <v>1</v>
      </c>
      <c r="Z321" s="198"/>
      <c r="AA321" s="198"/>
      <c r="AB321" s="198">
        <v>82</v>
      </c>
      <c r="AC321" s="201" t="s">
        <v>2689</v>
      </c>
      <c r="AD321" s="201" t="s">
        <v>2689</v>
      </c>
      <c r="AE321" s="201">
        <v>0</v>
      </c>
    </row>
    <row r="322" spans="1:38" s="197" customFormat="1" x14ac:dyDescent="0.3">
      <c r="A322" s="226">
        <v>1841</v>
      </c>
      <c r="B322" s="185" t="s">
        <v>2119</v>
      </c>
      <c r="C322" s="185" t="s">
        <v>4457</v>
      </c>
      <c r="D322" s="185" t="s">
        <v>3061</v>
      </c>
      <c r="E322" s="185" t="s">
        <v>3747</v>
      </c>
      <c r="F322" s="185" t="s">
        <v>3187</v>
      </c>
      <c r="G322" s="185" t="s">
        <v>3748</v>
      </c>
      <c r="H322" s="185"/>
      <c r="I322" s="195" t="s">
        <v>253</v>
      </c>
      <c r="J322" s="185" t="s">
        <v>254</v>
      </c>
      <c r="K322" s="185" t="s">
        <v>255</v>
      </c>
      <c r="L322" s="185" t="s">
        <v>2670</v>
      </c>
      <c r="M322" s="185" t="s">
        <v>3190</v>
      </c>
      <c r="N322" s="185" t="s">
        <v>4332</v>
      </c>
      <c r="O322" s="185" t="s">
        <v>3201</v>
      </c>
      <c r="P322" s="185" t="s">
        <v>3192</v>
      </c>
      <c r="Q322" s="185" t="s">
        <v>3193</v>
      </c>
      <c r="R322" s="185" t="s">
        <v>3194</v>
      </c>
      <c r="S322" s="196">
        <v>33482</v>
      </c>
      <c r="T322" s="185"/>
      <c r="U322" s="185" t="s">
        <v>5</v>
      </c>
      <c r="V322" s="185" t="s">
        <v>2120</v>
      </c>
      <c r="W322" s="185" t="s">
        <v>2121</v>
      </c>
      <c r="X322" s="185"/>
      <c r="Y322" s="185">
        <v>1</v>
      </c>
      <c r="Z322" s="185"/>
      <c r="AA322" s="185"/>
      <c r="AB322" s="185">
        <v>259</v>
      </c>
      <c r="AC322" s="197" t="s">
        <v>3058</v>
      </c>
      <c r="AD322" s="197" t="s">
        <v>5148</v>
      </c>
      <c r="AE322" s="197">
        <v>1</v>
      </c>
      <c r="AH322" s="197">
        <v>1</v>
      </c>
    </row>
    <row r="323" spans="1:38" s="197" customFormat="1" x14ac:dyDescent="0.3">
      <c r="A323" s="226">
        <v>1842</v>
      </c>
      <c r="B323" s="185" t="s">
        <v>1517</v>
      </c>
      <c r="C323" s="185" t="s">
        <v>3749</v>
      </c>
      <c r="D323" s="185" t="s">
        <v>3186</v>
      </c>
      <c r="E323" s="185" t="s">
        <v>3750</v>
      </c>
      <c r="F323" s="185" t="s">
        <v>3187</v>
      </c>
      <c r="G323" s="185" t="s">
        <v>3751</v>
      </c>
      <c r="H323" s="185"/>
      <c r="I323" s="195" t="s">
        <v>359</v>
      </c>
      <c r="J323" s="185" t="s">
        <v>844</v>
      </c>
      <c r="K323" s="185" t="s">
        <v>845</v>
      </c>
      <c r="L323" s="185" t="s">
        <v>3752</v>
      </c>
      <c r="M323" s="185" t="s">
        <v>3190</v>
      </c>
      <c r="N323" s="185" t="s">
        <v>4332</v>
      </c>
      <c r="O323" s="185" t="s">
        <v>3191</v>
      </c>
      <c r="P323" s="185" t="s">
        <v>3192</v>
      </c>
      <c r="Q323" s="185" t="s">
        <v>3193</v>
      </c>
      <c r="R323" s="185" t="s">
        <v>3194</v>
      </c>
      <c r="S323" s="196">
        <v>33848</v>
      </c>
      <c r="T323" s="185"/>
      <c r="U323" s="185" t="s">
        <v>19</v>
      </c>
      <c r="V323" s="185" t="s">
        <v>1518</v>
      </c>
      <c r="W323" s="185" t="s">
        <v>1519</v>
      </c>
      <c r="X323" s="185">
        <v>1</v>
      </c>
      <c r="Y323" s="185"/>
      <c r="Z323" s="185"/>
      <c r="AA323" s="185"/>
      <c r="AB323" s="185">
        <v>67</v>
      </c>
      <c r="AC323" s="197" t="s">
        <v>3057</v>
      </c>
      <c r="AD323" s="197" t="s">
        <v>3057</v>
      </c>
      <c r="AE323" s="197">
        <v>1</v>
      </c>
      <c r="AH323" s="197">
        <v>1</v>
      </c>
    </row>
    <row r="324" spans="1:38" s="221" customFormat="1" x14ac:dyDescent="0.3">
      <c r="A324" s="226">
        <v>1860</v>
      </c>
      <c r="B324" s="218" t="s">
        <v>3753</v>
      </c>
      <c r="C324" s="218" t="s">
        <v>4937</v>
      </c>
      <c r="D324" s="218" t="s">
        <v>3365</v>
      </c>
      <c r="E324" s="218" t="s">
        <v>4943</v>
      </c>
      <c r="F324" s="218" t="s">
        <v>4301</v>
      </c>
      <c r="G324" s="218" t="s">
        <v>4295</v>
      </c>
      <c r="H324" s="218"/>
      <c r="I324" s="219" t="s">
        <v>41</v>
      </c>
      <c r="J324" s="218" t="s">
        <v>285</v>
      </c>
      <c r="K324" s="218" t="s">
        <v>286</v>
      </c>
      <c r="L324" s="218" t="s">
        <v>4932</v>
      </c>
      <c r="M324" s="218" t="s">
        <v>3190</v>
      </c>
      <c r="N324" s="218" t="s">
        <v>4332</v>
      </c>
      <c r="O324" s="218" t="s">
        <v>3312</v>
      </c>
      <c r="P324" s="218" t="s">
        <v>3192</v>
      </c>
      <c r="Q324" s="218" t="s">
        <v>3193</v>
      </c>
      <c r="R324" s="218" t="s">
        <v>3194</v>
      </c>
      <c r="S324" s="220">
        <v>40787</v>
      </c>
      <c r="T324" s="218"/>
      <c r="U324" s="218"/>
      <c r="V324" s="218"/>
      <c r="W324" s="218"/>
      <c r="X324" s="218"/>
      <c r="Y324" s="218"/>
      <c r="Z324" s="218"/>
      <c r="AA324" s="218">
        <v>1</v>
      </c>
      <c r="AB324" s="218">
        <v>14</v>
      </c>
      <c r="AC324" s="221" t="s">
        <v>3057</v>
      </c>
      <c r="AD324" s="221" t="s">
        <v>3057</v>
      </c>
      <c r="AE324" s="221">
        <v>0</v>
      </c>
      <c r="AK324" s="221" t="s">
        <v>5174</v>
      </c>
      <c r="AL324" s="221">
        <v>1</v>
      </c>
    </row>
    <row r="325" spans="1:38" s="210" customFormat="1" x14ac:dyDescent="0.3">
      <c r="A325" s="226">
        <v>1843</v>
      </c>
      <c r="B325" s="207" t="s">
        <v>482</v>
      </c>
      <c r="C325" s="207" t="s">
        <v>3754</v>
      </c>
      <c r="D325" s="207" t="s">
        <v>3186</v>
      </c>
      <c r="E325" s="207" t="s">
        <v>3755</v>
      </c>
      <c r="F325" s="207" t="s">
        <v>3187</v>
      </c>
      <c r="G325" s="207" t="s">
        <v>4835</v>
      </c>
      <c r="H325" s="207"/>
      <c r="I325" s="208" t="s">
        <v>197</v>
      </c>
      <c r="J325" s="207" t="s">
        <v>479</v>
      </c>
      <c r="K325" s="207" t="s">
        <v>480</v>
      </c>
      <c r="L325" s="207" t="s">
        <v>4828</v>
      </c>
      <c r="M325" s="207" t="s">
        <v>3190</v>
      </c>
      <c r="N325" s="207" t="s">
        <v>4332</v>
      </c>
      <c r="O325" s="207" t="s">
        <v>3191</v>
      </c>
      <c r="P325" s="207" t="s">
        <v>3192</v>
      </c>
      <c r="Q325" s="207" t="s">
        <v>3193</v>
      </c>
      <c r="R325" s="207" t="s">
        <v>3194</v>
      </c>
      <c r="S325" s="209">
        <v>34578</v>
      </c>
      <c r="T325" s="207">
        <v>2</v>
      </c>
      <c r="U325" s="207" t="s">
        <v>19</v>
      </c>
      <c r="V325" s="207" t="s">
        <v>483</v>
      </c>
      <c r="W325" s="207" t="s">
        <v>484</v>
      </c>
      <c r="X325" s="207">
        <v>1</v>
      </c>
      <c r="Y325" s="207"/>
      <c r="Z325" s="207"/>
      <c r="AA325" s="207"/>
      <c r="AB325" s="207">
        <v>78</v>
      </c>
      <c r="AC325" s="210" t="s">
        <v>2702</v>
      </c>
      <c r="AD325" s="210" t="s">
        <v>5142</v>
      </c>
      <c r="AE325" s="210">
        <v>1</v>
      </c>
      <c r="AI325" s="210">
        <v>1</v>
      </c>
    </row>
    <row r="326" spans="1:38" s="197" customFormat="1" x14ac:dyDescent="0.3">
      <c r="A326" s="226">
        <v>1844</v>
      </c>
      <c r="B326" s="185" t="s">
        <v>1009</v>
      </c>
      <c r="C326" s="185" t="s">
        <v>4642</v>
      </c>
      <c r="D326" s="185" t="s">
        <v>3061</v>
      </c>
      <c r="E326" s="185" t="s">
        <v>3756</v>
      </c>
      <c r="F326" s="185" t="s">
        <v>3187</v>
      </c>
      <c r="G326" s="185" t="s">
        <v>3757</v>
      </c>
      <c r="H326" s="185"/>
      <c r="I326" s="195" t="s">
        <v>12</v>
      </c>
      <c r="J326" s="185" t="s">
        <v>13</v>
      </c>
      <c r="K326" s="185" t="s">
        <v>14</v>
      </c>
      <c r="L326" s="185" t="s">
        <v>4615</v>
      </c>
      <c r="M326" s="185" t="s">
        <v>3190</v>
      </c>
      <c r="N326" s="185" t="s">
        <v>4332</v>
      </c>
      <c r="O326" s="185" t="s">
        <v>3201</v>
      </c>
      <c r="P326" s="185" t="s">
        <v>3192</v>
      </c>
      <c r="Q326" s="185" t="s">
        <v>3193</v>
      </c>
      <c r="R326" s="185" t="s">
        <v>3194</v>
      </c>
      <c r="S326" s="196">
        <v>34943</v>
      </c>
      <c r="T326" s="185"/>
      <c r="U326" s="185" t="s">
        <v>5</v>
      </c>
      <c r="V326" s="185" t="s">
        <v>1010</v>
      </c>
      <c r="W326" s="185" t="s">
        <v>1011</v>
      </c>
      <c r="X326" s="185"/>
      <c r="Y326" s="185">
        <v>1</v>
      </c>
      <c r="Z326" s="185"/>
      <c r="AA326" s="185"/>
      <c r="AB326" s="185">
        <v>344</v>
      </c>
      <c r="AC326" s="197" t="s">
        <v>2689</v>
      </c>
      <c r="AD326" s="197" t="s">
        <v>2689</v>
      </c>
      <c r="AE326" s="197">
        <v>1</v>
      </c>
      <c r="AI326" s="197">
        <v>1</v>
      </c>
    </row>
    <row r="327" spans="1:38" s="197" customFormat="1" x14ac:dyDescent="0.3">
      <c r="A327" s="226">
        <v>1845</v>
      </c>
      <c r="B327" s="185" t="s">
        <v>1552</v>
      </c>
      <c r="C327" s="185" t="s">
        <v>4606</v>
      </c>
      <c r="D327" s="185" t="s">
        <v>3186</v>
      </c>
      <c r="E327" s="185" t="s">
        <v>3758</v>
      </c>
      <c r="F327" s="185" t="s">
        <v>3187</v>
      </c>
      <c r="G327" s="185" t="s">
        <v>3759</v>
      </c>
      <c r="H327" s="185"/>
      <c r="I327" s="195" t="s">
        <v>1548</v>
      </c>
      <c r="J327" s="185" t="s">
        <v>1549</v>
      </c>
      <c r="K327" s="185" t="s">
        <v>1550</v>
      </c>
      <c r="L327" s="185" t="s">
        <v>3760</v>
      </c>
      <c r="M327" s="185" t="s">
        <v>3190</v>
      </c>
      <c r="N327" s="185" t="s">
        <v>4332</v>
      </c>
      <c r="O327" s="185" t="s">
        <v>3191</v>
      </c>
      <c r="P327" s="185" t="s">
        <v>3192</v>
      </c>
      <c r="Q327" s="185" t="s">
        <v>3193</v>
      </c>
      <c r="R327" s="185" t="s">
        <v>3194</v>
      </c>
      <c r="S327" s="196">
        <v>35309</v>
      </c>
      <c r="T327" s="185"/>
      <c r="U327" s="185" t="s">
        <v>19</v>
      </c>
      <c r="V327" s="185" t="s">
        <v>1553</v>
      </c>
      <c r="W327" s="185" t="s">
        <v>1554</v>
      </c>
      <c r="X327" s="185">
        <v>1</v>
      </c>
      <c r="Y327" s="185"/>
      <c r="Z327" s="185"/>
      <c r="AA327" s="185"/>
      <c r="AB327" s="185">
        <v>180</v>
      </c>
      <c r="AC327" s="197" t="s">
        <v>2689</v>
      </c>
      <c r="AD327" s="197" t="s">
        <v>2689</v>
      </c>
      <c r="AE327" s="197">
        <v>1</v>
      </c>
      <c r="AG327" s="197">
        <v>1</v>
      </c>
    </row>
    <row r="328" spans="1:38" s="197" customFormat="1" x14ac:dyDescent="0.3">
      <c r="A328" s="226">
        <v>1846</v>
      </c>
      <c r="B328" s="185" t="s">
        <v>1688</v>
      </c>
      <c r="C328" s="185" t="s">
        <v>4643</v>
      </c>
      <c r="D328" s="185" t="s">
        <v>3061</v>
      </c>
      <c r="E328" s="185" t="s">
        <v>1372</v>
      </c>
      <c r="F328" s="185" t="s">
        <v>3187</v>
      </c>
      <c r="G328" s="185" t="s">
        <v>4752</v>
      </c>
      <c r="H328" s="185"/>
      <c r="I328" s="195" t="s">
        <v>12</v>
      </c>
      <c r="J328" s="185" t="s">
        <v>13</v>
      </c>
      <c r="K328" s="185" t="s">
        <v>14</v>
      </c>
      <c r="L328" s="185" t="s">
        <v>4615</v>
      </c>
      <c r="M328" s="185" t="s">
        <v>3190</v>
      </c>
      <c r="N328" s="185" t="s">
        <v>4332</v>
      </c>
      <c r="O328" s="185" t="s">
        <v>3201</v>
      </c>
      <c r="P328" s="185" t="s">
        <v>3192</v>
      </c>
      <c r="Q328" s="185" t="s">
        <v>3193</v>
      </c>
      <c r="R328" s="185" t="s">
        <v>3194</v>
      </c>
      <c r="S328" s="196">
        <v>35309</v>
      </c>
      <c r="T328" s="185"/>
      <c r="U328" s="185" t="s">
        <v>5</v>
      </c>
      <c r="V328" s="185" t="s">
        <v>1689</v>
      </c>
      <c r="W328" s="185" t="s">
        <v>1690</v>
      </c>
      <c r="X328" s="185"/>
      <c r="Y328" s="185">
        <v>1</v>
      </c>
      <c r="Z328" s="185"/>
      <c r="AA328" s="185"/>
      <c r="AB328" s="185">
        <v>196</v>
      </c>
      <c r="AC328" s="197" t="s">
        <v>2689</v>
      </c>
      <c r="AD328" s="197" t="s">
        <v>2689</v>
      </c>
      <c r="AE328" s="197">
        <v>1</v>
      </c>
      <c r="AH328" s="197">
        <v>1</v>
      </c>
    </row>
    <row r="329" spans="1:38" s="201" customFormat="1" x14ac:dyDescent="0.3">
      <c r="A329" s="226">
        <v>1847</v>
      </c>
      <c r="B329" s="198" t="s">
        <v>18</v>
      </c>
      <c r="C329" s="198" t="s">
        <v>3185</v>
      </c>
      <c r="D329" s="198" t="s">
        <v>3186</v>
      </c>
      <c r="E329" s="198"/>
      <c r="F329" s="198" t="s">
        <v>3187</v>
      </c>
      <c r="G329" s="198" t="s">
        <v>3761</v>
      </c>
      <c r="H329" s="198"/>
      <c r="I329" s="199" t="s">
        <v>22</v>
      </c>
      <c r="J329" s="198" t="s">
        <v>20</v>
      </c>
      <c r="K329" s="198" t="s">
        <v>23</v>
      </c>
      <c r="L329" s="198" t="s">
        <v>4966</v>
      </c>
      <c r="M329" s="198" t="s">
        <v>3190</v>
      </c>
      <c r="N329" s="198" t="s">
        <v>4332</v>
      </c>
      <c r="O329" s="198" t="s">
        <v>3191</v>
      </c>
      <c r="P329" s="198" t="s">
        <v>3192</v>
      </c>
      <c r="Q329" s="198" t="s">
        <v>3193</v>
      </c>
      <c r="R329" s="198" t="s">
        <v>3194</v>
      </c>
      <c r="S329" s="200">
        <v>35674</v>
      </c>
      <c r="T329" s="198"/>
      <c r="U329" s="198" t="s">
        <v>19</v>
      </c>
      <c r="V329" s="198" t="s">
        <v>21</v>
      </c>
      <c r="W329" s="198" t="s">
        <v>24</v>
      </c>
      <c r="X329" s="198">
        <v>1</v>
      </c>
      <c r="Y329" s="198"/>
      <c r="Z329" s="198"/>
      <c r="AA329" s="198"/>
      <c r="AB329" s="198">
        <v>22</v>
      </c>
      <c r="AC329" s="201" t="s">
        <v>3072</v>
      </c>
      <c r="AD329" s="201" t="s">
        <v>3072</v>
      </c>
      <c r="AE329" s="201">
        <v>0</v>
      </c>
    </row>
    <row r="330" spans="1:38" s="201" customFormat="1" x14ac:dyDescent="0.3">
      <c r="A330" s="226">
        <v>1848</v>
      </c>
      <c r="B330" s="198" t="s">
        <v>2548</v>
      </c>
      <c r="C330" s="198" t="s">
        <v>3762</v>
      </c>
      <c r="D330" s="198" t="s">
        <v>478</v>
      </c>
      <c r="E330" s="198" t="s">
        <v>2549</v>
      </c>
      <c r="F330" s="198" t="s">
        <v>3187</v>
      </c>
      <c r="G330" s="198" t="s">
        <v>4904</v>
      </c>
      <c r="H330" s="198"/>
      <c r="I330" s="199" t="s">
        <v>1877</v>
      </c>
      <c r="J330" s="198" t="s">
        <v>2551</v>
      </c>
      <c r="K330" s="198" t="s">
        <v>2552</v>
      </c>
      <c r="L330" s="198" t="s">
        <v>4902</v>
      </c>
      <c r="M330" s="198" t="s">
        <v>3190</v>
      </c>
      <c r="N330" s="198" t="s">
        <v>4332</v>
      </c>
      <c r="O330" s="198" t="s">
        <v>3201</v>
      </c>
      <c r="P330" s="198" t="s">
        <v>3192</v>
      </c>
      <c r="Q330" s="198" t="s">
        <v>3193</v>
      </c>
      <c r="R330" s="198" t="s">
        <v>3194</v>
      </c>
      <c r="S330" s="200">
        <v>36404</v>
      </c>
      <c r="T330" s="198"/>
      <c r="U330" s="198" t="s">
        <v>5</v>
      </c>
      <c r="V330" s="198" t="s">
        <v>2550</v>
      </c>
      <c r="W330" s="198" t="s">
        <v>2553</v>
      </c>
      <c r="X330" s="198">
        <v>1</v>
      </c>
      <c r="Y330" s="198">
        <v>1</v>
      </c>
      <c r="Z330" s="198"/>
      <c r="AA330" s="198"/>
      <c r="AB330" s="201">
        <v>98</v>
      </c>
      <c r="AC330" s="201" t="s">
        <v>3057</v>
      </c>
      <c r="AD330" s="201" t="s">
        <v>3057</v>
      </c>
      <c r="AE330" s="201">
        <v>0</v>
      </c>
    </row>
    <row r="331" spans="1:38" s="201" customFormat="1" x14ac:dyDescent="0.3">
      <c r="A331" s="226">
        <v>1849</v>
      </c>
      <c r="B331" s="198" t="s">
        <v>235</v>
      </c>
      <c r="C331" s="198" t="s">
        <v>3763</v>
      </c>
      <c r="D331" s="198" t="s">
        <v>478</v>
      </c>
      <c r="E331" s="198" t="s">
        <v>3764</v>
      </c>
      <c r="F331" s="198" t="s">
        <v>3187</v>
      </c>
      <c r="G331" s="198" t="s">
        <v>3765</v>
      </c>
      <c r="H331" s="198"/>
      <c r="I331" s="199" t="s">
        <v>22</v>
      </c>
      <c r="J331" s="198" t="s">
        <v>236</v>
      </c>
      <c r="K331" s="198" t="s">
        <v>238</v>
      </c>
      <c r="L331" s="198" t="s">
        <v>4882</v>
      </c>
      <c r="M331" s="198" t="s">
        <v>3190</v>
      </c>
      <c r="N331" s="198" t="s">
        <v>4332</v>
      </c>
      <c r="O331" s="198" t="s">
        <v>3201</v>
      </c>
      <c r="P331" s="198" t="s">
        <v>3192</v>
      </c>
      <c r="Q331" s="198" t="s">
        <v>3193</v>
      </c>
      <c r="R331" s="198" t="s">
        <v>3194</v>
      </c>
      <c r="S331" s="200">
        <v>36404</v>
      </c>
      <c r="T331" s="198"/>
      <c r="U331" s="198" t="s">
        <v>5</v>
      </c>
      <c r="V331" s="198" t="s">
        <v>237</v>
      </c>
      <c r="W331" s="198" t="s">
        <v>239</v>
      </c>
      <c r="X331" s="198">
        <v>1</v>
      </c>
      <c r="Y331" s="198">
        <v>1</v>
      </c>
      <c r="Z331" s="198"/>
      <c r="AA331" s="198"/>
      <c r="AB331" s="198">
        <v>67</v>
      </c>
      <c r="AC331" s="201" t="s">
        <v>3057</v>
      </c>
      <c r="AD331" s="201" t="s">
        <v>3057</v>
      </c>
      <c r="AE331" s="201">
        <v>0</v>
      </c>
    </row>
    <row r="332" spans="1:38" s="221" customFormat="1" x14ac:dyDescent="0.3">
      <c r="A332" s="226">
        <v>1850</v>
      </c>
      <c r="B332" s="218" t="s">
        <v>3766</v>
      </c>
      <c r="C332" s="218" t="s">
        <v>4971</v>
      </c>
      <c r="D332" s="218" t="s">
        <v>3352</v>
      </c>
      <c r="E332" s="218" t="s">
        <v>3767</v>
      </c>
      <c r="F332" s="218" t="s">
        <v>3187</v>
      </c>
      <c r="G332" s="218" t="s">
        <v>4728</v>
      </c>
      <c r="H332" s="218" t="s">
        <v>1035</v>
      </c>
      <c r="I332" s="219" t="s">
        <v>549</v>
      </c>
      <c r="J332" s="218" t="s">
        <v>13</v>
      </c>
      <c r="K332" s="218" t="s">
        <v>14</v>
      </c>
      <c r="L332" s="218" t="s">
        <v>4615</v>
      </c>
      <c r="M332" s="218" t="s">
        <v>3190</v>
      </c>
      <c r="N332" s="218" t="s">
        <v>4332</v>
      </c>
      <c r="O332" s="218" t="s">
        <v>3354</v>
      </c>
      <c r="P332" s="218" t="s">
        <v>3192</v>
      </c>
      <c r="Q332" s="218" t="s">
        <v>3193</v>
      </c>
      <c r="R332" s="218" t="s">
        <v>3194</v>
      </c>
      <c r="S332" s="220">
        <v>37500</v>
      </c>
      <c r="T332" s="218"/>
      <c r="U332" s="218" t="s">
        <v>184</v>
      </c>
      <c r="V332" s="218" t="s">
        <v>1034</v>
      </c>
      <c r="W332" s="218" t="s">
        <v>1036</v>
      </c>
      <c r="X332" s="218"/>
      <c r="Y332" s="218"/>
      <c r="Z332" s="218"/>
      <c r="AA332" s="218">
        <v>1</v>
      </c>
      <c r="AB332" s="218">
        <v>125</v>
      </c>
      <c r="AC332" s="221" t="s">
        <v>2689</v>
      </c>
      <c r="AD332" s="221" t="s">
        <v>2689</v>
      </c>
      <c r="AE332" s="221">
        <v>1</v>
      </c>
      <c r="AF332" s="37">
        <v>1</v>
      </c>
      <c r="AK332" s="221" t="s">
        <v>5174</v>
      </c>
      <c r="AL332" s="221">
        <v>1</v>
      </c>
    </row>
    <row r="333" spans="1:38" s="197" customFormat="1" x14ac:dyDescent="0.3">
      <c r="A333" s="226">
        <v>1851</v>
      </c>
      <c r="B333" s="185" t="s">
        <v>195</v>
      </c>
      <c r="C333" s="185" t="s">
        <v>4788</v>
      </c>
      <c r="D333" s="185" t="s">
        <v>3061</v>
      </c>
      <c r="E333" s="185" t="s">
        <v>632</v>
      </c>
      <c r="F333" s="185" t="s">
        <v>3187</v>
      </c>
      <c r="G333" s="185" t="s">
        <v>3768</v>
      </c>
      <c r="H333" s="185"/>
      <c r="I333" s="195" t="s">
        <v>197</v>
      </c>
      <c r="J333" s="185" t="s">
        <v>198</v>
      </c>
      <c r="K333" s="185" t="s">
        <v>199</v>
      </c>
      <c r="L333" s="185" t="s">
        <v>3441</v>
      </c>
      <c r="M333" s="185" t="s">
        <v>3190</v>
      </c>
      <c r="N333" s="185" t="s">
        <v>3205</v>
      </c>
      <c r="O333" s="185" t="s">
        <v>3201</v>
      </c>
      <c r="P333" s="185" t="s">
        <v>3192</v>
      </c>
      <c r="Q333" s="185" t="s">
        <v>3193</v>
      </c>
      <c r="R333" s="185" t="s">
        <v>3194</v>
      </c>
      <c r="S333" s="196">
        <v>37135</v>
      </c>
      <c r="T333" s="185"/>
      <c r="U333" s="185" t="s">
        <v>5</v>
      </c>
      <c r="V333" s="185" t="s">
        <v>196</v>
      </c>
      <c r="W333" s="185" t="s">
        <v>200</v>
      </c>
      <c r="X333" s="185"/>
      <c r="Y333" s="185">
        <v>1</v>
      </c>
      <c r="Z333" s="185"/>
      <c r="AA333" s="185"/>
      <c r="AB333" s="185">
        <v>306</v>
      </c>
      <c r="AC333" s="197" t="s">
        <v>2702</v>
      </c>
      <c r="AD333" s="197" t="s">
        <v>5144</v>
      </c>
      <c r="AE333" s="197">
        <v>1</v>
      </c>
      <c r="AJ333" s="197">
        <v>1</v>
      </c>
    </row>
    <row r="334" spans="1:38" s="197" customFormat="1" x14ac:dyDescent="0.3">
      <c r="A334" s="226">
        <v>1852</v>
      </c>
      <c r="B334" s="185" t="s">
        <v>1848</v>
      </c>
      <c r="C334" s="185" t="s">
        <v>3200</v>
      </c>
      <c r="D334" s="185" t="s">
        <v>478</v>
      </c>
      <c r="E334" s="185"/>
      <c r="F334" s="185" t="s">
        <v>3187</v>
      </c>
      <c r="G334" s="185" t="s">
        <v>3188</v>
      </c>
      <c r="H334" s="185"/>
      <c r="I334" s="195" t="s">
        <v>665</v>
      </c>
      <c r="J334" s="185" t="s">
        <v>1849</v>
      </c>
      <c r="K334" s="185" t="s">
        <v>1851</v>
      </c>
      <c r="L334" s="185" t="s">
        <v>3769</v>
      </c>
      <c r="M334" s="185" t="s">
        <v>3190</v>
      </c>
      <c r="N334" s="185" t="s">
        <v>4332</v>
      </c>
      <c r="O334" s="185" t="s">
        <v>3201</v>
      </c>
      <c r="P334" s="185" t="s">
        <v>3192</v>
      </c>
      <c r="Q334" s="185" t="s">
        <v>3193</v>
      </c>
      <c r="R334" s="185" t="s">
        <v>3194</v>
      </c>
      <c r="S334" s="196">
        <v>37135</v>
      </c>
      <c r="T334" s="185"/>
      <c r="U334" s="185" t="s">
        <v>5</v>
      </c>
      <c r="V334" s="185" t="s">
        <v>1850</v>
      </c>
      <c r="W334" s="185" t="s">
        <v>1852</v>
      </c>
      <c r="X334" s="185">
        <v>1</v>
      </c>
      <c r="Y334" s="185">
        <v>1</v>
      </c>
      <c r="Z334" s="185"/>
      <c r="AA334" s="185"/>
      <c r="AB334" s="185">
        <v>42</v>
      </c>
      <c r="AC334" s="197" t="s">
        <v>2687</v>
      </c>
      <c r="AD334" s="197" t="s">
        <v>2687</v>
      </c>
      <c r="AE334" s="197">
        <v>1</v>
      </c>
      <c r="AG334" s="197">
        <v>1</v>
      </c>
    </row>
    <row r="335" spans="1:38" s="201" customFormat="1" x14ac:dyDescent="0.3">
      <c r="A335" s="226">
        <v>1853</v>
      </c>
      <c r="B335" s="198" t="s">
        <v>1145</v>
      </c>
      <c r="C335" s="198" t="s">
        <v>5041</v>
      </c>
      <c r="D335" s="198" t="s">
        <v>3061</v>
      </c>
      <c r="E335" s="198" t="s">
        <v>1146</v>
      </c>
      <c r="F335" s="198" t="s">
        <v>3187</v>
      </c>
      <c r="G335" s="198" t="s">
        <v>3770</v>
      </c>
      <c r="H335" s="198"/>
      <c r="I335" s="199" t="s">
        <v>501</v>
      </c>
      <c r="J335" s="198" t="s">
        <v>1135</v>
      </c>
      <c r="K335" s="198" t="s">
        <v>1136</v>
      </c>
      <c r="L335" s="198" t="s">
        <v>3151</v>
      </c>
      <c r="M335" s="198" t="s">
        <v>3190</v>
      </c>
      <c r="N335" s="198" t="s">
        <v>4332</v>
      </c>
      <c r="O335" s="198" t="s">
        <v>3201</v>
      </c>
      <c r="P335" s="198" t="s">
        <v>3192</v>
      </c>
      <c r="Q335" s="198" t="s">
        <v>3193</v>
      </c>
      <c r="R335" s="198" t="s">
        <v>3194</v>
      </c>
      <c r="S335" s="200">
        <v>37500</v>
      </c>
      <c r="T335" s="198"/>
      <c r="U335" s="198" t="s">
        <v>5</v>
      </c>
      <c r="V335" s="198" t="s">
        <v>1147</v>
      </c>
      <c r="W335" s="198" t="s">
        <v>1148</v>
      </c>
      <c r="X335" s="198"/>
      <c r="Y335" s="198">
        <v>1</v>
      </c>
      <c r="Z335" s="198"/>
      <c r="AA335" s="198"/>
      <c r="AB335" s="198">
        <v>320</v>
      </c>
      <c r="AC335" s="201" t="s">
        <v>2689</v>
      </c>
      <c r="AD335" s="201" t="s">
        <v>2689</v>
      </c>
      <c r="AE335" s="201">
        <v>0</v>
      </c>
    </row>
    <row r="336" spans="1:38" s="197" customFormat="1" x14ac:dyDescent="0.3">
      <c r="A336" s="226">
        <v>1854</v>
      </c>
      <c r="B336" s="185" t="s">
        <v>1296</v>
      </c>
      <c r="C336" s="185" t="s">
        <v>3185</v>
      </c>
      <c r="D336" s="185" t="s">
        <v>3186</v>
      </c>
      <c r="E336" s="185"/>
      <c r="F336" s="185" t="s">
        <v>3187</v>
      </c>
      <c r="G336" s="185" t="s">
        <v>3771</v>
      </c>
      <c r="H336" s="185"/>
      <c r="I336" s="195" t="s">
        <v>48</v>
      </c>
      <c r="J336" s="185" t="s">
        <v>1297</v>
      </c>
      <c r="K336" s="185" t="s">
        <v>1299</v>
      </c>
      <c r="L336" s="185" t="s">
        <v>3772</v>
      </c>
      <c r="M336" s="185" t="s">
        <v>3190</v>
      </c>
      <c r="N336" s="185" t="s">
        <v>4332</v>
      </c>
      <c r="O336" s="185" t="s">
        <v>3191</v>
      </c>
      <c r="P336" s="185" t="s">
        <v>3192</v>
      </c>
      <c r="Q336" s="185" t="s">
        <v>3193</v>
      </c>
      <c r="R336" s="185" t="s">
        <v>3194</v>
      </c>
      <c r="S336" s="196">
        <v>37500</v>
      </c>
      <c r="T336" s="185"/>
      <c r="U336" s="185" t="s">
        <v>19</v>
      </c>
      <c r="V336" s="185" t="s">
        <v>1298</v>
      </c>
      <c r="W336" s="185" t="s">
        <v>1300</v>
      </c>
      <c r="X336" s="185">
        <v>1</v>
      </c>
      <c r="Y336" s="185"/>
      <c r="Z336" s="185"/>
      <c r="AA336" s="185"/>
      <c r="AB336" s="185">
        <v>14</v>
      </c>
      <c r="AC336" s="197" t="s">
        <v>2695</v>
      </c>
      <c r="AD336" s="197" t="s">
        <v>2695</v>
      </c>
      <c r="AE336" s="197">
        <v>1</v>
      </c>
      <c r="AI336" s="197">
        <v>1</v>
      </c>
    </row>
    <row r="337" spans="1:38" s="197" customFormat="1" x14ac:dyDescent="0.3">
      <c r="A337" s="226">
        <v>1855</v>
      </c>
      <c r="B337" s="185" t="s">
        <v>1971</v>
      </c>
      <c r="C337" s="185" t="s">
        <v>4377</v>
      </c>
      <c r="D337" s="185" t="s">
        <v>3186</v>
      </c>
      <c r="E337" s="185" t="s">
        <v>1972</v>
      </c>
      <c r="F337" s="185" t="s">
        <v>3187</v>
      </c>
      <c r="G337" s="185" t="s">
        <v>4358</v>
      </c>
      <c r="H337" s="185"/>
      <c r="I337" s="195" t="s">
        <v>15</v>
      </c>
      <c r="J337" s="185" t="s">
        <v>16</v>
      </c>
      <c r="K337" s="185" t="s">
        <v>17</v>
      </c>
      <c r="L337" s="185" t="s">
        <v>4365</v>
      </c>
      <c r="M337" s="185" t="s">
        <v>3190</v>
      </c>
      <c r="N337" s="185" t="s">
        <v>4332</v>
      </c>
      <c r="O337" s="185" t="s">
        <v>3191</v>
      </c>
      <c r="P337" s="185" t="s">
        <v>3192</v>
      </c>
      <c r="Q337" s="185" t="s">
        <v>3193</v>
      </c>
      <c r="R337" s="185" t="s">
        <v>3194</v>
      </c>
      <c r="S337" s="196">
        <v>37500</v>
      </c>
      <c r="T337" s="185"/>
      <c r="U337" s="185" t="s">
        <v>19</v>
      </c>
      <c r="V337" s="185" t="s">
        <v>3773</v>
      </c>
      <c r="W337" s="185" t="s">
        <v>1973</v>
      </c>
      <c r="X337" s="185">
        <v>1</v>
      </c>
      <c r="Y337" s="185"/>
      <c r="Z337" s="185"/>
      <c r="AA337" s="185"/>
      <c r="AB337" s="185">
        <v>84</v>
      </c>
      <c r="AC337" s="197" t="s">
        <v>3057</v>
      </c>
      <c r="AD337" s="197" t="s">
        <v>3057</v>
      </c>
      <c r="AE337" s="197">
        <v>1</v>
      </c>
      <c r="AG337" s="197">
        <v>1</v>
      </c>
    </row>
    <row r="338" spans="1:38" s="197" customFormat="1" x14ac:dyDescent="0.3">
      <c r="A338" s="226">
        <v>1856</v>
      </c>
      <c r="B338" s="185" t="s">
        <v>2044</v>
      </c>
      <c r="C338" s="185" t="s">
        <v>3774</v>
      </c>
      <c r="D338" s="185" t="s">
        <v>3245</v>
      </c>
      <c r="E338" s="185" t="s">
        <v>3775</v>
      </c>
      <c r="F338" s="185" t="s">
        <v>3187</v>
      </c>
      <c r="G338" s="185" t="s">
        <v>3776</v>
      </c>
      <c r="H338" s="185"/>
      <c r="I338" s="195" t="s">
        <v>15</v>
      </c>
      <c r="J338" s="185" t="s">
        <v>16</v>
      </c>
      <c r="K338" s="185" t="s">
        <v>17</v>
      </c>
      <c r="L338" s="185" t="s">
        <v>4365</v>
      </c>
      <c r="M338" s="185" t="s">
        <v>3190</v>
      </c>
      <c r="N338" s="185" t="s">
        <v>3205</v>
      </c>
      <c r="O338" s="185" t="s">
        <v>3201</v>
      </c>
      <c r="P338" s="185" t="s">
        <v>3192</v>
      </c>
      <c r="Q338" s="185" t="s">
        <v>3193</v>
      </c>
      <c r="R338" s="185" t="s">
        <v>3194</v>
      </c>
      <c r="S338" s="196">
        <v>38231</v>
      </c>
      <c r="T338" s="185"/>
      <c r="U338" s="185" t="s">
        <v>5</v>
      </c>
      <c r="V338" s="185" t="s">
        <v>2045</v>
      </c>
      <c r="W338" s="185" t="s">
        <v>2046</v>
      </c>
      <c r="X338" s="185">
        <v>1</v>
      </c>
      <c r="Y338" s="185">
        <v>1</v>
      </c>
      <c r="Z338" s="185"/>
      <c r="AA338" s="185"/>
      <c r="AB338" s="185">
        <v>248</v>
      </c>
      <c r="AC338" s="197" t="s">
        <v>3057</v>
      </c>
      <c r="AD338" s="197" t="s">
        <v>3057</v>
      </c>
      <c r="AE338" s="197">
        <v>1</v>
      </c>
      <c r="AG338" s="197">
        <v>1</v>
      </c>
    </row>
    <row r="339" spans="1:38" s="221" customFormat="1" x14ac:dyDescent="0.3">
      <c r="A339" s="226">
        <v>1857</v>
      </c>
      <c r="B339" s="218" t="s">
        <v>3777</v>
      </c>
      <c r="C339" s="218" t="s">
        <v>4979</v>
      </c>
      <c r="D339" s="218" t="s">
        <v>3352</v>
      </c>
      <c r="E339" s="218" t="s">
        <v>3778</v>
      </c>
      <c r="F339" s="218" t="s">
        <v>3187</v>
      </c>
      <c r="G339" s="218" t="s">
        <v>187</v>
      </c>
      <c r="H339" s="218"/>
      <c r="I339" s="219" t="s">
        <v>162</v>
      </c>
      <c r="J339" s="218" t="s">
        <v>3263</v>
      </c>
      <c r="K339" s="218" t="s">
        <v>163</v>
      </c>
      <c r="L339" s="218" t="s">
        <v>4960</v>
      </c>
      <c r="M339" s="218" t="s">
        <v>3217</v>
      </c>
      <c r="N339" s="218" t="s">
        <v>4332</v>
      </c>
      <c r="O339" s="218" t="s">
        <v>3354</v>
      </c>
      <c r="P339" s="218" t="s">
        <v>3192</v>
      </c>
      <c r="Q339" s="218" t="s">
        <v>3193</v>
      </c>
      <c r="R339" s="218" t="s">
        <v>3194</v>
      </c>
      <c r="S339" s="220">
        <v>40057</v>
      </c>
      <c r="T339" s="218"/>
      <c r="U339" s="218" t="s">
        <v>184</v>
      </c>
      <c r="V339" s="218" t="s">
        <v>186</v>
      </c>
      <c r="W339" s="218" t="s">
        <v>188</v>
      </c>
      <c r="X339" s="218"/>
      <c r="Y339" s="218"/>
      <c r="Z339" s="218"/>
      <c r="AA339" s="218">
        <v>1</v>
      </c>
      <c r="AB339" s="218">
        <v>320</v>
      </c>
      <c r="AC339" s="221" t="s">
        <v>3057</v>
      </c>
      <c r="AD339" s="221" t="s">
        <v>3057</v>
      </c>
      <c r="AE339" s="221">
        <v>1</v>
      </c>
      <c r="AI339" s="221">
        <v>1</v>
      </c>
      <c r="AK339" s="221" t="s">
        <v>5174</v>
      </c>
      <c r="AL339" s="221">
        <v>1</v>
      </c>
    </row>
    <row r="340" spans="1:38" s="201" customFormat="1" x14ac:dyDescent="0.3">
      <c r="A340" s="226">
        <v>1858</v>
      </c>
      <c r="B340" s="198" t="s">
        <v>292</v>
      </c>
      <c r="C340" s="198" t="s">
        <v>4396</v>
      </c>
      <c r="D340" s="198" t="s">
        <v>3061</v>
      </c>
      <c r="E340" s="198"/>
      <c r="F340" s="198" t="s">
        <v>3187</v>
      </c>
      <c r="G340" s="198" t="s">
        <v>3779</v>
      </c>
      <c r="H340" s="198"/>
      <c r="I340" s="199" t="s">
        <v>295</v>
      </c>
      <c r="J340" s="198" t="s">
        <v>293</v>
      </c>
      <c r="K340" s="198" t="s">
        <v>296</v>
      </c>
      <c r="L340" s="198" t="s">
        <v>4526</v>
      </c>
      <c r="M340" s="198" t="s">
        <v>3190</v>
      </c>
      <c r="N340" s="198" t="s">
        <v>4332</v>
      </c>
      <c r="O340" s="198" t="s">
        <v>3201</v>
      </c>
      <c r="P340" s="198" t="s">
        <v>3192</v>
      </c>
      <c r="Q340" s="198" t="s">
        <v>3193</v>
      </c>
      <c r="R340" s="198" t="s">
        <v>3194</v>
      </c>
      <c r="S340" s="200">
        <v>40422</v>
      </c>
      <c r="T340" s="198"/>
      <c r="U340" s="198" t="s">
        <v>5</v>
      </c>
      <c r="V340" s="198" t="s">
        <v>294</v>
      </c>
      <c r="W340" s="198" t="s">
        <v>297</v>
      </c>
      <c r="X340" s="198"/>
      <c r="Y340" s="198">
        <v>1</v>
      </c>
      <c r="Z340" s="198"/>
      <c r="AA340" s="198"/>
      <c r="AB340" s="198">
        <v>91</v>
      </c>
      <c r="AC340" s="201" t="s">
        <v>4993</v>
      </c>
      <c r="AD340" s="201" t="s">
        <v>5145</v>
      </c>
      <c r="AE340" s="201">
        <v>0</v>
      </c>
    </row>
    <row r="341" spans="1:38" s="221" customFormat="1" x14ac:dyDescent="0.3">
      <c r="A341" s="226">
        <v>1859</v>
      </c>
      <c r="B341" s="218" t="s">
        <v>3780</v>
      </c>
      <c r="C341" s="218" t="s">
        <v>4390</v>
      </c>
      <c r="D341" s="218" t="s">
        <v>3197</v>
      </c>
      <c r="E341" s="218" t="s">
        <v>3287</v>
      </c>
      <c r="F341" s="218" t="s">
        <v>4301</v>
      </c>
      <c r="G341" s="218" t="s">
        <v>3781</v>
      </c>
      <c r="H341" s="218"/>
      <c r="I341" s="219" t="s">
        <v>15</v>
      </c>
      <c r="J341" s="218" t="s">
        <v>16</v>
      </c>
      <c r="K341" s="218" t="s">
        <v>17</v>
      </c>
      <c r="L341" s="218" t="s">
        <v>4365</v>
      </c>
      <c r="M341" s="218" t="s">
        <v>3190</v>
      </c>
      <c r="N341" s="218" t="s">
        <v>4332</v>
      </c>
      <c r="O341" s="218" t="s">
        <v>3199</v>
      </c>
      <c r="P341" s="218" t="s">
        <v>3192</v>
      </c>
      <c r="Q341" s="218" t="s">
        <v>3193</v>
      </c>
      <c r="R341" s="218" t="s">
        <v>3194</v>
      </c>
      <c r="S341" s="220">
        <v>40422</v>
      </c>
      <c r="T341" s="218"/>
      <c r="U341" s="218"/>
      <c r="V341" s="218"/>
      <c r="W341" s="218"/>
      <c r="X341" s="218"/>
      <c r="Y341" s="218"/>
      <c r="Z341" s="218">
        <v>1</v>
      </c>
      <c r="AA341" s="218"/>
      <c r="AB341" s="218">
        <v>34</v>
      </c>
      <c r="AC341" s="221" t="s">
        <v>3057</v>
      </c>
      <c r="AD341" s="221" t="s">
        <v>3057</v>
      </c>
      <c r="AE341" s="221">
        <v>0</v>
      </c>
      <c r="AK341" s="221" t="s">
        <v>5174</v>
      </c>
      <c r="AL341" s="221">
        <v>1</v>
      </c>
    </row>
    <row r="342" spans="1:38" s="221" customFormat="1" x14ac:dyDescent="0.3">
      <c r="A342" s="226">
        <v>1861</v>
      </c>
      <c r="B342" s="218" t="s">
        <v>3782</v>
      </c>
      <c r="C342" s="218" t="s">
        <v>5072</v>
      </c>
      <c r="D342" s="218" t="s">
        <v>3269</v>
      </c>
      <c r="E342" s="218" t="s">
        <v>3783</v>
      </c>
      <c r="F342" s="218" t="s">
        <v>4301</v>
      </c>
      <c r="G342" s="218" t="s">
        <v>3784</v>
      </c>
      <c r="H342" s="218"/>
      <c r="I342" s="219" t="s">
        <v>308</v>
      </c>
      <c r="J342" s="218" t="s">
        <v>307</v>
      </c>
      <c r="K342" s="218" t="s">
        <v>309</v>
      </c>
      <c r="L342" s="218" t="s">
        <v>2667</v>
      </c>
      <c r="M342" s="218" t="s">
        <v>3190</v>
      </c>
      <c r="N342" s="218" t="s">
        <v>4332</v>
      </c>
      <c r="O342" s="218" t="s">
        <v>3201</v>
      </c>
      <c r="P342" s="218" t="s">
        <v>3192</v>
      </c>
      <c r="Q342" s="218" t="s">
        <v>3193</v>
      </c>
      <c r="R342" s="218" t="s">
        <v>3194</v>
      </c>
      <c r="S342" s="220">
        <v>42979</v>
      </c>
      <c r="T342" s="218"/>
      <c r="U342" s="218"/>
      <c r="V342" s="218"/>
      <c r="W342" s="218"/>
      <c r="X342" s="218">
        <v>1</v>
      </c>
      <c r="Y342" s="218">
        <v>1</v>
      </c>
      <c r="Z342" s="218"/>
      <c r="AA342" s="218"/>
      <c r="AB342" s="218">
        <v>37</v>
      </c>
      <c r="AC342" s="221" t="s">
        <v>2702</v>
      </c>
      <c r="AD342" s="221" t="s">
        <v>5143</v>
      </c>
      <c r="AE342" s="221">
        <v>0</v>
      </c>
      <c r="AK342" s="221" t="s">
        <v>5174</v>
      </c>
      <c r="AL342" s="221">
        <v>1</v>
      </c>
    </row>
    <row r="343" spans="1:38" s="221" customFormat="1" x14ac:dyDescent="0.3">
      <c r="A343" s="226">
        <v>1862</v>
      </c>
      <c r="B343" s="218" t="s">
        <v>3785</v>
      </c>
      <c r="C343" s="218" t="s">
        <v>4406</v>
      </c>
      <c r="D343" s="218" t="s">
        <v>3267</v>
      </c>
      <c r="E343" s="218" t="s">
        <v>3567</v>
      </c>
      <c r="F343" s="218" t="s">
        <v>4301</v>
      </c>
      <c r="G343" s="218" t="s">
        <v>4400</v>
      </c>
      <c r="H343" s="218"/>
      <c r="I343" s="219" t="s">
        <v>359</v>
      </c>
      <c r="J343" s="218" t="s">
        <v>1996</v>
      </c>
      <c r="K343" s="218" t="s">
        <v>1997</v>
      </c>
      <c r="L343" s="218" t="s">
        <v>3388</v>
      </c>
      <c r="M343" s="218" t="s">
        <v>3190</v>
      </c>
      <c r="N343" s="218" t="s">
        <v>4332</v>
      </c>
      <c r="O343" s="218" t="s">
        <v>3201</v>
      </c>
      <c r="P343" s="218" t="s">
        <v>3192</v>
      </c>
      <c r="Q343" s="218" t="s">
        <v>3193</v>
      </c>
      <c r="R343" s="218" t="s">
        <v>3194</v>
      </c>
      <c r="S343" s="220">
        <v>43344</v>
      </c>
      <c r="T343" s="218"/>
      <c r="U343" s="218"/>
      <c r="V343" s="218"/>
      <c r="W343" s="218"/>
      <c r="X343" s="218"/>
      <c r="Y343" s="218">
        <v>1</v>
      </c>
      <c r="Z343" s="218"/>
      <c r="AA343" s="218"/>
      <c r="AB343" s="218">
        <v>9</v>
      </c>
      <c r="AC343" s="221" t="s">
        <v>3057</v>
      </c>
      <c r="AD343" s="221" t="s">
        <v>3057</v>
      </c>
      <c r="AE343" s="221">
        <v>0</v>
      </c>
      <c r="AK343" s="221" t="s">
        <v>5174</v>
      </c>
      <c r="AL343" s="221">
        <v>1</v>
      </c>
    </row>
    <row r="344" spans="1:38" s="221" customFormat="1" x14ac:dyDescent="0.3">
      <c r="A344" s="226">
        <v>1863</v>
      </c>
      <c r="B344" s="218" t="s">
        <v>3786</v>
      </c>
      <c r="C344" s="218" t="s">
        <v>4644</v>
      </c>
      <c r="D344" s="218" t="s">
        <v>3267</v>
      </c>
      <c r="E344" s="218" t="s">
        <v>3787</v>
      </c>
      <c r="F344" s="218" t="s">
        <v>4301</v>
      </c>
      <c r="G344" s="218" t="s">
        <v>3788</v>
      </c>
      <c r="H344" s="218"/>
      <c r="I344" s="219" t="s">
        <v>110</v>
      </c>
      <c r="J344" s="218" t="s">
        <v>13</v>
      </c>
      <c r="K344" s="218" t="s">
        <v>14</v>
      </c>
      <c r="L344" s="218" t="s">
        <v>4615</v>
      </c>
      <c r="M344" s="218" t="s">
        <v>3190</v>
      </c>
      <c r="N344" s="218" t="s">
        <v>4332</v>
      </c>
      <c r="O344" s="218" t="s">
        <v>3201</v>
      </c>
      <c r="P344" s="218" t="s">
        <v>3192</v>
      </c>
      <c r="Q344" s="218" t="s">
        <v>3193</v>
      </c>
      <c r="R344" s="218" t="s">
        <v>3194</v>
      </c>
      <c r="S344" s="220">
        <v>43344</v>
      </c>
      <c r="T344" s="218"/>
      <c r="U344" s="218"/>
      <c r="V344" s="218"/>
      <c r="W344" s="218"/>
      <c r="X344" s="218"/>
      <c r="Y344" s="218">
        <v>1</v>
      </c>
      <c r="Z344" s="218"/>
      <c r="AA344" s="218"/>
      <c r="AB344" s="218">
        <v>14</v>
      </c>
      <c r="AC344" s="221" t="s">
        <v>2689</v>
      </c>
      <c r="AD344" s="221" t="s">
        <v>2689</v>
      </c>
      <c r="AE344" s="221">
        <v>1</v>
      </c>
      <c r="AI344" s="221">
        <v>1</v>
      </c>
      <c r="AK344" s="221" t="s">
        <v>5174</v>
      </c>
      <c r="AL344" s="221">
        <v>1</v>
      </c>
    </row>
    <row r="345" spans="1:38" s="221" customFormat="1" x14ac:dyDescent="0.3">
      <c r="A345" s="226">
        <v>1864</v>
      </c>
      <c r="B345" s="218" t="s">
        <v>3789</v>
      </c>
      <c r="C345" s="218" t="s">
        <v>4645</v>
      </c>
      <c r="D345" s="218" t="s">
        <v>3197</v>
      </c>
      <c r="E345" s="218" t="s">
        <v>3787</v>
      </c>
      <c r="F345" s="218" t="s">
        <v>4301</v>
      </c>
      <c r="G345" s="218" t="s">
        <v>3788</v>
      </c>
      <c r="H345" s="218"/>
      <c r="I345" s="219" t="s">
        <v>110</v>
      </c>
      <c r="J345" s="218" t="s">
        <v>13</v>
      </c>
      <c r="K345" s="218" t="s">
        <v>14</v>
      </c>
      <c r="L345" s="218" t="s">
        <v>4615</v>
      </c>
      <c r="M345" s="218" t="s">
        <v>3190</v>
      </c>
      <c r="N345" s="218" t="s">
        <v>4332</v>
      </c>
      <c r="O345" s="218" t="s">
        <v>3199</v>
      </c>
      <c r="P345" s="218" t="s">
        <v>3192</v>
      </c>
      <c r="Q345" s="218" t="s">
        <v>3193</v>
      </c>
      <c r="R345" s="218" t="s">
        <v>3194</v>
      </c>
      <c r="S345" s="220">
        <v>43344</v>
      </c>
      <c r="T345" s="218"/>
      <c r="U345" s="218"/>
      <c r="V345" s="218"/>
      <c r="W345" s="218"/>
      <c r="X345" s="218"/>
      <c r="Y345" s="218"/>
      <c r="Z345" s="218">
        <v>1</v>
      </c>
      <c r="AA345" s="218"/>
      <c r="AB345" s="218">
        <v>10</v>
      </c>
      <c r="AC345" s="221" t="s">
        <v>2689</v>
      </c>
      <c r="AD345" s="221" t="s">
        <v>2689</v>
      </c>
      <c r="AE345" s="221">
        <v>1</v>
      </c>
      <c r="AI345" s="221">
        <v>1</v>
      </c>
      <c r="AK345" s="221" t="s">
        <v>5174</v>
      </c>
      <c r="AL345" s="221">
        <v>1</v>
      </c>
    </row>
    <row r="346" spans="1:38" s="221" customFormat="1" x14ac:dyDescent="0.3">
      <c r="A346" s="226">
        <v>1865</v>
      </c>
      <c r="B346" s="218" t="s">
        <v>3790</v>
      </c>
      <c r="C346" s="218" t="s">
        <v>5056</v>
      </c>
      <c r="D346" s="218" t="s">
        <v>3791</v>
      </c>
      <c r="E346" s="218" t="s">
        <v>3792</v>
      </c>
      <c r="F346" s="218" t="s">
        <v>4301</v>
      </c>
      <c r="G346" s="218" t="s">
        <v>4705</v>
      </c>
      <c r="H346" s="218"/>
      <c r="I346" s="219" t="s">
        <v>110</v>
      </c>
      <c r="J346" s="218" t="s">
        <v>13</v>
      </c>
      <c r="K346" s="218" t="s">
        <v>14</v>
      </c>
      <c r="L346" s="218" t="s">
        <v>4615</v>
      </c>
      <c r="M346" s="218" t="s">
        <v>3217</v>
      </c>
      <c r="N346" s="218" t="s">
        <v>4332</v>
      </c>
      <c r="O346" s="218" t="s">
        <v>3191</v>
      </c>
      <c r="P346" s="218" t="s">
        <v>3192</v>
      </c>
      <c r="Q346" s="218" t="s">
        <v>3193</v>
      </c>
      <c r="R346" s="218" t="s">
        <v>3194</v>
      </c>
      <c r="S346" s="220">
        <v>43800</v>
      </c>
      <c r="T346" s="218">
        <v>2</v>
      </c>
      <c r="U346" s="218"/>
      <c r="V346" s="218"/>
      <c r="W346" s="218"/>
      <c r="X346" s="218">
        <v>1</v>
      </c>
      <c r="Y346" s="218"/>
      <c r="Z346" s="218"/>
      <c r="AA346" s="218"/>
      <c r="AB346" s="218">
        <v>0</v>
      </c>
      <c r="AC346" s="221" t="s">
        <v>2689</v>
      </c>
      <c r="AD346" s="221" t="s">
        <v>2689</v>
      </c>
      <c r="AE346" s="221">
        <v>1</v>
      </c>
      <c r="AG346" s="221">
        <v>1</v>
      </c>
      <c r="AK346" s="221" t="s">
        <v>5174</v>
      </c>
      <c r="AL346" s="221">
        <v>1</v>
      </c>
    </row>
    <row r="347" spans="1:38" s="201" customFormat="1" x14ac:dyDescent="0.3">
      <c r="A347" s="226">
        <v>1866</v>
      </c>
      <c r="B347" s="198" t="s">
        <v>1091</v>
      </c>
      <c r="C347" s="198" t="s">
        <v>4588</v>
      </c>
      <c r="D347" s="198" t="s">
        <v>3199</v>
      </c>
      <c r="E347" s="198" t="s">
        <v>1092</v>
      </c>
      <c r="F347" s="198" t="s">
        <v>3187</v>
      </c>
      <c r="G347" s="198" t="s">
        <v>4582</v>
      </c>
      <c r="H347" s="198"/>
      <c r="I347" s="199" t="s">
        <v>1094</v>
      </c>
      <c r="J347" s="198" t="s">
        <v>336</v>
      </c>
      <c r="K347" s="198" t="s">
        <v>1095</v>
      </c>
      <c r="L347" s="198" t="s">
        <v>3537</v>
      </c>
      <c r="M347" s="198" t="s">
        <v>3190</v>
      </c>
      <c r="N347" s="198" t="s">
        <v>4332</v>
      </c>
      <c r="O347" s="198" t="s">
        <v>3199</v>
      </c>
      <c r="P347" s="198" t="s">
        <v>3192</v>
      </c>
      <c r="Q347" s="198" t="s">
        <v>3193</v>
      </c>
      <c r="R347" s="198" t="s">
        <v>3194</v>
      </c>
      <c r="S347" s="200">
        <v>38596</v>
      </c>
      <c r="T347" s="198"/>
      <c r="U347" s="198" t="s">
        <v>82</v>
      </c>
      <c r="V347" s="198" t="s">
        <v>1093</v>
      </c>
      <c r="W347" s="198" t="s">
        <v>1096</v>
      </c>
      <c r="X347" s="198"/>
      <c r="Y347" s="198"/>
      <c r="Z347" s="198">
        <v>1</v>
      </c>
      <c r="AA347" s="198"/>
      <c r="AB347" s="198">
        <v>492</v>
      </c>
      <c r="AC347" s="201" t="s">
        <v>2689</v>
      </c>
      <c r="AD347" s="201" t="s">
        <v>2689</v>
      </c>
      <c r="AE347" s="201">
        <v>0</v>
      </c>
    </row>
    <row r="348" spans="1:38" s="201" customFormat="1" x14ac:dyDescent="0.3">
      <c r="A348" s="226">
        <v>1867</v>
      </c>
      <c r="B348" s="198" t="s">
        <v>1329</v>
      </c>
      <c r="C348" s="198" t="s">
        <v>4491</v>
      </c>
      <c r="D348" s="198" t="s">
        <v>3061</v>
      </c>
      <c r="E348" s="198" t="s">
        <v>232</v>
      </c>
      <c r="F348" s="198" t="s">
        <v>3187</v>
      </c>
      <c r="G348" s="198" t="s">
        <v>3793</v>
      </c>
      <c r="H348" s="198"/>
      <c r="I348" s="199" t="s">
        <v>1094</v>
      </c>
      <c r="J348" s="198" t="s">
        <v>1330</v>
      </c>
      <c r="K348" s="198" t="s">
        <v>1331</v>
      </c>
      <c r="L348" s="198" t="s">
        <v>3373</v>
      </c>
      <c r="M348" s="198" t="s">
        <v>3190</v>
      </c>
      <c r="N348" s="198" t="s">
        <v>4332</v>
      </c>
      <c r="O348" s="198" t="s">
        <v>3201</v>
      </c>
      <c r="P348" s="198" t="s">
        <v>3192</v>
      </c>
      <c r="Q348" s="198" t="s">
        <v>3193</v>
      </c>
      <c r="R348" s="198" t="s">
        <v>3194</v>
      </c>
      <c r="S348" s="200">
        <v>30567</v>
      </c>
      <c r="T348" s="198"/>
      <c r="U348" s="198" t="s">
        <v>5</v>
      </c>
      <c r="V348" s="198" t="s">
        <v>608</v>
      </c>
      <c r="W348" s="198" t="s">
        <v>1332</v>
      </c>
      <c r="X348" s="198"/>
      <c r="Y348" s="198">
        <v>1</v>
      </c>
      <c r="Z348" s="198"/>
      <c r="AA348" s="198"/>
      <c r="AB348" s="198">
        <v>271</v>
      </c>
      <c r="AC348" s="201" t="s">
        <v>2689</v>
      </c>
      <c r="AD348" s="201" t="s">
        <v>2689</v>
      </c>
      <c r="AE348" s="201">
        <v>0</v>
      </c>
    </row>
    <row r="349" spans="1:38" s="197" customFormat="1" x14ac:dyDescent="0.3">
      <c r="A349" s="226">
        <v>1868</v>
      </c>
      <c r="B349" s="185" t="s">
        <v>2470</v>
      </c>
      <c r="C349" s="185" t="s">
        <v>4396</v>
      </c>
      <c r="D349" s="185" t="s">
        <v>3061</v>
      </c>
      <c r="E349" s="185"/>
      <c r="F349" s="185" t="s">
        <v>3187</v>
      </c>
      <c r="G349" s="185" t="s">
        <v>4514</v>
      </c>
      <c r="H349" s="185"/>
      <c r="I349" s="195" t="s">
        <v>2467</v>
      </c>
      <c r="J349" s="185" t="s">
        <v>2465</v>
      </c>
      <c r="K349" s="185" t="s">
        <v>2468</v>
      </c>
      <c r="L349" s="185" t="s">
        <v>2677</v>
      </c>
      <c r="M349" s="185" t="s">
        <v>3190</v>
      </c>
      <c r="N349" s="185" t="s">
        <v>4332</v>
      </c>
      <c r="O349" s="185" t="s">
        <v>3201</v>
      </c>
      <c r="P349" s="185" t="s">
        <v>3192</v>
      </c>
      <c r="Q349" s="185" t="s">
        <v>3193</v>
      </c>
      <c r="R349" s="185" t="s">
        <v>3194</v>
      </c>
      <c r="S349" s="196">
        <v>33482</v>
      </c>
      <c r="T349" s="185"/>
      <c r="U349" s="185" t="s">
        <v>5</v>
      </c>
      <c r="V349" s="185" t="s">
        <v>2471</v>
      </c>
      <c r="W349" s="185" t="s">
        <v>2472</v>
      </c>
      <c r="X349" s="185"/>
      <c r="Y349" s="185">
        <v>1</v>
      </c>
      <c r="Z349" s="185"/>
      <c r="AA349" s="185"/>
      <c r="AB349" s="185">
        <v>204</v>
      </c>
      <c r="AC349" s="197" t="s">
        <v>2689</v>
      </c>
      <c r="AD349" s="197" t="s">
        <v>4990</v>
      </c>
      <c r="AE349" s="197">
        <v>1</v>
      </c>
      <c r="AI349" s="197">
        <v>1</v>
      </c>
    </row>
    <row r="350" spans="1:38" s="221" customFormat="1" x14ac:dyDescent="0.3">
      <c r="A350" s="226">
        <v>1869</v>
      </c>
      <c r="B350" s="218" t="s">
        <v>3794</v>
      </c>
      <c r="C350" s="218" t="s">
        <v>5116</v>
      </c>
      <c r="D350" s="218" t="s">
        <v>3481</v>
      </c>
      <c r="E350" s="218" t="s">
        <v>3795</v>
      </c>
      <c r="F350" s="218" t="s">
        <v>3187</v>
      </c>
      <c r="G350" s="218" t="s">
        <v>4925</v>
      </c>
      <c r="H350" s="218" t="s">
        <v>1413</v>
      </c>
      <c r="I350" s="219" t="s">
        <v>54</v>
      </c>
      <c r="J350" s="218" t="s">
        <v>55</v>
      </c>
      <c r="K350" s="218" t="s">
        <v>57</v>
      </c>
      <c r="L350" s="218" t="s">
        <v>3674</v>
      </c>
      <c r="M350" s="218" t="s">
        <v>3190</v>
      </c>
      <c r="N350" s="218" t="s">
        <v>4332</v>
      </c>
      <c r="O350" s="218" t="s">
        <v>3483</v>
      </c>
      <c r="P350" s="218" t="s">
        <v>3192</v>
      </c>
      <c r="Q350" s="218" t="s">
        <v>3193</v>
      </c>
      <c r="R350" s="218" t="s">
        <v>3194</v>
      </c>
      <c r="S350" s="220">
        <v>27795</v>
      </c>
      <c r="T350" s="218"/>
      <c r="U350" s="218" t="s">
        <v>82</v>
      </c>
      <c r="V350" s="218" t="s">
        <v>1412</v>
      </c>
      <c r="W350" s="218" t="s">
        <v>1414</v>
      </c>
      <c r="X350" s="218"/>
      <c r="Y350" s="218"/>
      <c r="Z350" s="218">
        <v>1</v>
      </c>
      <c r="AA350" s="218"/>
      <c r="AB350" s="218">
        <v>84</v>
      </c>
      <c r="AC350" s="221" t="s">
        <v>2689</v>
      </c>
      <c r="AD350" s="221" t="s">
        <v>5148</v>
      </c>
      <c r="AE350" s="221">
        <v>0</v>
      </c>
      <c r="AK350" s="221" t="s">
        <v>5160</v>
      </c>
      <c r="AL350" s="221">
        <v>1</v>
      </c>
    </row>
    <row r="351" spans="1:38" s="197" customFormat="1" x14ac:dyDescent="0.3">
      <c r="A351" s="226">
        <v>1870</v>
      </c>
      <c r="B351" s="185" t="s">
        <v>2059</v>
      </c>
      <c r="C351" s="185" t="s">
        <v>4335</v>
      </c>
      <c r="D351" s="185" t="s">
        <v>3199</v>
      </c>
      <c r="E351" s="185" t="s">
        <v>2060</v>
      </c>
      <c r="F351" s="185" t="s">
        <v>3187</v>
      </c>
      <c r="G351" s="185" t="s">
        <v>3998</v>
      </c>
      <c r="H351" s="185"/>
      <c r="I351" s="195" t="s">
        <v>367</v>
      </c>
      <c r="J351" s="185" t="s">
        <v>368</v>
      </c>
      <c r="K351" s="185" t="s">
        <v>369</v>
      </c>
      <c r="L351" s="185" t="s">
        <v>3700</v>
      </c>
      <c r="M351" s="185" t="s">
        <v>3190</v>
      </c>
      <c r="N351" s="185" t="s">
        <v>4332</v>
      </c>
      <c r="O351" s="185" t="s">
        <v>3199</v>
      </c>
      <c r="P351" s="185" t="s">
        <v>3192</v>
      </c>
      <c r="Q351" s="185" t="s">
        <v>3193</v>
      </c>
      <c r="R351" s="185" t="s">
        <v>3194</v>
      </c>
      <c r="S351" s="196">
        <v>23863</v>
      </c>
      <c r="T351" s="185"/>
      <c r="U351" s="185" t="s">
        <v>82</v>
      </c>
      <c r="V351" s="185" t="s">
        <v>3796</v>
      </c>
      <c r="W351" s="185" t="s">
        <v>2061</v>
      </c>
      <c r="X351" s="185"/>
      <c r="Y351" s="185"/>
      <c r="Z351" s="185">
        <v>1</v>
      </c>
      <c r="AA351" s="185"/>
      <c r="AB351" s="185">
        <v>575</v>
      </c>
      <c r="AC351" s="185" t="s">
        <v>3058</v>
      </c>
      <c r="AD351" s="185" t="s">
        <v>5149</v>
      </c>
      <c r="AE351" s="197">
        <v>1</v>
      </c>
      <c r="AG351" s="197">
        <v>1</v>
      </c>
    </row>
    <row r="352" spans="1:38" s="197" customFormat="1" x14ac:dyDescent="0.3">
      <c r="A352" s="226">
        <v>1871</v>
      </c>
      <c r="B352" s="185" t="s">
        <v>1244</v>
      </c>
      <c r="C352" s="185" t="s">
        <v>4646</v>
      </c>
      <c r="D352" s="185" t="s">
        <v>3547</v>
      </c>
      <c r="E352" s="185" t="s">
        <v>1245</v>
      </c>
      <c r="F352" s="185" t="s">
        <v>3187</v>
      </c>
      <c r="G352" s="185" t="s">
        <v>4729</v>
      </c>
      <c r="H352" s="185" t="s">
        <v>1247</v>
      </c>
      <c r="I352" s="195" t="s">
        <v>1030</v>
      </c>
      <c r="J352" s="185" t="s">
        <v>13</v>
      </c>
      <c r="K352" s="185" t="s">
        <v>14</v>
      </c>
      <c r="L352" s="185" t="s">
        <v>4615</v>
      </c>
      <c r="M352" s="185" t="s">
        <v>3190</v>
      </c>
      <c r="N352" s="185" t="s">
        <v>4332</v>
      </c>
      <c r="O352" s="185" t="s">
        <v>3363</v>
      </c>
      <c r="P352" s="185" t="s">
        <v>3192</v>
      </c>
      <c r="Q352" s="185" t="s">
        <v>3193</v>
      </c>
      <c r="R352" s="185" t="s">
        <v>3194</v>
      </c>
      <c r="S352" s="196">
        <v>23863</v>
      </c>
      <c r="T352" s="185"/>
      <c r="U352" s="185" t="s">
        <v>184</v>
      </c>
      <c r="V352" s="185" t="s">
        <v>1246</v>
      </c>
      <c r="W352" s="185" t="s">
        <v>1248</v>
      </c>
      <c r="X352" s="185"/>
      <c r="Y352" s="185"/>
      <c r="Z352" s="185"/>
      <c r="AA352" s="185">
        <v>1</v>
      </c>
      <c r="AB352" s="185">
        <v>1331</v>
      </c>
      <c r="AC352" s="197" t="s">
        <v>2689</v>
      </c>
      <c r="AD352" s="197" t="s">
        <v>2689</v>
      </c>
      <c r="AE352" s="197">
        <v>1</v>
      </c>
      <c r="AG352" s="197">
        <v>1</v>
      </c>
      <c r="AK352" s="185"/>
    </row>
    <row r="353" spans="1:38" s="197" customFormat="1" x14ac:dyDescent="0.3">
      <c r="A353" s="226">
        <v>1872</v>
      </c>
      <c r="B353" s="185" t="s">
        <v>1338</v>
      </c>
      <c r="C353" s="185" t="s">
        <v>4780</v>
      </c>
      <c r="D353" s="185" t="s">
        <v>3199</v>
      </c>
      <c r="E353" s="185" t="s">
        <v>1038</v>
      </c>
      <c r="F353" s="185" t="s">
        <v>3187</v>
      </c>
      <c r="G353" s="185" t="s">
        <v>4778</v>
      </c>
      <c r="H353" s="185" t="s">
        <v>3797</v>
      </c>
      <c r="I353" s="195" t="s">
        <v>8</v>
      </c>
      <c r="J353" s="185" t="s">
        <v>9</v>
      </c>
      <c r="K353" s="185" t="s">
        <v>10</v>
      </c>
      <c r="L353" s="185" t="s">
        <v>3798</v>
      </c>
      <c r="M353" s="185" t="s">
        <v>3190</v>
      </c>
      <c r="N353" s="185" t="s">
        <v>4332</v>
      </c>
      <c r="O353" s="185" t="s">
        <v>3199</v>
      </c>
      <c r="P353" s="185" t="s">
        <v>3192</v>
      </c>
      <c r="Q353" s="185" t="s">
        <v>3193</v>
      </c>
      <c r="R353" s="185" t="s">
        <v>3194</v>
      </c>
      <c r="S353" s="196">
        <v>23863</v>
      </c>
      <c r="T353" s="185"/>
      <c r="U353" s="185" t="s">
        <v>82</v>
      </c>
      <c r="V353" s="185" t="s">
        <v>1339</v>
      </c>
      <c r="W353" s="185" t="s">
        <v>1340</v>
      </c>
      <c r="X353" s="185"/>
      <c r="Y353" s="185"/>
      <c r="Z353" s="185">
        <v>1</v>
      </c>
      <c r="AA353" s="185"/>
      <c r="AB353" s="185">
        <v>598</v>
      </c>
      <c r="AC353" s="197" t="s">
        <v>3057</v>
      </c>
      <c r="AD353" s="197" t="s">
        <v>3057</v>
      </c>
      <c r="AE353" s="197">
        <v>1</v>
      </c>
      <c r="AG353" s="197">
        <v>1</v>
      </c>
    </row>
    <row r="354" spans="1:38" s="201" customFormat="1" x14ac:dyDescent="0.3">
      <c r="A354" s="226">
        <v>1874</v>
      </c>
      <c r="B354" s="198" t="s">
        <v>81</v>
      </c>
      <c r="C354" s="198" t="s">
        <v>5000</v>
      </c>
      <c r="D354" s="198" t="s">
        <v>3199</v>
      </c>
      <c r="E354" s="198"/>
      <c r="F354" s="198" t="s">
        <v>3187</v>
      </c>
      <c r="G354" s="198" t="s">
        <v>5117</v>
      </c>
      <c r="H354" s="198"/>
      <c r="I354" s="199" t="s">
        <v>75</v>
      </c>
      <c r="J354" s="198" t="s">
        <v>73</v>
      </c>
      <c r="K354" s="198" t="s">
        <v>76</v>
      </c>
      <c r="L354" s="198" t="s">
        <v>4931</v>
      </c>
      <c r="M354" s="198" t="s">
        <v>3190</v>
      </c>
      <c r="N354" s="198" t="s">
        <v>4332</v>
      </c>
      <c r="O354" s="198" t="s">
        <v>3199</v>
      </c>
      <c r="P354" s="198" t="s">
        <v>3192</v>
      </c>
      <c r="Q354" s="198" t="s">
        <v>3193</v>
      </c>
      <c r="R354" s="198" t="s">
        <v>3194</v>
      </c>
      <c r="S354" s="200">
        <v>23863</v>
      </c>
      <c r="T354" s="198"/>
      <c r="U354" s="198" t="s">
        <v>82</v>
      </c>
      <c r="V354" s="198" t="s">
        <v>83</v>
      </c>
      <c r="W354" s="198" t="s">
        <v>80</v>
      </c>
      <c r="X354" s="198"/>
      <c r="Y354" s="198"/>
      <c r="Z354" s="198">
        <v>1</v>
      </c>
      <c r="AA354" s="198"/>
      <c r="AB354" s="198">
        <v>772</v>
      </c>
      <c r="AC354" s="201" t="s">
        <v>2689</v>
      </c>
      <c r="AD354" s="201" t="s">
        <v>2689</v>
      </c>
      <c r="AE354" s="201">
        <v>0</v>
      </c>
    </row>
    <row r="355" spans="1:38" s="197" customFormat="1" x14ac:dyDescent="0.3">
      <c r="A355" s="226">
        <v>1875</v>
      </c>
      <c r="B355" s="185" t="s">
        <v>218</v>
      </c>
      <c r="C355" s="185" t="s">
        <v>4647</v>
      </c>
      <c r="D355" s="185" t="s">
        <v>3543</v>
      </c>
      <c r="E355" s="185" t="s">
        <v>214</v>
      </c>
      <c r="F355" s="185" t="s">
        <v>4301</v>
      </c>
      <c r="G355" s="185" t="s">
        <v>4725</v>
      </c>
      <c r="H355" s="185"/>
      <c r="I355" s="195" t="s">
        <v>216</v>
      </c>
      <c r="J355" s="185" t="s">
        <v>13</v>
      </c>
      <c r="K355" s="185" t="s">
        <v>14</v>
      </c>
      <c r="L355" s="185" t="s">
        <v>4615</v>
      </c>
      <c r="M355" s="185" t="s">
        <v>3190</v>
      </c>
      <c r="N355" s="185" t="s">
        <v>4332</v>
      </c>
      <c r="O355" s="185" t="s">
        <v>3254</v>
      </c>
      <c r="P355" s="185" t="s">
        <v>3192</v>
      </c>
      <c r="Q355" s="185" t="s">
        <v>3193</v>
      </c>
      <c r="R355" s="185" t="s">
        <v>3194</v>
      </c>
      <c r="S355" s="196">
        <v>24539</v>
      </c>
      <c r="T355" s="185"/>
      <c r="U355" s="185" t="s">
        <v>184</v>
      </c>
      <c r="V355" s="185" t="s">
        <v>219</v>
      </c>
      <c r="W355" s="185" t="s">
        <v>217</v>
      </c>
      <c r="X355" s="185"/>
      <c r="Y355" s="185"/>
      <c r="Z355" s="185"/>
      <c r="AA355" s="185">
        <v>1</v>
      </c>
      <c r="AB355" s="185">
        <v>1673</v>
      </c>
      <c r="AC355" s="197" t="s">
        <v>2689</v>
      </c>
      <c r="AD355" s="197" t="s">
        <v>2689</v>
      </c>
      <c r="AE355" s="197">
        <v>1</v>
      </c>
      <c r="AG355" s="197">
        <v>1</v>
      </c>
    </row>
    <row r="356" spans="1:38" s="201" customFormat="1" x14ac:dyDescent="0.3">
      <c r="A356" s="226">
        <v>1876</v>
      </c>
      <c r="B356" s="198" t="s">
        <v>756</v>
      </c>
      <c r="C356" s="198" t="s">
        <v>4950</v>
      </c>
      <c r="D356" s="198" t="s">
        <v>3283</v>
      </c>
      <c r="E356" s="198" t="s">
        <v>757</v>
      </c>
      <c r="F356" s="198" t="s">
        <v>4301</v>
      </c>
      <c r="G356" s="198" t="s">
        <v>3503</v>
      </c>
      <c r="H356" s="198"/>
      <c r="I356" s="199" t="s">
        <v>764</v>
      </c>
      <c r="J356" s="198" t="s">
        <v>765</v>
      </c>
      <c r="K356" s="198" t="s">
        <v>759</v>
      </c>
      <c r="L356" s="198" t="s">
        <v>4945</v>
      </c>
      <c r="M356" s="198" t="s">
        <v>3190</v>
      </c>
      <c r="N356" s="198" t="s">
        <v>4332</v>
      </c>
      <c r="O356" s="198" t="s">
        <v>3199</v>
      </c>
      <c r="P356" s="198" t="s">
        <v>3192</v>
      </c>
      <c r="Q356" s="198" t="s">
        <v>3193</v>
      </c>
      <c r="R356" s="198" t="s">
        <v>3194</v>
      </c>
      <c r="S356" s="200">
        <v>24539</v>
      </c>
      <c r="T356" s="198"/>
      <c r="U356" s="198" t="s">
        <v>82</v>
      </c>
      <c r="V356" s="198" t="s">
        <v>758</v>
      </c>
      <c r="W356" s="198" t="s">
        <v>760</v>
      </c>
      <c r="X356" s="198"/>
      <c r="Y356" s="198"/>
      <c r="Z356" s="198">
        <v>1</v>
      </c>
      <c r="AA356" s="198"/>
      <c r="AB356" s="198">
        <v>290</v>
      </c>
      <c r="AC356" s="201" t="s">
        <v>2702</v>
      </c>
      <c r="AD356" s="201" t="s">
        <v>5144</v>
      </c>
      <c r="AE356" s="201">
        <v>0</v>
      </c>
    </row>
    <row r="357" spans="1:38" s="197" customFormat="1" x14ac:dyDescent="0.3">
      <c r="A357" s="226">
        <v>1877</v>
      </c>
      <c r="B357" s="185" t="s">
        <v>917</v>
      </c>
      <c r="C357" s="185" t="s">
        <v>4648</v>
      </c>
      <c r="D357" s="185" t="s">
        <v>3283</v>
      </c>
      <c r="E357" s="185" t="s">
        <v>628</v>
      </c>
      <c r="F357" s="185" t="s">
        <v>4301</v>
      </c>
      <c r="G357" s="185" t="s">
        <v>4753</v>
      </c>
      <c r="H357" s="185"/>
      <c r="I357" s="195" t="s">
        <v>12</v>
      </c>
      <c r="J357" s="185" t="s">
        <v>13</v>
      </c>
      <c r="K357" s="185" t="s">
        <v>14</v>
      </c>
      <c r="L357" s="185" t="s">
        <v>4615</v>
      </c>
      <c r="M357" s="185" t="s">
        <v>3190</v>
      </c>
      <c r="N357" s="185" t="s">
        <v>4332</v>
      </c>
      <c r="O357" s="185" t="s">
        <v>3199</v>
      </c>
      <c r="P357" s="185" t="s">
        <v>3192</v>
      </c>
      <c r="Q357" s="185" t="s">
        <v>3193</v>
      </c>
      <c r="R357" s="185" t="s">
        <v>3194</v>
      </c>
      <c r="S357" s="196">
        <v>24534</v>
      </c>
      <c r="T357" s="185"/>
      <c r="U357" s="185" t="s">
        <v>82</v>
      </c>
      <c r="V357" s="185" t="s">
        <v>918</v>
      </c>
      <c r="W357" s="185" t="s">
        <v>919</v>
      </c>
      <c r="X357" s="185"/>
      <c r="Y357" s="185"/>
      <c r="Z357" s="185">
        <v>1</v>
      </c>
      <c r="AA357" s="185"/>
      <c r="AB357" s="185">
        <v>915</v>
      </c>
      <c r="AC357" s="197" t="s">
        <v>2689</v>
      </c>
      <c r="AD357" s="197" t="s">
        <v>2689</v>
      </c>
      <c r="AE357" s="197">
        <v>1</v>
      </c>
      <c r="AH357" s="197">
        <v>1</v>
      </c>
    </row>
    <row r="358" spans="1:38" s="197" customFormat="1" x14ac:dyDescent="0.3">
      <c r="A358" s="226">
        <v>1878</v>
      </c>
      <c r="B358" s="185" t="s">
        <v>1477</v>
      </c>
      <c r="C358" s="185" t="s">
        <v>4892</v>
      </c>
      <c r="D358" s="185" t="s">
        <v>3283</v>
      </c>
      <c r="E358" s="185" t="s">
        <v>1474</v>
      </c>
      <c r="F358" s="185" t="s">
        <v>4301</v>
      </c>
      <c r="G358" s="185" t="s">
        <v>4898</v>
      </c>
      <c r="H358" s="185"/>
      <c r="I358" s="195" t="s">
        <v>264</v>
      </c>
      <c r="J358" s="185" t="s">
        <v>265</v>
      </c>
      <c r="K358" s="185" t="s">
        <v>266</v>
      </c>
      <c r="L358" s="185" t="s">
        <v>4889</v>
      </c>
      <c r="M358" s="185" t="s">
        <v>3190</v>
      </c>
      <c r="N358" s="185" t="s">
        <v>4332</v>
      </c>
      <c r="O358" s="185" t="s">
        <v>3199</v>
      </c>
      <c r="P358" s="185" t="s">
        <v>3192</v>
      </c>
      <c r="Q358" s="185" t="s">
        <v>3193</v>
      </c>
      <c r="R358" s="185" t="s">
        <v>3194</v>
      </c>
      <c r="S358" s="196">
        <v>24534</v>
      </c>
      <c r="T358" s="185"/>
      <c r="U358" s="185" t="s">
        <v>82</v>
      </c>
      <c r="V358" s="185" t="s">
        <v>1478</v>
      </c>
      <c r="W358" s="185" t="s">
        <v>1479</v>
      </c>
      <c r="X358" s="185"/>
      <c r="Y358" s="185"/>
      <c r="Z358" s="185">
        <v>1</v>
      </c>
      <c r="AA358" s="185"/>
      <c r="AB358" s="185">
        <v>499</v>
      </c>
      <c r="AC358" s="197" t="s">
        <v>2687</v>
      </c>
      <c r="AD358" s="197" t="s">
        <v>2687</v>
      </c>
      <c r="AE358" s="197">
        <v>1</v>
      </c>
      <c r="AG358" s="197">
        <v>1</v>
      </c>
    </row>
    <row r="359" spans="1:38" s="221" customFormat="1" x14ac:dyDescent="0.3">
      <c r="A359" s="226">
        <v>1879</v>
      </c>
      <c r="B359" s="218" t="s">
        <v>1828</v>
      </c>
      <c r="C359" s="218" t="s">
        <v>4434</v>
      </c>
      <c r="D359" s="218" t="s">
        <v>3799</v>
      </c>
      <c r="E359" s="218" t="s">
        <v>1829</v>
      </c>
      <c r="F359" s="218" t="s">
        <v>4301</v>
      </c>
      <c r="G359" s="218" t="s">
        <v>4442</v>
      </c>
      <c r="H359" s="218"/>
      <c r="I359" s="219" t="s">
        <v>1831</v>
      </c>
      <c r="J359" s="218" t="s">
        <v>63</v>
      </c>
      <c r="K359" s="218" t="s">
        <v>287</v>
      </c>
      <c r="L359" s="218" t="s">
        <v>4420</v>
      </c>
      <c r="M359" s="218" t="s">
        <v>3190</v>
      </c>
      <c r="N359" s="218" t="s">
        <v>4332</v>
      </c>
      <c r="O359" s="218" t="s">
        <v>3312</v>
      </c>
      <c r="P359" s="218" t="s">
        <v>3192</v>
      </c>
      <c r="Q359" s="218" t="s">
        <v>3193</v>
      </c>
      <c r="R359" s="218" t="s">
        <v>3194</v>
      </c>
      <c r="S359" s="220">
        <v>24544</v>
      </c>
      <c r="T359" s="218"/>
      <c r="U359" s="218" t="s">
        <v>130</v>
      </c>
      <c r="V359" s="218" t="s">
        <v>1830</v>
      </c>
      <c r="W359" s="218" t="s">
        <v>1832</v>
      </c>
      <c r="X359" s="218"/>
      <c r="Y359" s="218"/>
      <c r="Z359" s="218"/>
      <c r="AA359" s="218">
        <v>1</v>
      </c>
      <c r="AB359" s="218">
        <v>495</v>
      </c>
      <c r="AC359" s="221" t="s">
        <v>2695</v>
      </c>
      <c r="AD359" s="221" t="s">
        <v>2695</v>
      </c>
      <c r="AE359" s="221">
        <v>1</v>
      </c>
      <c r="AG359" s="221">
        <v>1</v>
      </c>
      <c r="AK359" s="221" t="s">
        <v>5165</v>
      </c>
      <c r="AL359" s="221">
        <v>1</v>
      </c>
    </row>
    <row r="360" spans="1:38" s="201" customFormat="1" x14ac:dyDescent="0.3">
      <c r="A360" s="226">
        <v>1880</v>
      </c>
      <c r="B360" s="198" t="s">
        <v>2037</v>
      </c>
      <c r="C360" s="198" t="s">
        <v>4391</v>
      </c>
      <c r="D360" s="198" t="s">
        <v>3061</v>
      </c>
      <c r="E360" s="198" t="s">
        <v>1027</v>
      </c>
      <c r="F360" s="198" t="s">
        <v>3187</v>
      </c>
      <c r="G360" s="198" t="s">
        <v>4359</v>
      </c>
      <c r="H360" s="198"/>
      <c r="I360" s="199" t="s">
        <v>15</v>
      </c>
      <c r="J360" s="198" t="s">
        <v>16</v>
      </c>
      <c r="K360" s="198" t="s">
        <v>17</v>
      </c>
      <c r="L360" s="198" t="s">
        <v>4365</v>
      </c>
      <c r="M360" s="198" t="s">
        <v>3190</v>
      </c>
      <c r="N360" s="198" t="s">
        <v>4332</v>
      </c>
      <c r="O360" s="198" t="s">
        <v>3201</v>
      </c>
      <c r="P360" s="198" t="s">
        <v>3192</v>
      </c>
      <c r="Q360" s="198" t="s">
        <v>3193</v>
      </c>
      <c r="R360" s="198" t="s">
        <v>3194</v>
      </c>
      <c r="S360" s="200">
        <v>24754</v>
      </c>
      <c r="T360" s="198"/>
      <c r="U360" s="198" t="s">
        <v>5</v>
      </c>
      <c r="V360" s="198" t="s">
        <v>3800</v>
      </c>
      <c r="W360" s="198"/>
      <c r="X360" s="198"/>
      <c r="Y360" s="198">
        <v>1</v>
      </c>
      <c r="Z360" s="198"/>
      <c r="AA360" s="198"/>
      <c r="AB360" s="198">
        <v>115</v>
      </c>
      <c r="AC360" s="201" t="s">
        <v>3057</v>
      </c>
      <c r="AD360" s="201" t="s">
        <v>3057</v>
      </c>
      <c r="AE360" s="201">
        <v>0</v>
      </c>
    </row>
    <row r="361" spans="1:38" s="197" customFormat="1" x14ac:dyDescent="0.3">
      <c r="A361" s="226">
        <v>1881</v>
      </c>
      <c r="B361" s="185" t="s">
        <v>772</v>
      </c>
      <c r="C361" s="185" t="s">
        <v>3801</v>
      </c>
      <c r="D361" s="185" t="s">
        <v>3186</v>
      </c>
      <c r="E361" s="185" t="s">
        <v>3802</v>
      </c>
      <c r="F361" s="185" t="s">
        <v>3187</v>
      </c>
      <c r="G361" s="185" t="s">
        <v>3803</v>
      </c>
      <c r="H361" s="185"/>
      <c r="I361" s="195" t="s">
        <v>15</v>
      </c>
      <c r="J361" s="185" t="s">
        <v>16</v>
      </c>
      <c r="K361" s="185" t="s">
        <v>17</v>
      </c>
      <c r="L361" s="185" t="s">
        <v>4365</v>
      </c>
      <c r="M361" s="185" t="s">
        <v>3190</v>
      </c>
      <c r="N361" s="185" t="s">
        <v>3205</v>
      </c>
      <c r="O361" s="185" t="s">
        <v>3191</v>
      </c>
      <c r="P361" s="185" t="s">
        <v>3192</v>
      </c>
      <c r="Q361" s="185" t="s">
        <v>3193</v>
      </c>
      <c r="R361" s="185" t="s">
        <v>3194</v>
      </c>
      <c r="S361" s="196">
        <v>24754</v>
      </c>
      <c r="T361" s="185"/>
      <c r="U361" s="185" t="s">
        <v>19</v>
      </c>
      <c r="V361" s="185" t="s">
        <v>3804</v>
      </c>
      <c r="W361" s="185" t="s">
        <v>773</v>
      </c>
      <c r="X361" s="185">
        <v>1</v>
      </c>
      <c r="Y361" s="185"/>
      <c r="Z361" s="185"/>
      <c r="AA361" s="185"/>
      <c r="AB361" s="185">
        <v>74</v>
      </c>
      <c r="AC361" s="197" t="s">
        <v>3057</v>
      </c>
      <c r="AD361" s="197" t="s">
        <v>3057</v>
      </c>
      <c r="AE361" s="197">
        <v>1</v>
      </c>
      <c r="AI361" s="197">
        <v>1</v>
      </c>
    </row>
    <row r="362" spans="1:38" s="197" customFormat="1" x14ac:dyDescent="0.3">
      <c r="A362" s="226">
        <v>1882</v>
      </c>
      <c r="B362" s="185" t="s">
        <v>2004</v>
      </c>
      <c r="C362" s="185" t="s">
        <v>3805</v>
      </c>
      <c r="D362" s="185" t="s">
        <v>3186</v>
      </c>
      <c r="E362" s="185" t="s">
        <v>47</v>
      </c>
      <c r="F362" s="185" t="s">
        <v>3187</v>
      </c>
      <c r="G362" s="185" t="s">
        <v>3806</v>
      </c>
      <c r="H362" s="185"/>
      <c r="I362" s="195" t="s">
        <v>1877</v>
      </c>
      <c r="J362" s="185" t="s">
        <v>1895</v>
      </c>
      <c r="K362" s="185" t="s">
        <v>1896</v>
      </c>
      <c r="L362" s="185" t="s">
        <v>2674</v>
      </c>
      <c r="M362" s="185" t="s">
        <v>3190</v>
      </c>
      <c r="N362" s="185" t="s">
        <v>4332</v>
      </c>
      <c r="O362" s="185" t="s">
        <v>3191</v>
      </c>
      <c r="P362" s="185" t="s">
        <v>3192</v>
      </c>
      <c r="Q362" s="185" t="s">
        <v>3193</v>
      </c>
      <c r="R362" s="185" t="s">
        <v>3194</v>
      </c>
      <c r="S362" s="196">
        <v>24754</v>
      </c>
      <c r="T362" s="185"/>
      <c r="U362" s="185" t="s">
        <v>19</v>
      </c>
      <c r="V362" s="185" t="s">
        <v>3807</v>
      </c>
      <c r="W362" s="185" t="s">
        <v>2005</v>
      </c>
      <c r="X362" s="185">
        <v>1</v>
      </c>
      <c r="Y362" s="185"/>
      <c r="Z362" s="185"/>
      <c r="AA362" s="185"/>
      <c r="AB362" s="185">
        <v>51</v>
      </c>
      <c r="AC362" s="185" t="s">
        <v>3066</v>
      </c>
      <c r="AD362" s="185" t="s">
        <v>5150</v>
      </c>
      <c r="AE362" s="197">
        <v>1</v>
      </c>
      <c r="AG362" s="197">
        <v>1</v>
      </c>
    </row>
    <row r="363" spans="1:38" s="197" customFormat="1" x14ac:dyDescent="0.3">
      <c r="A363" s="226">
        <v>1883</v>
      </c>
      <c r="B363" s="185" t="s">
        <v>1512</v>
      </c>
      <c r="C363" s="185" t="s">
        <v>3200</v>
      </c>
      <c r="D363" s="185" t="s">
        <v>478</v>
      </c>
      <c r="E363" s="185"/>
      <c r="F363" s="185" t="s">
        <v>3187</v>
      </c>
      <c r="G363" s="185" t="s">
        <v>3188</v>
      </c>
      <c r="H363" s="185"/>
      <c r="I363" s="195" t="s">
        <v>271</v>
      </c>
      <c r="J363" s="185" t="s">
        <v>1513</v>
      </c>
      <c r="K363" s="185" t="s">
        <v>1515</v>
      </c>
      <c r="L363" s="185" t="s">
        <v>4419</v>
      </c>
      <c r="M363" s="185" t="s">
        <v>3190</v>
      </c>
      <c r="N363" s="185" t="s">
        <v>4332</v>
      </c>
      <c r="O363" s="185" t="s">
        <v>3201</v>
      </c>
      <c r="P363" s="185" t="s">
        <v>3192</v>
      </c>
      <c r="Q363" s="185" t="s">
        <v>3193</v>
      </c>
      <c r="R363" s="185" t="s">
        <v>3194</v>
      </c>
      <c r="S363" s="196">
        <v>24754</v>
      </c>
      <c r="T363" s="185"/>
      <c r="U363" s="185" t="s">
        <v>5</v>
      </c>
      <c r="V363" s="185" t="s">
        <v>1514</v>
      </c>
      <c r="W363" s="185" t="s">
        <v>1516</v>
      </c>
      <c r="X363" s="185">
        <v>1</v>
      </c>
      <c r="Y363" s="185">
        <v>1</v>
      </c>
      <c r="Z363" s="185"/>
      <c r="AA363" s="185"/>
      <c r="AB363" s="185">
        <v>89</v>
      </c>
      <c r="AC363" s="197" t="s">
        <v>2709</v>
      </c>
      <c r="AD363" s="197" t="s">
        <v>2709</v>
      </c>
      <c r="AE363" s="197">
        <v>1</v>
      </c>
      <c r="AJ363" s="197">
        <v>1</v>
      </c>
    </row>
    <row r="364" spans="1:38" s="201" customFormat="1" x14ac:dyDescent="0.3">
      <c r="A364" s="226">
        <v>1884</v>
      </c>
      <c r="B364" s="198" t="s">
        <v>2101</v>
      </c>
      <c r="C364" s="198" t="s">
        <v>4458</v>
      </c>
      <c r="D364" s="198" t="s">
        <v>3061</v>
      </c>
      <c r="E364" s="198" t="s">
        <v>2102</v>
      </c>
      <c r="F364" s="198" t="s">
        <v>3187</v>
      </c>
      <c r="G364" s="198" t="s">
        <v>4472</v>
      </c>
      <c r="H364" s="198"/>
      <c r="I364" s="199" t="s">
        <v>1</v>
      </c>
      <c r="J364" s="198" t="s">
        <v>2</v>
      </c>
      <c r="K364" s="198" t="s">
        <v>3</v>
      </c>
      <c r="L364" s="198" t="s">
        <v>2665</v>
      </c>
      <c r="M364" s="198" t="s">
        <v>3190</v>
      </c>
      <c r="N364" s="198" t="s">
        <v>4332</v>
      </c>
      <c r="O364" s="198" t="s">
        <v>3201</v>
      </c>
      <c r="P364" s="198" t="s">
        <v>3192</v>
      </c>
      <c r="Q364" s="198" t="s">
        <v>3193</v>
      </c>
      <c r="R364" s="198" t="s">
        <v>3194</v>
      </c>
      <c r="S364" s="200">
        <v>24754</v>
      </c>
      <c r="T364" s="198"/>
      <c r="U364" s="198" t="s">
        <v>5</v>
      </c>
      <c r="V364" s="198" t="s">
        <v>2103</v>
      </c>
      <c r="W364" s="198"/>
      <c r="X364" s="198"/>
      <c r="Y364" s="198">
        <v>1</v>
      </c>
      <c r="Z364" s="198"/>
      <c r="AA364" s="198"/>
      <c r="AB364" s="198">
        <v>114</v>
      </c>
      <c r="AC364" s="201" t="s">
        <v>2702</v>
      </c>
      <c r="AD364" s="201" t="s">
        <v>5137</v>
      </c>
      <c r="AE364" s="201">
        <v>0</v>
      </c>
    </row>
    <row r="365" spans="1:38" s="201" customFormat="1" x14ac:dyDescent="0.3">
      <c r="A365" s="226">
        <v>1885</v>
      </c>
      <c r="B365" s="198" t="s">
        <v>1942</v>
      </c>
      <c r="C365" s="198" t="s">
        <v>3808</v>
      </c>
      <c r="D365" s="198" t="s">
        <v>3186</v>
      </c>
      <c r="E365" s="198" t="s">
        <v>262</v>
      </c>
      <c r="F365" s="198" t="s">
        <v>3187</v>
      </c>
      <c r="G365" s="198" t="s">
        <v>3809</v>
      </c>
      <c r="H365" s="198"/>
      <c r="I365" s="199" t="s">
        <v>1</v>
      </c>
      <c r="J365" s="198" t="s">
        <v>2</v>
      </c>
      <c r="K365" s="198" t="s">
        <v>3</v>
      </c>
      <c r="L365" s="198" t="s">
        <v>2665</v>
      </c>
      <c r="M365" s="198" t="s">
        <v>3190</v>
      </c>
      <c r="N365" s="198" t="s">
        <v>4332</v>
      </c>
      <c r="O365" s="198" t="s">
        <v>3191</v>
      </c>
      <c r="P365" s="198" t="s">
        <v>3192</v>
      </c>
      <c r="Q365" s="198" t="s">
        <v>3193</v>
      </c>
      <c r="R365" s="198" t="s">
        <v>3194</v>
      </c>
      <c r="S365" s="200">
        <v>24754</v>
      </c>
      <c r="T365" s="198"/>
      <c r="U365" s="198" t="s">
        <v>19</v>
      </c>
      <c r="V365" s="198" t="s">
        <v>3810</v>
      </c>
      <c r="W365" s="198" t="s">
        <v>1943</v>
      </c>
      <c r="X365" s="198">
        <v>1</v>
      </c>
      <c r="Y365" s="198"/>
      <c r="Z365" s="198"/>
      <c r="AA365" s="198"/>
      <c r="AB365" s="198">
        <v>118</v>
      </c>
      <c r="AC365" s="201" t="s">
        <v>2702</v>
      </c>
      <c r="AD365" s="201" t="s">
        <v>5137</v>
      </c>
      <c r="AE365" s="201">
        <v>0</v>
      </c>
    </row>
    <row r="366" spans="1:38" s="201" customFormat="1" x14ac:dyDescent="0.3">
      <c r="A366" s="226">
        <v>1886</v>
      </c>
      <c r="B366" s="198" t="s">
        <v>2070</v>
      </c>
      <c r="C366" s="198" t="s">
        <v>3805</v>
      </c>
      <c r="D366" s="198" t="s">
        <v>3191</v>
      </c>
      <c r="E366" s="198" t="s">
        <v>120</v>
      </c>
      <c r="F366" s="198" t="s">
        <v>3187</v>
      </c>
      <c r="G366" s="198" t="s">
        <v>4497</v>
      </c>
      <c r="H366" s="198"/>
      <c r="I366" s="199" t="s">
        <v>156</v>
      </c>
      <c r="J366" s="198" t="s">
        <v>2071</v>
      </c>
      <c r="K366" s="198" t="s">
        <v>2072</v>
      </c>
      <c r="L366" s="198" t="s">
        <v>3811</v>
      </c>
      <c r="M366" s="198" t="s">
        <v>3190</v>
      </c>
      <c r="N366" s="198" t="s">
        <v>4332</v>
      </c>
      <c r="O366" s="198" t="s">
        <v>3191</v>
      </c>
      <c r="P366" s="198" t="s">
        <v>3192</v>
      </c>
      <c r="Q366" s="198" t="s">
        <v>3193</v>
      </c>
      <c r="R366" s="198" t="s">
        <v>3194</v>
      </c>
      <c r="S366" s="200">
        <v>24754</v>
      </c>
      <c r="T366" s="198"/>
      <c r="U366" s="198" t="s">
        <v>5</v>
      </c>
      <c r="V366" s="198" t="s">
        <v>5023</v>
      </c>
      <c r="W366" s="198"/>
      <c r="X366" s="198">
        <v>1</v>
      </c>
      <c r="Y366" s="198"/>
      <c r="Z366" s="198"/>
      <c r="AA366" s="198"/>
      <c r="AB366" s="198">
        <v>43</v>
      </c>
      <c r="AC366" s="201" t="s">
        <v>3057</v>
      </c>
      <c r="AD366" s="201" t="s">
        <v>3057</v>
      </c>
      <c r="AE366" s="201">
        <v>0</v>
      </c>
    </row>
    <row r="367" spans="1:38" s="201" customFormat="1" x14ac:dyDescent="0.3">
      <c r="A367" s="226">
        <v>1887</v>
      </c>
      <c r="B367" s="198" t="s">
        <v>2077</v>
      </c>
      <c r="C367" s="198" t="s">
        <v>4396</v>
      </c>
      <c r="D367" s="198" t="s">
        <v>3061</v>
      </c>
      <c r="E367" s="198"/>
      <c r="F367" s="198" t="s">
        <v>3187</v>
      </c>
      <c r="G367" s="198" t="s">
        <v>3812</v>
      </c>
      <c r="H367" s="198"/>
      <c r="I367" s="199" t="s">
        <v>665</v>
      </c>
      <c r="J367" s="198" t="s">
        <v>2078</v>
      </c>
      <c r="K367" s="198" t="s">
        <v>2079</v>
      </c>
      <c r="L367" s="198" t="s">
        <v>4964</v>
      </c>
      <c r="M367" s="198" t="s">
        <v>3190</v>
      </c>
      <c r="N367" s="198" t="s">
        <v>4332</v>
      </c>
      <c r="O367" s="198" t="s">
        <v>3201</v>
      </c>
      <c r="P367" s="198" t="s">
        <v>3192</v>
      </c>
      <c r="Q367" s="198" t="s">
        <v>3193</v>
      </c>
      <c r="R367" s="198" t="s">
        <v>3194</v>
      </c>
      <c r="S367" s="200">
        <v>24754</v>
      </c>
      <c r="T367" s="198"/>
      <c r="U367" s="198" t="s">
        <v>5</v>
      </c>
      <c r="V367" s="198" t="s">
        <v>3813</v>
      </c>
      <c r="W367" s="198" t="s">
        <v>2080</v>
      </c>
      <c r="X367" s="198"/>
      <c r="Y367" s="198">
        <v>1</v>
      </c>
      <c r="Z367" s="198"/>
      <c r="AA367" s="198"/>
      <c r="AB367" s="198">
        <v>26</v>
      </c>
      <c r="AC367" s="201" t="s">
        <v>2687</v>
      </c>
      <c r="AD367" s="201" t="s">
        <v>2687</v>
      </c>
      <c r="AE367" s="201">
        <v>0</v>
      </c>
    </row>
    <row r="368" spans="1:38" s="197" customFormat="1" x14ac:dyDescent="0.3">
      <c r="A368" s="226">
        <v>1888</v>
      </c>
      <c r="B368" s="185" t="s">
        <v>2073</v>
      </c>
      <c r="C368" s="185" t="s">
        <v>4396</v>
      </c>
      <c r="D368" s="185" t="s">
        <v>3061</v>
      </c>
      <c r="E368" s="185"/>
      <c r="F368" s="185" t="s">
        <v>3187</v>
      </c>
      <c r="G368" s="185" t="s">
        <v>3814</v>
      </c>
      <c r="H368" s="185"/>
      <c r="I368" s="195" t="s">
        <v>48</v>
      </c>
      <c r="J368" s="185" t="s">
        <v>2074</v>
      </c>
      <c r="K368" s="185" t="s">
        <v>2075</v>
      </c>
      <c r="L368" s="185" t="s">
        <v>4961</v>
      </c>
      <c r="M368" s="185" t="s">
        <v>3190</v>
      </c>
      <c r="N368" s="185" t="s">
        <v>4332</v>
      </c>
      <c r="O368" s="185" t="s">
        <v>3201</v>
      </c>
      <c r="P368" s="185" t="s">
        <v>3192</v>
      </c>
      <c r="Q368" s="185" t="s">
        <v>3193</v>
      </c>
      <c r="R368" s="185" t="s">
        <v>3194</v>
      </c>
      <c r="S368" s="196">
        <v>24754</v>
      </c>
      <c r="T368" s="185"/>
      <c r="U368" s="185" t="s">
        <v>5</v>
      </c>
      <c r="V368" s="185" t="s">
        <v>3815</v>
      </c>
      <c r="W368" s="185" t="s">
        <v>2076</v>
      </c>
      <c r="X368" s="185"/>
      <c r="Y368" s="185">
        <v>1</v>
      </c>
      <c r="Z368" s="185"/>
      <c r="AA368" s="185"/>
      <c r="AB368" s="185">
        <v>76</v>
      </c>
      <c r="AC368" s="197" t="s">
        <v>2695</v>
      </c>
      <c r="AD368" s="197" t="s">
        <v>2695</v>
      </c>
      <c r="AE368" s="197">
        <v>1</v>
      </c>
      <c r="AG368" s="197">
        <v>1</v>
      </c>
    </row>
    <row r="369" spans="1:36" s="201" customFormat="1" x14ac:dyDescent="0.3">
      <c r="A369" s="226">
        <v>1889</v>
      </c>
      <c r="B369" s="198" t="s">
        <v>2435</v>
      </c>
      <c r="C369" s="198" t="s">
        <v>4396</v>
      </c>
      <c r="D369" s="198" t="s">
        <v>3061</v>
      </c>
      <c r="E369" s="198"/>
      <c r="F369" s="198" t="s">
        <v>3187</v>
      </c>
      <c r="G369" s="198" t="s">
        <v>3188</v>
      </c>
      <c r="H369" s="198"/>
      <c r="I369" s="199" t="s">
        <v>35</v>
      </c>
      <c r="J369" s="198" t="s">
        <v>2436</v>
      </c>
      <c r="K369" s="198" t="s">
        <v>2438</v>
      </c>
      <c r="L369" s="198" t="s">
        <v>4962</v>
      </c>
      <c r="M369" s="198" t="s">
        <v>3190</v>
      </c>
      <c r="N369" s="198" t="s">
        <v>4332</v>
      </c>
      <c r="O369" s="198" t="s">
        <v>3201</v>
      </c>
      <c r="P369" s="198" t="s">
        <v>3192</v>
      </c>
      <c r="Q369" s="198" t="s">
        <v>3193</v>
      </c>
      <c r="R369" s="198" t="s">
        <v>3194</v>
      </c>
      <c r="S369" s="200">
        <v>24754</v>
      </c>
      <c r="T369" s="198"/>
      <c r="U369" s="198" t="s">
        <v>5</v>
      </c>
      <c r="V369" s="198" t="s">
        <v>2437</v>
      </c>
      <c r="W369" s="198" t="s">
        <v>2439</v>
      </c>
      <c r="X369" s="198"/>
      <c r="Y369" s="198">
        <v>1</v>
      </c>
      <c r="Z369" s="198"/>
      <c r="AA369" s="198"/>
      <c r="AB369" s="198">
        <v>34</v>
      </c>
      <c r="AC369" s="201" t="s">
        <v>2687</v>
      </c>
      <c r="AD369" s="201" t="s">
        <v>2687</v>
      </c>
      <c r="AE369" s="201">
        <v>0</v>
      </c>
    </row>
    <row r="370" spans="1:36" s="201" customFormat="1" x14ac:dyDescent="0.3">
      <c r="A370" s="226">
        <v>1890</v>
      </c>
      <c r="B370" s="198" t="s">
        <v>2440</v>
      </c>
      <c r="C370" s="198" t="s">
        <v>4396</v>
      </c>
      <c r="D370" s="198" t="s">
        <v>3061</v>
      </c>
      <c r="E370" s="198"/>
      <c r="F370" s="198" t="s">
        <v>3187</v>
      </c>
      <c r="G370" s="198" t="s">
        <v>3627</v>
      </c>
      <c r="H370" s="198"/>
      <c r="I370" s="199" t="s">
        <v>665</v>
      </c>
      <c r="J370" s="198" t="s">
        <v>2441</v>
      </c>
      <c r="K370" s="198" t="s">
        <v>2442</v>
      </c>
      <c r="L370" s="198" t="s">
        <v>3816</v>
      </c>
      <c r="M370" s="198" t="s">
        <v>3190</v>
      </c>
      <c r="N370" s="198" t="s">
        <v>4332</v>
      </c>
      <c r="O370" s="198" t="s">
        <v>3201</v>
      </c>
      <c r="P370" s="198" t="s">
        <v>3192</v>
      </c>
      <c r="Q370" s="198" t="s">
        <v>3193</v>
      </c>
      <c r="R370" s="198" t="s">
        <v>3194</v>
      </c>
      <c r="S370" s="200">
        <v>24754</v>
      </c>
      <c r="T370" s="198"/>
      <c r="U370" s="198" t="s">
        <v>5</v>
      </c>
      <c r="V370" s="198" t="s">
        <v>5031</v>
      </c>
      <c r="W370" s="198" t="s">
        <v>2443</v>
      </c>
      <c r="X370" s="198"/>
      <c r="Y370" s="198">
        <v>1</v>
      </c>
      <c r="Z370" s="198"/>
      <c r="AA370" s="198"/>
      <c r="AB370" s="198">
        <v>23</v>
      </c>
      <c r="AC370" s="201" t="s">
        <v>2687</v>
      </c>
      <c r="AD370" s="201" t="s">
        <v>2687</v>
      </c>
      <c r="AE370" s="201">
        <v>0</v>
      </c>
    </row>
    <row r="371" spans="1:36" s="197" customFormat="1" x14ac:dyDescent="0.3">
      <c r="A371" s="226">
        <v>1891</v>
      </c>
      <c r="B371" s="185" t="s">
        <v>2444</v>
      </c>
      <c r="C371" s="185" t="s">
        <v>3200</v>
      </c>
      <c r="D371" s="185" t="s">
        <v>478</v>
      </c>
      <c r="E371" s="185"/>
      <c r="F371" s="185" t="s">
        <v>3187</v>
      </c>
      <c r="G371" s="185" t="s">
        <v>3188</v>
      </c>
      <c r="H371" s="185"/>
      <c r="I371" s="195" t="s">
        <v>35</v>
      </c>
      <c r="J371" s="185" t="s">
        <v>2445</v>
      </c>
      <c r="K371" s="185" t="s">
        <v>2446</v>
      </c>
      <c r="L371" s="185" t="s">
        <v>3817</v>
      </c>
      <c r="M371" s="185" t="s">
        <v>3190</v>
      </c>
      <c r="N371" s="185" t="s">
        <v>4332</v>
      </c>
      <c r="O371" s="185" t="s">
        <v>3201</v>
      </c>
      <c r="P371" s="185" t="s">
        <v>3192</v>
      </c>
      <c r="Q371" s="185" t="s">
        <v>3193</v>
      </c>
      <c r="R371" s="185" t="s">
        <v>3194</v>
      </c>
      <c r="S371" s="196">
        <v>24754</v>
      </c>
      <c r="T371" s="185"/>
      <c r="U371" s="185" t="s">
        <v>5</v>
      </c>
      <c r="V371" s="185" t="s">
        <v>3818</v>
      </c>
      <c r="W371" s="185" t="s">
        <v>2447</v>
      </c>
      <c r="X371" s="185"/>
      <c r="Y371" s="185">
        <v>1</v>
      </c>
      <c r="Z371" s="185"/>
      <c r="AA371" s="185"/>
      <c r="AB371" s="185">
        <v>75</v>
      </c>
      <c r="AC371" s="197" t="s">
        <v>3057</v>
      </c>
      <c r="AD371" s="197" t="s">
        <v>3057</v>
      </c>
      <c r="AE371" s="197">
        <v>1</v>
      </c>
      <c r="AJ371" s="197">
        <v>1</v>
      </c>
    </row>
    <row r="372" spans="1:36" s="201" customFormat="1" x14ac:dyDescent="0.3">
      <c r="A372" s="226">
        <v>1892</v>
      </c>
      <c r="B372" s="198" t="s">
        <v>2473</v>
      </c>
      <c r="C372" s="198" t="s">
        <v>3200</v>
      </c>
      <c r="D372" s="198" t="s">
        <v>478</v>
      </c>
      <c r="E372" s="198"/>
      <c r="F372" s="198" t="s">
        <v>3187</v>
      </c>
      <c r="G372" s="198" t="s">
        <v>3256</v>
      </c>
      <c r="H372" s="198"/>
      <c r="I372" s="199" t="s">
        <v>387</v>
      </c>
      <c r="J372" s="198" t="s">
        <v>2474</v>
      </c>
      <c r="K372" s="198" t="s">
        <v>2475</v>
      </c>
      <c r="L372" s="198" t="s">
        <v>3819</v>
      </c>
      <c r="M372" s="198" t="s">
        <v>3190</v>
      </c>
      <c r="N372" s="198" t="s">
        <v>4332</v>
      </c>
      <c r="O372" s="198" t="s">
        <v>3201</v>
      </c>
      <c r="P372" s="198" t="s">
        <v>3192</v>
      </c>
      <c r="Q372" s="198" t="s">
        <v>3193</v>
      </c>
      <c r="R372" s="198" t="s">
        <v>3194</v>
      </c>
      <c r="S372" s="200">
        <v>24754</v>
      </c>
      <c r="T372" s="198"/>
      <c r="U372" s="198" t="s">
        <v>5</v>
      </c>
      <c r="V372" s="198" t="s">
        <v>3820</v>
      </c>
      <c r="W372" s="198" t="s">
        <v>2476</v>
      </c>
      <c r="X372" s="198"/>
      <c r="Y372" s="198">
        <v>1</v>
      </c>
      <c r="Z372" s="198"/>
      <c r="AA372" s="198"/>
      <c r="AB372" s="198">
        <v>86</v>
      </c>
      <c r="AC372" s="201" t="s">
        <v>2695</v>
      </c>
      <c r="AD372" s="201" t="s">
        <v>2695</v>
      </c>
      <c r="AE372" s="201">
        <v>0</v>
      </c>
    </row>
    <row r="373" spans="1:36" s="197" customFormat="1" x14ac:dyDescent="0.3">
      <c r="A373" s="226">
        <v>1893</v>
      </c>
      <c r="B373" s="185" t="s">
        <v>1960</v>
      </c>
      <c r="C373" s="185" t="s">
        <v>3821</v>
      </c>
      <c r="D373" s="185" t="s">
        <v>478</v>
      </c>
      <c r="E373" s="185" t="s">
        <v>3822</v>
      </c>
      <c r="F373" s="185" t="s">
        <v>3187</v>
      </c>
      <c r="G373" s="185" t="s">
        <v>3823</v>
      </c>
      <c r="H373" s="185"/>
      <c r="I373" s="195" t="s">
        <v>62</v>
      </c>
      <c r="J373" s="185" t="s">
        <v>1961</v>
      </c>
      <c r="K373" s="185" t="s">
        <v>1963</v>
      </c>
      <c r="L373" s="185" t="s">
        <v>3824</v>
      </c>
      <c r="M373" s="185" t="s">
        <v>3190</v>
      </c>
      <c r="N373" s="185" t="s">
        <v>4332</v>
      </c>
      <c r="O373" s="185" t="s">
        <v>3201</v>
      </c>
      <c r="P373" s="185" t="s">
        <v>3192</v>
      </c>
      <c r="Q373" s="185" t="s">
        <v>3193</v>
      </c>
      <c r="R373" s="185" t="s">
        <v>3194</v>
      </c>
      <c r="S373" s="196">
        <v>24754</v>
      </c>
      <c r="T373" s="185"/>
      <c r="U373" s="185" t="s">
        <v>5</v>
      </c>
      <c r="V373" s="185" t="s">
        <v>1962</v>
      </c>
      <c r="W373" s="185" t="s">
        <v>1964</v>
      </c>
      <c r="X373" s="185">
        <v>1</v>
      </c>
      <c r="Y373" s="185">
        <v>1</v>
      </c>
      <c r="Z373" s="185"/>
      <c r="AA373" s="185"/>
      <c r="AB373" s="185">
        <v>54</v>
      </c>
      <c r="AC373" s="197" t="s">
        <v>3068</v>
      </c>
      <c r="AD373" s="197" t="s">
        <v>5142</v>
      </c>
      <c r="AE373" s="197">
        <v>1</v>
      </c>
      <c r="AG373" s="197">
        <v>1</v>
      </c>
    </row>
    <row r="374" spans="1:36" s="197" customFormat="1" x14ac:dyDescent="0.3">
      <c r="A374" s="226">
        <v>1894</v>
      </c>
      <c r="B374" s="185" t="s">
        <v>1863</v>
      </c>
      <c r="C374" s="185" t="s">
        <v>4527</v>
      </c>
      <c r="D374" s="185" t="s">
        <v>3061</v>
      </c>
      <c r="E374" s="185" t="s">
        <v>1864</v>
      </c>
      <c r="F374" s="185" t="s">
        <v>3187</v>
      </c>
      <c r="G374" s="185" t="s">
        <v>3825</v>
      </c>
      <c r="H374" s="185"/>
      <c r="I374" s="195" t="s">
        <v>41</v>
      </c>
      <c r="J374" s="185" t="s">
        <v>1865</v>
      </c>
      <c r="K374" s="185" t="s">
        <v>15</v>
      </c>
      <c r="L374" s="185" t="s">
        <v>3826</v>
      </c>
      <c r="M374" s="185" t="s">
        <v>3217</v>
      </c>
      <c r="N374" s="185" t="s">
        <v>3205</v>
      </c>
      <c r="O374" s="185" t="s">
        <v>3201</v>
      </c>
      <c r="P374" s="185" t="s">
        <v>3192</v>
      </c>
      <c r="Q374" s="185" t="s">
        <v>3193</v>
      </c>
      <c r="R374" s="185" t="s">
        <v>3194</v>
      </c>
      <c r="S374" s="196">
        <v>24754</v>
      </c>
      <c r="T374" s="185">
        <v>2</v>
      </c>
      <c r="U374" s="185" t="s">
        <v>5</v>
      </c>
      <c r="V374" s="185" t="s">
        <v>3827</v>
      </c>
      <c r="W374" s="185" t="s">
        <v>1866</v>
      </c>
      <c r="X374" s="185"/>
      <c r="Y374" s="185">
        <v>1</v>
      </c>
      <c r="Z374" s="185"/>
      <c r="AA374" s="185"/>
      <c r="AB374" s="185">
        <v>85</v>
      </c>
      <c r="AC374" s="197" t="s">
        <v>3057</v>
      </c>
      <c r="AD374" s="197" t="s">
        <v>3057</v>
      </c>
      <c r="AE374" s="197">
        <v>1</v>
      </c>
      <c r="AI374" s="197">
        <v>1</v>
      </c>
    </row>
    <row r="375" spans="1:36" s="201" customFormat="1" x14ac:dyDescent="0.3">
      <c r="A375" s="226">
        <v>1895</v>
      </c>
      <c r="B375" s="198" t="s">
        <v>2212</v>
      </c>
      <c r="C375" s="198" t="s">
        <v>4543</v>
      </c>
      <c r="D375" s="198" t="s">
        <v>3061</v>
      </c>
      <c r="E375" s="198" t="s">
        <v>3828</v>
      </c>
      <c r="F375" s="198" t="s">
        <v>3187</v>
      </c>
      <c r="G375" s="198" t="s">
        <v>3829</v>
      </c>
      <c r="H375" s="198"/>
      <c r="I375" s="199" t="s">
        <v>1611</v>
      </c>
      <c r="J375" s="198" t="s">
        <v>2211</v>
      </c>
      <c r="K375" s="198" t="s">
        <v>1394</v>
      </c>
      <c r="L375" s="198" t="s">
        <v>3830</v>
      </c>
      <c r="M375" s="198" t="s">
        <v>3190</v>
      </c>
      <c r="N375" s="198" t="s">
        <v>4332</v>
      </c>
      <c r="O375" s="198" t="s">
        <v>3201</v>
      </c>
      <c r="P375" s="198" t="s">
        <v>3192</v>
      </c>
      <c r="Q375" s="198" t="s">
        <v>3193</v>
      </c>
      <c r="R375" s="198" t="s">
        <v>3194</v>
      </c>
      <c r="S375" s="200">
        <v>24754</v>
      </c>
      <c r="T375" s="198"/>
      <c r="U375" s="198" t="s">
        <v>5</v>
      </c>
      <c r="V375" s="198" t="s">
        <v>3831</v>
      </c>
      <c r="W375" s="198" t="s">
        <v>2213</v>
      </c>
      <c r="X375" s="198">
        <v>1</v>
      </c>
      <c r="Y375" s="198">
        <v>1</v>
      </c>
      <c r="Z375" s="198"/>
      <c r="AA375" s="198"/>
      <c r="AB375" s="198">
        <v>358</v>
      </c>
      <c r="AC375" s="201" t="s">
        <v>2689</v>
      </c>
      <c r="AD375" s="201" t="s">
        <v>2689</v>
      </c>
      <c r="AE375" s="201">
        <v>0</v>
      </c>
    </row>
    <row r="376" spans="1:36" s="201" customFormat="1" x14ac:dyDescent="0.3">
      <c r="A376" s="226">
        <v>1896</v>
      </c>
      <c r="B376" s="198" t="s">
        <v>2021</v>
      </c>
      <c r="C376" s="198" t="s">
        <v>3185</v>
      </c>
      <c r="D376" s="198" t="s">
        <v>3186</v>
      </c>
      <c r="E376" s="198"/>
      <c r="F376" s="198" t="s">
        <v>3187</v>
      </c>
      <c r="G376" s="198" t="s">
        <v>3832</v>
      </c>
      <c r="H376" s="198"/>
      <c r="I376" s="199" t="s">
        <v>359</v>
      </c>
      <c r="J376" s="198" t="s">
        <v>2022</v>
      </c>
      <c r="K376" s="198" t="s">
        <v>1094</v>
      </c>
      <c r="L376" s="198" t="s">
        <v>4551</v>
      </c>
      <c r="M376" s="198" t="s">
        <v>3190</v>
      </c>
      <c r="N376" s="198" t="s">
        <v>4332</v>
      </c>
      <c r="O376" s="198" t="s">
        <v>3191</v>
      </c>
      <c r="P376" s="198" t="s">
        <v>3192</v>
      </c>
      <c r="Q376" s="198" t="s">
        <v>3193</v>
      </c>
      <c r="R376" s="198" t="s">
        <v>3194</v>
      </c>
      <c r="S376" s="200">
        <v>24754</v>
      </c>
      <c r="T376" s="198"/>
      <c r="U376" s="198" t="s">
        <v>5</v>
      </c>
      <c r="V376" s="198" t="s">
        <v>3833</v>
      </c>
      <c r="W376" s="198" t="s">
        <v>2023</v>
      </c>
      <c r="X376" s="198">
        <v>1</v>
      </c>
      <c r="Y376" s="198"/>
      <c r="Z376" s="198"/>
      <c r="AA376" s="198"/>
      <c r="AB376" s="198">
        <v>22</v>
      </c>
      <c r="AC376" s="201" t="s">
        <v>3057</v>
      </c>
      <c r="AD376" s="201" t="s">
        <v>3057</v>
      </c>
      <c r="AE376" s="201">
        <v>0</v>
      </c>
    </row>
    <row r="377" spans="1:36" s="197" customFormat="1" x14ac:dyDescent="0.3">
      <c r="A377" s="226">
        <v>1897</v>
      </c>
      <c r="B377" s="185" t="s">
        <v>698</v>
      </c>
      <c r="C377" s="185" t="s">
        <v>4396</v>
      </c>
      <c r="D377" s="185" t="s">
        <v>3061</v>
      </c>
      <c r="E377" s="185"/>
      <c r="F377" s="185" t="s">
        <v>3187</v>
      </c>
      <c r="G377" s="185" t="s">
        <v>4302</v>
      </c>
      <c r="H377" s="185"/>
      <c r="I377" s="195" t="s">
        <v>48</v>
      </c>
      <c r="J377" s="185" t="s">
        <v>699</v>
      </c>
      <c r="K377" s="185" t="s">
        <v>700</v>
      </c>
      <c r="L377" s="185" t="s">
        <v>4859</v>
      </c>
      <c r="M377" s="185" t="s">
        <v>3217</v>
      </c>
      <c r="N377" s="185" t="s">
        <v>3212</v>
      </c>
      <c r="O377" s="185" t="s">
        <v>3201</v>
      </c>
      <c r="P377" s="185" t="s">
        <v>3192</v>
      </c>
      <c r="Q377" s="185" t="s">
        <v>3193</v>
      </c>
      <c r="R377" s="185" t="s">
        <v>3194</v>
      </c>
      <c r="S377" s="196">
        <v>24756</v>
      </c>
      <c r="T377" s="185"/>
      <c r="U377" s="185" t="s">
        <v>5</v>
      </c>
      <c r="V377" s="185" t="s">
        <v>3834</v>
      </c>
      <c r="W377" s="185" t="s">
        <v>701</v>
      </c>
      <c r="X377" s="185"/>
      <c r="Y377" s="185">
        <v>1</v>
      </c>
      <c r="Z377" s="185"/>
      <c r="AA377" s="185"/>
      <c r="AB377" s="185">
        <v>16</v>
      </c>
      <c r="AC377" s="197" t="s">
        <v>3072</v>
      </c>
      <c r="AD377" s="197" t="s">
        <v>3072</v>
      </c>
      <c r="AE377" s="197">
        <v>1</v>
      </c>
      <c r="AH377" s="197">
        <v>1</v>
      </c>
    </row>
    <row r="378" spans="1:36" s="197" customFormat="1" x14ac:dyDescent="0.3">
      <c r="A378" s="226">
        <v>1898</v>
      </c>
      <c r="B378" s="185" t="s">
        <v>706</v>
      </c>
      <c r="C378" s="185" t="s">
        <v>4864</v>
      </c>
      <c r="D378" s="185" t="s">
        <v>3186</v>
      </c>
      <c r="E378" s="185" t="s">
        <v>3637</v>
      </c>
      <c r="F378" s="185" t="s">
        <v>3187</v>
      </c>
      <c r="G378" s="185" t="s">
        <v>4861</v>
      </c>
      <c r="H378" s="185"/>
      <c r="I378" s="195" t="s">
        <v>367</v>
      </c>
      <c r="J378" s="185" t="s">
        <v>703</v>
      </c>
      <c r="K378" s="185" t="s">
        <v>704</v>
      </c>
      <c r="L378" s="185" t="s">
        <v>3639</v>
      </c>
      <c r="M378" s="185" t="s">
        <v>3190</v>
      </c>
      <c r="N378" s="185" t="s">
        <v>4332</v>
      </c>
      <c r="O378" s="185" t="s">
        <v>3191</v>
      </c>
      <c r="P378" s="185" t="s">
        <v>3192</v>
      </c>
      <c r="Q378" s="185" t="s">
        <v>3193</v>
      </c>
      <c r="R378" s="185" t="s">
        <v>3194</v>
      </c>
      <c r="S378" s="196">
        <v>24756</v>
      </c>
      <c r="T378" s="185"/>
      <c r="U378" s="185" t="s">
        <v>19</v>
      </c>
      <c r="V378" s="185" t="s">
        <v>707</v>
      </c>
      <c r="W378" s="185" t="s">
        <v>705</v>
      </c>
      <c r="X378" s="185">
        <v>1</v>
      </c>
      <c r="Y378" s="185"/>
      <c r="Z378" s="185"/>
      <c r="AA378" s="185"/>
      <c r="AB378" s="185">
        <v>105</v>
      </c>
      <c r="AC378" s="197" t="s">
        <v>3059</v>
      </c>
      <c r="AD378" s="197" t="s">
        <v>5146</v>
      </c>
      <c r="AE378" s="197">
        <v>1</v>
      </c>
      <c r="AI378" s="197">
        <v>1</v>
      </c>
    </row>
    <row r="379" spans="1:36" s="197" customFormat="1" x14ac:dyDescent="0.3">
      <c r="A379" s="226">
        <v>1899</v>
      </c>
      <c r="B379" s="185" t="s">
        <v>809</v>
      </c>
      <c r="C379" s="185" t="s">
        <v>4867</v>
      </c>
      <c r="D379" s="185" t="s">
        <v>3061</v>
      </c>
      <c r="E379" s="185" t="s">
        <v>3835</v>
      </c>
      <c r="F379" s="185" t="s">
        <v>3187</v>
      </c>
      <c r="G379" s="185" t="s">
        <v>3836</v>
      </c>
      <c r="H379" s="185"/>
      <c r="I379" s="195" t="s">
        <v>734</v>
      </c>
      <c r="J379" s="185" t="s">
        <v>735</v>
      </c>
      <c r="K379" s="185" t="s">
        <v>736</v>
      </c>
      <c r="L379" s="185" t="s">
        <v>3690</v>
      </c>
      <c r="M379" s="185" t="s">
        <v>3190</v>
      </c>
      <c r="N379" s="185" t="s">
        <v>4332</v>
      </c>
      <c r="O379" s="185" t="s">
        <v>3201</v>
      </c>
      <c r="P379" s="185" t="s">
        <v>3192</v>
      </c>
      <c r="Q379" s="185" t="s">
        <v>3193</v>
      </c>
      <c r="R379" s="185" t="s">
        <v>3194</v>
      </c>
      <c r="S379" s="196">
        <v>24756</v>
      </c>
      <c r="T379" s="185"/>
      <c r="U379" s="185" t="s">
        <v>5</v>
      </c>
      <c r="V379" s="185" t="s">
        <v>810</v>
      </c>
      <c r="W379" s="185" t="s">
        <v>811</v>
      </c>
      <c r="X379" s="185"/>
      <c r="Y379" s="185">
        <v>1</v>
      </c>
      <c r="Z379" s="185"/>
      <c r="AA379" s="185"/>
      <c r="AB379" s="185">
        <v>137</v>
      </c>
      <c r="AC379" s="197" t="s">
        <v>3057</v>
      </c>
      <c r="AD379" s="197" t="s">
        <v>3057</v>
      </c>
      <c r="AE379" s="197">
        <v>1</v>
      </c>
      <c r="AG379" s="197">
        <v>1</v>
      </c>
    </row>
    <row r="380" spans="1:36" s="201" customFormat="1" x14ac:dyDescent="0.3">
      <c r="A380" s="226">
        <v>1900</v>
      </c>
      <c r="B380" s="198" t="s">
        <v>2554</v>
      </c>
      <c r="C380" s="198" t="s">
        <v>3837</v>
      </c>
      <c r="D380" s="198" t="s">
        <v>3245</v>
      </c>
      <c r="E380" s="198"/>
      <c r="F380" s="198" t="s">
        <v>3187</v>
      </c>
      <c r="G380" s="198" t="s">
        <v>3188</v>
      </c>
      <c r="H380" s="198"/>
      <c r="I380" s="199" t="s">
        <v>387</v>
      </c>
      <c r="J380" s="198" t="s">
        <v>2555</v>
      </c>
      <c r="K380" s="198" t="s">
        <v>2557</v>
      </c>
      <c r="L380" s="198" t="s">
        <v>3838</v>
      </c>
      <c r="M380" s="198" t="s">
        <v>3190</v>
      </c>
      <c r="N380" s="198" t="s">
        <v>4332</v>
      </c>
      <c r="O380" s="198" t="s">
        <v>3201</v>
      </c>
      <c r="P380" s="198" t="s">
        <v>3192</v>
      </c>
      <c r="Q380" s="198" t="s">
        <v>3193</v>
      </c>
      <c r="R380" s="198" t="s">
        <v>3194</v>
      </c>
      <c r="S380" s="200">
        <v>24756</v>
      </c>
      <c r="T380" s="198"/>
      <c r="U380" s="198" t="s">
        <v>5</v>
      </c>
      <c r="V380" s="198" t="s">
        <v>2556</v>
      </c>
      <c r="W380" s="198" t="s">
        <v>2558</v>
      </c>
      <c r="X380" s="198"/>
      <c r="Y380" s="198">
        <v>1</v>
      </c>
      <c r="Z380" s="198"/>
      <c r="AA380" s="198"/>
      <c r="AB380" s="198">
        <v>44</v>
      </c>
      <c r="AC380" s="201" t="s">
        <v>2695</v>
      </c>
      <c r="AD380" s="201" t="s">
        <v>2695</v>
      </c>
      <c r="AE380" s="201">
        <v>0</v>
      </c>
    </row>
    <row r="381" spans="1:36" s="197" customFormat="1" x14ac:dyDescent="0.3">
      <c r="A381" s="226">
        <v>1901</v>
      </c>
      <c r="B381" s="185" t="s">
        <v>1723</v>
      </c>
      <c r="C381" s="185" t="s">
        <v>4396</v>
      </c>
      <c r="D381" s="185" t="s">
        <v>3061</v>
      </c>
      <c r="E381" s="185"/>
      <c r="F381" s="185" t="s">
        <v>3187</v>
      </c>
      <c r="G381" s="185" t="s">
        <v>3839</v>
      </c>
      <c r="H381" s="185"/>
      <c r="I381" s="195" t="s">
        <v>1726</v>
      </c>
      <c r="J381" s="185" t="s">
        <v>1724</v>
      </c>
      <c r="K381" s="185" t="s">
        <v>1727</v>
      </c>
      <c r="L381" s="185" t="s">
        <v>4567</v>
      </c>
      <c r="M381" s="185" t="s">
        <v>3190</v>
      </c>
      <c r="N381" s="185" t="s">
        <v>4332</v>
      </c>
      <c r="O381" s="185" t="s">
        <v>3201</v>
      </c>
      <c r="P381" s="185" t="s">
        <v>3192</v>
      </c>
      <c r="Q381" s="185" t="s">
        <v>3193</v>
      </c>
      <c r="R381" s="185" t="s">
        <v>3194</v>
      </c>
      <c r="S381" s="196">
        <v>24755</v>
      </c>
      <c r="T381" s="185"/>
      <c r="U381" s="185" t="s">
        <v>5</v>
      </c>
      <c r="V381" s="185" t="s">
        <v>1725</v>
      </c>
      <c r="W381" s="185" t="s">
        <v>1728</v>
      </c>
      <c r="X381" s="185"/>
      <c r="Y381" s="185">
        <v>1</v>
      </c>
      <c r="Z381" s="185"/>
      <c r="AA381" s="185"/>
      <c r="AB381" s="185">
        <v>20</v>
      </c>
      <c r="AC381" s="197" t="s">
        <v>3071</v>
      </c>
      <c r="AD381" s="197" t="s">
        <v>5147</v>
      </c>
      <c r="AE381" s="197">
        <v>1</v>
      </c>
      <c r="AJ381" s="197">
        <v>1</v>
      </c>
    </row>
    <row r="382" spans="1:36" s="201" customFormat="1" x14ac:dyDescent="0.3">
      <c r="A382" s="226">
        <v>1902</v>
      </c>
      <c r="B382" s="198" t="s">
        <v>1112</v>
      </c>
      <c r="C382" s="198" t="s">
        <v>4396</v>
      </c>
      <c r="D382" s="198" t="s">
        <v>3061</v>
      </c>
      <c r="E382" s="198"/>
      <c r="F382" s="198" t="s">
        <v>3187</v>
      </c>
      <c r="G382" s="198" t="s">
        <v>3840</v>
      </c>
      <c r="H382" s="198"/>
      <c r="I382" s="199" t="s">
        <v>685</v>
      </c>
      <c r="J382" s="198" t="s">
        <v>1113</v>
      </c>
      <c r="K382" s="198" t="s">
        <v>1115</v>
      </c>
      <c r="L382" s="198" t="s">
        <v>3841</v>
      </c>
      <c r="M382" s="198" t="s">
        <v>3190</v>
      </c>
      <c r="N382" s="198" t="s">
        <v>4332</v>
      </c>
      <c r="O382" s="198" t="s">
        <v>3201</v>
      </c>
      <c r="P382" s="198" t="s">
        <v>3192</v>
      </c>
      <c r="Q382" s="198" t="s">
        <v>3193</v>
      </c>
      <c r="R382" s="198" t="s">
        <v>3194</v>
      </c>
      <c r="S382" s="200">
        <v>24755</v>
      </c>
      <c r="T382" s="198"/>
      <c r="U382" s="198" t="s">
        <v>5</v>
      </c>
      <c r="V382" s="198" t="s">
        <v>1114</v>
      </c>
      <c r="W382" s="198"/>
      <c r="X382" s="198"/>
      <c r="Y382" s="198">
        <v>1</v>
      </c>
      <c r="Z382" s="198"/>
      <c r="AA382" s="198"/>
      <c r="AB382" s="198">
        <v>21</v>
      </c>
      <c r="AC382" s="201" t="s">
        <v>2841</v>
      </c>
      <c r="AD382" s="201" t="s">
        <v>2841</v>
      </c>
      <c r="AE382" s="201">
        <v>0</v>
      </c>
    </row>
    <row r="383" spans="1:36" s="201" customFormat="1" x14ac:dyDescent="0.3">
      <c r="A383" s="226">
        <v>1903</v>
      </c>
      <c r="B383" s="198" t="s">
        <v>1153</v>
      </c>
      <c r="C383" s="198" t="s">
        <v>5040</v>
      </c>
      <c r="D383" s="198" t="s">
        <v>3186</v>
      </c>
      <c r="E383" s="198" t="s">
        <v>1146</v>
      </c>
      <c r="F383" s="198" t="s">
        <v>3187</v>
      </c>
      <c r="G383" s="198" t="s">
        <v>3842</v>
      </c>
      <c r="H383" s="198"/>
      <c r="I383" s="199" t="s">
        <v>501</v>
      </c>
      <c r="J383" s="198" t="s">
        <v>1135</v>
      </c>
      <c r="K383" s="198" t="s">
        <v>1136</v>
      </c>
      <c r="L383" s="198" t="s">
        <v>3151</v>
      </c>
      <c r="M383" s="198" t="s">
        <v>3190</v>
      </c>
      <c r="N383" s="198" t="s">
        <v>4332</v>
      </c>
      <c r="O383" s="198" t="s">
        <v>3191</v>
      </c>
      <c r="P383" s="198" t="s">
        <v>3192</v>
      </c>
      <c r="Q383" s="198" t="s">
        <v>3193</v>
      </c>
      <c r="R383" s="198" t="s">
        <v>3194</v>
      </c>
      <c r="S383" s="200">
        <v>24755</v>
      </c>
      <c r="T383" s="198"/>
      <c r="U383" s="198" t="s">
        <v>19</v>
      </c>
      <c r="V383" s="198" t="s">
        <v>1154</v>
      </c>
      <c r="W383" s="198" t="s">
        <v>1148</v>
      </c>
      <c r="X383" s="198">
        <v>1</v>
      </c>
      <c r="Y383" s="198"/>
      <c r="Z383" s="198"/>
      <c r="AA383" s="198"/>
      <c r="AB383" s="198">
        <v>92</v>
      </c>
      <c r="AC383" s="201" t="s">
        <v>2689</v>
      </c>
      <c r="AD383" s="201" t="s">
        <v>2689</v>
      </c>
      <c r="AE383" s="201">
        <v>0</v>
      </c>
    </row>
    <row r="384" spans="1:36" s="197" customFormat="1" x14ac:dyDescent="0.3">
      <c r="A384" s="226">
        <v>1904</v>
      </c>
      <c r="B384" s="185" t="s">
        <v>2244</v>
      </c>
      <c r="C384" s="185" t="s">
        <v>3262</v>
      </c>
      <c r="D384" s="185" t="s">
        <v>3186</v>
      </c>
      <c r="E384" s="185" t="s">
        <v>177</v>
      </c>
      <c r="F384" s="185" t="s">
        <v>3187</v>
      </c>
      <c r="G384" s="185" t="s">
        <v>3256</v>
      </c>
      <c r="H384" s="185"/>
      <c r="I384" s="195" t="s">
        <v>676</v>
      </c>
      <c r="J384" s="185" t="s">
        <v>2245</v>
      </c>
      <c r="K384" s="185" t="s">
        <v>2246</v>
      </c>
      <c r="L384" s="185" t="s">
        <v>3291</v>
      </c>
      <c r="M384" s="185" t="s">
        <v>3190</v>
      </c>
      <c r="N384" s="185" t="s">
        <v>4332</v>
      </c>
      <c r="O384" s="185" t="s">
        <v>3191</v>
      </c>
      <c r="P384" s="185" t="s">
        <v>3192</v>
      </c>
      <c r="Q384" s="185" t="s">
        <v>3193</v>
      </c>
      <c r="R384" s="185" t="s">
        <v>3194</v>
      </c>
      <c r="S384" s="196">
        <v>24755</v>
      </c>
      <c r="T384" s="185"/>
      <c r="U384" s="185" t="s">
        <v>19</v>
      </c>
      <c r="V384" s="185" t="s">
        <v>170</v>
      </c>
      <c r="W384" s="185" t="s">
        <v>2247</v>
      </c>
      <c r="X384" s="185">
        <v>1</v>
      </c>
      <c r="Y384" s="185"/>
      <c r="Z384" s="185"/>
      <c r="AA384" s="185"/>
      <c r="AB384" s="185">
        <v>15</v>
      </c>
      <c r="AC384" s="197" t="s">
        <v>2695</v>
      </c>
      <c r="AD384" s="197" t="s">
        <v>2695</v>
      </c>
      <c r="AE384" s="197">
        <v>1</v>
      </c>
      <c r="AH384" s="197">
        <v>1</v>
      </c>
    </row>
    <row r="385" spans="1:35" s="201" customFormat="1" x14ac:dyDescent="0.3">
      <c r="A385" s="226">
        <v>1905</v>
      </c>
      <c r="B385" s="198" t="s">
        <v>1170</v>
      </c>
      <c r="C385" s="198" t="s">
        <v>3200</v>
      </c>
      <c r="D385" s="198" t="s">
        <v>478</v>
      </c>
      <c r="E385" s="198"/>
      <c r="F385" s="198" t="s">
        <v>3187</v>
      </c>
      <c r="G385" s="198" t="s">
        <v>4308</v>
      </c>
      <c r="H385" s="198"/>
      <c r="I385" s="199" t="s">
        <v>224</v>
      </c>
      <c r="J385" s="198" t="s">
        <v>1171</v>
      </c>
      <c r="K385" s="198" t="s">
        <v>1173</v>
      </c>
      <c r="L385" s="198" t="s">
        <v>4601</v>
      </c>
      <c r="M385" s="198" t="s">
        <v>3190</v>
      </c>
      <c r="N385" s="198" t="s">
        <v>4332</v>
      </c>
      <c r="O385" s="198" t="s">
        <v>3201</v>
      </c>
      <c r="P385" s="198" t="s">
        <v>3192</v>
      </c>
      <c r="Q385" s="198" t="s">
        <v>3193</v>
      </c>
      <c r="R385" s="198" t="s">
        <v>3194</v>
      </c>
      <c r="S385" s="200">
        <v>24755</v>
      </c>
      <c r="T385" s="198"/>
      <c r="U385" s="198" t="s">
        <v>5</v>
      </c>
      <c r="V385" s="198" t="s">
        <v>1172</v>
      </c>
      <c r="W385" s="198" t="s">
        <v>1174</v>
      </c>
      <c r="X385" s="198">
        <v>1</v>
      </c>
      <c r="Y385" s="198">
        <v>1</v>
      </c>
      <c r="Z385" s="198"/>
      <c r="AA385" s="198"/>
      <c r="AB385" s="198">
        <v>126</v>
      </c>
      <c r="AC385" s="201" t="s">
        <v>3057</v>
      </c>
      <c r="AD385" s="201" t="s">
        <v>3057</v>
      </c>
      <c r="AE385" s="201">
        <v>0</v>
      </c>
    </row>
    <row r="386" spans="1:35" s="201" customFormat="1" x14ac:dyDescent="0.3">
      <c r="A386" s="226">
        <v>1906</v>
      </c>
      <c r="B386" s="198" t="s">
        <v>1265</v>
      </c>
      <c r="C386" s="198" t="s">
        <v>3200</v>
      </c>
      <c r="D386" s="198" t="s">
        <v>478</v>
      </c>
      <c r="E386" s="198"/>
      <c r="F386" s="198" t="s">
        <v>3187</v>
      </c>
      <c r="G386" s="198" t="s">
        <v>3843</v>
      </c>
      <c r="H386" s="198"/>
      <c r="I386" s="199" t="s">
        <v>249</v>
      </c>
      <c r="J386" s="198" t="s">
        <v>250</v>
      </c>
      <c r="K386" s="198" t="s">
        <v>251</v>
      </c>
      <c r="L386" s="198" t="s">
        <v>3844</v>
      </c>
      <c r="M386" s="198" t="s">
        <v>3190</v>
      </c>
      <c r="N386" s="198" t="s">
        <v>4332</v>
      </c>
      <c r="O386" s="198" t="s">
        <v>3201</v>
      </c>
      <c r="P386" s="198" t="s">
        <v>3192</v>
      </c>
      <c r="Q386" s="198" t="s">
        <v>3193</v>
      </c>
      <c r="R386" s="198" t="s">
        <v>3194</v>
      </c>
      <c r="S386" s="200">
        <v>24755</v>
      </c>
      <c r="T386" s="198"/>
      <c r="U386" s="198" t="s">
        <v>5</v>
      </c>
      <c r="V386" s="198" t="s">
        <v>1266</v>
      </c>
      <c r="W386" s="198" t="s">
        <v>1267</v>
      </c>
      <c r="X386" s="198">
        <v>1</v>
      </c>
      <c r="Y386" s="198">
        <v>1</v>
      </c>
      <c r="Z386" s="198"/>
      <c r="AA386" s="198"/>
      <c r="AB386" s="198">
        <v>82</v>
      </c>
      <c r="AC386" s="201" t="s">
        <v>2687</v>
      </c>
      <c r="AD386" s="201" t="s">
        <v>2687</v>
      </c>
      <c r="AE386" s="201">
        <v>0</v>
      </c>
    </row>
    <row r="387" spans="1:35" s="204" customFormat="1" x14ac:dyDescent="0.3">
      <c r="A387" s="226">
        <v>1907</v>
      </c>
      <c r="B387" s="203" t="s">
        <v>1672</v>
      </c>
      <c r="C387" s="203" t="s">
        <v>4396</v>
      </c>
      <c r="D387" s="203" t="s">
        <v>3061</v>
      </c>
      <c r="E387" s="203"/>
      <c r="F387" s="203" t="s">
        <v>3187</v>
      </c>
      <c r="G387" s="203" t="s">
        <v>3845</v>
      </c>
      <c r="H387" s="203"/>
      <c r="I387" s="205" t="s">
        <v>35</v>
      </c>
      <c r="J387" s="203" t="s">
        <v>1673</v>
      </c>
      <c r="K387" s="203" t="s">
        <v>1675</v>
      </c>
      <c r="L387" s="203" t="s">
        <v>4612</v>
      </c>
      <c r="M387" s="203" t="s">
        <v>3190</v>
      </c>
      <c r="N387" s="203" t="s">
        <v>4332</v>
      </c>
      <c r="O387" s="203" t="s">
        <v>3201</v>
      </c>
      <c r="P387" s="203" t="s">
        <v>3192</v>
      </c>
      <c r="Q387" s="203" t="s">
        <v>3193</v>
      </c>
      <c r="R387" s="203" t="s">
        <v>3194</v>
      </c>
      <c r="S387" s="206">
        <v>24755</v>
      </c>
      <c r="T387" s="203">
        <v>2</v>
      </c>
      <c r="U387" s="203" t="s">
        <v>5</v>
      </c>
      <c r="V387" s="203" t="s">
        <v>1674</v>
      </c>
      <c r="W387" s="203" t="s">
        <v>1676</v>
      </c>
      <c r="X387" s="203"/>
      <c r="Y387" s="203">
        <v>1</v>
      </c>
      <c r="Z387" s="203"/>
      <c r="AA387" s="203"/>
      <c r="AB387" s="203">
        <v>44</v>
      </c>
      <c r="AC387" s="204" t="s">
        <v>2687</v>
      </c>
      <c r="AD387" s="204" t="s">
        <v>3057</v>
      </c>
      <c r="AE387" s="204">
        <v>0</v>
      </c>
    </row>
    <row r="388" spans="1:35" s="201" customFormat="1" x14ac:dyDescent="0.3">
      <c r="A388" s="226">
        <v>1908</v>
      </c>
      <c r="B388" s="198" t="s">
        <v>44</v>
      </c>
      <c r="C388" s="198" t="s">
        <v>3185</v>
      </c>
      <c r="D388" s="198" t="s">
        <v>3186</v>
      </c>
      <c r="E388" s="198"/>
      <c r="F388" s="198" t="s">
        <v>3187</v>
      </c>
      <c r="G388" s="198" t="s">
        <v>3843</v>
      </c>
      <c r="H388" s="198"/>
      <c r="I388" s="199" t="s">
        <v>48</v>
      </c>
      <c r="J388" s="198" t="s">
        <v>45</v>
      </c>
      <c r="K388" s="198" t="s">
        <v>49</v>
      </c>
      <c r="L388" s="198" t="s">
        <v>3846</v>
      </c>
      <c r="M388" s="198" t="s">
        <v>3190</v>
      </c>
      <c r="N388" s="198" t="s">
        <v>4332</v>
      </c>
      <c r="O388" s="198" t="s">
        <v>3191</v>
      </c>
      <c r="P388" s="198" t="s">
        <v>3192</v>
      </c>
      <c r="Q388" s="198" t="s">
        <v>3193</v>
      </c>
      <c r="R388" s="198" t="s">
        <v>3194</v>
      </c>
      <c r="S388" s="200">
        <v>24755</v>
      </c>
      <c r="T388" s="198"/>
      <c r="U388" s="198" t="s">
        <v>19</v>
      </c>
      <c r="V388" s="198" t="s">
        <v>46</v>
      </c>
      <c r="W388" s="198" t="s">
        <v>50</v>
      </c>
      <c r="X388" s="198">
        <v>1</v>
      </c>
      <c r="Y388" s="198"/>
      <c r="Z388" s="198"/>
      <c r="AA388" s="198"/>
      <c r="AB388" s="198">
        <v>52</v>
      </c>
      <c r="AC388" s="201" t="s">
        <v>2695</v>
      </c>
      <c r="AD388" s="201" t="s">
        <v>2695</v>
      </c>
      <c r="AE388" s="201">
        <v>0</v>
      </c>
    </row>
    <row r="389" spans="1:35" s="197" customFormat="1" x14ac:dyDescent="0.3">
      <c r="A389" s="226">
        <v>1909</v>
      </c>
      <c r="B389" s="185" t="s">
        <v>979</v>
      </c>
      <c r="C389" s="185" t="s">
        <v>4649</v>
      </c>
      <c r="D389" s="185" t="s">
        <v>3245</v>
      </c>
      <c r="E389" s="185" t="s">
        <v>3847</v>
      </c>
      <c r="F389" s="185" t="s">
        <v>3187</v>
      </c>
      <c r="G389" s="185" t="s">
        <v>3848</v>
      </c>
      <c r="H389" s="185"/>
      <c r="I389" s="195" t="s">
        <v>12</v>
      </c>
      <c r="J389" s="185" t="s">
        <v>13</v>
      </c>
      <c r="K389" s="185" t="s">
        <v>14</v>
      </c>
      <c r="L389" s="185" t="s">
        <v>4615</v>
      </c>
      <c r="M389" s="185" t="s">
        <v>3190</v>
      </c>
      <c r="N389" s="185" t="s">
        <v>4332</v>
      </c>
      <c r="O389" s="185" t="s">
        <v>3201</v>
      </c>
      <c r="P389" s="185" t="s">
        <v>3192</v>
      </c>
      <c r="Q389" s="185" t="s">
        <v>3193</v>
      </c>
      <c r="R389" s="185" t="s">
        <v>3194</v>
      </c>
      <c r="S389" s="196">
        <v>24755</v>
      </c>
      <c r="T389" s="185"/>
      <c r="U389" s="185" t="s">
        <v>958</v>
      </c>
      <c r="V389" s="185" t="s">
        <v>980</v>
      </c>
      <c r="W389" s="185" t="s">
        <v>981</v>
      </c>
      <c r="X389" s="185">
        <v>1</v>
      </c>
      <c r="Y389" s="185">
        <v>1</v>
      </c>
      <c r="Z389" s="185"/>
      <c r="AA389" s="185"/>
      <c r="AB389" s="185">
        <v>158</v>
      </c>
      <c r="AC389" s="197" t="s">
        <v>2689</v>
      </c>
      <c r="AD389" s="197" t="s">
        <v>2689</v>
      </c>
      <c r="AE389" s="197">
        <v>1</v>
      </c>
      <c r="AG389" s="197">
        <v>1</v>
      </c>
    </row>
    <row r="390" spans="1:35" s="201" customFormat="1" x14ac:dyDescent="0.3">
      <c r="A390" s="226">
        <v>1910</v>
      </c>
      <c r="B390" s="198" t="s">
        <v>957</v>
      </c>
      <c r="C390" s="198" t="s">
        <v>3849</v>
      </c>
      <c r="D390" s="198" t="s">
        <v>3245</v>
      </c>
      <c r="E390" s="198" t="s">
        <v>959</v>
      </c>
      <c r="F390" s="198" t="s">
        <v>3187</v>
      </c>
      <c r="G390" s="198" t="s">
        <v>3850</v>
      </c>
      <c r="H390" s="198"/>
      <c r="I390" s="199" t="s">
        <v>12</v>
      </c>
      <c r="J390" s="198" t="s">
        <v>13</v>
      </c>
      <c r="K390" s="198" t="s">
        <v>14</v>
      </c>
      <c r="L390" s="198" t="s">
        <v>4615</v>
      </c>
      <c r="M390" s="198" t="s">
        <v>3190</v>
      </c>
      <c r="N390" s="198" t="s">
        <v>4332</v>
      </c>
      <c r="O390" s="198" t="s">
        <v>3201</v>
      </c>
      <c r="P390" s="198" t="s">
        <v>3192</v>
      </c>
      <c r="Q390" s="198" t="s">
        <v>3193</v>
      </c>
      <c r="R390" s="198" t="s">
        <v>3194</v>
      </c>
      <c r="S390" s="200">
        <v>24755</v>
      </c>
      <c r="T390" s="198"/>
      <c r="U390" s="198" t="s">
        <v>958</v>
      </c>
      <c r="V390" s="198" t="s">
        <v>960</v>
      </c>
      <c r="W390" s="198" t="s">
        <v>961</v>
      </c>
      <c r="X390" s="198">
        <v>1</v>
      </c>
      <c r="Y390" s="198">
        <v>1</v>
      </c>
      <c r="Z390" s="198"/>
      <c r="AA390" s="198"/>
      <c r="AB390" s="198">
        <v>111</v>
      </c>
      <c r="AC390" s="201" t="s">
        <v>2689</v>
      </c>
      <c r="AD390" s="201" t="s">
        <v>2689</v>
      </c>
      <c r="AE390" s="201">
        <v>0</v>
      </c>
    </row>
    <row r="391" spans="1:35" s="201" customFormat="1" x14ac:dyDescent="0.3">
      <c r="A391" s="226">
        <v>1911</v>
      </c>
      <c r="B391" s="198" t="s">
        <v>370</v>
      </c>
      <c r="C391" s="198" t="s">
        <v>4585</v>
      </c>
      <c r="D391" s="198" t="s">
        <v>3186</v>
      </c>
      <c r="E391" s="198" t="s">
        <v>3535</v>
      </c>
      <c r="F391" s="198" t="s">
        <v>3187</v>
      </c>
      <c r="G391" s="198" t="s">
        <v>3851</v>
      </c>
      <c r="H391" s="198"/>
      <c r="I391" s="199" t="s">
        <v>12</v>
      </c>
      <c r="J391" s="198" t="s">
        <v>13</v>
      </c>
      <c r="K391" s="198" t="s">
        <v>14</v>
      </c>
      <c r="L391" s="198" t="s">
        <v>4615</v>
      </c>
      <c r="M391" s="198" t="s">
        <v>3190</v>
      </c>
      <c r="N391" s="198" t="s">
        <v>4332</v>
      </c>
      <c r="O391" s="198" t="s">
        <v>3191</v>
      </c>
      <c r="P391" s="198" t="s">
        <v>3192</v>
      </c>
      <c r="Q391" s="198" t="s">
        <v>3193</v>
      </c>
      <c r="R391" s="198" t="s">
        <v>3194</v>
      </c>
      <c r="S391" s="200">
        <v>24755</v>
      </c>
      <c r="T391" s="198"/>
      <c r="U391" s="198" t="s">
        <v>371</v>
      </c>
      <c r="V391" s="198" t="s">
        <v>372</v>
      </c>
      <c r="W391" s="198" t="s">
        <v>373</v>
      </c>
      <c r="X391" s="198">
        <v>1</v>
      </c>
      <c r="Y391" s="198"/>
      <c r="Z391" s="198"/>
      <c r="AA391" s="198"/>
      <c r="AB391" s="198">
        <v>88</v>
      </c>
      <c r="AC391" s="201" t="s">
        <v>2689</v>
      </c>
      <c r="AD391" s="201" t="s">
        <v>2689</v>
      </c>
      <c r="AE391" s="201">
        <v>0</v>
      </c>
    </row>
    <row r="392" spans="1:35" s="197" customFormat="1" x14ac:dyDescent="0.3">
      <c r="A392" s="226">
        <v>1912</v>
      </c>
      <c r="B392" s="185" t="s">
        <v>204</v>
      </c>
      <c r="C392" s="185" t="s">
        <v>3852</v>
      </c>
      <c r="D392" s="185" t="s">
        <v>3061</v>
      </c>
      <c r="E392" s="185" t="s">
        <v>3431</v>
      </c>
      <c r="F392" s="185" t="s">
        <v>3187</v>
      </c>
      <c r="G392" s="185" t="s">
        <v>3853</v>
      </c>
      <c r="H392" s="185"/>
      <c r="I392" s="195" t="s">
        <v>12</v>
      </c>
      <c r="J392" s="185" t="s">
        <v>13</v>
      </c>
      <c r="K392" s="185" t="s">
        <v>14</v>
      </c>
      <c r="L392" s="185" t="s">
        <v>4615</v>
      </c>
      <c r="M392" s="185" t="s">
        <v>3190</v>
      </c>
      <c r="N392" s="185" t="s">
        <v>4332</v>
      </c>
      <c r="O392" s="185" t="s">
        <v>3201</v>
      </c>
      <c r="P392" s="185" t="s">
        <v>3192</v>
      </c>
      <c r="Q392" s="185" t="s">
        <v>3193</v>
      </c>
      <c r="R392" s="185" t="s">
        <v>3194</v>
      </c>
      <c r="S392" s="196">
        <v>24755</v>
      </c>
      <c r="T392" s="185"/>
      <c r="U392" s="185" t="s">
        <v>5</v>
      </c>
      <c r="V392" s="185" t="s">
        <v>205</v>
      </c>
      <c r="W392" s="185" t="s">
        <v>206</v>
      </c>
      <c r="X392" s="185"/>
      <c r="Y392" s="185">
        <v>1</v>
      </c>
      <c r="Z392" s="185"/>
      <c r="AA392" s="185"/>
      <c r="AB392" s="185">
        <v>160</v>
      </c>
      <c r="AC392" s="197" t="s">
        <v>2689</v>
      </c>
      <c r="AD392" s="197" t="s">
        <v>2689</v>
      </c>
      <c r="AE392" s="197">
        <v>1</v>
      </c>
      <c r="AI392" s="197">
        <v>1</v>
      </c>
    </row>
    <row r="393" spans="1:35" s="197" customFormat="1" x14ac:dyDescent="0.3">
      <c r="A393" s="226">
        <v>1913</v>
      </c>
      <c r="B393" s="185" t="s">
        <v>1693</v>
      </c>
      <c r="C393" s="185" t="s">
        <v>4650</v>
      </c>
      <c r="D393" s="185" t="s">
        <v>3061</v>
      </c>
      <c r="E393" s="185" t="s">
        <v>3854</v>
      </c>
      <c r="F393" s="185" t="s">
        <v>3187</v>
      </c>
      <c r="G393" s="185" t="s">
        <v>3855</v>
      </c>
      <c r="H393" s="185"/>
      <c r="I393" s="195" t="s">
        <v>12</v>
      </c>
      <c r="J393" s="185" t="s">
        <v>13</v>
      </c>
      <c r="K393" s="185" t="s">
        <v>14</v>
      </c>
      <c r="L393" s="185" t="s">
        <v>4615</v>
      </c>
      <c r="M393" s="185" t="s">
        <v>3190</v>
      </c>
      <c r="N393" s="185" t="s">
        <v>4332</v>
      </c>
      <c r="O393" s="185" t="s">
        <v>3201</v>
      </c>
      <c r="P393" s="185" t="s">
        <v>3192</v>
      </c>
      <c r="Q393" s="185" t="s">
        <v>3193</v>
      </c>
      <c r="R393" s="185" t="s">
        <v>3194</v>
      </c>
      <c r="S393" s="196">
        <v>24755</v>
      </c>
      <c r="T393" s="185">
        <v>1</v>
      </c>
      <c r="U393" s="185" t="s">
        <v>5</v>
      </c>
      <c r="V393" s="185" t="s">
        <v>998</v>
      </c>
      <c r="W393" s="185" t="s">
        <v>930</v>
      </c>
      <c r="X393" s="185"/>
      <c r="Y393" s="185">
        <v>1</v>
      </c>
      <c r="Z393" s="185"/>
      <c r="AA393" s="185"/>
      <c r="AB393" s="185">
        <v>176</v>
      </c>
      <c r="AC393" s="197" t="s">
        <v>2689</v>
      </c>
      <c r="AD393" s="197" t="s">
        <v>2689</v>
      </c>
      <c r="AE393" s="197">
        <v>1</v>
      </c>
      <c r="AH393" s="197">
        <v>1</v>
      </c>
    </row>
    <row r="394" spans="1:35" s="201" customFormat="1" x14ac:dyDescent="0.3">
      <c r="A394" s="226">
        <v>1914</v>
      </c>
      <c r="B394" s="198" t="s">
        <v>598</v>
      </c>
      <c r="C394" s="198" t="s">
        <v>3200</v>
      </c>
      <c r="D394" s="198" t="s">
        <v>478</v>
      </c>
      <c r="E394" s="198"/>
      <c r="F394" s="198" t="s">
        <v>3187</v>
      </c>
      <c r="G394" s="198" t="s">
        <v>3234</v>
      </c>
      <c r="H394" s="198"/>
      <c r="I394" s="199" t="s">
        <v>62</v>
      </c>
      <c r="J394" s="198" t="s">
        <v>599</v>
      </c>
      <c r="K394" s="198" t="s">
        <v>601</v>
      </c>
      <c r="L394" s="198" t="s">
        <v>3856</v>
      </c>
      <c r="M394" s="198" t="s">
        <v>3190</v>
      </c>
      <c r="N394" s="198" t="s">
        <v>4332</v>
      </c>
      <c r="O394" s="198" t="s">
        <v>3201</v>
      </c>
      <c r="P394" s="198" t="s">
        <v>3192</v>
      </c>
      <c r="Q394" s="198" t="s">
        <v>3193</v>
      </c>
      <c r="R394" s="198" t="s">
        <v>3194</v>
      </c>
      <c r="S394" s="200">
        <v>24756</v>
      </c>
      <c r="T394" s="198"/>
      <c r="U394" s="198" t="s">
        <v>5</v>
      </c>
      <c r="V394" s="198" t="s">
        <v>600</v>
      </c>
      <c r="W394" s="198" t="s">
        <v>602</v>
      </c>
      <c r="X394" s="198">
        <v>1</v>
      </c>
      <c r="Y394" s="198">
        <v>1</v>
      </c>
      <c r="Z394" s="198"/>
      <c r="AA394" s="198"/>
      <c r="AB394" s="198">
        <v>89</v>
      </c>
      <c r="AC394" s="201" t="s">
        <v>2695</v>
      </c>
      <c r="AD394" s="201" t="s">
        <v>2695</v>
      </c>
      <c r="AE394" s="201">
        <v>0</v>
      </c>
    </row>
    <row r="395" spans="1:35" s="201" customFormat="1" x14ac:dyDescent="0.3">
      <c r="A395" s="226">
        <v>1915</v>
      </c>
      <c r="B395" s="198" t="s">
        <v>607</v>
      </c>
      <c r="C395" s="198" t="s">
        <v>4491</v>
      </c>
      <c r="D395" s="198" t="s">
        <v>3061</v>
      </c>
      <c r="E395" s="198" t="s">
        <v>232</v>
      </c>
      <c r="F395" s="198" t="s">
        <v>3187</v>
      </c>
      <c r="G395" s="198" t="s">
        <v>3857</v>
      </c>
      <c r="H395" s="198"/>
      <c r="I395" s="199" t="s">
        <v>609</v>
      </c>
      <c r="J395" s="198" t="s">
        <v>610</v>
      </c>
      <c r="K395" s="198" t="s">
        <v>611</v>
      </c>
      <c r="L395" s="198" t="s">
        <v>3437</v>
      </c>
      <c r="M395" s="198" t="s">
        <v>3190</v>
      </c>
      <c r="N395" s="198" t="s">
        <v>4332</v>
      </c>
      <c r="O395" s="198" t="s">
        <v>3201</v>
      </c>
      <c r="P395" s="198" t="s">
        <v>3192</v>
      </c>
      <c r="Q395" s="198" t="s">
        <v>3193</v>
      </c>
      <c r="R395" s="198" t="s">
        <v>3194</v>
      </c>
      <c r="S395" s="200">
        <v>24756</v>
      </c>
      <c r="T395" s="198"/>
      <c r="U395" s="198" t="s">
        <v>5</v>
      </c>
      <c r="V395" s="198" t="s">
        <v>608</v>
      </c>
      <c r="W395" s="198" t="s">
        <v>612</v>
      </c>
      <c r="X395" s="198"/>
      <c r="Y395" s="198">
        <v>1</v>
      </c>
      <c r="Z395" s="198"/>
      <c r="AA395" s="198"/>
      <c r="AB395" s="198">
        <v>163</v>
      </c>
      <c r="AC395" s="201" t="s">
        <v>3074</v>
      </c>
      <c r="AD395" s="201" t="s">
        <v>5151</v>
      </c>
      <c r="AE395" s="201">
        <v>0</v>
      </c>
    </row>
    <row r="396" spans="1:35" s="201" customFormat="1" x14ac:dyDescent="0.3">
      <c r="A396" s="226">
        <v>1916</v>
      </c>
      <c r="B396" s="198" t="s">
        <v>1065</v>
      </c>
      <c r="C396" s="198" t="s">
        <v>3200</v>
      </c>
      <c r="D396" s="198" t="s">
        <v>478</v>
      </c>
      <c r="E396" s="198"/>
      <c r="F396" s="198" t="s">
        <v>3187</v>
      </c>
      <c r="G396" s="198" t="s">
        <v>4811</v>
      </c>
      <c r="H396" s="198"/>
      <c r="I396" s="199" t="s">
        <v>722</v>
      </c>
      <c r="J396" s="198" t="s">
        <v>1066</v>
      </c>
      <c r="K396" s="198" t="s">
        <v>1068</v>
      </c>
      <c r="L396" s="198" t="s">
        <v>4808</v>
      </c>
      <c r="M396" s="198" t="s">
        <v>3190</v>
      </c>
      <c r="N396" s="198" t="s">
        <v>3205</v>
      </c>
      <c r="O396" s="198" t="s">
        <v>3201</v>
      </c>
      <c r="P396" s="198" t="s">
        <v>3192</v>
      </c>
      <c r="Q396" s="198" t="s">
        <v>3193</v>
      </c>
      <c r="R396" s="198" t="s">
        <v>3194</v>
      </c>
      <c r="S396" s="200">
        <v>24756</v>
      </c>
      <c r="T396" s="198">
        <v>2</v>
      </c>
      <c r="U396" s="198" t="s">
        <v>5</v>
      </c>
      <c r="V396" s="198" t="s">
        <v>1067</v>
      </c>
      <c r="W396" s="198" t="s">
        <v>1069</v>
      </c>
      <c r="X396" s="198">
        <v>1</v>
      </c>
      <c r="Y396" s="198">
        <v>1</v>
      </c>
      <c r="Z396" s="198"/>
      <c r="AA396" s="198"/>
      <c r="AB396" s="198">
        <v>71</v>
      </c>
      <c r="AC396" s="201" t="s">
        <v>3057</v>
      </c>
      <c r="AD396" s="201" t="s">
        <v>3057</v>
      </c>
      <c r="AE396" s="201">
        <v>0</v>
      </c>
    </row>
    <row r="397" spans="1:35" s="201" customFormat="1" x14ac:dyDescent="0.3">
      <c r="A397" s="226">
        <v>1917</v>
      </c>
      <c r="B397" s="198" t="s">
        <v>148</v>
      </c>
      <c r="C397" s="198" t="s">
        <v>4396</v>
      </c>
      <c r="D397" s="198" t="s">
        <v>3061</v>
      </c>
      <c r="E397" s="198"/>
      <c r="F397" s="198" t="s">
        <v>3187</v>
      </c>
      <c r="G397" s="198" t="s">
        <v>4825</v>
      </c>
      <c r="H397" s="198"/>
      <c r="I397" s="199" t="s">
        <v>41</v>
      </c>
      <c r="J397" s="198" t="s">
        <v>150</v>
      </c>
      <c r="K397" s="198" t="s">
        <v>151</v>
      </c>
      <c r="L397" s="198" t="s">
        <v>4817</v>
      </c>
      <c r="M397" s="198" t="s">
        <v>3217</v>
      </c>
      <c r="N397" s="198" t="s">
        <v>3205</v>
      </c>
      <c r="O397" s="198" t="s">
        <v>3201</v>
      </c>
      <c r="P397" s="198" t="s">
        <v>3192</v>
      </c>
      <c r="Q397" s="198" t="s">
        <v>3193</v>
      </c>
      <c r="R397" s="198" t="s">
        <v>3194</v>
      </c>
      <c r="S397" s="200">
        <v>24756</v>
      </c>
      <c r="T397" s="198"/>
      <c r="U397" s="198" t="s">
        <v>5</v>
      </c>
      <c r="V397" s="198" t="s">
        <v>149</v>
      </c>
      <c r="W397" s="198" t="s">
        <v>152</v>
      </c>
      <c r="X397" s="198"/>
      <c r="Y397" s="198">
        <v>1</v>
      </c>
      <c r="Z397" s="198"/>
      <c r="AA397" s="198"/>
      <c r="AB397" s="198">
        <v>20</v>
      </c>
      <c r="AC397" s="201" t="s">
        <v>3057</v>
      </c>
      <c r="AD397" s="201" t="s">
        <v>3057</v>
      </c>
      <c r="AE397" s="201">
        <v>0</v>
      </c>
    </row>
    <row r="398" spans="1:35" s="201" customFormat="1" x14ac:dyDescent="0.3">
      <c r="A398" s="226">
        <v>1918</v>
      </c>
      <c r="B398" s="198" t="s">
        <v>472</v>
      </c>
      <c r="C398" s="198" t="s">
        <v>3200</v>
      </c>
      <c r="D398" s="198" t="s">
        <v>478</v>
      </c>
      <c r="E398" s="198"/>
      <c r="F398" s="198" t="s">
        <v>3187</v>
      </c>
      <c r="G398" s="198" t="s">
        <v>3858</v>
      </c>
      <c r="H398" s="198"/>
      <c r="I398" s="199" t="s">
        <v>62</v>
      </c>
      <c r="J398" s="198" t="s">
        <v>473</v>
      </c>
      <c r="K398" s="198" t="s">
        <v>475</v>
      </c>
      <c r="L398" s="198" t="s">
        <v>3859</v>
      </c>
      <c r="M398" s="198" t="s">
        <v>3190</v>
      </c>
      <c r="N398" s="198" t="s">
        <v>4332</v>
      </c>
      <c r="O398" s="198" t="s">
        <v>3201</v>
      </c>
      <c r="P398" s="198" t="s">
        <v>3192</v>
      </c>
      <c r="Q398" s="198" t="s">
        <v>3193</v>
      </c>
      <c r="R398" s="198" t="s">
        <v>3194</v>
      </c>
      <c r="S398" s="200">
        <v>24756</v>
      </c>
      <c r="T398" s="198"/>
      <c r="U398" s="198" t="s">
        <v>5</v>
      </c>
      <c r="V398" s="198" t="s">
        <v>474</v>
      </c>
      <c r="W398" s="198" t="s">
        <v>476</v>
      </c>
      <c r="X398" s="198">
        <v>1</v>
      </c>
      <c r="Y398" s="198">
        <v>1</v>
      </c>
      <c r="Z398" s="198"/>
      <c r="AA398" s="198"/>
      <c r="AB398" s="198">
        <v>52</v>
      </c>
      <c r="AC398" s="201" t="s">
        <v>2702</v>
      </c>
      <c r="AD398" s="201" t="s">
        <v>5142</v>
      </c>
      <c r="AE398" s="201">
        <v>0</v>
      </c>
    </row>
    <row r="399" spans="1:35" s="201" customFormat="1" x14ac:dyDescent="0.3">
      <c r="A399" s="226">
        <v>1919</v>
      </c>
      <c r="B399" s="198" t="s">
        <v>2330</v>
      </c>
      <c r="C399" s="198" t="s">
        <v>3860</v>
      </c>
      <c r="D399" s="198" t="s">
        <v>3186</v>
      </c>
      <c r="E399" s="198" t="s">
        <v>3861</v>
      </c>
      <c r="F399" s="198" t="s">
        <v>3187</v>
      </c>
      <c r="G399" s="198" t="s">
        <v>3862</v>
      </c>
      <c r="H399" s="198"/>
      <c r="I399" s="199" t="s">
        <v>249</v>
      </c>
      <c r="J399" s="198" t="s">
        <v>289</v>
      </c>
      <c r="K399" s="198" t="s">
        <v>290</v>
      </c>
      <c r="L399" s="198" t="s">
        <v>3362</v>
      </c>
      <c r="M399" s="198" t="s">
        <v>3190</v>
      </c>
      <c r="N399" s="198" t="s">
        <v>3205</v>
      </c>
      <c r="O399" s="198" t="s">
        <v>3191</v>
      </c>
      <c r="P399" s="198" t="s">
        <v>3192</v>
      </c>
      <c r="Q399" s="198" t="s">
        <v>3193</v>
      </c>
      <c r="R399" s="198" t="s">
        <v>3194</v>
      </c>
      <c r="S399" s="200">
        <v>24756</v>
      </c>
      <c r="T399" s="198"/>
      <c r="U399" s="198" t="s">
        <v>19</v>
      </c>
      <c r="V399" s="198" t="s">
        <v>2331</v>
      </c>
      <c r="W399" s="198" t="s">
        <v>2332</v>
      </c>
      <c r="X399" s="198">
        <v>1</v>
      </c>
      <c r="Y399" s="198"/>
      <c r="Z399" s="198"/>
      <c r="AA399" s="198"/>
      <c r="AB399" s="198">
        <v>109</v>
      </c>
      <c r="AC399" s="201" t="s">
        <v>2687</v>
      </c>
      <c r="AD399" s="201" t="s">
        <v>2687</v>
      </c>
      <c r="AE399" s="201">
        <v>0</v>
      </c>
    </row>
    <row r="400" spans="1:35" s="201" customFormat="1" x14ac:dyDescent="0.3">
      <c r="A400" s="226">
        <v>1920</v>
      </c>
      <c r="B400" s="198" t="s">
        <v>361</v>
      </c>
      <c r="C400" s="198" t="s">
        <v>3863</v>
      </c>
      <c r="D400" s="198" t="s">
        <v>478</v>
      </c>
      <c r="E400" s="198" t="s">
        <v>3864</v>
      </c>
      <c r="F400" s="198" t="s">
        <v>3187</v>
      </c>
      <c r="G400" s="198" t="s">
        <v>4315</v>
      </c>
      <c r="H400" s="198"/>
      <c r="I400" s="199" t="s">
        <v>364</v>
      </c>
      <c r="J400" s="198" t="s">
        <v>362</v>
      </c>
      <c r="K400" s="198" t="s">
        <v>365</v>
      </c>
      <c r="L400" s="198" t="s">
        <v>3865</v>
      </c>
      <c r="M400" s="198" t="s">
        <v>3190</v>
      </c>
      <c r="N400" s="198" t="s">
        <v>4332</v>
      </c>
      <c r="O400" s="198" t="s">
        <v>3201</v>
      </c>
      <c r="P400" s="198" t="s">
        <v>3192</v>
      </c>
      <c r="Q400" s="198" t="s">
        <v>3193</v>
      </c>
      <c r="R400" s="198" t="s">
        <v>3194</v>
      </c>
      <c r="S400" s="200">
        <v>24756</v>
      </c>
      <c r="T400" s="198"/>
      <c r="U400" s="198" t="s">
        <v>5</v>
      </c>
      <c r="V400" s="198" t="s">
        <v>363</v>
      </c>
      <c r="W400" s="198" t="s">
        <v>366</v>
      </c>
      <c r="X400" s="198">
        <v>1</v>
      </c>
      <c r="Y400" s="198">
        <v>1</v>
      </c>
      <c r="Z400" s="198"/>
      <c r="AA400" s="198"/>
      <c r="AB400" s="198">
        <v>65</v>
      </c>
      <c r="AC400" s="201" t="s">
        <v>2695</v>
      </c>
      <c r="AD400" s="201" t="s">
        <v>2695</v>
      </c>
      <c r="AE400" s="201">
        <v>0</v>
      </c>
    </row>
    <row r="401" spans="1:38" s="197" customFormat="1" x14ac:dyDescent="0.3">
      <c r="A401" s="226">
        <v>1922</v>
      </c>
      <c r="B401" s="185" t="s">
        <v>1317</v>
      </c>
      <c r="C401" s="185" t="s">
        <v>4651</v>
      </c>
      <c r="D401" s="185" t="s">
        <v>3061</v>
      </c>
      <c r="E401" s="185" t="s">
        <v>595</v>
      </c>
      <c r="F401" s="185" t="s">
        <v>3187</v>
      </c>
      <c r="G401" s="185" t="s">
        <v>3866</v>
      </c>
      <c r="H401" s="185"/>
      <c r="I401" s="195" t="s">
        <v>12</v>
      </c>
      <c r="J401" s="185" t="s">
        <v>13</v>
      </c>
      <c r="K401" s="185" t="s">
        <v>14</v>
      </c>
      <c r="L401" s="185" t="s">
        <v>4615</v>
      </c>
      <c r="M401" s="185" t="s">
        <v>3190</v>
      </c>
      <c r="N401" s="185" t="s">
        <v>4332</v>
      </c>
      <c r="O401" s="185" t="s">
        <v>3201</v>
      </c>
      <c r="P401" s="185" t="s">
        <v>3192</v>
      </c>
      <c r="Q401" s="185" t="s">
        <v>3193</v>
      </c>
      <c r="R401" s="185" t="s">
        <v>3194</v>
      </c>
      <c r="S401" s="196">
        <v>24756</v>
      </c>
      <c r="T401" s="185"/>
      <c r="U401" s="185" t="s">
        <v>958</v>
      </c>
      <c r="V401" s="185" t="s">
        <v>3867</v>
      </c>
      <c r="W401" s="185" t="s">
        <v>1318</v>
      </c>
      <c r="X401" s="185"/>
      <c r="Y401" s="185">
        <v>1</v>
      </c>
      <c r="Z401" s="185"/>
      <c r="AA401" s="185"/>
      <c r="AB401" s="185">
        <v>109</v>
      </c>
      <c r="AC401" s="197" t="s">
        <v>2689</v>
      </c>
      <c r="AD401" s="197" t="s">
        <v>2689</v>
      </c>
      <c r="AE401" s="197">
        <v>1</v>
      </c>
      <c r="AG401" s="151">
        <v>1</v>
      </c>
    </row>
    <row r="402" spans="1:38" s="197" customFormat="1" x14ac:dyDescent="0.3">
      <c r="A402" s="226">
        <v>1923</v>
      </c>
      <c r="B402" s="185" t="s">
        <v>1223</v>
      </c>
      <c r="C402" s="185" t="s">
        <v>3868</v>
      </c>
      <c r="D402" s="185" t="s">
        <v>3186</v>
      </c>
      <c r="E402" s="185" t="s">
        <v>3869</v>
      </c>
      <c r="F402" s="185" t="s">
        <v>3187</v>
      </c>
      <c r="G402" s="185" t="s">
        <v>3870</v>
      </c>
      <c r="H402" s="185"/>
      <c r="I402" s="195" t="s">
        <v>12</v>
      </c>
      <c r="J402" s="185" t="s">
        <v>13</v>
      </c>
      <c r="K402" s="185" t="s">
        <v>14</v>
      </c>
      <c r="L402" s="185" t="s">
        <v>4615</v>
      </c>
      <c r="M402" s="185" t="s">
        <v>3190</v>
      </c>
      <c r="N402" s="185" t="s">
        <v>4332</v>
      </c>
      <c r="O402" s="185" t="s">
        <v>3191</v>
      </c>
      <c r="P402" s="185" t="s">
        <v>3192</v>
      </c>
      <c r="Q402" s="185" t="s">
        <v>3193</v>
      </c>
      <c r="R402" s="185" t="s">
        <v>3194</v>
      </c>
      <c r="S402" s="196">
        <v>24756</v>
      </c>
      <c r="T402" s="185"/>
      <c r="U402" s="185" t="s">
        <v>19</v>
      </c>
      <c r="V402" s="185" t="s">
        <v>1224</v>
      </c>
      <c r="W402" s="185" t="s">
        <v>1225</v>
      </c>
      <c r="X402" s="185">
        <v>1</v>
      </c>
      <c r="Y402" s="185"/>
      <c r="Z402" s="185"/>
      <c r="AA402" s="185"/>
      <c r="AB402" s="185">
        <v>112</v>
      </c>
      <c r="AC402" s="197" t="s">
        <v>2689</v>
      </c>
      <c r="AD402" s="197" t="s">
        <v>2689</v>
      </c>
      <c r="AE402" s="197">
        <v>1</v>
      </c>
      <c r="AG402" s="197">
        <v>1</v>
      </c>
    </row>
    <row r="403" spans="1:38" s="201" customFormat="1" x14ac:dyDescent="0.3">
      <c r="A403" s="226">
        <v>1924</v>
      </c>
      <c r="B403" s="198" t="s">
        <v>2630</v>
      </c>
      <c r="C403" s="198" t="s">
        <v>3200</v>
      </c>
      <c r="D403" s="198" t="s">
        <v>478</v>
      </c>
      <c r="E403" s="198"/>
      <c r="F403" s="198" t="s">
        <v>3187</v>
      </c>
      <c r="G403" s="198" t="s">
        <v>4316</v>
      </c>
      <c r="H403" s="198"/>
      <c r="I403" s="199" t="s">
        <v>1726</v>
      </c>
      <c r="J403" s="198" t="s">
        <v>2631</v>
      </c>
      <c r="K403" s="198" t="s">
        <v>2633</v>
      </c>
      <c r="L403" s="198" t="s">
        <v>3871</v>
      </c>
      <c r="M403" s="198" t="s">
        <v>3190</v>
      </c>
      <c r="N403" s="198" t="s">
        <v>4332</v>
      </c>
      <c r="O403" s="198" t="s">
        <v>3201</v>
      </c>
      <c r="P403" s="198" t="s">
        <v>3192</v>
      </c>
      <c r="Q403" s="198" t="s">
        <v>3193</v>
      </c>
      <c r="R403" s="198" t="s">
        <v>3194</v>
      </c>
      <c r="S403" s="200">
        <v>24756</v>
      </c>
      <c r="T403" s="198"/>
      <c r="U403" s="198" t="s">
        <v>5</v>
      </c>
      <c r="V403" s="198" t="s">
        <v>2632</v>
      </c>
      <c r="W403" s="198" t="s">
        <v>2634</v>
      </c>
      <c r="X403" s="198">
        <v>1</v>
      </c>
      <c r="Y403" s="198">
        <v>1</v>
      </c>
      <c r="Z403" s="198"/>
      <c r="AA403" s="198"/>
      <c r="AB403" s="198">
        <v>12</v>
      </c>
      <c r="AC403" s="201" t="s">
        <v>3071</v>
      </c>
      <c r="AD403" s="201" t="s">
        <v>5147</v>
      </c>
      <c r="AE403" s="201">
        <v>0</v>
      </c>
    </row>
    <row r="404" spans="1:38" s="197" customFormat="1" x14ac:dyDescent="0.3">
      <c r="A404" s="226">
        <v>1925</v>
      </c>
      <c r="B404" s="185" t="s">
        <v>2373</v>
      </c>
      <c r="C404" s="185" t="s">
        <v>4396</v>
      </c>
      <c r="D404" s="185" t="s">
        <v>3061</v>
      </c>
      <c r="E404" s="185"/>
      <c r="F404" s="185" t="s">
        <v>3187</v>
      </c>
      <c r="G404" s="185" t="s">
        <v>3872</v>
      </c>
      <c r="H404" s="185"/>
      <c r="I404" s="195" t="s">
        <v>359</v>
      </c>
      <c r="J404" s="185" t="s">
        <v>3873</v>
      </c>
      <c r="K404" s="185" t="s">
        <v>2375</v>
      </c>
      <c r="L404" s="185" t="s">
        <v>4879</v>
      </c>
      <c r="M404" s="185" t="s">
        <v>3190</v>
      </c>
      <c r="N404" s="185" t="s">
        <v>4332</v>
      </c>
      <c r="O404" s="185" t="s">
        <v>3201</v>
      </c>
      <c r="P404" s="185" t="s">
        <v>3192</v>
      </c>
      <c r="Q404" s="185" t="s">
        <v>3193</v>
      </c>
      <c r="R404" s="185" t="s">
        <v>3194</v>
      </c>
      <c r="S404" s="196">
        <v>24756</v>
      </c>
      <c r="T404" s="185"/>
      <c r="U404" s="185" t="s">
        <v>5</v>
      </c>
      <c r="V404" s="185" t="s">
        <v>2374</v>
      </c>
      <c r="W404" s="185" t="s">
        <v>2376</v>
      </c>
      <c r="X404" s="185"/>
      <c r="Y404" s="185">
        <v>1</v>
      </c>
      <c r="Z404" s="185"/>
      <c r="AA404" s="185"/>
      <c r="AB404" s="185">
        <v>17</v>
      </c>
      <c r="AC404" s="197" t="s">
        <v>3057</v>
      </c>
      <c r="AD404" s="197" t="s">
        <v>3057</v>
      </c>
      <c r="AE404" s="197">
        <v>1</v>
      </c>
      <c r="AJ404" s="197">
        <v>1</v>
      </c>
    </row>
    <row r="405" spans="1:38" s="201" customFormat="1" x14ac:dyDescent="0.3">
      <c r="A405" s="226">
        <v>1926</v>
      </c>
      <c r="B405" s="198" t="s">
        <v>2581</v>
      </c>
      <c r="C405" s="198" t="s">
        <v>3185</v>
      </c>
      <c r="D405" s="198" t="s">
        <v>3186</v>
      </c>
      <c r="E405" s="198"/>
      <c r="F405" s="198" t="s">
        <v>3187</v>
      </c>
      <c r="G405" s="198" t="s">
        <v>3874</v>
      </c>
      <c r="H405" s="198"/>
      <c r="I405" s="199" t="s">
        <v>665</v>
      </c>
      <c r="J405" s="198" t="s">
        <v>2582</v>
      </c>
      <c r="K405" s="198" t="s">
        <v>1</v>
      </c>
      <c r="L405" s="198" t="s">
        <v>4880</v>
      </c>
      <c r="M405" s="198" t="s">
        <v>3190</v>
      </c>
      <c r="N405" s="198" t="s">
        <v>4332</v>
      </c>
      <c r="O405" s="198" t="s">
        <v>3191</v>
      </c>
      <c r="P405" s="198" t="s">
        <v>3192</v>
      </c>
      <c r="Q405" s="198" t="s">
        <v>3193</v>
      </c>
      <c r="R405" s="198" t="s">
        <v>3194</v>
      </c>
      <c r="S405" s="200">
        <v>24756</v>
      </c>
      <c r="T405" s="198"/>
      <c r="U405" s="198" t="s">
        <v>19</v>
      </c>
      <c r="V405" s="198" t="s">
        <v>3875</v>
      </c>
      <c r="W405" s="198" t="s">
        <v>2583</v>
      </c>
      <c r="X405" s="198">
        <v>1</v>
      </c>
      <c r="Y405" s="198"/>
      <c r="Z405" s="198"/>
      <c r="AA405" s="198"/>
      <c r="AB405" s="198">
        <v>22</v>
      </c>
      <c r="AC405" s="201" t="s">
        <v>2687</v>
      </c>
      <c r="AD405" s="201" t="s">
        <v>2687</v>
      </c>
      <c r="AE405" s="201">
        <v>0</v>
      </c>
    </row>
    <row r="406" spans="1:38" s="197" customFormat="1" x14ac:dyDescent="0.3">
      <c r="A406" s="226">
        <v>1927</v>
      </c>
      <c r="B406" s="185" t="s">
        <v>231</v>
      </c>
      <c r="C406" s="185" t="s">
        <v>4491</v>
      </c>
      <c r="D406" s="185" t="s">
        <v>3061</v>
      </c>
      <c r="E406" s="185" t="s">
        <v>232</v>
      </c>
      <c r="F406" s="185" t="s">
        <v>3187</v>
      </c>
      <c r="G406" s="185" t="s">
        <v>3876</v>
      </c>
      <c r="H406" s="185"/>
      <c r="I406" s="195" t="s">
        <v>224</v>
      </c>
      <c r="J406" s="185" t="s">
        <v>225</v>
      </c>
      <c r="K406" s="185" t="s">
        <v>226</v>
      </c>
      <c r="L406" s="185" t="s">
        <v>3239</v>
      </c>
      <c r="M406" s="185" t="s">
        <v>3190</v>
      </c>
      <c r="N406" s="185" t="s">
        <v>4332</v>
      </c>
      <c r="O406" s="185" t="s">
        <v>3201</v>
      </c>
      <c r="P406" s="185" t="s">
        <v>3192</v>
      </c>
      <c r="Q406" s="185" t="s">
        <v>3193</v>
      </c>
      <c r="R406" s="185" t="s">
        <v>3194</v>
      </c>
      <c r="S406" s="196">
        <v>24756</v>
      </c>
      <c r="T406" s="185"/>
      <c r="U406" s="185" t="s">
        <v>5</v>
      </c>
      <c r="V406" s="185" t="s">
        <v>233</v>
      </c>
      <c r="W406" s="185" t="s">
        <v>234</v>
      </c>
      <c r="X406" s="185"/>
      <c r="Y406" s="185">
        <v>1</v>
      </c>
      <c r="Z406" s="185"/>
      <c r="AA406" s="185"/>
      <c r="AB406" s="185">
        <v>236</v>
      </c>
      <c r="AC406" s="197" t="s">
        <v>3072</v>
      </c>
      <c r="AD406" s="197" t="s">
        <v>3072</v>
      </c>
      <c r="AE406" s="197">
        <v>1</v>
      </c>
      <c r="AI406" s="197">
        <v>1</v>
      </c>
    </row>
    <row r="407" spans="1:38" s="201" customFormat="1" x14ac:dyDescent="0.3">
      <c r="A407" s="226">
        <v>1928</v>
      </c>
      <c r="B407" s="198" t="s">
        <v>432</v>
      </c>
      <c r="C407" s="198" t="s">
        <v>4396</v>
      </c>
      <c r="D407" s="198" t="s">
        <v>3061</v>
      </c>
      <c r="E407" s="198"/>
      <c r="F407" s="198" t="s">
        <v>3187</v>
      </c>
      <c r="G407" s="198" t="s">
        <v>3188</v>
      </c>
      <c r="H407" s="198"/>
      <c r="I407" s="199" t="s">
        <v>35</v>
      </c>
      <c r="J407" s="198" t="s">
        <v>433</v>
      </c>
      <c r="K407" s="198" t="s">
        <v>435</v>
      </c>
      <c r="L407" s="198" t="s">
        <v>3877</v>
      </c>
      <c r="M407" s="198" t="s">
        <v>3190</v>
      </c>
      <c r="N407" s="198" t="s">
        <v>4332</v>
      </c>
      <c r="O407" s="198" t="s">
        <v>3201</v>
      </c>
      <c r="P407" s="198" t="s">
        <v>3192</v>
      </c>
      <c r="Q407" s="198" t="s">
        <v>3193</v>
      </c>
      <c r="R407" s="198" t="s">
        <v>3194</v>
      </c>
      <c r="S407" s="200">
        <v>24756</v>
      </c>
      <c r="T407" s="198"/>
      <c r="U407" s="198" t="s">
        <v>5</v>
      </c>
      <c r="V407" s="198" t="s">
        <v>434</v>
      </c>
      <c r="W407" s="198"/>
      <c r="X407" s="198"/>
      <c r="Y407" s="198">
        <v>1</v>
      </c>
      <c r="Z407" s="198"/>
      <c r="AA407" s="198"/>
      <c r="AB407" s="198">
        <v>25</v>
      </c>
      <c r="AC407" s="201" t="s">
        <v>2687</v>
      </c>
      <c r="AD407" s="201" t="s">
        <v>2687</v>
      </c>
      <c r="AE407" s="201">
        <v>0</v>
      </c>
    </row>
    <row r="408" spans="1:38" s="197" customFormat="1" x14ac:dyDescent="0.3">
      <c r="A408" s="226">
        <v>1929</v>
      </c>
      <c r="B408" s="185" t="s">
        <v>1469</v>
      </c>
      <c r="C408" s="185" t="s">
        <v>5155</v>
      </c>
      <c r="D408" s="185" t="s">
        <v>478</v>
      </c>
      <c r="E408" s="185" t="s">
        <v>3878</v>
      </c>
      <c r="F408" s="185" t="s">
        <v>3187</v>
      </c>
      <c r="G408" s="185" t="s">
        <v>4887</v>
      </c>
      <c r="H408" s="185"/>
      <c r="I408" s="195" t="s">
        <v>22</v>
      </c>
      <c r="J408" s="185" t="s">
        <v>1470</v>
      </c>
      <c r="K408" s="185" t="s">
        <v>1471</v>
      </c>
      <c r="L408" s="185" t="s">
        <v>3879</v>
      </c>
      <c r="M408" s="185" t="s">
        <v>3190</v>
      </c>
      <c r="N408" s="185" t="s">
        <v>4332</v>
      </c>
      <c r="O408" s="185" t="s">
        <v>3201</v>
      </c>
      <c r="P408" s="185" t="s">
        <v>3192</v>
      </c>
      <c r="Q408" s="185" t="s">
        <v>3193</v>
      </c>
      <c r="R408" s="185" t="s">
        <v>3194</v>
      </c>
      <c r="S408" s="196">
        <v>24756</v>
      </c>
      <c r="T408" s="185"/>
      <c r="U408" s="185" t="s">
        <v>5</v>
      </c>
      <c r="V408" s="185" t="s">
        <v>5098</v>
      </c>
      <c r="W408" s="185" t="s">
        <v>1472</v>
      </c>
      <c r="X408" s="185">
        <v>1</v>
      </c>
      <c r="Y408" s="185">
        <v>1</v>
      </c>
      <c r="Z408" s="185"/>
      <c r="AA408" s="185"/>
      <c r="AB408" s="185">
        <v>39</v>
      </c>
      <c r="AC408" s="197" t="s">
        <v>3057</v>
      </c>
      <c r="AD408" s="197" t="s">
        <v>3057</v>
      </c>
      <c r="AE408" s="197">
        <v>1</v>
      </c>
      <c r="AF408" s="197">
        <v>1</v>
      </c>
    </row>
    <row r="409" spans="1:38" s="201" customFormat="1" x14ac:dyDescent="0.3">
      <c r="A409" s="226">
        <v>1930</v>
      </c>
      <c r="B409" s="198" t="s">
        <v>2523</v>
      </c>
      <c r="C409" s="198" t="s">
        <v>4396</v>
      </c>
      <c r="D409" s="198" t="s">
        <v>3061</v>
      </c>
      <c r="E409" s="198"/>
      <c r="F409" s="198" t="s">
        <v>3187</v>
      </c>
      <c r="G409" s="198" t="s">
        <v>4317</v>
      </c>
      <c r="H409" s="198"/>
      <c r="I409" s="199" t="s">
        <v>1732</v>
      </c>
      <c r="J409" s="198" t="s">
        <v>2524</v>
      </c>
      <c r="K409" s="198" t="s">
        <v>2526</v>
      </c>
      <c r="L409" s="198" t="s">
        <v>3880</v>
      </c>
      <c r="M409" s="198" t="s">
        <v>3190</v>
      </c>
      <c r="N409" s="198" t="s">
        <v>4332</v>
      </c>
      <c r="O409" s="198" t="s">
        <v>3201</v>
      </c>
      <c r="P409" s="198" t="s">
        <v>3192</v>
      </c>
      <c r="Q409" s="198" t="s">
        <v>3193</v>
      </c>
      <c r="R409" s="198" t="s">
        <v>3194</v>
      </c>
      <c r="S409" s="200">
        <v>24756</v>
      </c>
      <c r="T409" s="198"/>
      <c r="U409" s="198" t="s">
        <v>5</v>
      </c>
      <c r="V409" s="198" t="s">
        <v>2525</v>
      </c>
      <c r="W409" s="198"/>
      <c r="X409" s="198"/>
      <c r="Y409" s="198">
        <v>1</v>
      </c>
      <c r="Z409" s="198"/>
      <c r="AA409" s="198"/>
      <c r="AB409" s="198">
        <v>13</v>
      </c>
      <c r="AC409" s="201" t="s">
        <v>3057</v>
      </c>
      <c r="AD409" s="201" t="s">
        <v>3057</v>
      </c>
      <c r="AE409" s="201">
        <v>0</v>
      </c>
    </row>
    <row r="410" spans="1:38" s="197" customFormat="1" x14ac:dyDescent="0.3">
      <c r="A410" s="226">
        <v>1931</v>
      </c>
      <c r="B410" s="185" t="s">
        <v>2171</v>
      </c>
      <c r="C410" s="185" t="s">
        <v>4681</v>
      </c>
      <c r="D410" s="185" t="s">
        <v>3186</v>
      </c>
      <c r="E410" s="185" t="s">
        <v>4133</v>
      </c>
      <c r="F410" s="185" t="s">
        <v>3187</v>
      </c>
      <c r="G410" s="185" t="s">
        <v>3881</v>
      </c>
      <c r="H410" s="185"/>
      <c r="I410" s="195" t="s">
        <v>271</v>
      </c>
      <c r="J410" s="185" t="s">
        <v>245</v>
      </c>
      <c r="K410" s="185" t="s">
        <v>35</v>
      </c>
      <c r="L410" s="185" t="s">
        <v>3255</v>
      </c>
      <c r="M410" s="185" t="s">
        <v>3190</v>
      </c>
      <c r="N410" s="185" t="s">
        <v>3205</v>
      </c>
      <c r="O410" s="185" t="s">
        <v>3191</v>
      </c>
      <c r="P410" s="185" t="s">
        <v>3192</v>
      </c>
      <c r="Q410" s="185" t="s">
        <v>3193</v>
      </c>
      <c r="R410" s="185" t="s">
        <v>3194</v>
      </c>
      <c r="S410" s="196">
        <v>24756</v>
      </c>
      <c r="T410" s="185"/>
      <c r="U410" s="185" t="s">
        <v>19</v>
      </c>
      <c r="V410" s="185" t="s">
        <v>2172</v>
      </c>
      <c r="W410" s="185" t="s">
        <v>2173</v>
      </c>
      <c r="X410" s="185">
        <v>1</v>
      </c>
      <c r="Y410" s="185"/>
      <c r="Z410" s="185"/>
      <c r="AA410" s="185"/>
      <c r="AB410" s="185">
        <v>98</v>
      </c>
      <c r="AC410" s="197" t="s">
        <v>2709</v>
      </c>
      <c r="AD410" s="197" t="s">
        <v>2709</v>
      </c>
      <c r="AE410" s="197">
        <v>1</v>
      </c>
      <c r="AJ410" s="197">
        <v>1</v>
      </c>
    </row>
    <row r="411" spans="1:38" s="201" customFormat="1" x14ac:dyDescent="0.3">
      <c r="A411" s="226">
        <v>1932</v>
      </c>
      <c r="B411" s="198" t="s">
        <v>2575</v>
      </c>
      <c r="C411" s="198" t="s">
        <v>4951</v>
      </c>
      <c r="D411" s="198" t="s">
        <v>3186</v>
      </c>
      <c r="E411" s="198" t="s">
        <v>3882</v>
      </c>
      <c r="F411" s="198" t="s">
        <v>3187</v>
      </c>
      <c r="G411" s="198" t="s">
        <v>3883</v>
      </c>
      <c r="H411" s="198"/>
      <c r="I411" s="199" t="s">
        <v>764</v>
      </c>
      <c r="J411" s="198" t="s">
        <v>765</v>
      </c>
      <c r="K411" s="198" t="s">
        <v>759</v>
      </c>
      <c r="L411" s="198" t="s">
        <v>4945</v>
      </c>
      <c r="M411" s="198" t="s">
        <v>3190</v>
      </c>
      <c r="N411" s="198" t="s">
        <v>4332</v>
      </c>
      <c r="O411" s="198" t="s">
        <v>3191</v>
      </c>
      <c r="P411" s="198" t="s">
        <v>3192</v>
      </c>
      <c r="Q411" s="198" t="s">
        <v>3193</v>
      </c>
      <c r="R411" s="198" t="s">
        <v>3194</v>
      </c>
      <c r="S411" s="200">
        <v>24756</v>
      </c>
      <c r="T411" s="198"/>
      <c r="U411" s="198" t="s">
        <v>19</v>
      </c>
      <c r="V411" s="198" t="s">
        <v>2576</v>
      </c>
      <c r="W411" s="198" t="s">
        <v>2577</v>
      </c>
      <c r="X411" s="198">
        <v>1</v>
      </c>
      <c r="Y411" s="198"/>
      <c r="Z411" s="198"/>
      <c r="AA411" s="198"/>
      <c r="AB411" s="198">
        <v>101</v>
      </c>
      <c r="AC411" s="201" t="s">
        <v>2702</v>
      </c>
      <c r="AD411" s="201" t="s">
        <v>5144</v>
      </c>
      <c r="AE411" s="201">
        <v>0</v>
      </c>
    </row>
    <row r="412" spans="1:38" s="201" customFormat="1" x14ac:dyDescent="0.3">
      <c r="A412" s="226">
        <v>1933</v>
      </c>
      <c r="B412" s="198" t="s">
        <v>761</v>
      </c>
      <c r="C412" s="198" t="s">
        <v>3884</v>
      </c>
      <c r="D412" s="198" t="s">
        <v>3186</v>
      </c>
      <c r="E412" s="198" t="s">
        <v>762</v>
      </c>
      <c r="F412" s="198" t="s">
        <v>3187</v>
      </c>
      <c r="G412" s="198" t="s">
        <v>3885</v>
      </c>
      <c r="H412" s="198"/>
      <c r="I412" s="199" t="s">
        <v>764</v>
      </c>
      <c r="J412" s="198" t="s">
        <v>765</v>
      </c>
      <c r="K412" s="198" t="s">
        <v>759</v>
      </c>
      <c r="L412" s="198" t="s">
        <v>4945</v>
      </c>
      <c r="M412" s="198" t="s">
        <v>3190</v>
      </c>
      <c r="N412" s="198" t="s">
        <v>4332</v>
      </c>
      <c r="O412" s="198" t="s">
        <v>3191</v>
      </c>
      <c r="P412" s="198" t="s">
        <v>3192</v>
      </c>
      <c r="Q412" s="198" t="s">
        <v>3193</v>
      </c>
      <c r="R412" s="198" t="s">
        <v>3194</v>
      </c>
      <c r="S412" s="200">
        <v>24756</v>
      </c>
      <c r="T412" s="198"/>
      <c r="U412" s="198" t="s">
        <v>19</v>
      </c>
      <c r="V412" s="198" t="s">
        <v>763</v>
      </c>
      <c r="W412" s="198" t="s">
        <v>766</v>
      </c>
      <c r="X412" s="198">
        <v>1</v>
      </c>
      <c r="Y412" s="198"/>
      <c r="Z412" s="198"/>
      <c r="AA412" s="198"/>
      <c r="AB412" s="198">
        <v>67</v>
      </c>
      <c r="AC412" s="201" t="s">
        <v>2702</v>
      </c>
      <c r="AD412" s="201" t="s">
        <v>5144</v>
      </c>
      <c r="AE412" s="201">
        <v>0</v>
      </c>
    </row>
    <row r="413" spans="1:38" s="197" customFormat="1" x14ac:dyDescent="0.3">
      <c r="A413" s="226">
        <v>1934</v>
      </c>
      <c r="B413" s="185" t="s">
        <v>1218</v>
      </c>
      <c r="C413" s="185" t="s">
        <v>4652</v>
      </c>
      <c r="D413" s="185" t="s">
        <v>3199</v>
      </c>
      <c r="E413" s="185" t="s">
        <v>1219</v>
      </c>
      <c r="F413" s="185" t="s">
        <v>3187</v>
      </c>
      <c r="G413" s="185" t="s">
        <v>4755</v>
      </c>
      <c r="H413" s="185" t="s">
        <v>3886</v>
      </c>
      <c r="I413" s="195" t="s">
        <v>1221</v>
      </c>
      <c r="J413" s="185" t="s">
        <v>13</v>
      </c>
      <c r="K413" s="185" t="s">
        <v>14</v>
      </c>
      <c r="L413" s="185" t="s">
        <v>4615</v>
      </c>
      <c r="M413" s="185" t="s">
        <v>3190</v>
      </c>
      <c r="N413" s="185" t="s">
        <v>4332</v>
      </c>
      <c r="O413" s="185" t="s">
        <v>3199</v>
      </c>
      <c r="P413" s="185" t="s">
        <v>3192</v>
      </c>
      <c r="Q413" s="185" t="s">
        <v>3193</v>
      </c>
      <c r="R413" s="185" t="s">
        <v>3194</v>
      </c>
      <c r="S413" s="196">
        <v>25283</v>
      </c>
      <c r="T413" s="185"/>
      <c r="U413" s="185" t="s">
        <v>82</v>
      </c>
      <c r="V413" s="185" t="s">
        <v>1220</v>
      </c>
      <c r="W413" s="185" t="s">
        <v>1222</v>
      </c>
      <c r="X413" s="185"/>
      <c r="Y413" s="185"/>
      <c r="Z413" s="185">
        <v>1</v>
      </c>
      <c r="AA413" s="185"/>
      <c r="AB413" s="185">
        <v>810</v>
      </c>
      <c r="AC413" s="197" t="s">
        <v>2689</v>
      </c>
      <c r="AD413" s="197" t="s">
        <v>2689</v>
      </c>
      <c r="AE413" s="197">
        <v>1</v>
      </c>
      <c r="AH413" s="197">
        <v>1</v>
      </c>
    </row>
    <row r="414" spans="1:38" s="221" customFormat="1" x14ac:dyDescent="0.3">
      <c r="A414" s="226">
        <v>1935</v>
      </c>
      <c r="B414" s="218" t="s">
        <v>3887</v>
      </c>
      <c r="C414" s="218" t="s">
        <v>4976</v>
      </c>
      <c r="D414" s="218" t="s">
        <v>3352</v>
      </c>
      <c r="E414" s="218" t="s">
        <v>3888</v>
      </c>
      <c r="F414" s="218" t="s">
        <v>3187</v>
      </c>
      <c r="G414" s="218" t="s">
        <v>4441</v>
      </c>
      <c r="H414" s="218" t="s">
        <v>1826</v>
      </c>
      <c r="I414" s="219" t="s">
        <v>1755</v>
      </c>
      <c r="J414" s="218" t="s">
        <v>63</v>
      </c>
      <c r="K414" s="218" t="s">
        <v>287</v>
      </c>
      <c r="L414" s="218" t="s">
        <v>4420</v>
      </c>
      <c r="M414" s="218" t="s">
        <v>3190</v>
      </c>
      <c r="N414" s="218" t="s">
        <v>4332</v>
      </c>
      <c r="O414" s="218" t="s">
        <v>3354</v>
      </c>
      <c r="P414" s="218" t="s">
        <v>3192</v>
      </c>
      <c r="Q414" s="218" t="s">
        <v>3193</v>
      </c>
      <c r="R414" s="218" t="s">
        <v>3194</v>
      </c>
      <c r="S414" s="220">
        <v>25283</v>
      </c>
      <c r="T414" s="218"/>
      <c r="U414" s="218" t="s">
        <v>184</v>
      </c>
      <c r="V414" s="218" t="s">
        <v>3479</v>
      </c>
      <c r="W414" s="218" t="s">
        <v>1827</v>
      </c>
      <c r="X414" s="218"/>
      <c r="Y414" s="218"/>
      <c r="Z414" s="218"/>
      <c r="AA414" s="218">
        <v>1</v>
      </c>
      <c r="AB414" s="218">
        <v>695</v>
      </c>
      <c r="AC414" s="221" t="s">
        <v>2695</v>
      </c>
      <c r="AD414" s="221" t="s">
        <v>2695</v>
      </c>
      <c r="AE414" s="221">
        <v>0</v>
      </c>
      <c r="AK414" s="221" t="s">
        <v>5166</v>
      </c>
      <c r="AL414" s="221">
        <v>1</v>
      </c>
    </row>
    <row r="415" spans="1:38" s="201" customFormat="1" x14ac:dyDescent="0.3">
      <c r="A415" s="226">
        <v>1936</v>
      </c>
      <c r="B415" s="198" t="s">
        <v>2481</v>
      </c>
      <c r="C415" s="198" t="s">
        <v>4492</v>
      </c>
      <c r="D415" s="198" t="s">
        <v>3186</v>
      </c>
      <c r="E415" s="198" t="s">
        <v>3889</v>
      </c>
      <c r="F415" s="198" t="s">
        <v>3187</v>
      </c>
      <c r="G415" s="198" t="s">
        <v>4493</v>
      </c>
      <c r="H415" s="198"/>
      <c r="I415" s="199" t="s">
        <v>192</v>
      </c>
      <c r="J415" s="198" t="s">
        <v>2482</v>
      </c>
      <c r="K415" s="198" t="s">
        <v>2484</v>
      </c>
      <c r="L415" s="198" t="s">
        <v>3305</v>
      </c>
      <c r="M415" s="198" t="s">
        <v>3190</v>
      </c>
      <c r="N415" s="198" t="s">
        <v>4332</v>
      </c>
      <c r="O415" s="198" t="s">
        <v>3191</v>
      </c>
      <c r="P415" s="198" t="s">
        <v>3192</v>
      </c>
      <c r="Q415" s="198" t="s">
        <v>3193</v>
      </c>
      <c r="R415" s="198" t="s">
        <v>3194</v>
      </c>
      <c r="S415" s="200">
        <v>25329</v>
      </c>
      <c r="T415" s="198"/>
      <c r="U415" s="198" t="s">
        <v>19</v>
      </c>
      <c r="V415" s="198" t="s">
        <v>2483</v>
      </c>
      <c r="W415" s="198" t="s">
        <v>2485</v>
      </c>
      <c r="X415" s="198">
        <v>1</v>
      </c>
      <c r="Y415" s="198"/>
      <c r="Z415" s="198"/>
      <c r="AA415" s="198"/>
      <c r="AB415" s="198">
        <v>153</v>
      </c>
      <c r="AC415" s="201" t="s">
        <v>2689</v>
      </c>
      <c r="AD415" s="201" t="s">
        <v>2689</v>
      </c>
      <c r="AE415" s="201">
        <v>0</v>
      </c>
    </row>
    <row r="416" spans="1:38" s="201" customFormat="1" x14ac:dyDescent="0.3">
      <c r="A416" s="226">
        <v>1937</v>
      </c>
      <c r="B416" s="198" t="s">
        <v>2353</v>
      </c>
      <c r="C416" s="198" t="s">
        <v>4838</v>
      </c>
      <c r="D416" s="198" t="s">
        <v>3061</v>
      </c>
      <c r="E416" s="198" t="s">
        <v>2354</v>
      </c>
      <c r="F416" s="198" t="s">
        <v>3187</v>
      </c>
      <c r="G416" s="198" t="s">
        <v>4844</v>
      </c>
      <c r="H416" s="198"/>
      <c r="I416" s="199" t="s">
        <v>316</v>
      </c>
      <c r="J416" s="198" t="s">
        <v>317</v>
      </c>
      <c r="K416" s="198" t="s">
        <v>318</v>
      </c>
      <c r="L416" s="198" t="s">
        <v>3266</v>
      </c>
      <c r="M416" s="198" t="s">
        <v>3190</v>
      </c>
      <c r="N416" s="198" t="s">
        <v>3205</v>
      </c>
      <c r="O416" s="198" t="s">
        <v>3201</v>
      </c>
      <c r="P416" s="198" t="s">
        <v>3192</v>
      </c>
      <c r="Q416" s="198" t="s">
        <v>3193</v>
      </c>
      <c r="R416" s="198" t="s">
        <v>3194</v>
      </c>
      <c r="S416" s="200">
        <v>25329</v>
      </c>
      <c r="T416" s="198"/>
      <c r="U416" s="198" t="s">
        <v>5</v>
      </c>
      <c r="V416" s="198" t="s">
        <v>2355</v>
      </c>
      <c r="W416" s="198" t="s">
        <v>2356</v>
      </c>
      <c r="X416" s="198"/>
      <c r="Y416" s="198">
        <v>1</v>
      </c>
      <c r="Z416" s="198"/>
      <c r="AA416" s="198"/>
      <c r="AB416" s="198">
        <v>205</v>
      </c>
      <c r="AC416" s="201" t="s">
        <v>3058</v>
      </c>
      <c r="AD416" s="201" t="s">
        <v>5148</v>
      </c>
      <c r="AE416" s="201">
        <v>0</v>
      </c>
    </row>
    <row r="417" spans="1:38" s="221" customFormat="1" x14ac:dyDescent="0.3">
      <c r="A417" s="226">
        <v>1938</v>
      </c>
      <c r="B417" s="218" t="s">
        <v>3890</v>
      </c>
      <c r="C417" s="218" t="s">
        <v>4653</v>
      </c>
      <c r="D417" s="218" t="s">
        <v>3481</v>
      </c>
      <c r="E417" s="218" t="s">
        <v>3891</v>
      </c>
      <c r="F417" s="218" t="s">
        <v>3187</v>
      </c>
      <c r="G417" s="218" t="s">
        <v>4754</v>
      </c>
      <c r="H417" s="218"/>
      <c r="I417" s="219" t="s">
        <v>12</v>
      </c>
      <c r="J417" s="218" t="s">
        <v>13</v>
      </c>
      <c r="K417" s="218" t="s">
        <v>14</v>
      </c>
      <c r="L417" s="218" t="s">
        <v>4615</v>
      </c>
      <c r="M417" s="218" t="s">
        <v>3217</v>
      </c>
      <c r="N417" s="218" t="s">
        <v>4332</v>
      </c>
      <c r="O417" s="218" t="s">
        <v>3483</v>
      </c>
      <c r="P417" s="218" t="s">
        <v>3192</v>
      </c>
      <c r="Q417" s="218" t="s">
        <v>3193</v>
      </c>
      <c r="R417" s="218" t="s">
        <v>3194</v>
      </c>
      <c r="S417" s="220">
        <v>25608</v>
      </c>
      <c r="T417" s="218"/>
      <c r="U417" s="218" t="s">
        <v>82</v>
      </c>
      <c r="V417" s="218" t="s">
        <v>5050</v>
      </c>
      <c r="W417" s="218" t="s">
        <v>5051</v>
      </c>
      <c r="X417" s="218"/>
      <c r="Y417" s="218"/>
      <c r="Z417" s="218">
        <v>1</v>
      </c>
      <c r="AA417" s="218"/>
      <c r="AB417" s="218">
        <v>58</v>
      </c>
      <c r="AC417" s="221" t="s">
        <v>2689</v>
      </c>
      <c r="AD417" s="221" t="s">
        <v>2689</v>
      </c>
      <c r="AE417" s="221">
        <v>0</v>
      </c>
      <c r="AK417" s="221" t="s">
        <v>5166</v>
      </c>
      <c r="AL417" s="221">
        <v>1</v>
      </c>
    </row>
    <row r="418" spans="1:38" s="201" customFormat="1" x14ac:dyDescent="0.3">
      <c r="A418" s="226">
        <v>1939</v>
      </c>
      <c r="B418" s="198" t="s">
        <v>2565</v>
      </c>
      <c r="C418" s="198" t="s">
        <v>3892</v>
      </c>
      <c r="D418" s="198" t="s">
        <v>478</v>
      </c>
      <c r="E418" s="198" t="s">
        <v>3893</v>
      </c>
      <c r="F418" s="198" t="s">
        <v>3187</v>
      </c>
      <c r="G418" s="198" t="s">
        <v>4318</v>
      </c>
      <c r="H418" s="198"/>
      <c r="I418" s="199" t="s">
        <v>224</v>
      </c>
      <c r="J418" s="198" t="s">
        <v>693</v>
      </c>
      <c r="K418" s="198" t="s">
        <v>694</v>
      </c>
      <c r="L418" s="198" t="s">
        <v>3894</v>
      </c>
      <c r="M418" s="198" t="s">
        <v>3217</v>
      </c>
      <c r="N418" s="198" t="s">
        <v>4332</v>
      </c>
      <c r="O418" s="198" t="s">
        <v>3201</v>
      </c>
      <c r="P418" s="198" t="s">
        <v>3192</v>
      </c>
      <c r="Q418" s="198" t="s">
        <v>3193</v>
      </c>
      <c r="R418" s="198" t="s">
        <v>3194</v>
      </c>
      <c r="S418" s="200">
        <v>25723</v>
      </c>
      <c r="T418" s="198"/>
      <c r="U418" s="198" t="s">
        <v>5</v>
      </c>
      <c r="V418" s="198" t="s">
        <v>2566</v>
      </c>
      <c r="W418" s="198" t="s">
        <v>2567</v>
      </c>
      <c r="X418" s="198">
        <v>1</v>
      </c>
      <c r="Y418" s="198">
        <v>1</v>
      </c>
      <c r="Z418" s="198"/>
      <c r="AA418" s="198"/>
      <c r="AB418" s="198">
        <v>212</v>
      </c>
      <c r="AC418" s="201" t="s">
        <v>3057</v>
      </c>
      <c r="AD418" s="201" t="s">
        <v>3057</v>
      </c>
      <c r="AE418" s="201">
        <v>0</v>
      </c>
    </row>
    <row r="419" spans="1:38" s="201" customFormat="1" x14ac:dyDescent="0.3">
      <c r="A419" s="226">
        <v>1940</v>
      </c>
      <c r="B419" s="198" t="s">
        <v>1103</v>
      </c>
      <c r="C419" s="198" t="s">
        <v>4574</v>
      </c>
      <c r="D419" s="198" t="s">
        <v>3061</v>
      </c>
      <c r="E419" s="198" t="s">
        <v>1104</v>
      </c>
      <c r="F419" s="198" t="s">
        <v>3187</v>
      </c>
      <c r="G419" s="198" t="s">
        <v>5001</v>
      </c>
      <c r="H419" s="198"/>
      <c r="I419" s="199" t="s">
        <v>464</v>
      </c>
      <c r="J419" s="198" t="s">
        <v>1106</v>
      </c>
      <c r="K419" s="198" t="s">
        <v>1107</v>
      </c>
      <c r="L419" s="198" t="s">
        <v>3427</v>
      </c>
      <c r="M419" s="198" t="s">
        <v>3190</v>
      </c>
      <c r="N419" s="198" t="s">
        <v>4332</v>
      </c>
      <c r="O419" s="198" t="s">
        <v>3201</v>
      </c>
      <c r="P419" s="198" t="s">
        <v>3192</v>
      </c>
      <c r="Q419" s="198" t="s">
        <v>3193</v>
      </c>
      <c r="R419" s="198" t="s">
        <v>3194</v>
      </c>
      <c r="S419" s="200">
        <v>25724</v>
      </c>
      <c r="T419" s="198"/>
      <c r="U419" s="198" t="s">
        <v>5</v>
      </c>
      <c r="V419" s="198" t="s">
        <v>1105</v>
      </c>
      <c r="W419" s="198" t="s">
        <v>1108</v>
      </c>
      <c r="X419" s="198"/>
      <c r="Y419" s="198">
        <v>1</v>
      </c>
      <c r="Z419" s="198"/>
      <c r="AA419" s="198"/>
      <c r="AB419" s="198">
        <v>37</v>
      </c>
      <c r="AC419" s="201" t="s">
        <v>3072</v>
      </c>
      <c r="AD419" s="201" t="s">
        <v>3072</v>
      </c>
      <c r="AE419" s="201">
        <v>0</v>
      </c>
    </row>
    <row r="420" spans="1:38" s="201" customFormat="1" x14ac:dyDescent="0.3">
      <c r="A420" s="226">
        <v>1941</v>
      </c>
      <c r="B420" s="198" t="s">
        <v>2545</v>
      </c>
      <c r="C420" s="198" t="s">
        <v>5102</v>
      </c>
      <c r="D420" s="198" t="s">
        <v>3061</v>
      </c>
      <c r="E420" s="198"/>
      <c r="F420" s="198" t="s">
        <v>3187</v>
      </c>
      <c r="G420" s="198" t="s">
        <v>3260</v>
      </c>
      <c r="H420" s="198"/>
      <c r="I420" s="199" t="s">
        <v>710</v>
      </c>
      <c r="J420" s="198" t="s">
        <v>2541</v>
      </c>
      <c r="K420" s="198" t="s">
        <v>2543</v>
      </c>
      <c r="L420" s="198" t="s">
        <v>3895</v>
      </c>
      <c r="M420" s="198" t="s">
        <v>3190</v>
      </c>
      <c r="N420" s="198" t="s">
        <v>4332</v>
      </c>
      <c r="O420" s="198" t="s">
        <v>3201</v>
      </c>
      <c r="P420" s="198" t="s">
        <v>3192</v>
      </c>
      <c r="Q420" s="198" t="s">
        <v>3193</v>
      </c>
      <c r="R420" s="198" t="s">
        <v>3194</v>
      </c>
      <c r="S420" s="200">
        <v>25724</v>
      </c>
      <c r="T420" s="198"/>
      <c r="U420" s="198" t="s">
        <v>5</v>
      </c>
      <c r="V420" s="198" t="s">
        <v>2546</v>
      </c>
      <c r="W420" s="198" t="s">
        <v>2547</v>
      </c>
      <c r="X420" s="198"/>
      <c r="Y420" s="198">
        <v>1</v>
      </c>
      <c r="Z420" s="198"/>
      <c r="AA420" s="198"/>
      <c r="AB420" s="198">
        <v>112</v>
      </c>
      <c r="AC420" s="201" t="s">
        <v>2702</v>
      </c>
      <c r="AD420" s="201" t="s">
        <v>2695</v>
      </c>
      <c r="AE420" s="201">
        <v>0</v>
      </c>
    </row>
    <row r="421" spans="1:38" s="201" customFormat="1" x14ac:dyDescent="0.3">
      <c r="A421" s="226">
        <v>1942</v>
      </c>
      <c r="B421" s="198" t="s">
        <v>51</v>
      </c>
      <c r="C421" s="198" t="s">
        <v>4928</v>
      </c>
      <c r="D421" s="198" t="s">
        <v>3061</v>
      </c>
      <c r="E421" s="198" t="s">
        <v>52</v>
      </c>
      <c r="F421" s="198" t="s">
        <v>3187</v>
      </c>
      <c r="G421" s="198" t="s">
        <v>3896</v>
      </c>
      <c r="H421" s="198"/>
      <c r="I421" s="199" t="s">
        <v>54</v>
      </c>
      <c r="J421" s="198" t="s">
        <v>55</v>
      </c>
      <c r="K421" s="198" t="s">
        <v>57</v>
      </c>
      <c r="L421" s="198" t="s">
        <v>3674</v>
      </c>
      <c r="M421" s="198" t="s">
        <v>3190</v>
      </c>
      <c r="N421" s="198" t="s">
        <v>4332</v>
      </c>
      <c r="O421" s="198" t="s">
        <v>3201</v>
      </c>
      <c r="P421" s="198" t="s">
        <v>3192</v>
      </c>
      <c r="Q421" s="198" t="s">
        <v>3193</v>
      </c>
      <c r="R421" s="198" t="s">
        <v>3194</v>
      </c>
      <c r="S421" s="200">
        <v>25724</v>
      </c>
      <c r="T421" s="198"/>
      <c r="U421" s="198" t="s">
        <v>5</v>
      </c>
      <c r="V421" s="198" t="s">
        <v>53</v>
      </c>
      <c r="W421" s="198" t="s">
        <v>58</v>
      </c>
      <c r="X421" s="198"/>
      <c r="Y421" s="198">
        <v>1</v>
      </c>
      <c r="Z421" s="198"/>
      <c r="AA421" s="198"/>
      <c r="AB421" s="198">
        <v>137</v>
      </c>
      <c r="AC421" s="201" t="s">
        <v>2689</v>
      </c>
      <c r="AD421" s="201" t="s">
        <v>5148</v>
      </c>
      <c r="AE421" s="201">
        <v>0</v>
      </c>
    </row>
    <row r="422" spans="1:38" s="201" customFormat="1" x14ac:dyDescent="0.3">
      <c r="A422" s="226">
        <v>1943</v>
      </c>
      <c r="B422" s="198" t="s">
        <v>1433</v>
      </c>
      <c r="C422" s="198" t="s">
        <v>4929</v>
      </c>
      <c r="D422" s="198" t="s">
        <v>3061</v>
      </c>
      <c r="E422" s="198" t="s">
        <v>1434</v>
      </c>
      <c r="F422" s="198" t="s">
        <v>3187</v>
      </c>
      <c r="G422" s="198" t="s">
        <v>3897</v>
      </c>
      <c r="H422" s="198"/>
      <c r="I422" s="199" t="s">
        <v>54</v>
      </c>
      <c r="J422" s="198" t="s">
        <v>55</v>
      </c>
      <c r="K422" s="198" t="s">
        <v>57</v>
      </c>
      <c r="L422" s="198" t="s">
        <v>3674</v>
      </c>
      <c r="M422" s="198" t="s">
        <v>3190</v>
      </c>
      <c r="N422" s="198" t="s">
        <v>4332</v>
      </c>
      <c r="O422" s="198" t="s">
        <v>3201</v>
      </c>
      <c r="P422" s="198" t="s">
        <v>3192</v>
      </c>
      <c r="Q422" s="198" t="s">
        <v>3193</v>
      </c>
      <c r="R422" s="198" t="s">
        <v>3194</v>
      </c>
      <c r="S422" s="200">
        <v>25724</v>
      </c>
      <c r="T422" s="198"/>
      <c r="U422" s="198" t="s">
        <v>5</v>
      </c>
      <c r="V422" s="198" t="s">
        <v>1435</v>
      </c>
      <c r="W422" s="198" t="s">
        <v>1436</v>
      </c>
      <c r="X422" s="198"/>
      <c r="Y422" s="198">
        <v>1</v>
      </c>
      <c r="Z422" s="198"/>
      <c r="AA422" s="198"/>
      <c r="AB422" s="198">
        <v>133</v>
      </c>
      <c r="AC422" s="201" t="s">
        <v>2689</v>
      </c>
      <c r="AD422" s="201" t="s">
        <v>5148</v>
      </c>
      <c r="AE422" s="201">
        <v>0</v>
      </c>
    </row>
    <row r="423" spans="1:38" s="201" customFormat="1" x14ac:dyDescent="0.3">
      <c r="A423" s="226">
        <v>1944</v>
      </c>
      <c r="B423" s="198" t="s">
        <v>838</v>
      </c>
      <c r="C423" s="198" t="s">
        <v>3200</v>
      </c>
      <c r="D423" s="198" t="s">
        <v>478</v>
      </c>
      <c r="E423" s="198"/>
      <c r="F423" s="198" t="s">
        <v>3187</v>
      </c>
      <c r="G423" s="198" t="s">
        <v>3898</v>
      </c>
      <c r="H423" s="198"/>
      <c r="I423" s="199" t="s">
        <v>35</v>
      </c>
      <c r="J423" s="198" t="s">
        <v>839</v>
      </c>
      <c r="K423" s="198" t="s">
        <v>841</v>
      </c>
      <c r="L423" s="198" t="s">
        <v>4575</v>
      </c>
      <c r="M423" s="198" t="s">
        <v>3190</v>
      </c>
      <c r="N423" s="198" t="s">
        <v>4332</v>
      </c>
      <c r="O423" s="198" t="s">
        <v>3201</v>
      </c>
      <c r="P423" s="198" t="s">
        <v>3192</v>
      </c>
      <c r="Q423" s="198" t="s">
        <v>3193</v>
      </c>
      <c r="R423" s="198" t="s">
        <v>3194</v>
      </c>
      <c r="S423" s="200">
        <v>25829</v>
      </c>
      <c r="T423" s="198"/>
      <c r="U423" s="198" t="s">
        <v>5</v>
      </c>
      <c r="V423" s="198" t="s">
        <v>840</v>
      </c>
      <c r="W423" s="198" t="s">
        <v>842</v>
      </c>
      <c r="X423" s="198"/>
      <c r="Y423" s="198">
        <v>1</v>
      </c>
      <c r="Z423" s="198"/>
      <c r="AA423" s="198"/>
      <c r="AB423" s="198">
        <v>108</v>
      </c>
      <c r="AC423" s="201" t="s">
        <v>3057</v>
      </c>
      <c r="AD423" s="201" t="s">
        <v>3057</v>
      </c>
      <c r="AE423" s="201">
        <v>0</v>
      </c>
    </row>
    <row r="424" spans="1:38" s="197" customFormat="1" x14ac:dyDescent="0.3">
      <c r="A424" s="226">
        <v>1945</v>
      </c>
      <c r="B424" s="185" t="s">
        <v>134</v>
      </c>
      <c r="C424" s="185" t="s">
        <v>3899</v>
      </c>
      <c r="D424" s="185" t="s">
        <v>3186</v>
      </c>
      <c r="E424" s="185" t="s">
        <v>3494</v>
      </c>
      <c r="F424" s="185" t="s">
        <v>3187</v>
      </c>
      <c r="G424" s="185" t="s">
        <v>3900</v>
      </c>
      <c r="H424" s="185"/>
      <c r="I424" s="195" t="s">
        <v>136</v>
      </c>
      <c r="J424" s="185" t="s">
        <v>3492</v>
      </c>
      <c r="K424" s="185" t="s">
        <v>137</v>
      </c>
      <c r="L424" s="185" t="s">
        <v>3493</v>
      </c>
      <c r="M424" s="185" t="s">
        <v>3190</v>
      </c>
      <c r="N424" s="185" t="s">
        <v>4332</v>
      </c>
      <c r="O424" s="185" t="s">
        <v>3191</v>
      </c>
      <c r="P424" s="185" t="s">
        <v>3192</v>
      </c>
      <c r="Q424" s="185" t="s">
        <v>3193</v>
      </c>
      <c r="R424" s="185" t="s">
        <v>3194</v>
      </c>
      <c r="S424" s="196">
        <v>25825</v>
      </c>
      <c r="T424" s="185"/>
      <c r="U424" s="185" t="s">
        <v>19</v>
      </c>
      <c r="V424" s="185" t="s">
        <v>135</v>
      </c>
      <c r="W424" s="185" t="s">
        <v>138</v>
      </c>
      <c r="X424" s="185">
        <v>1</v>
      </c>
      <c r="Y424" s="185"/>
      <c r="Z424" s="185"/>
      <c r="AA424" s="185"/>
      <c r="AB424" s="185">
        <v>73</v>
      </c>
      <c r="AC424" s="197" t="s">
        <v>3068</v>
      </c>
      <c r="AD424" s="197" t="s">
        <v>5142</v>
      </c>
      <c r="AE424" s="197">
        <v>1</v>
      </c>
      <c r="AG424" s="197">
        <v>1</v>
      </c>
    </row>
    <row r="425" spans="1:38" s="221" customFormat="1" x14ac:dyDescent="0.3">
      <c r="A425" s="226">
        <v>1946</v>
      </c>
      <c r="B425" s="218" t="s">
        <v>3901</v>
      </c>
      <c r="C425" s="218" t="s">
        <v>4654</v>
      </c>
      <c r="D425" s="218" t="s">
        <v>3481</v>
      </c>
      <c r="E425" s="218" t="s">
        <v>3902</v>
      </c>
      <c r="F425" s="218" t="s">
        <v>3187</v>
      </c>
      <c r="G425" s="218" t="s">
        <v>4756</v>
      </c>
      <c r="H425" s="218" t="s">
        <v>3502</v>
      </c>
      <c r="I425" s="219" t="s">
        <v>559</v>
      </c>
      <c r="J425" s="218" t="s">
        <v>13</v>
      </c>
      <c r="K425" s="218" t="s">
        <v>14</v>
      </c>
      <c r="L425" s="218" t="s">
        <v>4615</v>
      </c>
      <c r="M425" s="218" t="s">
        <v>3190</v>
      </c>
      <c r="N425" s="218" t="s">
        <v>4332</v>
      </c>
      <c r="O425" s="218" t="s">
        <v>3483</v>
      </c>
      <c r="P425" s="218" t="s">
        <v>3192</v>
      </c>
      <c r="Q425" s="218" t="s">
        <v>3193</v>
      </c>
      <c r="R425" s="218" t="s">
        <v>3194</v>
      </c>
      <c r="S425" s="220">
        <v>25982</v>
      </c>
      <c r="T425" s="218"/>
      <c r="U425" s="218" t="s">
        <v>82</v>
      </c>
      <c r="V425" s="218" t="s">
        <v>565</v>
      </c>
      <c r="W425" s="218" t="s">
        <v>566</v>
      </c>
      <c r="X425" s="218"/>
      <c r="Y425" s="218"/>
      <c r="Z425" s="218">
        <v>1</v>
      </c>
      <c r="AA425" s="218"/>
      <c r="AB425" s="218">
        <v>61</v>
      </c>
      <c r="AC425" s="221" t="s">
        <v>2689</v>
      </c>
      <c r="AD425" s="221" t="s">
        <v>2689</v>
      </c>
      <c r="AE425" s="221">
        <v>1</v>
      </c>
      <c r="AG425" s="221">
        <v>1</v>
      </c>
      <c r="AK425" s="221" t="s">
        <v>5167</v>
      </c>
      <c r="AL425" s="221">
        <v>1</v>
      </c>
    </row>
    <row r="426" spans="1:38" s="201" customFormat="1" x14ac:dyDescent="0.3">
      <c r="A426" s="226">
        <v>1947</v>
      </c>
      <c r="B426" s="198" t="s">
        <v>2278</v>
      </c>
      <c r="C426" s="198" t="s">
        <v>4805</v>
      </c>
      <c r="D426" s="198" t="s">
        <v>3269</v>
      </c>
      <c r="E426" s="198" t="s">
        <v>2279</v>
      </c>
      <c r="F426" s="198" t="s">
        <v>4301</v>
      </c>
      <c r="G426" s="198" t="s">
        <v>3903</v>
      </c>
      <c r="H426" s="198"/>
      <c r="I426" s="199" t="s">
        <v>364</v>
      </c>
      <c r="J426" s="198" t="s">
        <v>899</v>
      </c>
      <c r="K426" s="198" t="s">
        <v>900</v>
      </c>
      <c r="L426" s="198" t="s">
        <v>3374</v>
      </c>
      <c r="M426" s="198" t="s">
        <v>3190</v>
      </c>
      <c r="N426" s="198" t="s">
        <v>4332</v>
      </c>
      <c r="O426" s="198" t="s">
        <v>3201</v>
      </c>
      <c r="P426" s="198" t="s">
        <v>3192</v>
      </c>
      <c r="Q426" s="198" t="s">
        <v>3193</v>
      </c>
      <c r="R426" s="198" t="s">
        <v>3194</v>
      </c>
      <c r="S426" s="200">
        <v>26011</v>
      </c>
      <c r="T426" s="198"/>
      <c r="U426" s="198" t="s">
        <v>0</v>
      </c>
      <c r="V426" s="198" t="s">
        <v>2280</v>
      </c>
      <c r="W426" s="198" t="s">
        <v>2281</v>
      </c>
      <c r="X426" s="198"/>
      <c r="Y426" s="198">
        <v>1</v>
      </c>
      <c r="Z426" s="198"/>
      <c r="AA426" s="198"/>
      <c r="AB426" s="198">
        <v>90</v>
      </c>
      <c r="AC426" s="201" t="s">
        <v>2695</v>
      </c>
      <c r="AD426" s="201" t="s">
        <v>2695</v>
      </c>
      <c r="AE426" s="201">
        <v>0</v>
      </c>
    </row>
    <row r="427" spans="1:38" s="197" customFormat="1" x14ac:dyDescent="0.3">
      <c r="A427" s="226">
        <v>1948</v>
      </c>
      <c r="B427" s="185" t="s">
        <v>1473</v>
      </c>
      <c r="C427" s="185" t="s">
        <v>4893</v>
      </c>
      <c r="D427" s="185" t="s">
        <v>3267</v>
      </c>
      <c r="E427" s="185" t="s">
        <v>1474</v>
      </c>
      <c r="F427" s="185" t="s">
        <v>4301</v>
      </c>
      <c r="G427" s="185" t="s">
        <v>4896</v>
      </c>
      <c r="H427" s="185"/>
      <c r="I427" s="195" t="s">
        <v>264</v>
      </c>
      <c r="J427" s="185" t="s">
        <v>265</v>
      </c>
      <c r="K427" s="185" t="s">
        <v>266</v>
      </c>
      <c r="L427" s="185" t="s">
        <v>4889</v>
      </c>
      <c r="M427" s="185" t="s">
        <v>3190</v>
      </c>
      <c r="N427" s="185" t="s">
        <v>4332</v>
      </c>
      <c r="O427" s="185" t="s">
        <v>3201</v>
      </c>
      <c r="P427" s="185" t="s">
        <v>3192</v>
      </c>
      <c r="Q427" s="185" t="s">
        <v>3193</v>
      </c>
      <c r="R427" s="185" t="s">
        <v>3194</v>
      </c>
      <c r="S427" s="196">
        <v>26015</v>
      </c>
      <c r="T427" s="185"/>
      <c r="U427" s="185" t="s">
        <v>0</v>
      </c>
      <c r="V427" s="185" t="s">
        <v>1475</v>
      </c>
      <c r="W427" s="185" t="s">
        <v>1476</v>
      </c>
      <c r="X427" s="185">
        <v>1</v>
      </c>
      <c r="Y427" s="185">
        <v>1</v>
      </c>
      <c r="Z427" s="185"/>
      <c r="AA427" s="185"/>
      <c r="AB427" s="185">
        <v>358</v>
      </c>
      <c r="AC427" s="197" t="s">
        <v>2687</v>
      </c>
      <c r="AD427" s="197" t="s">
        <v>2687</v>
      </c>
      <c r="AE427" s="197">
        <v>1</v>
      </c>
      <c r="AG427" s="197">
        <v>1</v>
      </c>
    </row>
    <row r="428" spans="1:38" s="197" customFormat="1" x14ac:dyDescent="0.3">
      <c r="A428" s="226">
        <v>1949</v>
      </c>
      <c r="B428" s="185" t="s">
        <v>2047</v>
      </c>
      <c r="C428" s="185" t="s">
        <v>4389</v>
      </c>
      <c r="D428" s="185" t="s">
        <v>3269</v>
      </c>
      <c r="E428" s="185" t="s">
        <v>2034</v>
      </c>
      <c r="F428" s="185" t="s">
        <v>4301</v>
      </c>
      <c r="G428" s="185" t="s">
        <v>3904</v>
      </c>
      <c r="H428" s="185"/>
      <c r="I428" s="195" t="s">
        <v>15</v>
      </c>
      <c r="J428" s="185" t="s">
        <v>16</v>
      </c>
      <c r="K428" s="185" t="s">
        <v>17</v>
      </c>
      <c r="L428" s="185" t="s">
        <v>4365</v>
      </c>
      <c r="M428" s="185" t="s">
        <v>3190</v>
      </c>
      <c r="N428" s="185" t="s">
        <v>4332</v>
      </c>
      <c r="O428" s="185" t="s">
        <v>3201</v>
      </c>
      <c r="P428" s="185" t="s">
        <v>3192</v>
      </c>
      <c r="Q428" s="185" t="s">
        <v>3193</v>
      </c>
      <c r="R428" s="185" t="s">
        <v>3194</v>
      </c>
      <c r="S428" s="196">
        <v>25997</v>
      </c>
      <c r="T428" s="185"/>
      <c r="U428" s="185" t="s">
        <v>0</v>
      </c>
      <c r="V428" s="185" t="s">
        <v>2048</v>
      </c>
      <c r="W428" s="185" t="s">
        <v>2049</v>
      </c>
      <c r="X428" s="185">
        <v>1</v>
      </c>
      <c r="Y428" s="185">
        <v>1</v>
      </c>
      <c r="Z428" s="185"/>
      <c r="AA428" s="185"/>
      <c r="AB428" s="185">
        <v>224</v>
      </c>
      <c r="AC428" s="197" t="s">
        <v>3057</v>
      </c>
      <c r="AD428" s="197" t="s">
        <v>3057</v>
      </c>
      <c r="AE428" s="197">
        <v>1</v>
      </c>
      <c r="AI428" s="197">
        <v>1</v>
      </c>
    </row>
    <row r="429" spans="1:38" s="197" customFormat="1" x14ac:dyDescent="0.3">
      <c r="A429" s="226">
        <v>1950</v>
      </c>
      <c r="B429" s="185" t="s">
        <v>2361</v>
      </c>
      <c r="C429" s="185" t="s">
        <v>4655</v>
      </c>
      <c r="D429" s="185" t="s">
        <v>3267</v>
      </c>
      <c r="E429" s="185" t="s">
        <v>2365</v>
      </c>
      <c r="F429" s="185" t="s">
        <v>4301</v>
      </c>
      <c r="G429" s="185" t="s">
        <v>3905</v>
      </c>
      <c r="H429" s="185"/>
      <c r="I429" s="195" t="s">
        <v>1233</v>
      </c>
      <c r="J429" s="185" t="s">
        <v>13</v>
      </c>
      <c r="K429" s="185" t="s">
        <v>14</v>
      </c>
      <c r="L429" s="185" t="s">
        <v>4615</v>
      </c>
      <c r="M429" s="185" t="s">
        <v>3190</v>
      </c>
      <c r="N429" s="185" t="s">
        <v>4332</v>
      </c>
      <c r="O429" s="185" t="s">
        <v>3201</v>
      </c>
      <c r="P429" s="185" t="s">
        <v>3192</v>
      </c>
      <c r="Q429" s="185" t="s">
        <v>3193</v>
      </c>
      <c r="R429" s="185" t="s">
        <v>3194</v>
      </c>
      <c r="S429" s="196">
        <v>26009</v>
      </c>
      <c r="T429" s="185"/>
      <c r="U429" s="185" t="s">
        <v>0</v>
      </c>
      <c r="V429" s="185" t="s">
        <v>2362</v>
      </c>
      <c r="W429" s="185" t="s">
        <v>2363</v>
      </c>
      <c r="X429" s="185">
        <v>1</v>
      </c>
      <c r="Y429" s="185">
        <v>1</v>
      </c>
      <c r="Z429" s="185"/>
      <c r="AA429" s="185"/>
      <c r="AB429" s="185">
        <v>250</v>
      </c>
      <c r="AC429" s="197" t="s">
        <v>2689</v>
      </c>
      <c r="AD429" s="197" t="s">
        <v>2689</v>
      </c>
      <c r="AE429" s="197">
        <v>1</v>
      </c>
      <c r="AH429" s="197">
        <v>1</v>
      </c>
    </row>
    <row r="430" spans="1:38" s="197" customFormat="1" x14ac:dyDescent="0.3">
      <c r="A430" s="226">
        <v>1951</v>
      </c>
      <c r="B430" s="185" t="s">
        <v>2319</v>
      </c>
      <c r="C430" s="185" t="s">
        <v>4656</v>
      </c>
      <c r="D430" s="185" t="s">
        <v>3267</v>
      </c>
      <c r="E430" s="185" t="s">
        <v>2320</v>
      </c>
      <c r="F430" s="185" t="s">
        <v>4301</v>
      </c>
      <c r="G430" s="185" t="s">
        <v>4713</v>
      </c>
      <c r="H430" s="185"/>
      <c r="I430" s="195" t="s">
        <v>110</v>
      </c>
      <c r="J430" s="185" t="s">
        <v>13</v>
      </c>
      <c r="K430" s="185" t="s">
        <v>14</v>
      </c>
      <c r="L430" s="185" t="s">
        <v>4615</v>
      </c>
      <c r="M430" s="185" t="s">
        <v>3190</v>
      </c>
      <c r="N430" s="185" t="s">
        <v>4332</v>
      </c>
      <c r="O430" s="185" t="s">
        <v>3201</v>
      </c>
      <c r="P430" s="185" t="s">
        <v>3192</v>
      </c>
      <c r="Q430" s="185" t="s">
        <v>3193</v>
      </c>
      <c r="R430" s="185" t="s">
        <v>3194</v>
      </c>
      <c r="S430" s="196">
        <v>26009</v>
      </c>
      <c r="T430" s="185"/>
      <c r="U430" s="185" t="s">
        <v>0</v>
      </c>
      <c r="V430" s="185" t="s">
        <v>2321</v>
      </c>
      <c r="W430" s="185" t="s">
        <v>2322</v>
      </c>
      <c r="X430" s="185">
        <v>1</v>
      </c>
      <c r="Y430" s="185">
        <v>1</v>
      </c>
      <c r="Z430" s="185"/>
      <c r="AA430" s="185"/>
      <c r="AB430" s="185">
        <v>219</v>
      </c>
      <c r="AC430" s="197" t="s">
        <v>2689</v>
      </c>
      <c r="AD430" s="197" t="s">
        <v>2689</v>
      </c>
      <c r="AE430" s="197">
        <v>1</v>
      </c>
      <c r="AF430" s="197">
        <v>1</v>
      </c>
    </row>
    <row r="431" spans="1:38" s="201" customFormat="1" x14ac:dyDescent="0.3">
      <c r="A431" s="226">
        <v>1952</v>
      </c>
      <c r="B431" s="198" t="s">
        <v>2287</v>
      </c>
      <c r="C431" s="198" t="s">
        <v>4481</v>
      </c>
      <c r="D431" s="198" t="s">
        <v>3267</v>
      </c>
      <c r="E431" s="198" t="s">
        <v>1214</v>
      </c>
      <c r="F431" s="198" t="s">
        <v>4301</v>
      </c>
      <c r="G431" s="198" t="s">
        <v>3906</v>
      </c>
      <c r="H431" s="198"/>
      <c r="I431" s="199" t="s">
        <v>609</v>
      </c>
      <c r="J431" s="198" t="s">
        <v>610</v>
      </c>
      <c r="K431" s="198" t="s">
        <v>611</v>
      </c>
      <c r="L431" s="198" t="s">
        <v>3437</v>
      </c>
      <c r="M431" s="198" t="s">
        <v>3190</v>
      </c>
      <c r="N431" s="198" t="s">
        <v>4332</v>
      </c>
      <c r="O431" s="198" t="s">
        <v>3201</v>
      </c>
      <c r="P431" s="198" t="s">
        <v>3192</v>
      </c>
      <c r="Q431" s="198" t="s">
        <v>3193</v>
      </c>
      <c r="R431" s="198" t="s">
        <v>3194</v>
      </c>
      <c r="S431" s="200">
        <v>26010</v>
      </c>
      <c r="T431" s="198"/>
      <c r="U431" s="198" t="s">
        <v>0</v>
      </c>
      <c r="V431" s="198" t="s">
        <v>333</v>
      </c>
      <c r="W431" s="198" t="s">
        <v>2288</v>
      </c>
      <c r="X431" s="198">
        <v>1</v>
      </c>
      <c r="Y431" s="198">
        <v>1</v>
      </c>
      <c r="Z431" s="198"/>
      <c r="AA431" s="198"/>
      <c r="AB431" s="198">
        <v>261</v>
      </c>
      <c r="AC431" s="201" t="s">
        <v>3074</v>
      </c>
      <c r="AD431" s="201" t="s">
        <v>5151</v>
      </c>
      <c r="AE431" s="201">
        <v>0</v>
      </c>
    </row>
    <row r="432" spans="1:38" s="201" customFormat="1" x14ac:dyDescent="0.3">
      <c r="A432" s="226">
        <v>1953</v>
      </c>
      <c r="B432" s="198" t="s">
        <v>1564</v>
      </c>
      <c r="C432" s="198" t="s">
        <v>4480</v>
      </c>
      <c r="D432" s="198" t="s">
        <v>3061</v>
      </c>
      <c r="E432" s="198" t="s">
        <v>1565</v>
      </c>
      <c r="F432" s="198" t="s">
        <v>3187</v>
      </c>
      <c r="G432" s="198" t="s">
        <v>4319</v>
      </c>
      <c r="H432" s="198"/>
      <c r="I432" s="199" t="s">
        <v>1349</v>
      </c>
      <c r="J432" s="198" t="s">
        <v>1561</v>
      </c>
      <c r="K432" s="198" t="s">
        <v>1562</v>
      </c>
      <c r="L432" s="198" t="s">
        <v>4486</v>
      </c>
      <c r="M432" s="198" t="s">
        <v>3190</v>
      </c>
      <c r="N432" s="198" t="s">
        <v>4332</v>
      </c>
      <c r="O432" s="198" t="s">
        <v>3201</v>
      </c>
      <c r="P432" s="198" t="s">
        <v>3192</v>
      </c>
      <c r="Q432" s="198" t="s">
        <v>3193</v>
      </c>
      <c r="R432" s="198" t="s">
        <v>3194</v>
      </c>
      <c r="S432" s="200">
        <v>26204</v>
      </c>
      <c r="T432" s="198"/>
      <c r="U432" s="198" t="s">
        <v>5</v>
      </c>
      <c r="V432" s="198" t="s">
        <v>1566</v>
      </c>
      <c r="W432" s="198" t="s">
        <v>1567</v>
      </c>
      <c r="X432" s="198"/>
      <c r="Y432" s="198">
        <v>1</v>
      </c>
      <c r="Z432" s="198"/>
      <c r="AA432" s="198"/>
      <c r="AB432" s="198">
        <v>83</v>
      </c>
      <c r="AC432" s="201" t="s">
        <v>2695</v>
      </c>
      <c r="AD432" s="201" t="s">
        <v>2695</v>
      </c>
      <c r="AE432" s="201">
        <v>0</v>
      </c>
    </row>
    <row r="433" spans="1:38" s="201" customFormat="1" x14ac:dyDescent="0.3">
      <c r="A433" s="226">
        <v>1954</v>
      </c>
      <c r="B433" s="198" t="s">
        <v>1843</v>
      </c>
      <c r="C433" s="198" t="s">
        <v>3907</v>
      </c>
      <c r="D433" s="198" t="s">
        <v>478</v>
      </c>
      <c r="E433" s="198" t="s">
        <v>3908</v>
      </c>
      <c r="F433" s="198" t="s">
        <v>3187</v>
      </c>
      <c r="G433" s="198" t="s">
        <v>4525</v>
      </c>
      <c r="H433" s="198"/>
      <c r="I433" s="199" t="s">
        <v>387</v>
      </c>
      <c r="J433" s="198" t="s">
        <v>1844</v>
      </c>
      <c r="K433" s="198" t="s">
        <v>1846</v>
      </c>
      <c r="L433" s="198" t="s">
        <v>3909</v>
      </c>
      <c r="M433" s="198" t="s">
        <v>3190</v>
      </c>
      <c r="N433" s="198" t="s">
        <v>4332</v>
      </c>
      <c r="O433" s="198" t="s">
        <v>3201</v>
      </c>
      <c r="P433" s="198" t="s">
        <v>3192</v>
      </c>
      <c r="Q433" s="198" t="s">
        <v>3193</v>
      </c>
      <c r="R433" s="198" t="s">
        <v>3194</v>
      </c>
      <c r="S433" s="200">
        <v>26204</v>
      </c>
      <c r="T433" s="198"/>
      <c r="U433" s="198" t="s">
        <v>5</v>
      </c>
      <c r="V433" s="198" t="s">
        <v>1845</v>
      </c>
      <c r="W433" s="198" t="s">
        <v>1847</v>
      </c>
      <c r="X433" s="198">
        <v>1</v>
      </c>
      <c r="Y433" s="198">
        <v>1</v>
      </c>
      <c r="Z433" s="198"/>
      <c r="AA433" s="198"/>
      <c r="AB433" s="198">
        <v>173</v>
      </c>
      <c r="AC433" s="201" t="s">
        <v>2695</v>
      </c>
      <c r="AD433" s="201" t="s">
        <v>2695</v>
      </c>
      <c r="AE433" s="201">
        <v>0</v>
      </c>
    </row>
    <row r="434" spans="1:38" s="197" customFormat="1" x14ac:dyDescent="0.3">
      <c r="A434" s="226">
        <v>1955</v>
      </c>
      <c r="B434" s="185" t="s">
        <v>2578</v>
      </c>
      <c r="C434" s="185" t="s">
        <v>5123</v>
      </c>
      <c r="D434" s="185" t="s">
        <v>3199</v>
      </c>
      <c r="E434" s="185" t="s">
        <v>3910</v>
      </c>
      <c r="F434" s="185" t="s">
        <v>3187</v>
      </c>
      <c r="G434" s="185" t="s">
        <v>4959</v>
      </c>
      <c r="H434" s="185"/>
      <c r="I434" s="195" t="s">
        <v>764</v>
      </c>
      <c r="J434" s="185" t="s">
        <v>765</v>
      </c>
      <c r="K434" s="185" t="s">
        <v>759</v>
      </c>
      <c r="L434" s="185" t="s">
        <v>4945</v>
      </c>
      <c r="M434" s="185" t="s">
        <v>3190</v>
      </c>
      <c r="N434" s="185" t="s">
        <v>4332</v>
      </c>
      <c r="O434" s="185" t="s">
        <v>3199</v>
      </c>
      <c r="P434" s="185" t="s">
        <v>3192</v>
      </c>
      <c r="Q434" s="185" t="s">
        <v>3193</v>
      </c>
      <c r="R434" s="185" t="s">
        <v>3194</v>
      </c>
      <c r="S434" s="196">
        <v>26365</v>
      </c>
      <c r="T434" s="185"/>
      <c r="U434" s="185" t="s">
        <v>82</v>
      </c>
      <c r="V434" s="185" t="s">
        <v>2579</v>
      </c>
      <c r="W434" s="185" t="s">
        <v>2580</v>
      </c>
      <c r="X434" s="185"/>
      <c r="Y434" s="185"/>
      <c r="Z434" s="185">
        <v>1</v>
      </c>
      <c r="AA434" s="185"/>
      <c r="AB434" s="185">
        <v>854</v>
      </c>
      <c r="AC434" s="197" t="s">
        <v>2702</v>
      </c>
      <c r="AD434" s="197" t="s">
        <v>5144</v>
      </c>
      <c r="AE434" s="197">
        <v>1</v>
      </c>
      <c r="AJ434" s="197">
        <v>1</v>
      </c>
    </row>
    <row r="435" spans="1:38" s="197" customFormat="1" x14ac:dyDescent="0.3">
      <c r="A435" s="226">
        <v>1956</v>
      </c>
      <c r="B435" s="185" t="s">
        <v>1764</v>
      </c>
      <c r="C435" s="185" t="s">
        <v>4388</v>
      </c>
      <c r="D435" s="185" t="s">
        <v>3061</v>
      </c>
      <c r="E435" s="185" t="s">
        <v>353</v>
      </c>
      <c r="F435" s="185" t="s">
        <v>3187</v>
      </c>
      <c r="G435" s="185" t="s">
        <v>3911</v>
      </c>
      <c r="H435" s="185"/>
      <c r="I435" s="195" t="s">
        <v>15</v>
      </c>
      <c r="J435" s="185" t="s">
        <v>16</v>
      </c>
      <c r="K435" s="185" t="s">
        <v>17</v>
      </c>
      <c r="L435" s="185" t="s">
        <v>4365</v>
      </c>
      <c r="M435" s="185" t="s">
        <v>3190</v>
      </c>
      <c r="N435" s="185" t="s">
        <v>4332</v>
      </c>
      <c r="O435" s="185" t="s">
        <v>3201</v>
      </c>
      <c r="P435" s="185" t="s">
        <v>3192</v>
      </c>
      <c r="Q435" s="185" t="s">
        <v>3193</v>
      </c>
      <c r="R435" s="185" t="s">
        <v>3194</v>
      </c>
      <c r="S435" s="196">
        <v>26457</v>
      </c>
      <c r="T435" s="185"/>
      <c r="U435" s="185" t="s">
        <v>5</v>
      </c>
      <c r="V435" s="185" t="s">
        <v>1765</v>
      </c>
      <c r="W435" s="185" t="s">
        <v>1766</v>
      </c>
      <c r="X435" s="185"/>
      <c r="Y435" s="185">
        <v>1</v>
      </c>
      <c r="Z435" s="185"/>
      <c r="AA435" s="185"/>
      <c r="AB435" s="185">
        <v>91</v>
      </c>
      <c r="AC435" s="197" t="s">
        <v>3057</v>
      </c>
      <c r="AD435" s="197" t="s">
        <v>3057</v>
      </c>
      <c r="AE435" s="197">
        <v>1</v>
      </c>
      <c r="AI435" s="197">
        <v>1</v>
      </c>
    </row>
    <row r="436" spans="1:38" s="201" customFormat="1" x14ac:dyDescent="0.3">
      <c r="A436" s="226">
        <v>1957</v>
      </c>
      <c r="B436" s="198" t="s">
        <v>938</v>
      </c>
      <c r="C436" s="198" t="s">
        <v>3912</v>
      </c>
      <c r="D436" s="198" t="s">
        <v>3186</v>
      </c>
      <c r="E436" s="198" t="s">
        <v>939</v>
      </c>
      <c r="F436" s="198" t="s">
        <v>3187</v>
      </c>
      <c r="G436" s="198" t="s">
        <v>3913</v>
      </c>
      <c r="H436" s="198"/>
      <c r="I436" s="199" t="s">
        <v>110</v>
      </c>
      <c r="J436" s="198" t="s">
        <v>13</v>
      </c>
      <c r="K436" s="198" t="s">
        <v>14</v>
      </c>
      <c r="L436" s="198" t="s">
        <v>4615</v>
      </c>
      <c r="M436" s="198" t="s">
        <v>3190</v>
      </c>
      <c r="N436" s="198" t="s">
        <v>4332</v>
      </c>
      <c r="O436" s="198" t="s">
        <v>3191</v>
      </c>
      <c r="P436" s="198" t="s">
        <v>3192</v>
      </c>
      <c r="Q436" s="198" t="s">
        <v>3193</v>
      </c>
      <c r="R436" s="198" t="s">
        <v>3194</v>
      </c>
      <c r="S436" s="200">
        <v>27302</v>
      </c>
      <c r="T436" s="198"/>
      <c r="U436" s="198" t="s">
        <v>19</v>
      </c>
      <c r="V436" s="198" t="s">
        <v>940</v>
      </c>
      <c r="W436" s="198" t="s">
        <v>941</v>
      </c>
      <c r="X436" s="198">
        <v>1</v>
      </c>
      <c r="Y436" s="198"/>
      <c r="Z436" s="198"/>
      <c r="AA436" s="198"/>
      <c r="AB436" s="198">
        <v>94</v>
      </c>
      <c r="AC436" s="201" t="s">
        <v>2689</v>
      </c>
      <c r="AD436" s="201" t="s">
        <v>2689</v>
      </c>
      <c r="AE436" s="201">
        <v>0</v>
      </c>
    </row>
    <row r="437" spans="1:38" s="197" customFormat="1" x14ac:dyDescent="0.3">
      <c r="A437" s="226">
        <v>1958</v>
      </c>
      <c r="B437" s="185" t="s">
        <v>2477</v>
      </c>
      <c r="C437" s="185" t="s">
        <v>4512</v>
      </c>
      <c r="D437" s="185" t="s">
        <v>3061</v>
      </c>
      <c r="E437" s="185" t="s">
        <v>2478</v>
      </c>
      <c r="F437" s="185" t="s">
        <v>3187</v>
      </c>
      <c r="G437" s="185" t="s">
        <v>3914</v>
      </c>
      <c r="H437" s="185"/>
      <c r="I437" s="195" t="s">
        <v>2083</v>
      </c>
      <c r="J437" s="185" t="s">
        <v>2084</v>
      </c>
      <c r="K437" s="185" t="s">
        <v>2085</v>
      </c>
      <c r="L437" s="185" t="s">
        <v>3617</v>
      </c>
      <c r="M437" s="185" t="s">
        <v>3190</v>
      </c>
      <c r="N437" s="185" t="s">
        <v>4332</v>
      </c>
      <c r="O437" s="185" t="s">
        <v>3201</v>
      </c>
      <c r="P437" s="185" t="s">
        <v>3192</v>
      </c>
      <c r="Q437" s="185" t="s">
        <v>3193</v>
      </c>
      <c r="R437" s="185" t="s">
        <v>3194</v>
      </c>
      <c r="S437" s="196">
        <v>27662</v>
      </c>
      <c r="T437" s="185"/>
      <c r="U437" s="185" t="s">
        <v>5</v>
      </c>
      <c r="V437" s="185" t="s">
        <v>2479</v>
      </c>
      <c r="W437" s="185" t="s">
        <v>2480</v>
      </c>
      <c r="X437" s="185"/>
      <c r="Y437" s="185">
        <v>1</v>
      </c>
      <c r="Z437" s="185"/>
      <c r="AA437" s="185"/>
      <c r="AB437" s="185">
        <v>16</v>
      </c>
      <c r="AC437" s="197" t="s">
        <v>3057</v>
      </c>
      <c r="AD437" s="197" t="s">
        <v>3057</v>
      </c>
      <c r="AE437" s="197">
        <v>1</v>
      </c>
      <c r="AH437" s="197">
        <v>1</v>
      </c>
    </row>
    <row r="438" spans="1:38" s="201" customFormat="1" x14ac:dyDescent="0.3">
      <c r="A438" s="226">
        <v>1959</v>
      </c>
      <c r="B438" s="198" t="s">
        <v>2138</v>
      </c>
      <c r="C438" s="198" t="s">
        <v>4513</v>
      </c>
      <c r="D438" s="198" t="s">
        <v>3061</v>
      </c>
      <c r="E438" s="198" t="s">
        <v>177</v>
      </c>
      <c r="F438" s="198" t="s">
        <v>3187</v>
      </c>
      <c r="G438" s="198" t="s">
        <v>4320</v>
      </c>
      <c r="H438" s="198"/>
      <c r="I438" s="199" t="s">
        <v>2083</v>
      </c>
      <c r="J438" s="198" t="s">
        <v>2084</v>
      </c>
      <c r="K438" s="198" t="s">
        <v>2085</v>
      </c>
      <c r="L438" s="198" t="s">
        <v>3617</v>
      </c>
      <c r="M438" s="198" t="s">
        <v>3190</v>
      </c>
      <c r="N438" s="198" t="s">
        <v>4332</v>
      </c>
      <c r="O438" s="198" t="s">
        <v>3201</v>
      </c>
      <c r="P438" s="198" t="s">
        <v>3192</v>
      </c>
      <c r="Q438" s="198" t="s">
        <v>3193</v>
      </c>
      <c r="R438" s="198" t="s">
        <v>3194</v>
      </c>
      <c r="S438" s="200">
        <v>27662</v>
      </c>
      <c r="T438" s="198"/>
      <c r="U438" s="198" t="s">
        <v>5</v>
      </c>
      <c r="V438" s="198" t="s">
        <v>178</v>
      </c>
      <c r="W438" s="198" t="s">
        <v>2139</v>
      </c>
      <c r="X438" s="198"/>
      <c r="Y438" s="198">
        <v>1</v>
      </c>
      <c r="Z438" s="198"/>
      <c r="AA438" s="198"/>
      <c r="AB438" s="198">
        <v>73</v>
      </c>
      <c r="AC438" s="201" t="s">
        <v>3057</v>
      </c>
      <c r="AD438" s="201" t="s">
        <v>3057</v>
      </c>
      <c r="AE438" s="201">
        <v>0</v>
      </c>
    </row>
    <row r="439" spans="1:38" s="197" customFormat="1" x14ac:dyDescent="0.3">
      <c r="A439" s="226">
        <v>1960</v>
      </c>
      <c r="B439" s="185" t="s">
        <v>953</v>
      </c>
      <c r="C439" s="185" t="s">
        <v>4657</v>
      </c>
      <c r="D439" s="185" t="s">
        <v>3199</v>
      </c>
      <c r="E439" s="185" t="s">
        <v>954</v>
      </c>
      <c r="F439" s="185" t="s">
        <v>3187</v>
      </c>
      <c r="G439" s="185" t="s">
        <v>4757</v>
      </c>
      <c r="H439" s="185" t="s">
        <v>3915</v>
      </c>
      <c r="I439" s="195" t="s">
        <v>3916</v>
      </c>
      <c r="J439" s="185" t="s">
        <v>13</v>
      </c>
      <c r="K439" s="185" t="s">
        <v>14</v>
      </c>
      <c r="L439" s="185" t="s">
        <v>4615</v>
      </c>
      <c r="M439" s="185" t="s">
        <v>3190</v>
      </c>
      <c r="N439" s="185" t="s">
        <v>4332</v>
      </c>
      <c r="O439" s="185" t="s">
        <v>3199</v>
      </c>
      <c r="P439" s="185" t="s">
        <v>3192</v>
      </c>
      <c r="Q439" s="185" t="s">
        <v>3193</v>
      </c>
      <c r="R439" s="185" t="s">
        <v>3194</v>
      </c>
      <c r="S439" s="196">
        <v>27795</v>
      </c>
      <c r="T439" s="185"/>
      <c r="U439" s="185" t="s">
        <v>82</v>
      </c>
      <c r="V439" s="185" t="s">
        <v>955</v>
      </c>
      <c r="W439" s="185" t="s">
        <v>956</v>
      </c>
      <c r="X439" s="185"/>
      <c r="Y439" s="185"/>
      <c r="Z439" s="185">
        <v>1</v>
      </c>
      <c r="AA439" s="185"/>
      <c r="AB439" s="185">
        <v>632</v>
      </c>
      <c r="AC439" s="197" t="s">
        <v>2689</v>
      </c>
      <c r="AD439" s="197" t="s">
        <v>2689</v>
      </c>
      <c r="AE439" s="197">
        <v>1</v>
      </c>
      <c r="AG439" s="197">
        <v>1</v>
      </c>
    </row>
    <row r="440" spans="1:38" s="197" customFormat="1" x14ac:dyDescent="0.3">
      <c r="A440" s="226">
        <v>1961</v>
      </c>
      <c r="B440" s="185" t="s">
        <v>592</v>
      </c>
      <c r="C440" s="185" t="s">
        <v>4658</v>
      </c>
      <c r="D440" s="185" t="s">
        <v>3061</v>
      </c>
      <c r="E440" s="185" t="s">
        <v>3917</v>
      </c>
      <c r="F440" s="185" t="s">
        <v>3187</v>
      </c>
      <c r="G440" s="185" t="s">
        <v>3918</v>
      </c>
      <c r="H440" s="185"/>
      <c r="I440" s="195" t="s">
        <v>12</v>
      </c>
      <c r="J440" s="185" t="s">
        <v>13</v>
      </c>
      <c r="K440" s="185" t="s">
        <v>14</v>
      </c>
      <c r="L440" s="185" t="s">
        <v>4615</v>
      </c>
      <c r="M440" s="185" t="s">
        <v>3190</v>
      </c>
      <c r="N440" s="185" t="s">
        <v>4332</v>
      </c>
      <c r="O440" s="185" t="s">
        <v>3201</v>
      </c>
      <c r="P440" s="185" t="s">
        <v>3192</v>
      </c>
      <c r="Q440" s="185" t="s">
        <v>3193</v>
      </c>
      <c r="R440" s="185" t="s">
        <v>3194</v>
      </c>
      <c r="S440" s="196">
        <v>27904</v>
      </c>
      <c r="T440" s="185"/>
      <c r="U440" s="185" t="s">
        <v>5</v>
      </c>
      <c r="V440" s="185" t="s">
        <v>3919</v>
      </c>
      <c r="W440" s="185" t="s">
        <v>593</v>
      </c>
      <c r="X440" s="185"/>
      <c r="Y440" s="185">
        <v>1</v>
      </c>
      <c r="Z440" s="185"/>
      <c r="AA440" s="185"/>
      <c r="AB440" s="185">
        <v>214</v>
      </c>
      <c r="AC440" s="197" t="s">
        <v>2689</v>
      </c>
      <c r="AD440" s="197" t="s">
        <v>2689</v>
      </c>
      <c r="AE440" s="197">
        <v>1</v>
      </c>
      <c r="AI440" s="197">
        <v>1</v>
      </c>
    </row>
    <row r="441" spans="1:38" s="201" customFormat="1" x14ac:dyDescent="0.3">
      <c r="A441" s="226">
        <v>1979</v>
      </c>
      <c r="B441" s="198" t="s">
        <v>1859</v>
      </c>
      <c r="C441" s="198" t="s">
        <v>3185</v>
      </c>
      <c r="D441" s="198" t="s">
        <v>3186</v>
      </c>
      <c r="E441" s="198"/>
      <c r="F441" s="198" t="s">
        <v>3187</v>
      </c>
      <c r="G441" s="198" t="s">
        <v>3920</v>
      </c>
      <c r="H441" s="198"/>
      <c r="I441" s="199" t="s">
        <v>665</v>
      </c>
      <c r="J441" s="198" t="s">
        <v>1860</v>
      </c>
      <c r="K441" s="198" t="s">
        <v>1861</v>
      </c>
      <c r="L441" s="198" t="s">
        <v>3921</v>
      </c>
      <c r="M441" s="198" t="s">
        <v>3190</v>
      </c>
      <c r="N441" s="198" t="s">
        <v>4332</v>
      </c>
      <c r="O441" s="198" t="s">
        <v>3191</v>
      </c>
      <c r="P441" s="198" t="s">
        <v>3192</v>
      </c>
      <c r="Q441" s="198" t="s">
        <v>3193</v>
      </c>
      <c r="R441" s="198" t="s">
        <v>3194</v>
      </c>
      <c r="S441" s="200">
        <v>32752</v>
      </c>
      <c r="T441" s="198"/>
      <c r="U441" s="198" t="s">
        <v>19</v>
      </c>
      <c r="V441" s="198" t="s">
        <v>3922</v>
      </c>
      <c r="W441" s="198" t="s">
        <v>1862</v>
      </c>
      <c r="X441" s="198">
        <v>1</v>
      </c>
      <c r="Y441" s="198"/>
      <c r="Z441" s="198"/>
      <c r="AA441" s="198"/>
      <c r="AB441" s="198">
        <v>67</v>
      </c>
      <c r="AC441" s="201" t="s">
        <v>2687</v>
      </c>
      <c r="AD441" s="201" t="s">
        <v>4989</v>
      </c>
      <c r="AE441" s="201">
        <v>0</v>
      </c>
    </row>
    <row r="442" spans="1:38" s="201" customFormat="1" x14ac:dyDescent="0.3">
      <c r="A442" s="226">
        <v>1962</v>
      </c>
      <c r="B442" s="198" t="s">
        <v>116</v>
      </c>
      <c r="C442" s="198" t="s">
        <v>4840</v>
      </c>
      <c r="D442" s="198" t="s">
        <v>3061</v>
      </c>
      <c r="E442" s="198" t="s">
        <v>3923</v>
      </c>
      <c r="F442" s="198" t="s">
        <v>3187</v>
      </c>
      <c r="G442" s="198" t="s">
        <v>3924</v>
      </c>
      <c r="H442" s="198"/>
      <c r="I442" s="199" t="s">
        <v>118</v>
      </c>
      <c r="J442" s="198" t="s">
        <v>119</v>
      </c>
      <c r="K442" s="198" t="s">
        <v>121</v>
      </c>
      <c r="L442" s="198" t="s">
        <v>3521</v>
      </c>
      <c r="M442" s="198" t="s">
        <v>3190</v>
      </c>
      <c r="N442" s="198" t="s">
        <v>4332</v>
      </c>
      <c r="O442" s="198" t="s">
        <v>3201</v>
      </c>
      <c r="P442" s="198" t="s">
        <v>3192</v>
      </c>
      <c r="Q442" s="198" t="s">
        <v>3193</v>
      </c>
      <c r="R442" s="198" t="s">
        <v>3194</v>
      </c>
      <c r="S442" s="200">
        <v>28023</v>
      </c>
      <c r="T442" s="198"/>
      <c r="U442" s="198" t="s">
        <v>5</v>
      </c>
      <c r="V442" s="198" t="s">
        <v>117</v>
      </c>
      <c r="W442" s="198" t="s">
        <v>122</v>
      </c>
      <c r="X442" s="198"/>
      <c r="Y442" s="198">
        <v>1</v>
      </c>
      <c r="Z442" s="198"/>
      <c r="AA442" s="198"/>
      <c r="AB442" s="198">
        <v>141</v>
      </c>
      <c r="AC442" s="201" t="s">
        <v>3057</v>
      </c>
      <c r="AD442" s="201" t="s">
        <v>3057</v>
      </c>
      <c r="AE442" s="201">
        <v>0</v>
      </c>
    </row>
    <row r="443" spans="1:38" s="201" customFormat="1" x14ac:dyDescent="0.3">
      <c r="A443" s="226">
        <v>1963</v>
      </c>
      <c r="B443" s="198" t="s">
        <v>1181</v>
      </c>
      <c r="C443" s="198" t="s">
        <v>3185</v>
      </c>
      <c r="D443" s="198" t="s">
        <v>3186</v>
      </c>
      <c r="E443" s="198"/>
      <c r="F443" s="198" t="s">
        <v>3187</v>
      </c>
      <c r="G443" s="198" t="s">
        <v>3372</v>
      </c>
      <c r="H443" s="198"/>
      <c r="I443" s="199" t="s">
        <v>1178</v>
      </c>
      <c r="J443" s="198" t="s">
        <v>1176</v>
      </c>
      <c r="K443" s="198" t="s">
        <v>1179</v>
      </c>
      <c r="L443" s="198" t="s">
        <v>3146</v>
      </c>
      <c r="M443" s="198" t="s">
        <v>3190</v>
      </c>
      <c r="N443" s="198" t="s">
        <v>4332</v>
      </c>
      <c r="O443" s="198" t="s">
        <v>3191</v>
      </c>
      <c r="P443" s="198" t="s">
        <v>3192</v>
      </c>
      <c r="Q443" s="198" t="s">
        <v>3193</v>
      </c>
      <c r="R443" s="198" t="s">
        <v>3194</v>
      </c>
      <c r="S443" s="200">
        <v>28734</v>
      </c>
      <c r="T443" s="198"/>
      <c r="U443" s="198" t="s">
        <v>19</v>
      </c>
      <c r="V443" s="198" t="s">
        <v>1182</v>
      </c>
      <c r="W443" s="198" t="s">
        <v>1183</v>
      </c>
      <c r="X443" s="198">
        <v>1</v>
      </c>
      <c r="Y443" s="198"/>
      <c r="Z443" s="198"/>
      <c r="AA443" s="198"/>
      <c r="AB443" s="198">
        <v>88</v>
      </c>
      <c r="AC443" s="201" t="s">
        <v>3070</v>
      </c>
      <c r="AD443" s="201" t="s">
        <v>3057</v>
      </c>
      <c r="AE443" s="201">
        <v>0</v>
      </c>
    </row>
    <row r="444" spans="1:38" s="201" customFormat="1" x14ac:dyDescent="0.3">
      <c r="A444" s="226">
        <v>1964</v>
      </c>
      <c r="B444" s="198" t="s">
        <v>543</v>
      </c>
      <c r="C444" s="198" t="s">
        <v>4660</v>
      </c>
      <c r="D444" s="198" t="s">
        <v>3061</v>
      </c>
      <c r="E444" s="198" t="s">
        <v>3714</v>
      </c>
      <c r="F444" s="198" t="s">
        <v>3187</v>
      </c>
      <c r="G444" s="198" t="s">
        <v>3925</v>
      </c>
      <c r="H444" s="198"/>
      <c r="I444" s="199" t="s">
        <v>110</v>
      </c>
      <c r="J444" s="198" t="s">
        <v>13</v>
      </c>
      <c r="K444" s="198" t="s">
        <v>14</v>
      </c>
      <c r="L444" s="198" t="s">
        <v>4615</v>
      </c>
      <c r="M444" s="198" t="s">
        <v>3217</v>
      </c>
      <c r="N444" s="198" t="s">
        <v>3205</v>
      </c>
      <c r="O444" s="198" t="s">
        <v>3201</v>
      </c>
      <c r="P444" s="198" t="s">
        <v>3192</v>
      </c>
      <c r="Q444" s="198" t="s">
        <v>3193</v>
      </c>
      <c r="R444" s="198" t="s">
        <v>3194</v>
      </c>
      <c r="S444" s="200">
        <v>29099</v>
      </c>
      <c r="T444" s="198"/>
      <c r="U444" s="198" t="s">
        <v>5</v>
      </c>
      <c r="V444" s="198" t="s">
        <v>544</v>
      </c>
      <c r="W444" s="198" t="s">
        <v>542</v>
      </c>
      <c r="X444" s="198"/>
      <c r="Y444" s="198">
        <v>1</v>
      </c>
      <c r="Z444" s="198"/>
      <c r="AA444" s="198"/>
      <c r="AB444" s="198">
        <v>219</v>
      </c>
      <c r="AC444" s="201" t="s">
        <v>2689</v>
      </c>
      <c r="AD444" s="201" t="s">
        <v>2689</v>
      </c>
      <c r="AE444" s="201">
        <v>0</v>
      </c>
    </row>
    <row r="445" spans="1:38" s="201" customFormat="1" x14ac:dyDescent="0.3">
      <c r="A445" s="226">
        <v>1965</v>
      </c>
      <c r="B445" s="198" t="s">
        <v>1657</v>
      </c>
      <c r="C445" s="198" t="s">
        <v>4396</v>
      </c>
      <c r="D445" s="198" t="s">
        <v>3061</v>
      </c>
      <c r="E445" s="198"/>
      <c r="F445" s="198" t="s">
        <v>3187</v>
      </c>
      <c r="G445" s="198" t="s">
        <v>3926</v>
      </c>
      <c r="H445" s="198"/>
      <c r="I445" s="199" t="s">
        <v>156</v>
      </c>
      <c r="J445" s="198" t="s">
        <v>1658</v>
      </c>
      <c r="K445" s="198" t="s">
        <v>1660</v>
      </c>
      <c r="L445" s="198" t="s">
        <v>3927</v>
      </c>
      <c r="M445" s="198" t="s">
        <v>3190</v>
      </c>
      <c r="N445" s="198" t="s">
        <v>4332</v>
      </c>
      <c r="O445" s="198" t="s">
        <v>3201</v>
      </c>
      <c r="P445" s="198" t="s">
        <v>3192</v>
      </c>
      <c r="Q445" s="198" t="s">
        <v>3193</v>
      </c>
      <c r="R445" s="198" t="s">
        <v>3194</v>
      </c>
      <c r="S445" s="200">
        <v>29112</v>
      </c>
      <c r="T445" s="198"/>
      <c r="U445" s="198" t="s">
        <v>5</v>
      </c>
      <c r="V445" s="198" t="s">
        <v>1659</v>
      </c>
      <c r="W445" s="198" t="s">
        <v>1661</v>
      </c>
      <c r="X445" s="198"/>
      <c r="Y445" s="198">
        <v>1</v>
      </c>
      <c r="Z445" s="198"/>
      <c r="AA445" s="198"/>
      <c r="AB445" s="198">
        <v>40</v>
      </c>
      <c r="AC445" s="201" t="s">
        <v>3057</v>
      </c>
      <c r="AD445" s="201" t="s">
        <v>3057</v>
      </c>
      <c r="AE445" s="201">
        <v>0</v>
      </c>
    </row>
    <row r="446" spans="1:38" s="201" customFormat="1" x14ac:dyDescent="0.3">
      <c r="A446" s="226">
        <v>1966</v>
      </c>
      <c r="B446" s="198" t="s">
        <v>468</v>
      </c>
      <c r="C446" s="198" t="s">
        <v>4396</v>
      </c>
      <c r="D446" s="198" t="s">
        <v>3061</v>
      </c>
      <c r="E446" s="198"/>
      <c r="F446" s="198" t="s">
        <v>3187</v>
      </c>
      <c r="G446" s="198" t="s">
        <v>3843</v>
      </c>
      <c r="H446" s="198"/>
      <c r="I446" s="199" t="s">
        <v>41</v>
      </c>
      <c r="J446" s="198" t="s">
        <v>470</v>
      </c>
      <c r="K446" s="198" t="s">
        <v>264</v>
      </c>
      <c r="L446" s="198" t="s">
        <v>3928</v>
      </c>
      <c r="M446" s="198" t="s">
        <v>3190</v>
      </c>
      <c r="N446" s="198" t="s">
        <v>4332</v>
      </c>
      <c r="O446" s="198" t="s">
        <v>3201</v>
      </c>
      <c r="P446" s="198" t="s">
        <v>3192</v>
      </c>
      <c r="Q446" s="198" t="s">
        <v>3193</v>
      </c>
      <c r="R446" s="198" t="s">
        <v>3194</v>
      </c>
      <c r="S446" s="200">
        <v>29860</v>
      </c>
      <c r="T446" s="198"/>
      <c r="U446" s="198" t="s">
        <v>5</v>
      </c>
      <c r="V446" s="198" t="s">
        <v>469</v>
      </c>
      <c r="W446" s="198" t="s">
        <v>471</v>
      </c>
      <c r="X446" s="198"/>
      <c r="Y446" s="198">
        <v>1</v>
      </c>
      <c r="Z446" s="198"/>
      <c r="AA446" s="198"/>
      <c r="AB446" s="198">
        <v>41</v>
      </c>
      <c r="AC446" s="201" t="s">
        <v>3057</v>
      </c>
      <c r="AD446" s="201" t="s">
        <v>3057</v>
      </c>
      <c r="AE446" s="201">
        <v>0</v>
      </c>
    </row>
    <row r="447" spans="1:38" s="221" customFormat="1" x14ac:dyDescent="0.3">
      <c r="A447" s="226">
        <v>1967</v>
      </c>
      <c r="B447" s="218" t="s">
        <v>3929</v>
      </c>
      <c r="C447" s="218" t="s">
        <v>5057</v>
      </c>
      <c r="D447" s="218" t="s">
        <v>3481</v>
      </c>
      <c r="E447" s="218" t="s">
        <v>3930</v>
      </c>
      <c r="F447" s="218" t="s">
        <v>3187</v>
      </c>
      <c r="G447" s="218" t="s">
        <v>4356</v>
      </c>
      <c r="H447" s="218" t="s">
        <v>3490</v>
      </c>
      <c r="I447" s="219" t="s">
        <v>1890</v>
      </c>
      <c r="J447" s="218" t="s">
        <v>16</v>
      </c>
      <c r="K447" s="218" t="s">
        <v>17</v>
      </c>
      <c r="L447" s="218" t="s">
        <v>4365</v>
      </c>
      <c r="M447" s="218" t="s">
        <v>3190</v>
      </c>
      <c r="N447" s="218" t="s">
        <v>4332</v>
      </c>
      <c r="O447" s="218" t="s">
        <v>3483</v>
      </c>
      <c r="P447" s="218" t="s">
        <v>3192</v>
      </c>
      <c r="Q447" s="218" t="s">
        <v>3193</v>
      </c>
      <c r="R447" s="218" t="s">
        <v>3194</v>
      </c>
      <c r="S447" s="220">
        <v>30567</v>
      </c>
      <c r="T447" s="218"/>
      <c r="U447" s="218" t="s">
        <v>82</v>
      </c>
      <c r="V447" s="218" t="s">
        <v>1975</v>
      </c>
      <c r="W447" s="218" t="s">
        <v>1976</v>
      </c>
      <c r="X447" s="218"/>
      <c r="Y447" s="218"/>
      <c r="Z447" s="218">
        <v>1</v>
      </c>
      <c r="AA447" s="218"/>
      <c r="AB447" s="218">
        <v>54</v>
      </c>
      <c r="AC447" s="221" t="s">
        <v>3057</v>
      </c>
      <c r="AD447" s="221" t="s">
        <v>3057</v>
      </c>
      <c r="AE447" s="221">
        <v>1</v>
      </c>
      <c r="AG447" s="221">
        <v>1</v>
      </c>
      <c r="AK447" s="221" t="s">
        <v>5160</v>
      </c>
      <c r="AL447" s="221">
        <v>1</v>
      </c>
    </row>
    <row r="448" spans="1:38" s="197" customFormat="1" x14ac:dyDescent="0.3">
      <c r="A448" s="226">
        <v>1968</v>
      </c>
      <c r="B448" s="185" t="s">
        <v>427</v>
      </c>
      <c r="C448" s="185" t="s">
        <v>3200</v>
      </c>
      <c r="D448" s="185" t="s">
        <v>478</v>
      </c>
      <c r="E448" s="185"/>
      <c r="F448" s="185" t="s">
        <v>3187</v>
      </c>
      <c r="G448" s="185" t="s">
        <v>4909</v>
      </c>
      <c r="H448" s="185"/>
      <c r="I448" s="195" t="s">
        <v>1</v>
      </c>
      <c r="J448" s="185" t="s">
        <v>428</v>
      </c>
      <c r="K448" s="185" t="s">
        <v>430</v>
      </c>
      <c r="L448" s="185" t="s">
        <v>4905</v>
      </c>
      <c r="M448" s="185" t="s">
        <v>3190</v>
      </c>
      <c r="N448" s="185" t="s">
        <v>4332</v>
      </c>
      <c r="O448" s="185" t="s">
        <v>3201</v>
      </c>
      <c r="P448" s="185" t="s">
        <v>3192</v>
      </c>
      <c r="Q448" s="185" t="s">
        <v>3193</v>
      </c>
      <c r="R448" s="185" t="s">
        <v>3194</v>
      </c>
      <c r="S448" s="196">
        <v>30567</v>
      </c>
      <c r="T448" s="185"/>
      <c r="U448" s="185" t="s">
        <v>5</v>
      </c>
      <c r="V448" s="185" t="s">
        <v>429</v>
      </c>
      <c r="W448" s="185" t="s">
        <v>431</v>
      </c>
      <c r="X448" s="185">
        <v>1</v>
      </c>
      <c r="Y448" s="185">
        <v>1</v>
      </c>
      <c r="Z448" s="185"/>
      <c r="AA448" s="185"/>
      <c r="AB448" s="185">
        <v>132</v>
      </c>
      <c r="AC448" s="197" t="s">
        <v>2702</v>
      </c>
      <c r="AD448" s="185" t="s">
        <v>5150</v>
      </c>
      <c r="AE448" s="197">
        <v>1</v>
      </c>
      <c r="AH448" s="197">
        <v>1</v>
      </c>
    </row>
    <row r="449" spans="1:38" s="197" customFormat="1" x14ac:dyDescent="0.3">
      <c r="A449" s="226">
        <v>1969</v>
      </c>
      <c r="B449" s="185" t="s">
        <v>2159</v>
      </c>
      <c r="C449" s="185" t="s">
        <v>3931</v>
      </c>
      <c r="D449" s="185" t="s">
        <v>3186</v>
      </c>
      <c r="E449" s="185" t="s">
        <v>3932</v>
      </c>
      <c r="F449" s="185" t="s">
        <v>3187</v>
      </c>
      <c r="G449" s="185" t="s">
        <v>3933</v>
      </c>
      <c r="H449" s="185"/>
      <c r="I449" s="195" t="s">
        <v>323</v>
      </c>
      <c r="J449" s="185" t="s">
        <v>324</v>
      </c>
      <c r="K449" s="185" t="s">
        <v>325</v>
      </c>
      <c r="L449" s="185" t="s">
        <v>2668</v>
      </c>
      <c r="M449" s="185" t="s">
        <v>3190</v>
      </c>
      <c r="N449" s="185" t="s">
        <v>4332</v>
      </c>
      <c r="O449" s="185" t="s">
        <v>3191</v>
      </c>
      <c r="P449" s="185" t="s">
        <v>3192</v>
      </c>
      <c r="Q449" s="185" t="s">
        <v>3193</v>
      </c>
      <c r="R449" s="185" t="s">
        <v>3194</v>
      </c>
      <c r="S449" s="196">
        <v>31291</v>
      </c>
      <c r="T449" s="185"/>
      <c r="U449" s="185" t="s">
        <v>19</v>
      </c>
      <c r="V449" s="185" t="s">
        <v>2160</v>
      </c>
      <c r="W449" s="185" t="s">
        <v>5158</v>
      </c>
      <c r="X449" s="185">
        <v>1</v>
      </c>
      <c r="Y449" s="185"/>
      <c r="Z449" s="185"/>
      <c r="AA449" s="185"/>
      <c r="AB449" s="185">
        <v>101</v>
      </c>
      <c r="AC449" s="197" t="s">
        <v>2689</v>
      </c>
      <c r="AD449" s="197" t="s">
        <v>2689</v>
      </c>
      <c r="AE449" s="197">
        <v>1</v>
      </c>
      <c r="AH449" s="197">
        <v>1</v>
      </c>
    </row>
    <row r="450" spans="1:38" s="197" customFormat="1" x14ac:dyDescent="0.3">
      <c r="A450" s="226">
        <v>1970</v>
      </c>
      <c r="B450" s="185" t="s">
        <v>1097</v>
      </c>
      <c r="C450" s="185" t="s">
        <v>4589</v>
      </c>
      <c r="D450" s="185" t="s">
        <v>3061</v>
      </c>
      <c r="E450" s="185" t="s">
        <v>3934</v>
      </c>
      <c r="F450" s="185" t="s">
        <v>3187</v>
      </c>
      <c r="G450" s="185" t="s">
        <v>4581</v>
      </c>
      <c r="H450" s="185"/>
      <c r="I450" s="195" t="s">
        <v>1094</v>
      </c>
      <c r="J450" s="185" t="s">
        <v>336</v>
      </c>
      <c r="K450" s="185" t="s">
        <v>1095</v>
      </c>
      <c r="L450" s="185" t="s">
        <v>3537</v>
      </c>
      <c r="M450" s="185" t="s">
        <v>3190</v>
      </c>
      <c r="N450" s="185" t="s">
        <v>4332</v>
      </c>
      <c r="O450" s="185" t="s">
        <v>3201</v>
      </c>
      <c r="P450" s="185" t="s">
        <v>3192</v>
      </c>
      <c r="Q450" s="185" t="s">
        <v>3193</v>
      </c>
      <c r="R450" s="185" t="s">
        <v>3194</v>
      </c>
      <c r="S450" s="196">
        <v>31291</v>
      </c>
      <c r="T450" s="185"/>
      <c r="U450" s="185" t="s">
        <v>5</v>
      </c>
      <c r="V450" s="185" t="s">
        <v>1098</v>
      </c>
      <c r="W450" s="185" t="s">
        <v>1099</v>
      </c>
      <c r="X450" s="185"/>
      <c r="Y450" s="185">
        <v>1</v>
      </c>
      <c r="Z450" s="185"/>
      <c r="AA450" s="185"/>
      <c r="AB450" s="185">
        <v>122</v>
      </c>
      <c r="AC450" s="197" t="s">
        <v>2689</v>
      </c>
      <c r="AD450" s="197" t="s">
        <v>2689</v>
      </c>
      <c r="AE450" s="197">
        <v>1</v>
      </c>
      <c r="AI450" s="197">
        <v>1</v>
      </c>
    </row>
    <row r="451" spans="1:38" s="197" customFormat="1" x14ac:dyDescent="0.3">
      <c r="A451" s="226">
        <v>1971</v>
      </c>
      <c r="B451" s="185" t="s">
        <v>105</v>
      </c>
      <c r="C451" s="185" t="s">
        <v>4659</v>
      </c>
      <c r="D451" s="185" t="s">
        <v>3061</v>
      </c>
      <c r="E451" s="185" t="s">
        <v>572</v>
      </c>
      <c r="F451" s="185" t="s">
        <v>3187</v>
      </c>
      <c r="G451" s="185" t="s">
        <v>3935</v>
      </c>
      <c r="H451" s="185"/>
      <c r="I451" s="195" t="s">
        <v>12</v>
      </c>
      <c r="J451" s="185" t="s">
        <v>13</v>
      </c>
      <c r="K451" s="185" t="s">
        <v>14</v>
      </c>
      <c r="L451" s="185" t="s">
        <v>4615</v>
      </c>
      <c r="M451" s="185" t="s">
        <v>3190</v>
      </c>
      <c r="N451" s="185" t="s">
        <v>4332</v>
      </c>
      <c r="O451" s="185" t="s">
        <v>3201</v>
      </c>
      <c r="P451" s="185" t="s">
        <v>3192</v>
      </c>
      <c r="Q451" s="185" t="s">
        <v>3193</v>
      </c>
      <c r="R451" s="185" t="s">
        <v>3194</v>
      </c>
      <c r="S451" s="196">
        <v>31291</v>
      </c>
      <c r="T451" s="185"/>
      <c r="U451" s="185" t="s">
        <v>5</v>
      </c>
      <c r="V451" s="185" t="s">
        <v>106</v>
      </c>
      <c r="W451" s="185" t="s">
        <v>107</v>
      </c>
      <c r="X451" s="185"/>
      <c r="Y451" s="185">
        <v>1</v>
      </c>
      <c r="Z451" s="185"/>
      <c r="AA451" s="185"/>
      <c r="AB451" s="185">
        <v>166</v>
      </c>
      <c r="AC451" s="197" t="s">
        <v>2689</v>
      </c>
      <c r="AD451" s="197" t="s">
        <v>2689</v>
      </c>
      <c r="AE451" s="197">
        <v>1</v>
      </c>
      <c r="AH451" s="197">
        <v>1</v>
      </c>
    </row>
    <row r="452" spans="1:38" s="201" customFormat="1" x14ac:dyDescent="0.3">
      <c r="A452" s="226">
        <v>1972</v>
      </c>
      <c r="B452" s="198" t="s">
        <v>2197</v>
      </c>
      <c r="C452" s="198" t="s">
        <v>3200</v>
      </c>
      <c r="D452" s="198" t="s">
        <v>478</v>
      </c>
      <c r="E452" s="198"/>
      <c r="F452" s="198" t="s">
        <v>3187</v>
      </c>
      <c r="G452" s="198" t="s">
        <v>3256</v>
      </c>
      <c r="H452" s="198"/>
      <c r="I452" s="199" t="s">
        <v>1349</v>
      </c>
      <c r="J452" s="198" t="s">
        <v>2198</v>
      </c>
      <c r="K452" s="198" t="s">
        <v>271</v>
      </c>
      <c r="L452" s="198" t="s">
        <v>4540</v>
      </c>
      <c r="M452" s="198" t="s">
        <v>3190</v>
      </c>
      <c r="N452" s="198" t="s">
        <v>4332</v>
      </c>
      <c r="O452" s="198" t="s">
        <v>3201</v>
      </c>
      <c r="P452" s="198" t="s">
        <v>3192</v>
      </c>
      <c r="Q452" s="198" t="s">
        <v>3193</v>
      </c>
      <c r="R452" s="198" t="s">
        <v>3194</v>
      </c>
      <c r="S452" s="200">
        <v>31656</v>
      </c>
      <c r="T452" s="198"/>
      <c r="U452" s="198" t="s">
        <v>5</v>
      </c>
      <c r="V452" s="198" t="s">
        <v>2199</v>
      </c>
      <c r="W452" s="198" t="s">
        <v>2200</v>
      </c>
      <c r="X452" s="198">
        <v>1</v>
      </c>
      <c r="Y452" s="198">
        <v>1</v>
      </c>
      <c r="Z452" s="198"/>
      <c r="AA452" s="198"/>
      <c r="AB452" s="198">
        <v>60</v>
      </c>
      <c r="AC452" s="201" t="s">
        <v>2695</v>
      </c>
      <c r="AD452" s="201" t="s">
        <v>2695</v>
      </c>
      <c r="AE452" s="201">
        <v>0</v>
      </c>
    </row>
    <row r="453" spans="1:38" s="201" customFormat="1" x14ac:dyDescent="0.3">
      <c r="A453" s="226">
        <v>1973</v>
      </c>
      <c r="B453" s="198" t="s">
        <v>1262</v>
      </c>
      <c r="C453" s="198" t="s">
        <v>4607</v>
      </c>
      <c r="D453" s="198" t="s">
        <v>478</v>
      </c>
      <c r="E453" s="198" t="s">
        <v>3936</v>
      </c>
      <c r="F453" s="198" t="s">
        <v>3187</v>
      </c>
      <c r="G453" s="198" t="s">
        <v>4321</v>
      </c>
      <c r="H453" s="198"/>
      <c r="I453" s="199" t="s">
        <v>1259</v>
      </c>
      <c r="J453" s="198" t="s">
        <v>1260</v>
      </c>
      <c r="K453" s="198" t="s">
        <v>1261</v>
      </c>
      <c r="L453" s="198" t="s">
        <v>4604</v>
      </c>
      <c r="M453" s="198" t="s">
        <v>3190</v>
      </c>
      <c r="N453" s="198" t="s">
        <v>4332</v>
      </c>
      <c r="O453" s="198" t="s">
        <v>3201</v>
      </c>
      <c r="P453" s="198" t="s">
        <v>3192</v>
      </c>
      <c r="Q453" s="198" t="s">
        <v>3193</v>
      </c>
      <c r="R453" s="198" t="s">
        <v>3194</v>
      </c>
      <c r="S453" s="200">
        <v>31656</v>
      </c>
      <c r="T453" s="198"/>
      <c r="U453" s="198" t="s">
        <v>5</v>
      </c>
      <c r="V453" s="198" t="s">
        <v>1263</v>
      </c>
      <c r="W453" s="198" t="s">
        <v>1264</v>
      </c>
      <c r="X453" s="198">
        <v>1</v>
      </c>
      <c r="Y453" s="198">
        <v>1</v>
      </c>
      <c r="Z453" s="198"/>
      <c r="AA453" s="198"/>
      <c r="AB453" s="198">
        <v>80</v>
      </c>
      <c r="AC453" s="201" t="s">
        <v>2695</v>
      </c>
      <c r="AD453" s="201" t="s">
        <v>2695</v>
      </c>
      <c r="AE453" s="201">
        <v>0</v>
      </c>
    </row>
    <row r="454" spans="1:38" s="201" customFormat="1" x14ac:dyDescent="0.3">
      <c r="A454" s="226">
        <v>1974</v>
      </c>
      <c r="B454" s="198" t="s">
        <v>794</v>
      </c>
      <c r="C454" s="198" t="s">
        <v>3937</v>
      </c>
      <c r="D454" s="198" t="s">
        <v>3186</v>
      </c>
      <c r="E454" s="198" t="s">
        <v>3938</v>
      </c>
      <c r="F454" s="198" t="s">
        <v>3187</v>
      </c>
      <c r="G454" s="198" t="s">
        <v>3939</v>
      </c>
      <c r="H454" s="198"/>
      <c r="I454" s="199" t="s">
        <v>501</v>
      </c>
      <c r="J454" s="198" t="s">
        <v>796</v>
      </c>
      <c r="K454" s="198" t="s">
        <v>797</v>
      </c>
      <c r="L454" s="198" t="s">
        <v>3940</v>
      </c>
      <c r="M454" s="198" t="s">
        <v>3190</v>
      </c>
      <c r="N454" s="198" t="s">
        <v>4332</v>
      </c>
      <c r="O454" s="198" t="s">
        <v>3191</v>
      </c>
      <c r="P454" s="198" t="s">
        <v>3192</v>
      </c>
      <c r="Q454" s="198" t="s">
        <v>3193</v>
      </c>
      <c r="R454" s="198" t="s">
        <v>3194</v>
      </c>
      <c r="S454" s="200">
        <v>31656</v>
      </c>
      <c r="T454" s="198"/>
      <c r="U454" s="198" t="s">
        <v>19</v>
      </c>
      <c r="V454" s="198" t="s">
        <v>795</v>
      </c>
      <c r="W454" s="198" t="s">
        <v>798</v>
      </c>
      <c r="X454" s="198">
        <v>1</v>
      </c>
      <c r="Y454" s="198"/>
      <c r="Z454" s="198"/>
      <c r="AA454" s="198"/>
      <c r="AB454" s="198">
        <v>143</v>
      </c>
      <c r="AC454" s="201" t="s">
        <v>3070</v>
      </c>
      <c r="AD454" s="201" t="s">
        <v>4990</v>
      </c>
      <c r="AE454" s="201">
        <v>0</v>
      </c>
    </row>
    <row r="455" spans="1:38" s="201" customFormat="1" x14ac:dyDescent="0.3">
      <c r="A455" s="226">
        <v>1975</v>
      </c>
      <c r="B455" s="198" t="s">
        <v>1648</v>
      </c>
      <c r="C455" s="198" t="s">
        <v>5061</v>
      </c>
      <c r="D455" s="198" t="s">
        <v>3061</v>
      </c>
      <c r="E455" s="198" t="s">
        <v>3941</v>
      </c>
      <c r="F455" s="198" t="s">
        <v>3187</v>
      </c>
      <c r="G455" s="198" t="s">
        <v>4611</v>
      </c>
      <c r="H455" s="198"/>
      <c r="I455" s="199" t="s">
        <v>1651</v>
      </c>
      <c r="J455" s="198" t="s">
        <v>1649</v>
      </c>
      <c r="K455" s="198" t="s">
        <v>1652</v>
      </c>
      <c r="L455" s="198" t="s">
        <v>3942</v>
      </c>
      <c r="M455" s="198" t="s">
        <v>3217</v>
      </c>
      <c r="N455" s="198" t="s">
        <v>4332</v>
      </c>
      <c r="O455" s="198" t="s">
        <v>3201</v>
      </c>
      <c r="P455" s="198" t="s">
        <v>3192</v>
      </c>
      <c r="Q455" s="198" t="s">
        <v>3193</v>
      </c>
      <c r="R455" s="198" t="s">
        <v>3194</v>
      </c>
      <c r="S455" s="200">
        <v>32021</v>
      </c>
      <c r="T455" s="198"/>
      <c r="U455" s="198" t="s">
        <v>5</v>
      </c>
      <c r="V455" s="198" t="s">
        <v>1650</v>
      </c>
      <c r="W455" s="198" t="s">
        <v>1653</v>
      </c>
      <c r="X455" s="198"/>
      <c r="Y455" s="198">
        <v>1</v>
      </c>
      <c r="Z455" s="198"/>
      <c r="AA455" s="198"/>
      <c r="AB455" s="198">
        <v>155</v>
      </c>
      <c r="AC455" s="201" t="s">
        <v>3066</v>
      </c>
      <c r="AD455" s="201" t="s">
        <v>3057</v>
      </c>
      <c r="AE455" s="201">
        <v>0</v>
      </c>
    </row>
    <row r="456" spans="1:38" s="201" customFormat="1" x14ac:dyDescent="0.3">
      <c r="A456" s="226">
        <v>1976</v>
      </c>
      <c r="B456" s="198" t="s">
        <v>1578</v>
      </c>
      <c r="C456" s="198" t="s">
        <v>3943</v>
      </c>
      <c r="D456" s="198" t="s">
        <v>3186</v>
      </c>
      <c r="E456" s="198" t="s">
        <v>1579</v>
      </c>
      <c r="F456" s="198" t="s">
        <v>3187</v>
      </c>
      <c r="G456" s="198" t="s">
        <v>3944</v>
      </c>
      <c r="H456" s="198"/>
      <c r="I456" s="199" t="s">
        <v>501</v>
      </c>
      <c r="J456" s="198" t="s">
        <v>1574</v>
      </c>
      <c r="K456" s="198" t="s">
        <v>1237</v>
      </c>
      <c r="L456" s="198" t="s">
        <v>3945</v>
      </c>
      <c r="M456" s="198" t="s">
        <v>3190</v>
      </c>
      <c r="N456" s="198" t="s">
        <v>4332</v>
      </c>
      <c r="O456" s="198" t="s">
        <v>3191</v>
      </c>
      <c r="P456" s="198" t="s">
        <v>3192</v>
      </c>
      <c r="Q456" s="198" t="s">
        <v>3193</v>
      </c>
      <c r="R456" s="198" t="s">
        <v>3194</v>
      </c>
      <c r="S456" s="200">
        <v>32021</v>
      </c>
      <c r="T456" s="198"/>
      <c r="U456" s="198" t="s">
        <v>19</v>
      </c>
      <c r="V456" s="198" t="s">
        <v>1580</v>
      </c>
      <c r="W456" s="198"/>
      <c r="X456" s="198">
        <v>1</v>
      </c>
      <c r="Y456" s="198"/>
      <c r="Z456" s="198"/>
      <c r="AA456" s="198"/>
      <c r="AB456" s="198">
        <v>70</v>
      </c>
      <c r="AC456" s="201" t="s">
        <v>2689</v>
      </c>
      <c r="AD456" s="201" t="s">
        <v>2689</v>
      </c>
      <c r="AE456" s="201">
        <v>0</v>
      </c>
    </row>
    <row r="457" spans="1:38" s="210" customFormat="1" x14ac:dyDescent="0.3">
      <c r="A457" s="226">
        <v>1977</v>
      </c>
      <c r="B457" s="207" t="s">
        <v>858</v>
      </c>
      <c r="C457" s="207" t="s">
        <v>3946</v>
      </c>
      <c r="D457" s="207" t="s">
        <v>3186</v>
      </c>
      <c r="E457" s="207" t="s">
        <v>1235</v>
      </c>
      <c r="F457" s="207" t="s">
        <v>3187</v>
      </c>
      <c r="G457" s="207" t="s">
        <v>3947</v>
      </c>
      <c r="H457" s="207"/>
      <c r="I457" s="208" t="s">
        <v>197</v>
      </c>
      <c r="J457" s="207" t="s">
        <v>860</v>
      </c>
      <c r="K457" s="207" t="s">
        <v>861</v>
      </c>
      <c r="L457" s="207" t="s">
        <v>2671</v>
      </c>
      <c r="M457" s="207" t="s">
        <v>3190</v>
      </c>
      <c r="N457" s="207" t="s">
        <v>4332</v>
      </c>
      <c r="O457" s="207" t="s">
        <v>3191</v>
      </c>
      <c r="P457" s="207" t="s">
        <v>3192</v>
      </c>
      <c r="Q457" s="207" t="s">
        <v>3193</v>
      </c>
      <c r="R457" s="207" t="s">
        <v>3194</v>
      </c>
      <c r="S457" s="209">
        <v>32021</v>
      </c>
      <c r="T457" s="207">
        <v>1</v>
      </c>
      <c r="U457" s="207" t="s">
        <v>19</v>
      </c>
      <c r="V457" s="207" t="s">
        <v>859</v>
      </c>
      <c r="W457" s="207" t="s">
        <v>5095</v>
      </c>
      <c r="X457" s="207">
        <v>1</v>
      </c>
      <c r="Y457" s="207"/>
      <c r="Z457" s="207"/>
      <c r="AA457" s="207"/>
      <c r="AB457" s="207">
        <v>64</v>
      </c>
      <c r="AC457" s="210" t="s">
        <v>2702</v>
      </c>
      <c r="AD457" s="210" t="s">
        <v>5144</v>
      </c>
      <c r="AE457" s="210">
        <v>1</v>
      </c>
      <c r="AH457" s="210">
        <v>1</v>
      </c>
    </row>
    <row r="458" spans="1:38" s="201" customFormat="1" x14ac:dyDescent="0.3">
      <c r="A458" s="226">
        <v>1978</v>
      </c>
      <c r="B458" s="198" t="s">
        <v>2459</v>
      </c>
      <c r="C458" s="198" t="s">
        <v>4396</v>
      </c>
      <c r="D458" s="198" t="s">
        <v>3061</v>
      </c>
      <c r="E458" s="198"/>
      <c r="F458" s="198" t="s">
        <v>3187</v>
      </c>
      <c r="G458" s="198" t="s">
        <v>3948</v>
      </c>
      <c r="H458" s="198"/>
      <c r="I458" s="199" t="s">
        <v>156</v>
      </c>
      <c r="J458" s="198" t="s">
        <v>2460</v>
      </c>
      <c r="K458" s="198" t="s">
        <v>2462</v>
      </c>
      <c r="L458" s="198" t="s">
        <v>3949</v>
      </c>
      <c r="M458" s="198" t="s">
        <v>3217</v>
      </c>
      <c r="N458" s="198" t="s">
        <v>4332</v>
      </c>
      <c r="O458" s="198" t="s">
        <v>3201</v>
      </c>
      <c r="P458" s="198" t="s">
        <v>3192</v>
      </c>
      <c r="Q458" s="198" t="s">
        <v>3193</v>
      </c>
      <c r="R458" s="198" t="s">
        <v>3194</v>
      </c>
      <c r="S458" s="200">
        <v>32752</v>
      </c>
      <c r="T458" s="198"/>
      <c r="U458" s="198" t="s">
        <v>5</v>
      </c>
      <c r="V458" s="198" t="s">
        <v>2461</v>
      </c>
      <c r="W458" s="198" t="s">
        <v>2463</v>
      </c>
      <c r="X458" s="198"/>
      <c r="Y458" s="198">
        <v>1</v>
      </c>
      <c r="Z458" s="198"/>
      <c r="AA458" s="198"/>
      <c r="AB458" s="198">
        <v>45</v>
      </c>
      <c r="AC458" s="201" t="s">
        <v>3057</v>
      </c>
      <c r="AD458" s="201" t="s">
        <v>3057</v>
      </c>
      <c r="AE458" s="201">
        <v>0</v>
      </c>
    </row>
    <row r="459" spans="1:38" s="201" customFormat="1" x14ac:dyDescent="0.3">
      <c r="A459" s="226">
        <v>1490</v>
      </c>
      <c r="B459" s="198" t="s">
        <v>2455</v>
      </c>
      <c r="C459" s="198" t="s">
        <v>4396</v>
      </c>
      <c r="D459" s="198" t="s">
        <v>3061</v>
      </c>
      <c r="E459" s="198"/>
      <c r="F459" s="198" t="s">
        <v>3187</v>
      </c>
      <c r="G459" s="198" t="s">
        <v>4511</v>
      </c>
      <c r="H459" s="198"/>
      <c r="I459" s="199" t="s">
        <v>35</v>
      </c>
      <c r="J459" s="198" t="s">
        <v>2456</v>
      </c>
      <c r="K459" s="198" t="s">
        <v>2458</v>
      </c>
      <c r="L459" s="198" t="s">
        <v>3950</v>
      </c>
      <c r="M459" s="198" t="s">
        <v>3190</v>
      </c>
      <c r="N459" s="198" t="s">
        <v>4332</v>
      </c>
      <c r="O459" s="198" t="s">
        <v>3201</v>
      </c>
      <c r="P459" s="198" t="s">
        <v>3192</v>
      </c>
      <c r="Q459" s="198" t="s">
        <v>3193</v>
      </c>
      <c r="R459" s="198" t="s">
        <v>3194</v>
      </c>
      <c r="S459" s="200">
        <v>32752</v>
      </c>
      <c r="T459" s="198"/>
      <c r="U459" s="198" t="s">
        <v>5</v>
      </c>
      <c r="V459" s="198" t="s">
        <v>2457</v>
      </c>
      <c r="W459" s="198"/>
      <c r="X459" s="198"/>
      <c r="Y459" s="198">
        <v>1</v>
      </c>
      <c r="Z459" s="198"/>
      <c r="AA459" s="198"/>
      <c r="AB459" s="198">
        <v>39</v>
      </c>
      <c r="AC459" s="201" t="s">
        <v>3057</v>
      </c>
      <c r="AD459" s="201" t="s">
        <v>3057</v>
      </c>
      <c r="AE459" s="201">
        <v>0</v>
      </c>
    </row>
    <row r="460" spans="1:38" s="201" customFormat="1" x14ac:dyDescent="0.3">
      <c r="A460" s="226">
        <v>1981</v>
      </c>
      <c r="B460" s="198" t="s">
        <v>802</v>
      </c>
      <c r="C460" s="198" t="s">
        <v>4952</v>
      </c>
      <c r="D460" s="198" t="s">
        <v>3061</v>
      </c>
      <c r="E460" s="198" t="s">
        <v>803</v>
      </c>
      <c r="F460" s="198" t="s">
        <v>3187</v>
      </c>
      <c r="G460" s="198" t="s">
        <v>3951</v>
      </c>
      <c r="H460" s="198"/>
      <c r="I460" s="199" t="s">
        <v>764</v>
      </c>
      <c r="J460" s="198" t="s">
        <v>765</v>
      </c>
      <c r="K460" s="198" t="s">
        <v>759</v>
      </c>
      <c r="L460" s="198" t="s">
        <v>4945</v>
      </c>
      <c r="M460" s="198" t="s">
        <v>3190</v>
      </c>
      <c r="N460" s="198" t="s">
        <v>4332</v>
      </c>
      <c r="O460" s="198" t="s">
        <v>3201</v>
      </c>
      <c r="P460" s="198" t="s">
        <v>3192</v>
      </c>
      <c r="Q460" s="198" t="s">
        <v>3193</v>
      </c>
      <c r="R460" s="198" t="s">
        <v>3194</v>
      </c>
      <c r="S460" s="200">
        <v>33117</v>
      </c>
      <c r="T460" s="198"/>
      <c r="U460" s="198" t="s">
        <v>5</v>
      </c>
      <c r="V460" s="198" t="s">
        <v>804</v>
      </c>
      <c r="W460" s="198" t="s">
        <v>805</v>
      </c>
      <c r="X460" s="198"/>
      <c r="Y460" s="198">
        <v>1</v>
      </c>
      <c r="Z460" s="198"/>
      <c r="AA460" s="198"/>
      <c r="AB460" s="198">
        <v>244</v>
      </c>
      <c r="AC460" s="201" t="s">
        <v>2702</v>
      </c>
      <c r="AD460" s="201" t="s">
        <v>5144</v>
      </c>
      <c r="AE460" s="201">
        <v>0</v>
      </c>
    </row>
    <row r="461" spans="1:38" s="197" customFormat="1" x14ac:dyDescent="0.3">
      <c r="A461" s="226">
        <v>1982</v>
      </c>
      <c r="B461" s="185" t="s">
        <v>261</v>
      </c>
      <c r="C461" s="185" t="s">
        <v>3952</v>
      </c>
      <c r="D461" s="185" t="s">
        <v>478</v>
      </c>
      <c r="E461" s="185" t="s">
        <v>262</v>
      </c>
      <c r="F461" s="185" t="s">
        <v>3187</v>
      </c>
      <c r="G461" s="185" t="s">
        <v>4899</v>
      </c>
      <c r="H461" s="185"/>
      <c r="I461" s="195" t="s">
        <v>264</v>
      </c>
      <c r="J461" s="185" t="s">
        <v>265</v>
      </c>
      <c r="K461" s="185" t="s">
        <v>266</v>
      </c>
      <c r="L461" s="185" t="s">
        <v>4889</v>
      </c>
      <c r="M461" s="185" t="s">
        <v>3190</v>
      </c>
      <c r="N461" s="185" t="s">
        <v>4332</v>
      </c>
      <c r="O461" s="185" t="s">
        <v>3201</v>
      </c>
      <c r="P461" s="185" t="s">
        <v>3192</v>
      </c>
      <c r="Q461" s="185" t="s">
        <v>3193</v>
      </c>
      <c r="R461" s="185" t="s">
        <v>3194</v>
      </c>
      <c r="S461" s="196">
        <v>33117</v>
      </c>
      <c r="T461" s="185"/>
      <c r="U461" s="185" t="s">
        <v>5</v>
      </c>
      <c r="V461" s="185" t="s">
        <v>263</v>
      </c>
      <c r="W461" s="185" t="s">
        <v>267</v>
      </c>
      <c r="X461" s="185">
        <v>1</v>
      </c>
      <c r="Y461" s="185">
        <v>1</v>
      </c>
      <c r="Z461" s="185"/>
      <c r="AA461" s="185"/>
      <c r="AB461" s="185">
        <v>124</v>
      </c>
      <c r="AC461" s="197" t="s">
        <v>2687</v>
      </c>
      <c r="AD461" s="197" t="s">
        <v>2687</v>
      </c>
      <c r="AE461" s="197">
        <v>1</v>
      </c>
      <c r="AG461" s="197">
        <v>1</v>
      </c>
    </row>
    <row r="462" spans="1:38" s="221" customFormat="1" x14ac:dyDescent="0.3">
      <c r="A462" s="226">
        <v>1983</v>
      </c>
      <c r="B462" s="218" t="s">
        <v>1049</v>
      </c>
      <c r="C462" s="218" t="s">
        <v>4661</v>
      </c>
      <c r="D462" s="218" t="s">
        <v>3953</v>
      </c>
      <c r="E462" s="218" t="s">
        <v>3954</v>
      </c>
      <c r="F462" s="218" t="s">
        <v>4301</v>
      </c>
      <c r="G462" s="218" t="s">
        <v>4730</v>
      </c>
      <c r="H462" s="218"/>
      <c r="I462" s="219" t="s">
        <v>110</v>
      </c>
      <c r="J462" s="218" t="s">
        <v>13</v>
      </c>
      <c r="K462" s="218" t="s">
        <v>14</v>
      </c>
      <c r="L462" s="218" t="s">
        <v>4615</v>
      </c>
      <c r="M462" s="218" t="s">
        <v>3217</v>
      </c>
      <c r="N462" s="218" t="s">
        <v>4332</v>
      </c>
      <c r="O462" s="218" t="s">
        <v>3312</v>
      </c>
      <c r="P462" s="218" t="s">
        <v>3192</v>
      </c>
      <c r="Q462" s="218" t="s">
        <v>3193</v>
      </c>
      <c r="R462" s="218" t="s">
        <v>3194</v>
      </c>
      <c r="S462" s="220">
        <v>33122</v>
      </c>
      <c r="T462" s="218"/>
      <c r="U462" s="218" t="s">
        <v>130</v>
      </c>
      <c r="V462" s="218" t="s">
        <v>1050</v>
      </c>
      <c r="W462" s="218" t="s">
        <v>1051</v>
      </c>
      <c r="X462" s="218"/>
      <c r="Y462" s="218"/>
      <c r="Z462" s="218"/>
      <c r="AA462" s="218">
        <v>1</v>
      </c>
      <c r="AB462" s="218">
        <v>113</v>
      </c>
      <c r="AC462" s="221" t="s">
        <v>2689</v>
      </c>
      <c r="AD462" s="221" t="s">
        <v>2689</v>
      </c>
      <c r="AE462" s="221">
        <v>1</v>
      </c>
      <c r="AG462" s="221">
        <v>1</v>
      </c>
      <c r="AK462" s="221" t="s">
        <v>5160</v>
      </c>
      <c r="AL462" s="221">
        <v>1</v>
      </c>
    </row>
    <row r="463" spans="1:38" s="221" customFormat="1" x14ac:dyDescent="0.3">
      <c r="A463" s="226">
        <v>1984</v>
      </c>
      <c r="B463" s="218" t="s">
        <v>524</v>
      </c>
      <c r="C463" s="218" t="s">
        <v>4739</v>
      </c>
      <c r="D463" s="218" t="s">
        <v>3269</v>
      </c>
      <c r="E463" s="218" t="s">
        <v>525</v>
      </c>
      <c r="F463" s="218" t="s">
        <v>4301</v>
      </c>
      <c r="G463" s="218" t="s">
        <v>4322</v>
      </c>
      <c r="H463" s="218"/>
      <c r="I463" s="219" t="s">
        <v>12</v>
      </c>
      <c r="J463" s="218" t="s">
        <v>13</v>
      </c>
      <c r="K463" s="218" t="s">
        <v>14</v>
      </c>
      <c r="L463" s="218" t="s">
        <v>4615</v>
      </c>
      <c r="M463" s="218" t="s">
        <v>3190</v>
      </c>
      <c r="N463" s="218" t="s">
        <v>4332</v>
      </c>
      <c r="O463" s="218" t="s">
        <v>3201</v>
      </c>
      <c r="P463" s="218" t="s">
        <v>3192</v>
      </c>
      <c r="Q463" s="218" t="s">
        <v>3193</v>
      </c>
      <c r="R463" s="218" t="s">
        <v>3194</v>
      </c>
      <c r="S463" s="220">
        <v>33482</v>
      </c>
      <c r="T463" s="218"/>
      <c r="U463" s="218" t="s">
        <v>0</v>
      </c>
      <c r="V463" s="218" t="s">
        <v>525</v>
      </c>
      <c r="W463" s="218" t="s">
        <v>526</v>
      </c>
      <c r="X463" s="218"/>
      <c r="Y463" s="218">
        <v>1</v>
      </c>
      <c r="Z463" s="218"/>
      <c r="AA463" s="218"/>
      <c r="AB463" s="218">
        <v>5</v>
      </c>
      <c r="AC463" s="221" t="s">
        <v>2689</v>
      </c>
      <c r="AD463" s="221" t="s">
        <v>2689</v>
      </c>
      <c r="AE463" s="221">
        <v>0</v>
      </c>
      <c r="AK463" s="221" t="s">
        <v>5160</v>
      </c>
      <c r="AL463" s="221">
        <v>1</v>
      </c>
    </row>
    <row r="464" spans="1:38" s="201" customFormat="1" x14ac:dyDescent="0.3">
      <c r="A464" s="226">
        <v>1985</v>
      </c>
      <c r="B464" s="198" t="s">
        <v>2108</v>
      </c>
      <c r="C464" s="198" t="s">
        <v>4396</v>
      </c>
      <c r="D464" s="198" t="s">
        <v>3061</v>
      </c>
      <c r="E464" s="198"/>
      <c r="F464" s="198" t="s">
        <v>3187</v>
      </c>
      <c r="G464" s="198" t="s">
        <v>3955</v>
      </c>
      <c r="H464" s="198"/>
      <c r="I464" s="199" t="s">
        <v>2111</v>
      </c>
      <c r="J464" s="198" t="s">
        <v>2109</v>
      </c>
      <c r="K464" s="198" t="s">
        <v>2112</v>
      </c>
      <c r="L464" s="198" t="s">
        <v>3607</v>
      </c>
      <c r="M464" s="198" t="s">
        <v>3190</v>
      </c>
      <c r="N464" s="198" t="s">
        <v>4332</v>
      </c>
      <c r="O464" s="198" t="s">
        <v>3201</v>
      </c>
      <c r="P464" s="198" t="s">
        <v>3192</v>
      </c>
      <c r="Q464" s="198" t="s">
        <v>3193</v>
      </c>
      <c r="R464" s="198" t="s">
        <v>3194</v>
      </c>
      <c r="S464" s="200">
        <v>34213</v>
      </c>
      <c r="T464" s="198"/>
      <c r="U464" s="198" t="s">
        <v>5</v>
      </c>
      <c r="V464" s="198" t="s">
        <v>2110</v>
      </c>
      <c r="W464" s="198" t="s">
        <v>2113</v>
      </c>
      <c r="X464" s="198"/>
      <c r="Y464" s="198">
        <v>1</v>
      </c>
      <c r="Z464" s="198"/>
      <c r="AA464" s="198"/>
      <c r="AB464" s="198">
        <v>364</v>
      </c>
      <c r="AC464" s="201" t="s">
        <v>2689</v>
      </c>
      <c r="AD464" s="201" t="s">
        <v>5148</v>
      </c>
      <c r="AE464" s="201">
        <v>0</v>
      </c>
    </row>
    <row r="465" spans="1:38" s="197" customFormat="1" x14ac:dyDescent="0.3">
      <c r="A465" s="226">
        <v>1986</v>
      </c>
      <c r="B465" s="185" t="s">
        <v>1980</v>
      </c>
      <c r="C465" s="185" t="s">
        <v>3956</v>
      </c>
      <c r="D465" s="185" t="s">
        <v>3186</v>
      </c>
      <c r="E465" s="185" t="s">
        <v>1945</v>
      </c>
      <c r="F465" s="185" t="s">
        <v>3187</v>
      </c>
      <c r="G465" s="185" t="s">
        <v>4360</v>
      </c>
      <c r="H465" s="185"/>
      <c r="I465" s="195" t="s">
        <v>15</v>
      </c>
      <c r="J465" s="185" t="s">
        <v>16</v>
      </c>
      <c r="K465" s="185" t="s">
        <v>17</v>
      </c>
      <c r="L465" s="185" t="s">
        <v>4365</v>
      </c>
      <c r="M465" s="185" t="s">
        <v>3190</v>
      </c>
      <c r="N465" s="185" t="s">
        <v>4332</v>
      </c>
      <c r="O465" s="185" t="s">
        <v>3191</v>
      </c>
      <c r="P465" s="185" t="s">
        <v>3192</v>
      </c>
      <c r="Q465" s="185" t="s">
        <v>3193</v>
      </c>
      <c r="R465" s="185" t="s">
        <v>3194</v>
      </c>
      <c r="S465" s="196">
        <v>34213</v>
      </c>
      <c r="T465" s="185"/>
      <c r="U465" s="185" t="s">
        <v>19</v>
      </c>
      <c r="V465" s="185" t="s">
        <v>1981</v>
      </c>
      <c r="W465" s="185" t="s">
        <v>1982</v>
      </c>
      <c r="X465" s="185">
        <v>1</v>
      </c>
      <c r="Y465" s="185"/>
      <c r="Z465" s="185"/>
      <c r="AA465" s="185"/>
      <c r="AB465" s="185">
        <v>98</v>
      </c>
      <c r="AC465" s="197" t="s">
        <v>3057</v>
      </c>
      <c r="AD465" s="197" t="s">
        <v>3057</v>
      </c>
      <c r="AE465" s="197">
        <v>1</v>
      </c>
      <c r="AI465" s="197">
        <v>1</v>
      </c>
    </row>
    <row r="466" spans="1:38" s="221" customFormat="1" x14ac:dyDescent="0.3">
      <c r="A466" s="226">
        <v>1987</v>
      </c>
      <c r="B466" s="218" t="s">
        <v>3957</v>
      </c>
      <c r="C466" s="218" t="s">
        <v>4459</v>
      </c>
      <c r="D466" s="218" t="s">
        <v>3481</v>
      </c>
      <c r="E466" s="218" t="s">
        <v>3958</v>
      </c>
      <c r="F466" s="218" t="s">
        <v>3187</v>
      </c>
      <c r="G466" s="218" t="s">
        <v>2622</v>
      </c>
      <c r="H466" s="218" t="s">
        <v>2623</v>
      </c>
      <c r="I466" s="219" t="s">
        <v>1</v>
      </c>
      <c r="J466" s="218" t="s">
        <v>2</v>
      </c>
      <c r="K466" s="218" t="s">
        <v>3</v>
      </c>
      <c r="L466" s="218" t="s">
        <v>2665</v>
      </c>
      <c r="M466" s="218" t="s">
        <v>3190</v>
      </c>
      <c r="N466" s="218" t="s">
        <v>4332</v>
      </c>
      <c r="O466" s="218" t="s">
        <v>3483</v>
      </c>
      <c r="P466" s="218" t="s">
        <v>3192</v>
      </c>
      <c r="Q466" s="218" t="s">
        <v>3193</v>
      </c>
      <c r="R466" s="218" t="s">
        <v>3194</v>
      </c>
      <c r="S466" s="220">
        <v>34213</v>
      </c>
      <c r="T466" s="218"/>
      <c r="U466" s="218" t="s">
        <v>82</v>
      </c>
      <c r="V466" s="218" t="s">
        <v>2621</v>
      </c>
      <c r="W466" s="218" t="s">
        <v>2624</v>
      </c>
      <c r="X466" s="218"/>
      <c r="Y466" s="218"/>
      <c r="Z466" s="218">
        <v>1</v>
      </c>
      <c r="AA466" s="218"/>
      <c r="AB466" s="218">
        <v>60</v>
      </c>
      <c r="AC466" s="221" t="s">
        <v>2702</v>
      </c>
      <c r="AD466" s="221" t="s">
        <v>5137</v>
      </c>
      <c r="AE466" s="221">
        <v>0</v>
      </c>
      <c r="AK466" s="221" t="s">
        <v>5160</v>
      </c>
      <c r="AL466" s="221">
        <v>1</v>
      </c>
    </row>
    <row r="467" spans="1:38" s="197" customFormat="1" x14ac:dyDescent="0.3">
      <c r="A467" s="226">
        <v>1988</v>
      </c>
      <c r="B467" s="185" t="s">
        <v>928</v>
      </c>
      <c r="C467" s="185" t="s">
        <v>4662</v>
      </c>
      <c r="D467" s="185" t="s">
        <v>3186</v>
      </c>
      <c r="E467" s="185" t="s">
        <v>3854</v>
      </c>
      <c r="F467" s="185" t="s">
        <v>3187</v>
      </c>
      <c r="G467" s="185" t="s">
        <v>3959</v>
      </c>
      <c r="H467" s="185"/>
      <c r="I467" s="195" t="s">
        <v>12</v>
      </c>
      <c r="J467" s="185" t="s">
        <v>13</v>
      </c>
      <c r="K467" s="185" t="s">
        <v>14</v>
      </c>
      <c r="L467" s="185" t="s">
        <v>4615</v>
      </c>
      <c r="M467" s="185" t="s">
        <v>3190</v>
      </c>
      <c r="N467" s="185" t="s">
        <v>4332</v>
      </c>
      <c r="O467" s="185" t="s">
        <v>3191</v>
      </c>
      <c r="P467" s="185" t="s">
        <v>3192</v>
      </c>
      <c r="Q467" s="185" t="s">
        <v>3193</v>
      </c>
      <c r="R467" s="185" t="s">
        <v>3194</v>
      </c>
      <c r="S467" s="196">
        <v>34578</v>
      </c>
      <c r="T467" s="185"/>
      <c r="U467" s="185" t="s">
        <v>19</v>
      </c>
      <c r="V467" s="185" t="s">
        <v>929</v>
      </c>
      <c r="W467" s="185" t="s">
        <v>930</v>
      </c>
      <c r="X467" s="185">
        <v>1</v>
      </c>
      <c r="Y467" s="185"/>
      <c r="Z467" s="185"/>
      <c r="AA467" s="185"/>
      <c r="AB467" s="185">
        <v>111</v>
      </c>
      <c r="AC467" s="197" t="s">
        <v>2689</v>
      </c>
      <c r="AD467" s="197" t="s">
        <v>2689</v>
      </c>
      <c r="AE467" s="197">
        <v>1</v>
      </c>
      <c r="AH467" s="197">
        <v>1</v>
      </c>
    </row>
    <row r="468" spans="1:38" s="201" customFormat="1" x14ac:dyDescent="0.3">
      <c r="A468" s="226">
        <v>1989</v>
      </c>
      <c r="B468" s="198" t="s">
        <v>1361</v>
      </c>
      <c r="C468" s="198" t="s">
        <v>4789</v>
      </c>
      <c r="D468" s="198" t="s">
        <v>3061</v>
      </c>
      <c r="E468" s="198" t="s">
        <v>1362</v>
      </c>
      <c r="F468" s="198" t="s">
        <v>3187</v>
      </c>
      <c r="G468" s="198" t="s">
        <v>4793</v>
      </c>
      <c r="H468" s="198"/>
      <c r="I468" s="199" t="s">
        <v>439</v>
      </c>
      <c r="J468" s="198" t="s">
        <v>643</v>
      </c>
      <c r="K468" s="198" t="s">
        <v>644</v>
      </c>
      <c r="L468" s="198" t="s">
        <v>3508</v>
      </c>
      <c r="M468" s="198" t="s">
        <v>3190</v>
      </c>
      <c r="N468" s="198" t="s">
        <v>4332</v>
      </c>
      <c r="O468" s="198" t="s">
        <v>3201</v>
      </c>
      <c r="P468" s="198" t="s">
        <v>3192</v>
      </c>
      <c r="Q468" s="198" t="s">
        <v>3193</v>
      </c>
      <c r="R468" s="198" t="s">
        <v>3194</v>
      </c>
      <c r="S468" s="200">
        <v>34943</v>
      </c>
      <c r="T468" s="198"/>
      <c r="U468" s="198" t="s">
        <v>5</v>
      </c>
      <c r="V468" s="198" t="s">
        <v>1363</v>
      </c>
      <c r="W468" s="198" t="s">
        <v>1364</v>
      </c>
      <c r="X468" s="198"/>
      <c r="Y468" s="198">
        <v>1</v>
      </c>
      <c r="Z468" s="198"/>
      <c r="AA468" s="198"/>
      <c r="AB468" s="198">
        <v>192</v>
      </c>
      <c r="AC468" s="201" t="s">
        <v>2702</v>
      </c>
      <c r="AD468" s="201" t="s">
        <v>5143</v>
      </c>
      <c r="AE468" s="201">
        <v>0</v>
      </c>
    </row>
    <row r="469" spans="1:38" s="201" customFormat="1" x14ac:dyDescent="0.3">
      <c r="A469" s="226">
        <v>1990</v>
      </c>
      <c r="B469" s="198" t="s">
        <v>1677</v>
      </c>
      <c r="C469" s="198" t="s">
        <v>4613</v>
      </c>
      <c r="D469" s="198" t="s">
        <v>478</v>
      </c>
      <c r="E469" s="198" t="s">
        <v>3280</v>
      </c>
      <c r="F469" s="198" t="s">
        <v>3187</v>
      </c>
      <c r="G469" s="198" t="s">
        <v>3960</v>
      </c>
      <c r="H469" s="198"/>
      <c r="I469" s="199" t="s">
        <v>156</v>
      </c>
      <c r="J469" s="198" t="s">
        <v>1678</v>
      </c>
      <c r="K469" s="198" t="s">
        <v>1679</v>
      </c>
      <c r="L469" s="198" t="s">
        <v>3961</v>
      </c>
      <c r="M469" s="198" t="s">
        <v>3190</v>
      </c>
      <c r="N469" s="198" t="s">
        <v>4332</v>
      </c>
      <c r="O469" s="198" t="s">
        <v>3201</v>
      </c>
      <c r="P469" s="198" t="s">
        <v>3192</v>
      </c>
      <c r="Q469" s="198" t="s">
        <v>3193</v>
      </c>
      <c r="R469" s="198" t="s">
        <v>3194</v>
      </c>
      <c r="S469" s="200">
        <v>35309</v>
      </c>
      <c r="T469" s="198"/>
      <c r="U469" s="198" t="s">
        <v>5</v>
      </c>
      <c r="V469" s="198" t="s">
        <v>625</v>
      </c>
      <c r="W469" s="198" t="s">
        <v>1680</v>
      </c>
      <c r="X469" s="198"/>
      <c r="Y469" s="198">
        <v>1</v>
      </c>
      <c r="Z469" s="198"/>
      <c r="AA469" s="198"/>
      <c r="AB469" s="198">
        <v>152</v>
      </c>
      <c r="AC469" s="201" t="s">
        <v>3073</v>
      </c>
      <c r="AD469" s="201" t="s">
        <v>3057</v>
      </c>
      <c r="AE469" s="201">
        <v>0</v>
      </c>
    </row>
    <row r="470" spans="1:38" s="201" customFormat="1" x14ac:dyDescent="0.3">
      <c r="A470" s="226">
        <v>1991</v>
      </c>
      <c r="B470" s="198" t="s">
        <v>32</v>
      </c>
      <c r="C470" s="198" t="s">
        <v>4396</v>
      </c>
      <c r="D470" s="198" t="s">
        <v>3061</v>
      </c>
      <c r="E470" s="198"/>
      <c r="F470" s="198" t="s">
        <v>3187</v>
      </c>
      <c r="G470" s="198" t="s">
        <v>3962</v>
      </c>
      <c r="H470" s="198"/>
      <c r="I470" s="199" t="s">
        <v>35</v>
      </c>
      <c r="J470" s="198" t="s">
        <v>33</v>
      </c>
      <c r="K470" s="198" t="s">
        <v>36</v>
      </c>
      <c r="L470" s="198" t="s">
        <v>3963</v>
      </c>
      <c r="M470" s="198" t="s">
        <v>3190</v>
      </c>
      <c r="N470" s="198" t="s">
        <v>4332</v>
      </c>
      <c r="O470" s="198" t="s">
        <v>3201</v>
      </c>
      <c r="P470" s="198" t="s">
        <v>3192</v>
      </c>
      <c r="Q470" s="198" t="s">
        <v>3193</v>
      </c>
      <c r="R470" s="198" t="s">
        <v>3194</v>
      </c>
      <c r="S470" s="200">
        <v>36069</v>
      </c>
      <c r="T470" s="198"/>
      <c r="U470" s="198" t="s">
        <v>5</v>
      </c>
      <c r="V470" s="198" t="s">
        <v>34</v>
      </c>
      <c r="W470" s="198" t="s">
        <v>37</v>
      </c>
      <c r="X470" s="198"/>
      <c r="Y470" s="198">
        <v>1</v>
      </c>
      <c r="Z470" s="198"/>
      <c r="AA470" s="198"/>
      <c r="AB470" s="198">
        <v>24</v>
      </c>
      <c r="AC470" s="201" t="s">
        <v>3073</v>
      </c>
      <c r="AD470" s="201" t="s">
        <v>3057</v>
      </c>
      <c r="AE470" s="201">
        <v>0</v>
      </c>
    </row>
    <row r="471" spans="1:38" s="204" customFormat="1" x14ac:dyDescent="0.3">
      <c r="A471" s="226">
        <v>1992</v>
      </c>
      <c r="B471" s="203" t="s">
        <v>1555</v>
      </c>
      <c r="C471" s="203" t="s">
        <v>5007</v>
      </c>
      <c r="D471" s="203" t="s">
        <v>3061</v>
      </c>
      <c r="E471" s="203"/>
      <c r="F471" s="203" t="s">
        <v>3187</v>
      </c>
      <c r="G471" s="203" t="s">
        <v>4602</v>
      </c>
      <c r="H471" s="203"/>
      <c r="I471" s="205" t="s">
        <v>1548</v>
      </c>
      <c r="J471" s="203" t="s">
        <v>1549</v>
      </c>
      <c r="K471" s="203" t="s">
        <v>1550</v>
      </c>
      <c r="L471" s="203" t="s">
        <v>3760</v>
      </c>
      <c r="M471" s="203" t="s">
        <v>3190</v>
      </c>
      <c r="N471" s="203" t="s">
        <v>4332</v>
      </c>
      <c r="O471" s="203" t="s">
        <v>3201</v>
      </c>
      <c r="P471" s="203" t="s">
        <v>3192</v>
      </c>
      <c r="Q471" s="203" t="s">
        <v>3193</v>
      </c>
      <c r="R471" s="203" t="s">
        <v>3194</v>
      </c>
      <c r="S471" s="206">
        <v>36404</v>
      </c>
      <c r="T471" s="203"/>
      <c r="U471" s="203" t="s">
        <v>5</v>
      </c>
      <c r="V471" s="203" t="s">
        <v>1556</v>
      </c>
      <c r="W471" s="203" t="s">
        <v>1557</v>
      </c>
      <c r="X471" s="203"/>
      <c r="Y471" s="203">
        <v>1</v>
      </c>
      <c r="Z471" s="203"/>
      <c r="AA471" s="203"/>
      <c r="AB471" s="203">
        <v>324</v>
      </c>
      <c r="AC471" s="204" t="s">
        <v>2689</v>
      </c>
      <c r="AD471" s="204" t="s">
        <v>2689</v>
      </c>
      <c r="AE471" s="204">
        <v>0</v>
      </c>
    </row>
    <row r="472" spans="1:38" s="197" customFormat="1" x14ac:dyDescent="0.3">
      <c r="A472" s="226">
        <v>1993</v>
      </c>
      <c r="B472" s="185" t="s">
        <v>1912</v>
      </c>
      <c r="C472" s="185" t="s">
        <v>4430</v>
      </c>
      <c r="D472" s="185" t="s">
        <v>3061</v>
      </c>
      <c r="E472" s="185" t="s">
        <v>3280</v>
      </c>
      <c r="F472" s="185" t="s">
        <v>3187</v>
      </c>
      <c r="G472" s="185" t="s">
        <v>4435</v>
      </c>
      <c r="H472" s="185"/>
      <c r="I472" s="195" t="s">
        <v>62</v>
      </c>
      <c r="J472" s="185" t="s">
        <v>63</v>
      </c>
      <c r="K472" s="185" t="s">
        <v>287</v>
      </c>
      <c r="L472" s="185" t="s">
        <v>4420</v>
      </c>
      <c r="M472" s="185" t="s">
        <v>3190</v>
      </c>
      <c r="N472" s="185" t="s">
        <v>4332</v>
      </c>
      <c r="O472" s="185" t="s">
        <v>3201</v>
      </c>
      <c r="P472" s="185" t="s">
        <v>3192</v>
      </c>
      <c r="Q472" s="185" t="s">
        <v>3193</v>
      </c>
      <c r="R472" s="185" t="s">
        <v>3194</v>
      </c>
      <c r="S472" s="196">
        <v>36404</v>
      </c>
      <c r="T472" s="185"/>
      <c r="U472" s="185" t="s">
        <v>5</v>
      </c>
      <c r="V472" s="185" t="s">
        <v>1913</v>
      </c>
      <c r="W472" s="185" t="s">
        <v>1914</v>
      </c>
      <c r="X472" s="185"/>
      <c r="Y472" s="185">
        <v>1</v>
      </c>
      <c r="Z472" s="185"/>
      <c r="AA472" s="185"/>
      <c r="AB472" s="185">
        <v>272</v>
      </c>
      <c r="AC472" s="197" t="s">
        <v>2695</v>
      </c>
      <c r="AD472" s="210" t="s">
        <v>2695</v>
      </c>
      <c r="AE472" s="197">
        <v>1</v>
      </c>
      <c r="AG472" s="197">
        <v>1</v>
      </c>
    </row>
    <row r="473" spans="1:38" s="201" customFormat="1" x14ac:dyDescent="0.3">
      <c r="A473" s="226">
        <v>1994</v>
      </c>
      <c r="B473" s="198" t="s">
        <v>1201</v>
      </c>
      <c r="C473" s="198" t="s">
        <v>3964</v>
      </c>
      <c r="D473" s="198" t="s">
        <v>3186</v>
      </c>
      <c r="E473" s="198" t="s">
        <v>1202</v>
      </c>
      <c r="F473" s="198" t="s">
        <v>3187</v>
      </c>
      <c r="G473" s="198" t="s">
        <v>4758</v>
      </c>
      <c r="H473" s="198"/>
      <c r="I473" s="199" t="s">
        <v>110</v>
      </c>
      <c r="J473" s="198" t="s">
        <v>13</v>
      </c>
      <c r="K473" s="198" t="s">
        <v>14</v>
      </c>
      <c r="L473" s="198" t="s">
        <v>4615</v>
      </c>
      <c r="M473" s="198" t="s">
        <v>3217</v>
      </c>
      <c r="N473" s="198" t="s">
        <v>4332</v>
      </c>
      <c r="O473" s="198" t="s">
        <v>3191</v>
      </c>
      <c r="P473" s="198" t="s">
        <v>3192</v>
      </c>
      <c r="Q473" s="198" t="s">
        <v>3193</v>
      </c>
      <c r="R473" s="198" t="s">
        <v>3194</v>
      </c>
      <c r="S473" s="200">
        <v>36404</v>
      </c>
      <c r="T473" s="198"/>
      <c r="U473" s="198" t="s">
        <v>19</v>
      </c>
      <c r="V473" s="198" t="s">
        <v>1203</v>
      </c>
      <c r="W473" s="198" t="s">
        <v>1204</v>
      </c>
      <c r="X473" s="198">
        <v>1</v>
      </c>
      <c r="Y473" s="198"/>
      <c r="Z473" s="198"/>
      <c r="AA473" s="198"/>
      <c r="AB473" s="198">
        <v>102</v>
      </c>
      <c r="AC473" s="201" t="s">
        <v>2689</v>
      </c>
      <c r="AD473" s="201" t="s">
        <v>2689</v>
      </c>
      <c r="AE473" s="201">
        <v>0</v>
      </c>
    </row>
    <row r="474" spans="1:38" s="201" customFormat="1" x14ac:dyDescent="0.3">
      <c r="A474" s="226">
        <v>1995</v>
      </c>
      <c r="B474" s="198" t="s">
        <v>72</v>
      </c>
      <c r="C474" s="198" t="s">
        <v>4693</v>
      </c>
      <c r="D474" s="198" t="s">
        <v>3061</v>
      </c>
      <c r="E474" s="198" t="s">
        <v>2257</v>
      </c>
      <c r="F474" s="198" t="s">
        <v>3187</v>
      </c>
      <c r="G474" s="198" t="s">
        <v>4941</v>
      </c>
      <c r="H474" s="198"/>
      <c r="I474" s="199" t="s">
        <v>75</v>
      </c>
      <c r="J474" s="198" t="s">
        <v>73</v>
      </c>
      <c r="K474" s="198" t="s">
        <v>76</v>
      </c>
      <c r="L474" s="198" t="s">
        <v>4931</v>
      </c>
      <c r="M474" s="198" t="s">
        <v>3190</v>
      </c>
      <c r="N474" s="198" t="s">
        <v>4332</v>
      </c>
      <c r="O474" s="198" t="s">
        <v>3201</v>
      </c>
      <c r="P474" s="198" t="s">
        <v>3192</v>
      </c>
      <c r="Q474" s="198" t="s">
        <v>3193</v>
      </c>
      <c r="R474" s="198" t="s">
        <v>3194</v>
      </c>
      <c r="S474" s="200">
        <v>36404</v>
      </c>
      <c r="T474" s="198"/>
      <c r="U474" s="198" t="s">
        <v>5</v>
      </c>
      <c r="V474" s="198" t="s">
        <v>74</v>
      </c>
      <c r="W474" s="198" t="s">
        <v>77</v>
      </c>
      <c r="X474" s="198"/>
      <c r="Y474" s="198">
        <v>1</v>
      </c>
      <c r="Z474" s="198"/>
      <c r="AA474" s="198"/>
      <c r="AB474" s="198">
        <v>324</v>
      </c>
      <c r="AC474" s="201" t="s">
        <v>2689</v>
      </c>
      <c r="AD474" s="201" t="s">
        <v>2689</v>
      </c>
      <c r="AE474" s="201">
        <v>0</v>
      </c>
    </row>
    <row r="475" spans="1:38" s="197" customFormat="1" x14ac:dyDescent="0.3">
      <c r="A475" s="226">
        <v>1996</v>
      </c>
      <c r="B475" s="185" t="s">
        <v>1545</v>
      </c>
      <c r="C475" s="185" t="s">
        <v>4608</v>
      </c>
      <c r="D475" s="185" t="s">
        <v>3965</v>
      </c>
      <c r="E475" s="185" t="s">
        <v>1546</v>
      </c>
      <c r="F475" s="185" t="s">
        <v>3187</v>
      </c>
      <c r="G475" s="185" t="s">
        <v>3966</v>
      </c>
      <c r="H475" s="185"/>
      <c r="I475" s="195" t="s">
        <v>1548</v>
      </c>
      <c r="J475" s="185" t="s">
        <v>1549</v>
      </c>
      <c r="K475" s="185" t="s">
        <v>1550</v>
      </c>
      <c r="L475" s="185" t="s">
        <v>3760</v>
      </c>
      <c r="M475" s="185" t="s">
        <v>3190</v>
      </c>
      <c r="N475" s="185" t="s">
        <v>4332</v>
      </c>
      <c r="O475" s="185" t="s">
        <v>3254</v>
      </c>
      <c r="P475" s="185" t="s">
        <v>3192</v>
      </c>
      <c r="Q475" s="185" t="s">
        <v>3193</v>
      </c>
      <c r="R475" s="185" t="s">
        <v>3194</v>
      </c>
      <c r="S475" s="196">
        <v>37073</v>
      </c>
      <c r="T475" s="185"/>
      <c r="U475" s="185" t="s">
        <v>184</v>
      </c>
      <c r="V475" s="185" t="s">
        <v>1547</v>
      </c>
      <c r="W475" s="185" t="s">
        <v>1551</v>
      </c>
      <c r="X475" s="185"/>
      <c r="Y475" s="185"/>
      <c r="Z475" s="185"/>
      <c r="AA475" s="185">
        <v>1</v>
      </c>
      <c r="AB475" s="185">
        <v>1059</v>
      </c>
      <c r="AC475" s="197" t="s">
        <v>2689</v>
      </c>
      <c r="AD475" s="197" t="s">
        <v>2689</v>
      </c>
      <c r="AE475" s="197">
        <v>1</v>
      </c>
      <c r="AG475" s="197">
        <v>1</v>
      </c>
    </row>
    <row r="476" spans="1:38" s="201" customFormat="1" x14ac:dyDescent="0.3">
      <c r="A476" s="226">
        <v>1997</v>
      </c>
      <c r="B476" s="198" t="s">
        <v>1356</v>
      </c>
      <c r="C476" s="198" t="s">
        <v>4791</v>
      </c>
      <c r="D476" s="198" t="s">
        <v>3199</v>
      </c>
      <c r="E476" s="198" t="s">
        <v>1357</v>
      </c>
      <c r="F476" s="198" t="s">
        <v>3187</v>
      </c>
      <c r="G476" s="198" t="s">
        <v>4794</v>
      </c>
      <c r="H476" s="198" t="s">
        <v>1359</v>
      </c>
      <c r="I476" s="199" t="s">
        <v>439</v>
      </c>
      <c r="J476" s="198" t="s">
        <v>643</v>
      </c>
      <c r="K476" s="198" t="s">
        <v>644</v>
      </c>
      <c r="L476" s="198" t="s">
        <v>3508</v>
      </c>
      <c r="M476" s="198" t="s">
        <v>3190</v>
      </c>
      <c r="N476" s="198" t="s">
        <v>4332</v>
      </c>
      <c r="O476" s="198" t="s">
        <v>3199</v>
      </c>
      <c r="P476" s="198" t="s">
        <v>3192</v>
      </c>
      <c r="Q476" s="198" t="s">
        <v>3193</v>
      </c>
      <c r="R476" s="198" t="s">
        <v>3194</v>
      </c>
      <c r="S476" s="200">
        <v>37073</v>
      </c>
      <c r="T476" s="198"/>
      <c r="U476" s="198" t="s">
        <v>82</v>
      </c>
      <c r="V476" s="198" t="s">
        <v>1358</v>
      </c>
      <c r="W476" s="198" t="s">
        <v>1360</v>
      </c>
      <c r="X476" s="198"/>
      <c r="Y476" s="198"/>
      <c r="Z476" s="198">
        <v>1</v>
      </c>
      <c r="AA476" s="198"/>
      <c r="AB476" s="198">
        <v>603</v>
      </c>
      <c r="AC476" s="201" t="s">
        <v>2702</v>
      </c>
      <c r="AD476" s="201" t="s">
        <v>5143</v>
      </c>
      <c r="AE476" s="201">
        <v>0</v>
      </c>
    </row>
    <row r="477" spans="1:38" s="197" customFormat="1" x14ac:dyDescent="0.3">
      <c r="A477" s="226">
        <v>1998</v>
      </c>
      <c r="B477" s="185" t="s">
        <v>1793</v>
      </c>
      <c r="C477" s="185" t="s">
        <v>3967</v>
      </c>
      <c r="D477" s="185" t="s">
        <v>478</v>
      </c>
      <c r="E477" s="185" t="s">
        <v>3968</v>
      </c>
      <c r="F477" s="185" t="s">
        <v>3187</v>
      </c>
      <c r="G477" s="185" t="s">
        <v>3969</v>
      </c>
      <c r="H477" s="185"/>
      <c r="I477" s="195" t="s">
        <v>15</v>
      </c>
      <c r="J477" s="185" t="s">
        <v>16</v>
      </c>
      <c r="K477" s="185" t="s">
        <v>17</v>
      </c>
      <c r="L477" s="185" t="s">
        <v>4365</v>
      </c>
      <c r="M477" s="185" t="s">
        <v>3190</v>
      </c>
      <c r="N477" s="185" t="s">
        <v>4332</v>
      </c>
      <c r="O477" s="185" t="s">
        <v>3201</v>
      </c>
      <c r="P477" s="185" t="s">
        <v>3192</v>
      </c>
      <c r="Q477" s="185" t="s">
        <v>3193</v>
      </c>
      <c r="R477" s="185" t="s">
        <v>3194</v>
      </c>
      <c r="S477" s="196">
        <v>37135</v>
      </c>
      <c r="T477" s="185"/>
      <c r="U477" s="185" t="s">
        <v>5</v>
      </c>
      <c r="V477" s="185" t="s">
        <v>1794</v>
      </c>
      <c r="W477" s="185" t="s">
        <v>1795</v>
      </c>
      <c r="X477" s="185">
        <v>1</v>
      </c>
      <c r="Y477" s="185">
        <v>1</v>
      </c>
      <c r="Z477" s="185"/>
      <c r="AA477" s="185"/>
      <c r="AB477" s="185">
        <v>96</v>
      </c>
      <c r="AC477" s="197" t="s">
        <v>3057</v>
      </c>
      <c r="AD477" s="197" t="s">
        <v>3057</v>
      </c>
      <c r="AE477" s="197">
        <v>1</v>
      </c>
      <c r="AI477" s="197">
        <v>1</v>
      </c>
    </row>
    <row r="478" spans="1:38" s="221" customFormat="1" x14ac:dyDescent="0.3">
      <c r="A478" s="226">
        <v>1999</v>
      </c>
      <c r="B478" s="218" t="s">
        <v>3970</v>
      </c>
      <c r="C478" s="218" t="s">
        <v>4841</v>
      </c>
      <c r="D478" s="218" t="s">
        <v>3481</v>
      </c>
      <c r="E478" s="218" t="s">
        <v>3971</v>
      </c>
      <c r="F478" s="218" t="s">
        <v>3187</v>
      </c>
      <c r="G478" s="218" t="s">
        <v>4846</v>
      </c>
      <c r="H478" s="218"/>
      <c r="I478" s="219" t="s">
        <v>316</v>
      </c>
      <c r="J478" s="218" t="s">
        <v>317</v>
      </c>
      <c r="K478" s="218" t="s">
        <v>318</v>
      </c>
      <c r="L478" s="218" t="s">
        <v>3266</v>
      </c>
      <c r="M478" s="218" t="s">
        <v>3190</v>
      </c>
      <c r="N478" s="218" t="s">
        <v>4332</v>
      </c>
      <c r="O478" s="218" t="s">
        <v>3483</v>
      </c>
      <c r="P478" s="218" t="s">
        <v>3192</v>
      </c>
      <c r="Q478" s="218" t="s">
        <v>3193</v>
      </c>
      <c r="R478" s="218" t="s">
        <v>3194</v>
      </c>
      <c r="S478" s="220">
        <v>37073</v>
      </c>
      <c r="T478" s="218"/>
      <c r="U478" s="218" t="s">
        <v>82</v>
      </c>
      <c r="V478" s="218" t="s">
        <v>2359</v>
      </c>
      <c r="W478" s="218" t="s">
        <v>2360</v>
      </c>
      <c r="X478" s="218"/>
      <c r="Y478" s="218"/>
      <c r="Z478" s="218">
        <v>1</v>
      </c>
      <c r="AA478" s="218"/>
      <c r="AB478" s="218">
        <v>62</v>
      </c>
      <c r="AC478" s="221" t="s">
        <v>3058</v>
      </c>
      <c r="AD478" s="221" t="s">
        <v>5148</v>
      </c>
      <c r="AE478" s="221">
        <v>0</v>
      </c>
      <c r="AK478" s="221" t="s">
        <v>5174</v>
      </c>
      <c r="AL478" s="221">
        <v>1</v>
      </c>
    </row>
    <row r="479" spans="1:38" s="201" customFormat="1" x14ac:dyDescent="0.3">
      <c r="A479" s="226">
        <v>2000</v>
      </c>
      <c r="B479" s="198" t="s">
        <v>277</v>
      </c>
      <c r="C479" s="198" t="s">
        <v>4396</v>
      </c>
      <c r="D479" s="198" t="s">
        <v>3061</v>
      </c>
      <c r="E479" s="198"/>
      <c r="F479" s="198" t="s">
        <v>3187</v>
      </c>
      <c r="G479" s="198" t="s">
        <v>3972</v>
      </c>
      <c r="H479" s="198"/>
      <c r="I479" s="199" t="s">
        <v>35</v>
      </c>
      <c r="J479" s="198" t="s">
        <v>278</v>
      </c>
      <c r="K479" s="198" t="s">
        <v>280</v>
      </c>
      <c r="L479" s="198" t="s">
        <v>3973</v>
      </c>
      <c r="M479" s="198" t="s">
        <v>3217</v>
      </c>
      <c r="N479" s="198" t="s">
        <v>4332</v>
      </c>
      <c r="O479" s="198" t="s">
        <v>3201</v>
      </c>
      <c r="P479" s="198" t="s">
        <v>3192</v>
      </c>
      <c r="Q479" s="198" t="s">
        <v>3193</v>
      </c>
      <c r="R479" s="198" t="s">
        <v>3194</v>
      </c>
      <c r="S479" s="200">
        <v>37500</v>
      </c>
      <c r="T479" s="198"/>
      <c r="U479" s="198" t="s">
        <v>5</v>
      </c>
      <c r="V479" s="198" t="s">
        <v>279</v>
      </c>
      <c r="W479" s="198"/>
      <c r="X479" s="198"/>
      <c r="Y479" s="198">
        <v>1</v>
      </c>
      <c r="Z479" s="198"/>
      <c r="AA479" s="198"/>
      <c r="AB479" s="198">
        <v>22</v>
      </c>
      <c r="AC479" s="201" t="s">
        <v>3073</v>
      </c>
      <c r="AD479" s="201" t="s">
        <v>3057</v>
      </c>
      <c r="AE479" s="201">
        <v>0</v>
      </c>
    </row>
    <row r="480" spans="1:38" s="201" customFormat="1" x14ac:dyDescent="0.3">
      <c r="A480" s="226">
        <v>2001</v>
      </c>
      <c r="B480" s="198" t="s">
        <v>410</v>
      </c>
      <c r="C480" s="198" t="s">
        <v>4693</v>
      </c>
      <c r="D480" s="198" t="s">
        <v>3061</v>
      </c>
      <c r="E480" s="198" t="s">
        <v>2257</v>
      </c>
      <c r="F480" s="198" t="s">
        <v>3187</v>
      </c>
      <c r="G480" s="198" t="s">
        <v>4910</v>
      </c>
      <c r="H480" s="198"/>
      <c r="I480" s="199" t="s">
        <v>22</v>
      </c>
      <c r="J480" s="198" t="s">
        <v>395</v>
      </c>
      <c r="K480" s="198" t="s">
        <v>396</v>
      </c>
      <c r="L480" s="198" t="s">
        <v>4906</v>
      </c>
      <c r="M480" s="198" t="s">
        <v>3190</v>
      </c>
      <c r="N480" s="198" t="s">
        <v>4332</v>
      </c>
      <c r="O480" s="198" t="s">
        <v>3201</v>
      </c>
      <c r="P480" s="198" t="s">
        <v>3192</v>
      </c>
      <c r="Q480" s="198" t="s">
        <v>3193</v>
      </c>
      <c r="R480" s="198" t="s">
        <v>3194</v>
      </c>
      <c r="S480" s="200">
        <v>37865</v>
      </c>
      <c r="T480" s="198"/>
      <c r="U480" s="198" t="s">
        <v>5</v>
      </c>
      <c r="V480" s="198" t="s">
        <v>411</v>
      </c>
      <c r="W480" s="198" t="s">
        <v>412</v>
      </c>
      <c r="X480" s="198"/>
      <c r="Y480" s="198">
        <v>1</v>
      </c>
      <c r="Z480" s="198"/>
      <c r="AA480" s="198"/>
      <c r="AB480" s="198">
        <v>238</v>
      </c>
      <c r="AC480" s="201" t="s">
        <v>3057</v>
      </c>
      <c r="AD480" s="201" t="s">
        <v>3057</v>
      </c>
      <c r="AE480" s="201">
        <v>0</v>
      </c>
    </row>
    <row r="481" spans="1:38" s="197" customFormat="1" x14ac:dyDescent="0.3">
      <c r="A481" s="226">
        <v>2002</v>
      </c>
      <c r="B481" s="185" t="s">
        <v>281</v>
      </c>
      <c r="C481" s="185" t="s">
        <v>4557</v>
      </c>
      <c r="D481" s="185" t="s">
        <v>3283</v>
      </c>
      <c r="E481" s="185" t="s">
        <v>282</v>
      </c>
      <c r="F481" s="185" t="s">
        <v>4301</v>
      </c>
      <c r="G481" s="185" t="s">
        <v>4562</v>
      </c>
      <c r="H481" s="185"/>
      <c r="I481" s="195" t="s">
        <v>151</v>
      </c>
      <c r="J481" s="185" t="s">
        <v>56</v>
      </c>
      <c r="K481" s="185" t="s">
        <v>28</v>
      </c>
      <c r="L481" s="185" t="s">
        <v>3259</v>
      </c>
      <c r="M481" s="185" t="s">
        <v>3190</v>
      </c>
      <c r="N481" s="185" t="s">
        <v>4332</v>
      </c>
      <c r="O481" s="185" t="s">
        <v>3199</v>
      </c>
      <c r="P481" s="185" t="s">
        <v>3192</v>
      </c>
      <c r="Q481" s="185" t="s">
        <v>3193</v>
      </c>
      <c r="R481" s="185" t="s">
        <v>3194</v>
      </c>
      <c r="S481" s="196">
        <v>38231</v>
      </c>
      <c r="T481" s="185"/>
      <c r="U481" s="185" t="s">
        <v>82</v>
      </c>
      <c r="V481" s="185" t="s">
        <v>283</v>
      </c>
      <c r="W481" s="185" t="s">
        <v>284</v>
      </c>
      <c r="X481" s="185"/>
      <c r="Y481" s="185"/>
      <c r="Z481" s="185">
        <v>1</v>
      </c>
      <c r="AA481" s="185"/>
      <c r="AB481" s="185">
        <v>514</v>
      </c>
      <c r="AC481" s="197" t="s">
        <v>3069</v>
      </c>
      <c r="AD481" s="197" t="s">
        <v>5149</v>
      </c>
      <c r="AE481" s="197">
        <v>1</v>
      </c>
      <c r="AG481" s="197">
        <v>1</v>
      </c>
    </row>
    <row r="482" spans="1:38" s="197" customFormat="1" x14ac:dyDescent="0.3">
      <c r="A482" s="226">
        <v>2277</v>
      </c>
      <c r="B482" s="185" t="s">
        <v>5004</v>
      </c>
      <c r="C482" s="185" t="s">
        <v>5003</v>
      </c>
      <c r="D482" s="185" t="s">
        <v>5005</v>
      </c>
      <c r="E482" s="185" t="s">
        <v>282</v>
      </c>
      <c r="F482" s="185" t="s">
        <v>4301</v>
      </c>
      <c r="G482" s="185" t="s">
        <v>4562</v>
      </c>
      <c r="H482" s="185"/>
      <c r="I482" s="195" t="s">
        <v>151</v>
      </c>
      <c r="J482" s="185" t="s">
        <v>56</v>
      </c>
      <c r="K482" s="185" t="s">
        <v>28</v>
      </c>
      <c r="L482" s="185" t="s">
        <v>3259</v>
      </c>
      <c r="M482" s="185" t="s">
        <v>3190</v>
      </c>
      <c r="N482" s="185" t="s">
        <v>4332</v>
      </c>
      <c r="O482" s="185" t="s">
        <v>5006</v>
      </c>
      <c r="P482" s="185" t="s">
        <v>3192</v>
      </c>
      <c r="Q482" s="185" t="s">
        <v>3193</v>
      </c>
      <c r="R482" s="185" t="s">
        <v>3194</v>
      </c>
      <c r="S482" s="196">
        <v>44735</v>
      </c>
      <c r="T482" s="185">
        <v>1</v>
      </c>
      <c r="U482" s="185"/>
      <c r="V482" s="185"/>
      <c r="W482" s="185"/>
      <c r="X482" s="185"/>
      <c r="Y482" s="185">
        <v>1</v>
      </c>
      <c r="Z482" s="185"/>
      <c r="AA482" s="185"/>
      <c r="AB482" s="185">
        <v>145</v>
      </c>
      <c r="AC482" s="197" t="s">
        <v>3069</v>
      </c>
      <c r="AD482" s="197" t="s">
        <v>5149</v>
      </c>
      <c r="AE482" s="197">
        <v>1</v>
      </c>
      <c r="AG482" s="197">
        <v>1</v>
      </c>
    </row>
    <row r="483" spans="1:38" s="221" customFormat="1" x14ac:dyDescent="0.3">
      <c r="A483" s="226">
        <v>2003</v>
      </c>
      <c r="B483" s="218" t="s">
        <v>1696</v>
      </c>
      <c r="C483" s="218" t="s">
        <v>4977</v>
      </c>
      <c r="D483" s="218" t="s">
        <v>3365</v>
      </c>
      <c r="E483" s="218" t="s">
        <v>4738</v>
      </c>
      <c r="F483" s="218" t="s">
        <v>4301</v>
      </c>
      <c r="G483" s="218" t="s">
        <v>4731</v>
      </c>
      <c r="H483" s="218"/>
      <c r="I483" s="219" t="s">
        <v>110</v>
      </c>
      <c r="J483" s="218" t="s">
        <v>13</v>
      </c>
      <c r="K483" s="218" t="s">
        <v>14</v>
      </c>
      <c r="L483" s="218" t="s">
        <v>4615</v>
      </c>
      <c r="M483" s="218" t="s">
        <v>3190</v>
      </c>
      <c r="N483" s="218" t="s">
        <v>4332</v>
      </c>
      <c r="O483" s="218" t="s">
        <v>3312</v>
      </c>
      <c r="P483" s="218" t="s">
        <v>3192</v>
      </c>
      <c r="Q483" s="218" t="s">
        <v>3193</v>
      </c>
      <c r="R483" s="218" t="s">
        <v>3194</v>
      </c>
      <c r="S483" s="220">
        <v>38596</v>
      </c>
      <c r="T483" s="218"/>
      <c r="U483" s="218" t="s">
        <v>130</v>
      </c>
      <c r="V483" s="218" t="s">
        <v>1697</v>
      </c>
      <c r="W483" s="218" t="s">
        <v>1698</v>
      </c>
      <c r="X483" s="218"/>
      <c r="Y483" s="218"/>
      <c r="Z483" s="218"/>
      <c r="AA483" s="218">
        <v>1</v>
      </c>
      <c r="AB483" s="218">
        <v>19</v>
      </c>
      <c r="AC483" s="221" t="s">
        <v>2689</v>
      </c>
      <c r="AD483" s="221" t="s">
        <v>2689</v>
      </c>
      <c r="AE483" s="221">
        <v>1</v>
      </c>
      <c r="AF483" s="221">
        <v>1</v>
      </c>
      <c r="AK483" s="221" t="s">
        <v>5174</v>
      </c>
      <c r="AL483" s="221">
        <v>1</v>
      </c>
    </row>
    <row r="484" spans="1:38" s="221" customFormat="1" x14ac:dyDescent="0.3">
      <c r="A484" s="226">
        <v>2004</v>
      </c>
      <c r="B484" s="218" t="s">
        <v>3974</v>
      </c>
      <c r="C484" s="218" t="s">
        <v>4663</v>
      </c>
      <c r="D484" s="218" t="s">
        <v>3560</v>
      </c>
      <c r="E484" s="218" t="s">
        <v>3975</v>
      </c>
      <c r="F484" s="218" t="s">
        <v>4301</v>
      </c>
      <c r="G484" s="218" t="s">
        <v>4759</v>
      </c>
      <c r="H484" s="218"/>
      <c r="I484" s="219" t="s">
        <v>12</v>
      </c>
      <c r="J484" s="218" t="s">
        <v>13</v>
      </c>
      <c r="K484" s="218" t="s">
        <v>14</v>
      </c>
      <c r="L484" s="218" t="s">
        <v>4615</v>
      </c>
      <c r="M484" s="218" t="s">
        <v>3190</v>
      </c>
      <c r="N484" s="218" t="s">
        <v>4332</v>
      </c>
      <c r="O484" s="218" t="s">
        <v>3483</v>
      </c>
      <c r="P484" s="218" t="s">
        <v>3192</v>
      </c>
      <c r="Q484" s="218" t="s">
        <v>3193</v>
      </c>
      <c r="R484" s="218" t="s">
        <v>3194</v>
      </c>
      <c r="S484" s="220">
        <v>35309</v>
      </c>
      <c r="T484" s="218"/>
      <c r="U484" s="218" t="s">
        <v>82</v>
      </c>
      <c r="V484" s="218" t="s">
        <v>918</v>
      </c>
      <c r="W484" s="218" t="s">
        <v>919</v>
      </c>
      <c r="X484" s="218"/>
      <c r="Y484" s="218"/>
      <c r="Z484" s="218">
        <v>1</v>
      </c>
      <c r="AA484" s="218"/>
      <c r="AB484" s="218">
        <v>55</v>
      </c>
      <c r="AC484" s="221" t="s">
        <v>2689</v>
      </c>
      <c r="AD484" s="221" t="s">
        <v>2689</v>
      </c>
      <c r="AE484" s="221">
        <v>1</v>
      </c>
      <c r="AH484" s="221">
        <v>1</v>
      </c>
      <c r="AK484" s="221" t="s">
        <v>5174</v>
      </c>
      <c r="AL484" s="221">
        <v>1</v>
      </c>
    </row>
    <row r="485" spans="1:38" s="197" customFormat="1" x14ac:dyDescent="0.3">
      <c r="A485" s="226">
        <v>2005</v>
      </c>
      <c r="B485" s="185" t="s">
        <v>2062</v>
      </c>
      <c r="C485" s="185" t="s">
        <v>4818</v>
      </c>
      <c r="D485" s="185" t="s">
        <v>3245</v>
      </c>
      <c r="E485" s="185" t="s">
        <v>2063</v>
      </c>
      <c r="F485" s="185" t="s">
        <v>3187</v>
      </c>
      <c r="G485" s="185" t="s">
        <v>4347</v>
      </c>
      <c r="H485" s="185"/>
      <c r="I485" s="195" t="s">
        <v>367</v>
      </c>
      <c r="J485" s="185" t="s">
        <v>368</v>
      </c>
      <c r="K485" s="185" t="s">
        <v>369</v>
      </c>
      <c r="L485" s="185" t="s">
        <v>3700</v>
      </c>
      <c r="M485" s="185" t="s">
        <v>3190</v>
      </c>
      <c r="N485" s="185" t="s">
        <v>4332</v>
      </c>
      <c r="O485" s="185" t="s">
        <v>3201</v>
      </c>
      <c r="P485" s="185" t="s">
        <v>3192</v>
      </c>
      <c r="Q485" s="185" t="s">
        <v>3193</v>
      </c>
      <c r="R485" s="185" t="s">
        <v>3194</v>
      </c>
      <c r="S485" s="196">
        <v>38961</v>
      </c>
      <c r="T485" s="185"/>
      <c r="U485" s="185" t="s">
        <v>5</v>
      </c>
      <c r="V485" s="185" t="s">
        <v>2064</v>
      </c>
      <c r="W485" s="185" t="s">
        <v>2065</v>
      </c>
      <c r="X485" s="185">
        <v>1</v>
      </c>
      <c r="Y485" s="185">
        <v>1</v>
      </c>
      <c r="Z485" s="185"/>
      <c r="AA485" s="185"/>
      <c r="AB485" s="185">
        <v>274</v>
      </c>
      <c r="AC485" s="197" t="s">
        <v>3059</v>
      </c>
      <c r="AD485" s="185" t="s">
        <v>5149</v>
      </c>
      <c r="AE485" s="197">
        <v>1</v>
      </c>
      <c r="AH485" s="197">
        <v>1</v>
      </c>
      <c r="AK485" s="197" t="s">
        <v>5175</v>
      </c>
    </row>
    <row r="486" spans="1:38" s="201" customFormat="1" x14ac:dyDescent="0.3">
      <c r="A486" s="226">
        <v>2006</v>
      </c>
      <c r="B486" s="198" t="s">
        <v>1294</v>
      </c>
      <c r="C486" s="198" t="s">
        <v>3185</v>
      </c>
      <c r="D486" s="198" t="s">
        <v>3186</v>
      </c>
      <c r="E486" s="198"/>
      <c r="F486" s="198" t="s">
        <v>3187</v>
      </c>
      <c r="G486" s="198" t="s">
        <v>3976</v>
      </c>
      <c r="H486" s="198"/>
      <c r="I486" s="199" t="s">
        <v>722</v>
      </c>
      <c r="J486" s="198" t="s">
        <v>1290</v>
      </c>
      <c r="K486" s="198" t="s">
        <v>1292</v>
      </c>
      <c r="L486" s="198" t="s">
        <v>3629</v>
      </c>
      <c r="M486" s="198" t="s">
        <v>3190</v>
      </c>
      <c r="N486" s="198" t="s">
        <v>4332</v>
      </c>
      <c r="O486" s="198" t="s">
        <v>3191</v>
      </c>
      <c r="P486" s="198" t="s">
        <v>3192</v>
      </c>
      <c r="Q486" s="198" t="s">
        <v>3193</v>
      </c>
      <c r="R486" s="198" t="s">
        <v>3194</v>
      </c>
      <c r="S486" s="200">
        <v>38961</v>
      </c>
      <c r="T486" s="198"/>
      <c r="U486" s="198" t="s">
        <v>19</v>
      </c>
      <c r="V486" s="198" t="s">
        <v>1295</v>
      </c>
      <c r="W486" s="198" t="s">
        <v>1293</v>
      </c>
      <c r="X486" s="198">
        <v>1</v>
      </c>
      <c r="Y486" s="198"/>
      <c r="Z486" s="198"/>
      <c r="AA486" s="198"/>
      <c r="AB486" s="198">
        <v>101</v>
      </c>
      <c r="AC486" s="201" t="s">
        <v>3057</v>
      </c>
      <c r="AD486" s="201" t="s">
        <v>3057</v>
      </c>
      <c r="AE486" s="201">
        <v>0</v>
      </c>
    </row>
    <row r="487" spans="1:38" s="197" customFormat="1" x14ac:dyDescent="0.3">
      <c r="A487" s="226">
        <v>2007</v>
      </c>
      <c r="B487" s="185" t="s">
        <v>2519</v>
      </c>
      <c r="C487" s="185" t="s">
        <v>3977</v>
      </c>
      <c r="D487" s="185" t="s">
        <v>478</v>
      </c>
      <c r="E487" s="185" t="s">
        <v>2520</v>
      </c>
      <c r="F487" s="185" t="s">
        <v>3187</v>
      </c>
      <c r="G487" s="185" t="s">
        <v>3978</v>
      </c>
      <c r="H487" s="185"/>
      <c r="I487" s="195" t="s">
        <v>264</v>
      </c>
      <c r="J487" s="185" t="s">
        <v>265</v>
      </c>
      <c r="K487" s="185" t="s">
        <v>266</v>
      </c>
      <c r="L487" s="185" t="s">
        <v>4889</v>
      </c>
      <c r="M487" s="185" t="s">
        <v>3190</v>
      </c>
      <c r="N487" s="185" t="s">
        <v>4332</v>
      </c>
      <c r="O487" s="185" t="s">
        <v>3201</v>
      </c>
      <c r="P487" s="185" t="s">
        <v>3192</v>
      </c>
      <c r="Q487" s="185" t="s">
        <v>3193</v>
      </c>
      <c r="R487" s="185" t="s">
        <v>3194</v>
      </c>
      <c r="S487" s="196">
        <v>38961</v>
      </c>
      <c r="T487" s="185"/>
      <c r="U487" s="185" t="s">
        <v>5</v>
      </c>
      <c r="V487" s="185" t="s">
        <v>2521</v>
      </c>
      <c r="W487" s="185" t="s">
        <v>2522</v>
      </c>
      <c r="X487" s="185">
        <v>1</v>
      </c>
      <c r="Y487" s="185">
        <v>1</v>
      </c>
      <c r="Z487" s="185"/>
      <c r="AA487" s="185"/>
      <c r="AB487" s="185">
        <v>193</v>
      </c>
      <c r="AC487" s="197" t="s">
        <v>2687</v>
      </c>
      <c r="AD487" s="197" t="s">
        <v>2687</v>
      </c>
      <c r="AE487" s="197">
        <v>1</v>
      </c>
      <c r="AH487" s="197">
        <v>1</v>
      </c>
    </row>
    <row r="488" spans="1:38" s="197" customFormat="1" x14ac:dyDescent="0.3">
      <c r="A488" s="226">
        <v>2008</v>
      </c>
      <c r="B488" s="185" t="s">
        <v>183</v>
      </c>
      <c r="C488" s="185" t="s">
        <v>4821</v>
      </c>
      <c r="D488" s="185" t="s">
        <v>3965</v>
      </c>
      <c r="E488" s="185" t="s">
        <v>185</v>
      </c>
      <c r="F488" s="185" t="s">
        <v>3187</v>
      </c>
      <c r="G488" s="185" t="s">
        <v>4826</v>
      </c>
      <c r="H488" s="185"/>
      <c r="I488" s="195" t="s">
        <v>162</v>
      </c>
      <c r="J488" s="185" t="s">
        <v>3263</v>
      </c>
      <c r="K488" s="185" t="s">
        <v>163</v>
      </c>
      <c r="L488" s="185" t="s">
        <v>4960</v>
      </c>
      <c r="M488" s="185" t="s">
        <v>3217</v>
      </c>
      <c r="N488" s="185" t="s">
        <v>4332</v>
      </c>
      <c r="O488" s="185" t="s">
        <v>3254</v>
      </c>
      <c r="P488" s="185" t="s">
        <v>3192</v>
      </c>
      <c r="Q488" s="185" t="s">
        <v>3193</v>
      </c>
      <c r="R488" s="185" t="s">
        <v>3194</v>
      </c>
      <c r="S488" s="196">
        <v>40057</v>
      </c>
      <c r="T488" s="185"/>
      <c r="U488" s="185" t="s">
        <v>184</v>
      </c>
      <c r="V488" s="185" t="s">
        <v>186</v>
      </c>
      <c r="W488" s="185" t="s">
        <v>188</v>
      </c>
      <c r="X488" s="185"/>
      <c r="Y488" s="185"/>
      <c r="Z488" s="185"/>
      <c r="AA488" s="185">
        <v>1</v>
      </c>
      <c r="AB488" s="185">
        <v>873</v>
      </c>
      <c r="AC488" s="197" t="s">
        <v>3057</v>
      </c>
      <c r="AD488" s="197" t="s">
        <v>3057</v>
      </c>
      <c r="AE488" s="197">
        <v>1</v>
      </c>
      <c r="AI488" s="197">
        <v>1</v>
      </c>
    </row>
    <row r="489" spans="1:38" s="201" customFormat="1" x14ac:dyDescent="0.3">
      <c r="A489" s="226">
        <v>2009</v>
      </c>
      <c r="B489" s="198" t="s">
        <v>1903</v>
      </c>
      <c r="C489" s="198" t="s">
        <v>3979</v>
      </c>
      <c r="D489" s="198" t="s">
        <v>3245</v>
      </c>
      <c r="E489" s="198"/>
      <c r="F489" s="198" t="s">
        <v>3187</v>
      </c>
      <c r="G489" s="198" t="s">
        <v>4410</v>
      </c>
      <c r="H489" s="198"/>
      <c r="I489" s="199" t="s">
        <v>8</v>
      </c>
      <c r="J489" s="198" t="s">
        <v>1904</v>
      </c>
      <c r="K489" s="198" t="s">
        <v>1906</v>
      </c>
      <c r="L489" s="198" t="s">
        <v>3980</v>
      </c>
      <c r="M489" s="198" t="s">
        <v>3217</v>
      </c>
      <c r="N489" s="198" t="s">
        <v>3205</v>
      </c>
      <c r="O489" s="198" t="s">
        <v>3201</v>
      </c>
      <c r="P489" s="198" t="s">
        <v>3192</v>
      </c>
      <c r="Q489" s="198" t="s">
        <v>3193</v>
      </c>
      <c r="R489" s="198" t="s">
        <v>3194</v>
      </c>
      <c r="S489" s="200">
        <v>39692</v>
      </c>
      <c r="T489" s="198"/>
      <c r="U489" s="198" t="s">
        <v>5</v>
      </c>
      <c r="V489" s="198" t="s">
        <v>1905</v>
      </c>
      <c r="W489" s="198" t="s">
        <v>1907</v>
      </c>
      <c r="X489" s="198"/>
      <c r="Y489" s="198">
        <v>1</v>
      </c>
      <c r="Z489" s="198"/>
      <c r="AA489" s="198"/>
      <c r="AB489" s="198">
        <v>16</v>
      </c>
      <c r="AC489" s="201" t="s">
        <v>3057</v>
      </c>
      <c r="AD489" s="201" t="s">
        <v>3057</v>
      </c>
      <c r="AE489" s="201">
        <v>0</v>
      </c>
    </row>
    <row r="490" spans="1:38" s="197" customFormat="1" x14ac:dyDescent="0.3">
      <c r="A490" s="226">
        <v>2010</v>
      </c>
      <c r="B490" s="185" t="s">
        <v>742</v>
      </c>
      <c r="C490" s="185" t="s">
        <v>3981</v>
      </c>
      <c r="D490" s="185" t="s">
        <v>3245</v>
      </c>
      <c r="E490" s="185" t="s">
        <v>743</v>
      </c>
      <c r="F490" s="185" t="s">
        <v>3187</v>
      </c>
      <c r="G490" s="185" t="s">
        <v>4869</v>
      </c>
      <c r="H490" s="185"/>
      <c r="I490" s="195" t="s">
        <v>734</v>
      </c>
      <c r="J490" s="185" t="s">
        <v>735</v>
      </c>
      <c r="K490" s="185" t="s">
        <v>736</v>
      </c>
      <c r="L490" s="185" t="s">
        <v>3690</v>
      </c>
      <c r="M490" s="185" t="s">
        <v>3190</v>
      </c>
      <c r="N490" s="185" t="s">
        <v>4332</v>
      </c>
      <c r="O490" s="185" t="s">
        <v>3201</v>
      </c>
      <c r="P490" s="185" t="s">
        <v>3192</v>
      </c>
      <c r="Q490" s="185" t="s">
        <v>3193</v>
      </c>
      <c r="R490" s="185" t="s">
        <v>3194</v>
      </c>
      <c r="S490" s="196">
        <v>40057</v>
      </c>
      <c r="T490" s="185"/>
      <c r="U490" s="185" t="s">
        <v>5</v>
      </c>
      <c r="V490" s="185" t="s">
        <v>744</v>
      </c>
      <c r="W490" s="185" t="s">
        <v>745</v>
      </c>
      <c r="X490" s="185">
        <v>1</v>
      </c>
      <c r="Y490" s="185">
        <v>1</v>
      </c>
      <c r="Z490" s="185"/>
      <c r="AA490" s="185"/>
      <c r="AB490" s="185">
        <v>138</v>
      </c>
      <c r="AC490" s="197" t="s">
        <v>3057</v>
      </c>
      <c r="AD490" s="197" t="s">
        <v>3057</v>
      </c>
      <c r="AE490" s="197">
        <v>1</v>
      </c>
      <c r="AG490" s="197">
        <v>1</v>
      </c>
    </row>
    <row r="491" spans="1:38" s="201" customFormat="1" x14ac:dyDescent="0.3">
      <c r="A491" s="226">
        <v>2011</v>
      </c>
      <c r="B491" s="198" t="s">
        <v>571</v>
      </c>
      <c r="C491" s="198" t="s">
        <v>3982</v>
      </c>
      <c r="D491" s="198" t="s">
        <v>478</v>
      </c>
      <c r="E491" s="198" t="s">
        <v>572</v>
      </c>
      <c r="F491" s="198" t="s">
        <v>3187</v>
      </c>
      <c r="G491" s="198" t="s">
        <v>3983</v>
      </c>
      <c r="H491" s="198"/>
      <c r="I491" s="199" t="s">
        <v>316</v>
      </c>
      <c r="J491" s="198" t="s">
        <v>317</v>
      </c>
      <c r="K491" s="198" t="s">
        <v>318</v>
      </c>
      <c r="L491" s="198" t="s">
        <v>3266</v>
      </c>
      <c r="M491" s="198" t="s">
        <v>3190</v>
      </c>
      <c r="N491" s="198" t="s">
        <v>4332</v>
      </c>
      <c r="O491" s="198" t="s">
        <v>3201</v>
      </c>
      <c r="P491" s="198" t="s">
        <v>3192</v>
      </c>
      <c r="Q491" s="198" t="s">
        <v>3193</v>
      </c>
      <c r="R491" s="198" t="s">
        <v>3194</v>
      </c>
      <c r="S491" s="200">
        <v>40422</v>
      </c>
      <c r="T491" s="198"/>
      <c r="U491" s="198" t="s">
        <v>5</v>
      </c>
      <c r="V491" s="198" t="s">
        <v>573</v>
      </c>
      <c r="W491" s="198" t="s">
        <v>574</v>
      </c>
      <c r="X491" s="198">
        <v>1</v>
      </c>
      <c r="Y491" s="198">
        <v>1</v>
      </c>
      <c r="Z491" s="198"/>
      <c r="AA491" s="198"/>
      <c r="AB491" s="198">
        <v>242</v>
      </c>
      <c r="AC491" s="201" t="s">
        <v>3058</v>
      </c>
      <c r="AD491" s="201" t="s">
        <v>5148</v>
      </c>
      <c r="AE491" s="201">
        <v>0</v>
      </c>
    </row>
    <row r="492" spans="1:38" s="221" customFormat="1" x14ac:dyDescent="0.3">
      <c r="A492" s="226">
        <v>2012</v>
      </c>
      <c r="B492" s="218" t="s">
        <v>3984</v>
      </c>
      <c r="C492" s="218" t="s">
        <v>4978</v>
      </c>
      <c r="D492" s="218" t="s">
        <v>3563</v>
      </c>
      <c r="E492" s="218" t="s">
        <v>3985</v>
      </c>
      <c r="F492" s="218" t="s">
        <v>4301</v>
      </c>
      <c r="G492" s="218" t="s">
        <v>4469</v>
      </c>
      <c r="H492" s="218"/>
      <c r="I492" s="219" t="s">
        <v>1</v>
      </c>
      <c r="J492" s="218" t="s">
        <v>2</v>
      </c>
      <c r="K492" s="218" t="s">
        <v>3</v>
      </c>
      <c r="L492" s="218" t="s">
        <v>2665</v>
      </c>
      <c r="M492" s="218" t="s">
        <v>3190</v>
      </c>
      <c r="N492" s="218" t="s">
        <v>4332</v>
      </c>
      <c r="O492" s="218" t="s">
        <v>3354</v>
      </c>
      <c r="P492" s="218" t="s">
        <v>3192</v>
      </c>
      <c r="Q492" s="218" t="s">
        <v>3193</v>
      </c>
      <c r="R492" s="218" t="s">
        <v>3194</v>
      </c>
      <c r="S492" s="220">
        <v>40787</v>
      </c>
      <c r="T492" s="218"/>
      <c r="U492" s="218" t="s">
        <v>184</v>
      </c>
      <c r="V492" s="218" t="s">
        <v>3985</v>
      </c>
      <c r="W492" s="218" t="s">
        <v>258</v>
      </c>
      <c r="X492" s="218"/>
      <c r="Y492" s="218"/>
      <c r="Z492" s="218"/>
      <c r="AA492" s="218">
        <v>1</v>
      </c>
      <c r="AB492" s="218">
        <v>131</v>
      </c>
      <c r="AC492" s="221" t="s">
        <v>2702</v>
      </c>
      <c r="AD492" s="221" t="s">
        <v>5137</v>
      </c>
      <c r="AE492" s="221">
        <v>0</v>
      </c>
      <c r="AK492" s="221" t="s">
        <v>5174</v>
      </c>
      <c r="AL492" s="221">
        <v>1</v>
      </c>
    </row>
    <row r="493" spans="1:38" s="201" customFormat="1" x14ac:dyDescent="0.3">
      <c r="A493" s="226">
        <v>2013</v>
      </c>
      <c r="B493" s="198" t="s">
        <v>3986</v>
      </c>
      <c r="C493" s="198" t="s">
        <v>4534</v>
      </c>
      <c r="D493" s="198" t="s">
        <v>3199</v>
      </c>
      <c r="E493" s="198" t="s">
        <v>527</v>
      </c>
      <c r="F493" s="198" t="s">
        <v>3187</v>
      </c>
      <c r="G493" s="198" t="s">
        <v>3987</v>
      </c>
      <c r="H493" s="198"/>
      <c r="I493" s="199" t="s">
        <v>528</v>
      </c>
      <c r="J493" s="198" t="s">
        <v>529</v>
      </c>
      <c r="K493" s="198" t="s">
        <v>530</v>
      </c>
      <c r="L493" s="198" t="s">
        <v>3635</v>
      </c>
      <c r="M493" s="198" t="s">
        <v>3190</v>
      </c>
      <c r="N493" s="198" t="s">
        <v>4332</v>
      </c>
      <c r="O493" s="198" t="s">
        <v>3199</v>
      </c>
      <c r="P493" s="198" t="s">
        <v>3192</v>
      </c>
      <c r="Q493" s="198" t="s">
        <v>3193</v>
      </c>
      <c r="R493" s="198" t="s">
        <v>3194</v>
      </c>
      <c r="S493" s="200">
        <v>41730</v>
      </c>
      <c r="T493" s="198"/>
      <c r="U493" s="198" t="s">
        <v>82</v>
      </c>
      <c r="V493" s="198" t="s">
        <v>5036</v>
      </c>
      <c r="W493" s="198" t="s">
        <v>531</v>
      </c>
      <c r="X493" s="198"/>
      <c r="Y493" s="198"/>
      <c r="Z493" s="198">
        <v>1</v>
      </c>
      <c r="AA493" s="198"/>
      <c r="AB493" s="198">
        <v>636</v>
      </c>
      <c r="AC493" s="201" t="s">
        <v>4993</v>
      </c>
      <c r="AD493" s="201" t="s">
        <v>5145</v>
      </c>
      <c r="AE493" s="204">
        <v>0</v>
      </c>
    </row>
    <row r="494" spans="1:38" s="197" customFormat="1" x14ac:dyDescent="0.3">
      <c r="A494" s="226">
        <v>2014</v>
      </c>
      <c r="B494" s="185" t="s">
        <v>3988</v>
      </c>
      <c r="C494" s="185" t="s">
        <v>4345</v>
      </c>
      <c r="D494" s="185" t="s">
        <v>3061</v>
      </c>
      <c r="E494" s="185" t="s">
        <v>3989</v>
      </c>
      <c r="F494" s="185" t="s">
        <v>3187</v>
      </c>
      <c r="G494" s="185" t="s">
        <v>3990</v>
      </c>
      <c r="H494" s="185"/>
      <c r="I494" s="195" t="s">
        <v>1782</v>
      </c>
      <c r="J494" s="185" t="s">
        <v>1783</v>
      </c>
      <c r="K494" s="185" t="s">
        <v>1784</v>
      </c>
      <c r="L494" s="185" t="s">
        <v>2672</v>
      </c>
      <c r="M494" s="185" t="s">
        <v>3190</v>
      </c>
      <c r="N494" s="185" t="s">
        <v>4332</v>
      </c>
      <c r="O494" s="185" t="s">
        <v>3201</v>
      </c>
      <c r="P494" s="185" t="s">
        <v>3192</v>
      </c>
      <c r="Q494" s="185" t="s">
        <v>3193</v>
      </c>
      <c r="R494" s="185" t="s">
        <v>3194</v>
      </c>
      <c r="S494" s="196">
        <v>43409</v>
      </c>
      <c r="T494" s="185"/>
      <c r="U494" s="185" t="s">
        <v>5021</v>
      </c>
      <c r="V494" s="185"/>
      <c r="W494" s="185"/>
      <c r="X494" s="185"/>
      <c r="Y494" s="185">
        <v>1</v>
      </c>
      <c r="Z494" s="185"/>
      <c r="AA494" s="185"/>
      <c r="AB494" s="185">
        <v>117</v>
      </c>
      <c r="AC494" s="197" t="s">
        <v>3060</v>
      </c>
      <c r="AD494" s="197" t="s">
        <v>5146</v>
      </c>
      <c r="AE494" s="197">
        <v>1</v>
      </c>
      <c r="AG494" s="197">
        <v>1</v>
      </c>
    </row>
    <row r="495" spans="1:38" s="221" customFormat="1" x14ac:dyDescent="0.3">
      <c r="A495" s="226">
        <v>2015</v>
      </c>
      <c r="B495" s="218" t="s">
        <v>3991</v>
      </c>
      <c r="C495" s="218" t="s">
        <v>4833</v>
      </c>
      <c r="D495" s="218" t="s">
        <v>3481</v>
      </c>
      <c r="E495" s="218" t="s">
        <v>4834</v>
      </c>
      <c r="F495" s="218" t="s">
        <v>3187</v>
      </c>
      <c r="G495" s="218" t="s">
        <v>4829</v>
      </c>
      <c r="H495" s="218" t="s">
        <v>496</v>
      </c>
      <c r="I495" s="219" t="s">
        <v>156</v>
      </c>
      <c r="J495" s="218" t="s">
        <v>487</v>
      </c>
      <c r="K495" s="218" t="s">
        <v>488</v>
      </c>
      <c r="L495" s="218" t="s">
        <v>4827</v>
      </c>
      <c r="M495" s="218" t="s">
        <v>3217</v>
      </c>
      <c r="N495" s="218" t="s">
        <v>3205</v>
      </c>
      <c r="O495" s="218" t="s">
        <v>3483</v>
      </c>
      <c r="P495" s="218" t="s">
        <v>3192</v>
      </c>
      <c r="Q495" s="218" t="s">
        <v>3193</v>
      </c>
      <c r="R495" s="218" t="s">
        <v>3194</v>
      </c>
      <c r="S495" s="220">
        <v>43480</v>
      </c>
      <c r="T495" s="218"/>
      <c r="U495" s="218" t="s">
        <v>82</v>
      </c>
      <c r="V495" s="218" t="s">
        <v>495</v>
      </c>
      <c r="W495" s="218" t="s">
        <v>497</v>
      </c>
      <c r="X495" s="218"/>
      <c r="Y495" s="218"/>
      <c r="Z495" s="218">
        <v>1</v>
      </c>
      <c r="AA495" s="218"/>
      <c r="AB495" s="218">
        <v>56</v>
      </c>
      <c r="AC495" s="221" t="s">
        <v>3057</v>
      </c>
      <c r="AD495" s="221" t="s">
        <v>3057</v>
      </c>
      <c r="AE495" s="221">
        <v>1</v>
      </c>
      <c r="AH495" s="221">
        <v>1</v>
      </c>
      <c r="AK495" s="221" t="s">
        <v>5174</v>
      </c>
      <c r="AL495" s="221">
        <v>1</v>
      </c>
    </row>
    <row r="496" spans="1:38" s="217" customFormat="1" x14ac:dyDescent="0.3">
      <c r="A496" s="226">
        <v>2016</v>
      </c>
      <c r="B496" s="216" t="s">
        <v>3992</v>
      </c>
      <c r="C496" s="216" t="s">
        <v>5109</v>
      </c>
      <c r="D496" s="216" t="s">
        <v>3267</v>
      </c>
      <c r="E496" s="216" t="s">
        <v>3993</v>
      </c>
      <c r="F496" s="216" t="s">
        <v>4301</v>
      </c>
      <c r="G496" s="216" t="s">
        <v>3994</v>
      </c>
      <c r="H496" s="216"/>
      <c r="I496" s="227" t="s">
        <v>22</v>
      </c>
      <c r="J496" s="216" t="s">
        <v>395</v>
      </c>
      <c r="K496" s="216" t="s">
        <v>396</v>
      </c>
      <c r="L496" s="216" t="s">
        <v>4906</v>
      </c>
      <c r="M496" s="216" t="s">
        <v>3231</v>
      </c>
      <c r="N496" s="216" t="s">
        <v>3205</v>
      </c>
      <c r="O496" s="216" t="s">
        <v>3201</v>
      </c>
      <c r="P496" s="216" t="s">
        <v>3192</v>
      </c>
      <c r="Q496" s="216" t="s">
        <v>3193</v>
      </c>
      <c r="R496" s="216" t="s">
        <v>3194</v>
      </c>
      <c r="S496" s="228">
        <v>43535</v>
      </c>
      <c r="T496" s="216">
        <v>2</v>
      </c>
      <c r="U496" s="216" t="s">
        <v>0</v>
      </c>
      <c r="V496" s="216" t="s">
        <v>3076</v>
      </c>
      <c r="W496" s="216"/>
      <c r="X496" s="216"/>
      <c r="Y496" s="216">
        <v>1</v>
      </c>
      <c r="Z496" s="216"/>
      <c r="AA496" s="216"/>
      <c r="AB496" s="216">
        <v>50</v>
      </c>
      <c r="AC496" s="217" t="s">
        <v>3057</v>
      </c>
      <c r="AD496" s="217" t="s">
        <v>3057</v>
      </c>
      <c r="AE496" s="217">
        <v>1</v>
      </c>
      <c r="AH496" s="217">
        <v>1</v>
      </c>
      <c r="AK496" s="217" t="s">
        <v>5174</v>
      </c>
      <c r="AL496" s="221">
        <v>1</v>
      </c>
    </row>
    <row r="497" spans="1:38" s="221" customFormat="1" x14ac:dyDescent="0.3">
      <c r="A497" s="226">
        <v>2018</v>
      </c>
      <c r="B497" s="218" t="s">
        <v>3996</v>
      </c>
      <c r="C497" s="218" t="s">
        <v>5124</v>
      </c>
      <c r="D497" s="218" t="s">
        <v>3269</v>
      </c>
      <c r="E497" s="218" t="s">
        <v>3997</v>
      </c>
      <c r="F497" s="218" t="s">
        <v>4301</v>
      </c>
      <c r="G497" s="218" t="s">
        <v>4518</v>
      </c>
      <c r="H497" s="218"/>
      <c r="I497" s="219" t="s">
        <v>323</v>
      </c>
      <c r="J497" s="218" t="s">
        <v>324</v>
      </c>
      <c r="K497" s="218" t="s">
        <v>325</v>
      </c>
      <c r="L497" s="218" t="s">
        <v>2668</v>
      </c>
      <c r="M497" s="218" t="s">
        <v>3217</v>
      </c>
      <c r="N497" s="218" t="s">
        <v>3205</v>
      </c>
      <c r="O497" s="218" t="s">
        <v>3201</v>
      </c>
      <c r="P497" s="218" t="s">
        <v>3192</v>
      </c>
      <c r="Q497" s="218" t="s">
        <v>3193</v>
      </c>
      <c r="R497" s="218" t="s">
        <v>3194</v>
      </c>
      <c r="S497" s="220">
        <v>44075</v>
      </c>
      <c r="T497" s="218"/>
      <c r="U497" s="218"/>
      <c r="V497" s="218"/>
      <c r="W497" s="218"/>
      <c r="X497" s="218"/>
      <c r="Y497" s="218">
        <v>1</v>
      </c>
      <c r="Z497" s="218"/>
      <c r="AA497" s="218"/>
      <c r="AB497" s="218">
        <v>32</v>
      </c>
      <c r="AC497" s="221" t="s">
        <v>2689</v>
      </c>
      <c r="AD497" s="221" t="s">
        <v>2689</v>
      </c>
      <c r="AE497" s="221">
        <v>1</v>
      </c>
      <c r="AH497" s="221">
        <v>1</v>
      </c>
      <c r="AK497" s="221" t="s">
        <v>5174</v>
      </c>
      <c r="AL497" s="221">
        <v>1</v>
      </c>
    </row>
    <row r="498" spans="1:38" s="201" customFormat="1" x14ac:dyDescent="0.3">
      <c r="A498" s="226">
        <v>2019</v>
      </c>
      <c r="B498" s="198" t="s">
        <v>2283</v>
      </c>
      <c r="C498" s="198" t="s">
        <v>4806</v>
      </c>
      <c r="D498" s="198" t="s">
        <v>3061</v>
      </c>
      <c r="E498" s="198" t="s">
        <v>2284</v>
      </c>
      <c r="F498" s="198" t="s">
        <v>3187</v>
      </c>
      <c r="G498" s="198" t="s">
        <v>4799</v>
      </c>
      <c r="H498" s="198"/>
      <c r="I498" s="199" t="s">
        <v>590</v>
      </c>
      <c r="J498" s="198" t="s">
        <v>654</v>
      </c>
      <c r="K498" s="198" t="s">
        <v>655</v>
      </c>
      <c r="L498" s="198" t="s">
        <v>4797</v>
      </c>
      <c r="M498" s="198" t="s">
        <v>3190</v>
      </c>
      <c r="N498" s="198" t="s">
        <v>4332</v>
      </c>
      <c r="O498" s="198" t="s">
        <v>3201</v>
      </c>
      <c r="P498" s="198" t="s">
        <v>3192</v>
      </c>
      <c r="Q498" s="198" t="s">
        <v>3193</v>
      </c>
      <c r="R498" s="198" t="s">
        <v>3194</v>
      </c>
      <c r="S498" s="200">
        <v>33848</v>
      </c>
      <c r="T498" s="198"/>
      <c r="U498" s="198" t="s">
        <v>5</v>
      </c>
      <c r="V498" s="198" t="s">
        <v>2285</v>
      </c>
      <c r="W498" s="198" t="s">
        <v>2286</v>
      </c>
      <c r="X498" s="198"/>
      <c r="Y498" s="198">
        <v>1</v>
      </c>
      <c r="Z498" s="198"/>
      <c r="AA498" s="198"/>
      <c r="AB498" s="198">
        <v>42</v>
      </c>
      <c r="AC498" s="201" t="s">
        <v>2709</v>
      </c>
      <c r="AD498" s="201" t="s">
        <v>2709</v>
      </c>
      <c r="AE498" s="201">
        <v>0</v>
      </c>
    </row>
    <row r="499" spans="1:38" s="221" customFormat="1" x14ac:dyDescent="0.3">
      <c r="A499" s="226">
        <v>2020</v>
      </c>
      <c r="B499" s="218" t="s">
        <v>3999</v>
      </c>
      <c r="C499" s="218" t="s">
        <v>5046</v>
      </c>
      <c r="D499" s="218" t="s">
        <v>3269</v>
      </c>
      <c r="E499" s="218" t="s">
        <v>4000</v>
      </c>
      <c r="F499" s="218" t="s">
        <v>4301</v>
      </c>
      <c r="G499" s="218" t="s">
        <v>4714</v>
      </c>
      <c r="H499" s="218"/>
      <c r="I499" s="219" t="s">
        <v>110</v>
      </c>
      <c r="J499" s="218" t="s">
        <v>13</v>
      </c>
      <c r="K499" s="218" t="s">
        <v>14</v>
      </c>
      <c r="L499" s="218" t="s">
        <v>4615</v>
      </c>
      <c r="M499" s="218" t="s">
        <v>3217</v>
      </c>
      <c r="N499" s="218" t="s">
        <v>4332</v>
      </c>
      <c r="O499" s="218" t="s">
        <v>3201</v>
      </c>
      <c r="P499" s="218" t="s">
        <v>3192</v>
      </c>
      <c r="Q499" s="218" t="s">
        <v>3193</v>
      </c>
      <c r="R499" s="218" t="s">
        <v>3194</v>
      </c>
      <c r="S499" s="220">
        <v>41821</v>
      </c>
      <c r="T499" s="218"/>
      <c r="U499" s="218"/>
      <c r="V499" s="218"/>
      <c r="W499" s="218"/>
      <c r="X499" s="218">
        <v>1</v>
      </c>
      <c r="Y499" s="218">
        <v>1</v>
      </c>
      <c r="Z499" s="218"/>
      <c r="AA499" s="218"/>
      <c r="AB499" s="218">
        <v>90</v>
      </c>
      <c r="AC499" s="221" t="s">
        <v>2689</v>
      </c>
      <c r="AD499" s="221" t="s">
        <v>2689</v>
      </c>
      <c r="AE499" s="221">
        <v>0</v>
      </c>
      <c r="AK499" s="221" t="s">
        <v>5174</v>
      </c>
      <c r="AL499" s="221">
        <v>1</v>
      </c>
    </row>
    <row r="500" spans="1:38" s="201" customFormat="1" x14ac:dyDescent="0.3">
      <c r="A500" s="226">
        <v>2021</v>
      </c>
      <c r="B500" s="198" t="s">
        <v>535</v>
      </c>
      <c r="C500" s="198" t="s">
        <v>4001</v>
      </c>
      <c r="D500" s="198" t="s">
        <v>3186</v>
      </c>
      <c r="E500" s="198" t="s">
        <v>4002</v>
      </c>
      <c r="F500" s="198" t="s">
        <v>3187</v>
      </c>
      <c r="G500" s="198" t="s">
        <v>4003</v>
      </c>
      <c r="H500" s="198"/>
      <c r="I500" s="199" t="s">
        <v>110</v>
      </c>
      <c r="J500" s="198" t="s">
        <v>13</v>
      </c>
      <c r="K500" s="198" t="s">
        <v>14</v>
      </c>
      <c r="L500" s="198" t="s">
        <v>4615</v>
      </c>
      <c r="M500" s="198" t="s">
        <v>3190</v>
      </c>
      <c r="N500" s="198" t="s">
        <v>4332</v>
      </c>
      <c r="O500" s="198" t="s">
        <v>3191</v>
      </c>
      <c r="P500" s="198" t="s">
        <v>3192</v>
      </c>
      <c r="Q500" s="198" t="s">
        <v>3193</v>
      </c>
      <c r="R500" s="198" t="s">
        <v>3194</v>
      </c>
      <c r="S500" s="200">
        <v>27164</v>
      </c>
      <c r="T500" s="198"/>
      <c r="U500" s="198" t="s">
        <v>19</v>
      </c>
      <c r="V500" s="198" t="s">
        <v>536</v>
      </c>
      <c r="W500" s="198" t="s">
        <v>537</v>
      </c>
      <c r="X500" s="198">
        <v>1</v>
      </c>
      <c r="Y500" s="198"/>
      <c r="Z500" s="198"/>
      <c r="AA500" s="198"/>
      <c r="AB500" s="198">
        <v>122</v>
      </c>
      <c r="AC500" s="201" t="s">
        <v>2689</v>
      </c>
      <c r="AD500" s="201" t="s">
        <v>2689</v>
      </c>
      <c r="AE500" s="201">
        <v>0</v>
      </c>
    </row>
    <row r="501" spans="1:38" s="197" customFormat="1" x14ac:dyDescent="0.3">
      <c r="A501" s="226">
        <v>2022</v>
      </c>
      <c r="B501" s="185" t="s">
        <v>532</v>
      </c>
      <c r="C501" s="185" t="s">
        <v>4383</v>
      </c>
      <c r="D501" s="185" t="s">
        <v>3061</v>
      </c>
      <c r="E501" s="185" t="s">
        <v>1945</v>
      </c>
      <c r="F501" s="185" t="s">
        <v>3187</v>
      </c>
      <c r="G501" s="185" t="s">
        <v>4004</v>
      </c>
      <c r="H501" s="185"/>
      <c r="I501" s="195" t="s">
        <v>12</v>
      </c>
      <c r="J501" s="185" t="s">
        <v>13</v>
      </c>
      <c r="K501" s="185" t="s">
        <v>14</v>
      </c>
      <c r="L501" s="185" t="s">
        <v>4615</v>
      </c>
      <c r="M501" s="185" t="s">
        <v>3190</v>
      </c>
      <c r="N501" s="185" t="s">
        <v>4332</v>
      </c>
      <c r="O501" s="185" t="s">
        <v>3201</v>
      </c>
      <c r="P501" s="185" t="s">
        <v>3192</v>
      </c>
      <c r="Q501" s="185" t="s">
        <v>3193</v>
      </c>
      <c r="R501" s="185" t="s">
        <v>3194</v>
      </c>
      <c r="S501" s="196">
        <v>33117</v>
      </c>
      <c r="T501" s="185"/>
      <c r="U501" s="185" t="s">
        <v>5</v>
      </c>
      <c r="V501" s="185" t="s">
        <v>533</v>
      </c>
      <c r="W501" s="185" t="s">
        <v>534</v>
      </c>
      <c r="X501" s="185"/>
      <c r="Y501" s="185">
        <v>1</v>
      </c>
      <c r="Z501" s="185"/>
      <c r="AA501" s="185"/>
      <c r="AB501" s="185">
        <v>276</v>
      </c>
      <c r="AC501" s="197" t="s">
        <v>2689</v>
      </c>
      <c r="AD501" s="197" t="s">
        <v>2689</v>
      </c>
      <c r="AE501" s="197">
        <v>1</v>
      </c>
      <c r="AG501" s="197">
        <v>1</v>
      </c>
    </row>
    <row r="502" spans="1:38" s="197" customFormat="1" x14ac:dyDescent="0.3">
      <c r="A502" s="226">
        <v>2023</v>
      </c>
      <c r="B502" s="185" t="s">
        <v>273</v>
      </c>
      <c r="C502" s="185" t="s">
        <v>4664</v>
      </c>
      <c r="D502" s="185" t="s">
        <v>3061</v>
      </c>
      <c r="E502" s="185" t="s">
        <v>274</v>
      </c>
      <c r="F502" s="185" t="s">
        <v>3187</v>
      </c>
      <c r="G502" s="185" t="s">
        <v>4005</v>
      </c>
      <c r="H502" s="185"/>
      <c r="I502" s="195" t="s">
        <v>12</v>
      </c>
      <c r="J502" s="185" t="s">
        <v>13</v>
      </c>
      <c r="K502" s="185" t="s">
        <v>14</v>
      </c>
      <c r="L502" s="185" t="s">
        <v>4615</v>
      </c>
      <c r="M502" s="185" t="s">
        <v>3190</v>
      </c>
      <c r="N502" s="185" t="s">
        <v>4332</v>
      </c>
      <c r="O502" s="185" t="s">
        <v>3201</v>
      </c>
      <c r="P502" s="185" t="s">
        <v>3192</v>
      </c>
      <c r="Q502" s="185" t="s">
        <v>3193</v>
      </c>
      <c r="R502" s="185" t="s">
        <v>3194</v>
      </c>
      <c r="S502" s="196">
        <v>33117</v>
      </c>
      <c r="T502" s="185"/>
      <c r="U502" s="185" t="s">
        <v>5</v>
      </c>
      <c r="V502" s="185" t="s">
        <v>275</v>
      </c>
      <c r="W502" s="185" t="s">
        <v>276</v>
      </c>
      <c r="X502" s="185"/>
      <c r="Y502" s="185">
        <v>1</v>
      </c>
      <c r="Z502" s="185"/>
      <c r="AA502" s="185"/>
      <c r="AB502" s="185">
        <v>222</v>
      </c>
      <c r="AC502" s="197" t="s">
        <v>2689</v>
      </c>
      <c r="AD502" s="197" t="s">
        <v>2689</v>
      </c>
      <c r="AE502" s="197">
        <v>1</v>
      </c>
      <c r="AH502" s="197">
        <v>1</v>
      </c>
    </row>
    <row r="503" spans="1:38" s="221" customFormat="1" x14ac:dyDescent="0.3">
      <c r="A503" s="226">
        <v>2024</v>
      </c>
      <c r="B503" s="218" t="s">
        <v>944</v>
      </c>
      <c r="C503" s="218" t="s">
        <v>4665</v>
      </c>
      <c r="D503" s="218" t="s">
        <v>3312</v>
      </c>
      <c r="E503" s="218" t="s">
        <v>945</v>
      </c>
      <c r="F503" s="218" t="s">
        <v>3187</v>
      </c>
      <c r="G503" s="218" t="s">
        <v>4732</v>
      </c>
      <c r="H503" s="218"/>
      <c r="I503" s="219" t="s">
        <v>947</v>
      </c>
      <c r="J503" s="218" t="s">
        <v>13</v>
      </c>
      <c r="K503" s="218" t="s">
        <v>14</v>
      </c>
      <c r="L503" s="218" t="s">
        <v>4615</v>
      </c>
      <c r="M503" s="218" t="s">
        <v>3190</v>
      </c>
      <c r="N503" s="218" t="s">
        <v>4332</v>
      </c>
      <c r="O503" s="218" t="s">
        <v>3312</v>
      </c>
      <c r="P503" s="218" t="s">
        <v>3192</v>
      </c>
      <c r="Q503" s="218" t="s">
        <v>3193</v>
      </c>
      <c r="R503" s="218" t="s">
        <v>3194</v>
      </c>
      <c r="S503" s="220">
        <v>24042</v>
      </c>
      <c r="T503" s="218"/>
      <c r="U503" s="218" t="s">
        <v>130</v>
      </c>
      <c r="V503" s="218" t="s">
        <v>946</v>
      </c>
      <c r="W503" s="218" t="s">
        <v>948</v>
      </c>
      <c r="X503" s="218"/>
      <c r="Y503" s="218"/>
      <c r="Z503" s="218"/>
      <c r="AA503" s="218">
        <v>1</v>
      </c>
      <c r="AB503" s="218">
        <v>770</v>
      </c>
      <c r="AC503" s="221" t="s">
        <v>2689</v>
      </c>
      <c r="AD503" s="221" t="s">
        <v>2689</v>
      </c>
      <c r="AE503" s="221">
        <v>0</v>
      </c>
      <c r="AK503" s="221" t="s">
        <v>5161</v>
      </c>
      <c r="AL503" s="221">
        <v>1</v>
      </c>
    </row>
    <row r="504" spans="1:38" s="197" customFormat="1" x14ac:dyDescent="0.3">
      <c r="A504" s="226">
        <v>2025</v>
      </c>
      <c r="B504" s="185" t="s">
        <v>2346</v>
      </c>
      <c r="C504" s="185" t="s">
        <v>4837</v>
      </c>
      <c r="D504" s="185" t="s">
        <v>3061</v>
      </c>
      <c r="E504" s="185" t="s">
        <v>4006</v>
      </c>
      <c r="F504" s="185" t="s">
        <v>3187</v>
      </c>
      <c r="G504" s="185" t="s">
        <v>4007</v>
      </c>
      <c r="H504" s="185"/>
      <c r="I504" s="195" t="s">
        <v>501</v>
      </c>
      <c r="J504" s="185" t="s">
        <v>502</v>
      </c>
      <c r="K504" s="185" t="s">
        <v>503</v>
      </c>
      <c r="L504" s="185" t="s">
        <v>3744</v>
      </c>
      <c r="M504" s="185" t="s">
        <v>3190</v>
      </c>
      <c r="N504" s="185" t="s">
        <v>4332</v>
      </c>
      <c r="O504" s="185" t="s">
        <v>3201</v>
      </c>
      <c r="P504" s="185" t="s">
        <v>3192</v>
      </c>
      <c r="Q504" s="185" t="s">
        <v>3193</v>
      </c>
      <c r="R504" s="185" t="s">
        <v>3194</v>
      </c>
      <c r="S504" s="196">
        <v>24756</v>
      </c>
      <c r="T504" s="185"/>
      <c r="U504" s="185" t="s">
        <v>5</v>
      </c>
      <c r="V504" s="185" t="s">
        <v>2347</v>
      </c>
      <c r="W504" s="185" t="s">
        <v>2348</v>
      </c>
      <c r="X504" s="185"/>
      <c r="Y504" s="185">
        <v>1</v>
      </c>
      <c r="Z504" s="185"/>
      <c r="AA504" s="185"/>
      <c r="AB504" s="185">
        <v>118</v>
      </c>
      <c r="AC504" s="197" t="s">
        <v>2689</v>
      </c>
      <c r="AD504" s="197" t="s">
        <v>2689</v>
      </c>
      <c r="AE504" s="197">
        <v>1</v>
      </c>
      <c r="AH504" s="197">
        <v>1</v>
      </c>
    </row>
    <row r="505" spans="1:38" s="197" customFormat="1" x14ac:dyDescent="0.3">
      <c r="A505" s="226">
        <v>2026</v>
      </c>
      <c r="B505" s="185" t="s">
        <v>1012</v>
      </c>
      <c r="C505" s="185" t="s">
        <v>3956</v>
      </c>
      <c r="D505" s="185" t="s">
        <v>3186</v>
      </c>
      <c r="E505" s="185" t="s">
        <v>1945</v>
      </c>
      <c r="F505" s="185" t="s">
        <v>3187</v>
      </c>
      <c r="G505" s="185" t="s">
        <v>4707</v>
      </c>
      <c r="H505" s="185"/>
      <c r="I505" s="195" t="s">
        <v>110</v>
      </c>
      <c r="J505" s="185" t="s">
        <v>13</v>
      </c>
      <c r="K505" s="185" t="s">
        <v>14</v>
      </c>
      <c r="L505" s="185" t="s">
        <v>4615</v>
      </c>
      <c r="M505" s="185" t="s">
        <v>3190</v>
      </c>
      <c r="N505" s="185" t="s">
        <v>4332</v>
      </c>
      <c r="O505" s="185" t="s">
        <v>3191</v>
      </c>
      <c r="P505" s="185" t="s">
        <v>3192</v>
      </c>
      <c r="Q505" s="185" t="s">
        <v>3193</v>
      </c>
      <c r="R505" s="185" t="s">
        <v>3194</v>
      </c>
      <c r="S505" s="196">
        <v>24756</v>
      </c>
      <c r="T505" s="185"/>
      <c r="U505" s="185" t="s">
        <v>19</v>
      </c>
      <c r="V505" s="185" t="s">
        <v>1013</v>
      </c>
      <c r="W505" s="185" t="s">
        <v>1014</v>
      </c>
      <c r="X505" s="185">
        <v>1</v>
      </c>
      <c r="Y505" s="185"/>
      <c r="Z505" s="185"/>
      <c r="AA505" s="185"/>
      <c r="AB505" s="185">
        <v>132</v>
      </c>
      <c r="AC505" s="197" t="s">
        <v>2689</v>
      </c>
      <c r="AD505" s="197" t="s">
        <v>2689</v>
      </c>
      <c r="AE505" s="197">
        <v>1</v>
      </c>
      <c r="AG505" s="197">
        <v>1</v>
      </c>
    </row>
    <row r="506" spans="1:38" s="197" customFormat="1" x14ac:dyDescent="0.3">
      <c r="A506" s="226">
        <v>2027</v>
      </c>
      <c r="B506" s="185" t="s">
        <v>806</v>
      </c>
      <c r="C506" s="185" t="s">
        <v>4396</v>
      </c>
      <c r="D506" s="185" t="s">
        <v>3061</v>
      </c>
      <c r="E506" s="185"/>
      <c r="F506" s="185" t="s">
        <v>3187</v>
      </c>
      <c r="G506" s="185" t="s">
        <v>3679</v>
      </c>
      <c r="H506" s="185"/>
      <c r="I506" s="195" t="s">
        <v>192</v>
      </c>
      <c r="J506" s="185" t="s">
        <v>190</v>
      </c>
      <c r="K506" s="185" t="s">
        <v>193</v>
      </c>
      <c r="L506" s="185" t="s">
        <v>3594</v>
      </c>
      <c r="M506" s="185" t="s">
        <v>3190</v>
      </c>
      <c r="N506" s="185" t="s">
        <v>4332</v>
      </c>
      <c r="O506" s="185" t="s">
        <v>3201</v>
      </c>
      <c r="P506" s="185" t="s">
        <v>3192</v>
      </c>
      <c r="Q506" s="185" t="s">
        <v>3193</v>
      </c>
      <c r="R506" s="185" t="s">
        <v>3194</v>
      </c>
      <c r="S506" s="196">
        <v>33117</v>
      </c>
      <c r="T506" s="185"/>
      <c r="U506" s="185" t="s">
        <v>5</v>
      </c>
      <c r="V506" s="185" t="s">
        <v>807</v>
      </c>
      <c r="W506" s="185" t="s">
        <v>808</v>
      </c>
      <c r="X506" s="185"/>
      <c r="Y506" s="185">
        <v>1</v>
      </c>
      <c r="Z506" s="185"/>
      <c r="AA506" s="185"/>
      <c r="AB506" s="185">
        <v>113</v>
      </c>
      <c r="AC506" s="197" t="s">
        <v>2689</v>
      </c>
      <c r="AD506" s="197" t="s">
        <v>2689</v>
      </c>
      <c r="AE506" s="197">
        <v>1</v>
      </c>
      <c r="AG506" s="197">
        <v>1</v>
      </c>
    </row>
    <row r="507" spans="1:38" s="201" customFormat="1" x14ac:dyDescent="0.3">
      <c r="A507" s="226">
        <v>2028</v>
      </c>
      <c r="B507" s="198" t="s">
        <v>2390</v>
      </c>
      <c r="C507" s="198" t="s">
        <v>4544</v>
      </c>
      <c r="D507" s="198" t="s">
        <v>3199</v>
      </c>
      <c r="E507" s="198" t="s">
        <v>2391</v>
      </c>
      <c r="F507" s="198" t="s">
        <v>3187</v>
      </c>
      <c r="G507" s="198" t="s">
        <v>4548</v>
      </c>
      <c r="H507" s="198"/>
      <c r="I507" s="199" t="s">
        <v>2385</v>
      </c>
      <c r="J507" s="198" t="s">
        <v>2383</v>
      </c>
      <c r="K507" s="198" t="s">
        <v>609</v>
      </c>
      <c r="L507" s="198" t="s">
        <v>4550</v>
      </c>
      <c r="M507" s="198" t="s">
        <v>3190</v>
      </c>
      <c r="N507" s="198" t="s">
        <v>4332</v>
      </c>
      <c r="O507" s="198" t="s">
        <v>3199</v>
      </c>
      <c r="P507" s="198" t="s">
        <v>3192</v>
      </c>
      <c r="Q507" s="198" t="s">
        <v>3193</v>
      </c>
      <c r="R507" s="198" t="s">
        <v>3194</v>
      </c>
      <c r="S507" s="200">
        <v>23863</v>
      </c>
      <c r="T507" s="198"/>
      <c r="U507" s="198" t="s">
        <v>82</v>
      </c>
      <c r="V507" s="198" t="s">
        <v>2392</v>
      </c>
      <c r="W507" s="198" t="s">
        <v>2393</v>
      </c>
      <c r="X507" s="198"/>
      <c r="Y507" s="198"/>
      <c r="Z507" s="198">
        <v>1</v>
      </c>
      <c r="AA507" s="198"/>
      <c r="AB507" s="198">
        <v>75</v>
      </c>
      <c r="AC507" s="201" t="s">
        <v>2695</v>
      </c>
      <c r="AD507" s="201" t="s">
        <v>2695</v>
      </c>
      <c r="AE507" s="201">
        <v>0</v>
      </c>
    </row>
    <row r="508" spans="1:38" s="197" customFormat="1" x14ac:dyDescent="0.3">
      <c r="A508" s="226">
        <v>2029</v>
      </c>
      <c r="B508" s="185" t="s">
        <v>1234</v>
      </c>
      <c r="C508" s="185" t="s">
        <v>4666</v>
      </c>
      <c r="D508" s="185" t="s">
        <v>3547</v>
      </c>
      <c r="E508" s="185" t="s">
        <v>1235</v>
      </c>
      <c r="F508" s="185" t="s">
        <v>3187</v>
      </c>
      <c r="G508" s="185" t="s">
        <v>4008</v>
      </c>
      <c r="H508" s="185"/>
      <c r="I508" s="195" t="s">
        <v>1237</v>
      </c>
      <c r="J508" s="185" t="s">
        <v>13</v>
      </c>
      <c r="K508" s="185" t="s">
        <v>14</v>
      </c>
      <c r="L508" s="185" t="s">
        <v>4615</v>
      </c>
      <c r="M508" s="185" t="s">
        <v>3190</v>
      </c>
      <c r="N508" s="185" t="s">
        <v>4332</v>
      </c>
      <c r="O508" s="185" t="s">
        <v>3363</v>
      </c>
      <c r="P508" s="185" t="s">
        <v>3192</v>
      </c>
      <c r="Q508" s="185" t="s">
        <v>3193</v>
      </c>
      <c r="R508" s="185" t="s">
        <v>3194</v>
      </c>
      <c r="S508" s="196">
        <v>23863</v>
      </c>
      <c r="T508" s="185"/>
      <c r="U508" s="185" t="s">
        <v>184</v>
      </c>
      <c r="V508" s="185" t="s">
        <v>1236</v>
      </c>
      <c r="W508" s="185" t="s">
        <v>1238</v>
      </c>
      <c r="X508" s="185"/>
      <c r="Y508" s="185"/>
      <c r="Z508" s="185"/>
      <c r="AA508" s="185">
        <v>1</v>
      </c>
      <c r="AB508" s="185">
        <v>1937</v>
      </c>
      <c r="AC508" s="197" t="s">
        <v>2689</v>
      </c>
      <c r="AD508" s="197" t="s">
        <v>2689</v>
      </c>
      <c r="AE508" s="197">
        <v>1</v>
      </c>
      <c r="AH508" s="197">
        <v>1</v>
      </c>
      <c r="AK508" s="185"/>
    </row>
    <row r="509" spans="1:38" s="197" customFormat="1" x14ac:dyDescent="0.3">
      <c r="A509" s="226">
        <v>2030</v>
      </c>
      <c r="B509" s="185" t="s">
        <v>631</v>
      </c>
      <c r="C509" s="185" t="s">
        <v>4667</v>
      </c>
      <c r="D509" s="185" t="s">
        <v>3547</v>
      </c>
      <c r="E509" s="185" t="s">
        <v>632</v>
      </c>
      <c r="F509" s="185" t="s">
        <v>3187</v>
      </c>
      <c r="G509" s="185" t="s">
        <v>4009</v>
      </c>
      <c r="H509" s="185" t="s">
        <v>634</v>
      </c>
      <c r="I509" s="195" t="s">
        <v>635</v>
      </c>
      <c r="J509" s="185" t="s">
        <v>13</v>
      </c>
      <c r="K509" s="185" t="s">
        <v>14</v>
      </c>
      <c r="L509" s="185" t="s">
        <v>4615</v>
      </c>
      <c r="M509" s="185" t="s">
        <v>3190</v>
      </c>
      <c r="N509" s="185" t="s">
        <v>4332</v>
      </c>
      <c r="O509" s="185" t="s">
        <v>3363</v>
      </c>
      <c r="P509" s="185" t="s">
        <v>3192</v>
      </c>
      <c r="Q509" s="185" t="s">
        <v>3193</v>
      </c>
      <c r="R509" s="185" t="s">
        <v>3194</v>
      </c>
      <c r="S509" s="196">
        <v>23863</v>
      </c>
      <c r="T509" s="185"/>
      <c r="U509" s="185" t="s">
        <v>184</v>
      </c>
      <c r="V509" s="185" t="s">
        <v>633</v>
      </c>
      <c r="W509" s="185" t="s">
        <v>636</v>
      </c>
      <c r="X509" s="185"/>
      <c r="Y509" s="185"/>
      <c r="Z509" s="185"/>
      <c r="AA509" s="185">
        <v>1</v>
      </c>
      <c r="AB509" s="185">
        <v>1590</v>
      </c>
      <c r="AC509" s="197" t="s">
        <v>2689</v>
      </c>
      <c r="AD509" s="197" t="s">
        <v>2689</v>
      </c>
      <c r="AE509" s="197">
        <v>1</v>
      </c>
      <c r="AF509" s="197">
        <v>1</v>
      </c>
      <c r="AK509" s="185"/>
    </row>
    <row r="510" spans="1:38" s="201" customFormat="1" x14ac:dyDescent="0.3">
      <c r="A510" s="226">
        <v>2031</v>
      </c>
      <c r="B510" s="198" t="s">
        <v>619</v>
      </c>
      <c r="C510" s="198" t="s">
        <v>4769</v>
      </c>
      <c r="D510" s="198" t="s">
        <v>3199</v>
      </c>
      <c r="E510" s="198" t="s">
        <v>620</v>
      </c>
      <c r="F510" s="198" t="s">
        <v>3187</v>
      </c>
      <c r="G510" s="198" t="s">
        <v>4774</v>
      </c>
      <c r="H510" s="198"/>
      <c r="I510" s="199" t="s">
        <v>622</v>
      </c>
      <c r="J510" s="198" t="s">
        <v>610</v>
      </c>
      <c r="K510" s="198" t="s">
        <v>611</v>
      </c>
      <c r="L510" s="198" t="s">
        <v>3437</v>
      </c>
      <c r="M510" s="198" t="s">
        <v>3190</v>
      </c>
      <c r="N510" s="198" t="s">
        <v>4332</v>
      </c>
      <c r="O510" s="198" t="s">
        <v>3199</v>
      </c>
      <c r="P510" s="198" t="s">
        <v>3192</v>
      </c>
      <c r="Q510" s="198" t="s">
        <v>3193</v>
      </c>
      <c r="R510" s="198" t="s">
        <v>3194</v>
      </c>
      <c r="S510" s="200">
        <v>23863</v>
      </c>
      <c r="T510" s="198"/>
      <c r="U510" s="198" t="s">
        <v>82</v>
      </c>
      <c r="V510" s="198" t="s">
        <v>621</v>
      </c>
      <c r="W510" s="198" t="s">
        <v>623</v>
      </c>
      <c r="X510" s="198"/>
      <c r="Y510" s="198"/>
      <c r="Z510" s="198">
        <v>1</v>
      </c>
      <c r="AA510" s="198"/>
      <c r="AB510" s="198">
        <v>478</v>
      </c>
      <c r="AC510" s="201" t="s">
        <v>3074</v>
      </c>
      <c r="AD510" s="201" t="s">
        <v>5151</v>
      </c>
      <c r="AE510" s="201">
        <v>0</v>
      </c>
    </row>
    <row r="511" spans="1:38" s="197" customFormat="1" x14ac:dyDescent="0.3">
      <c r="A511" s="226">
        <v>2032</v>
      </c>
      <c r="B511" s="185" t="s">
        <v>1325</v>
      </c>
      <c r="C511" s="185" t="s">
        <v>4781</v>
      </c>
      <c r="D511" s="185" t="s">
        <v>3199</v>
      </c>
      <c r="E511" s="185" t="s">
        <v>1326</v>
      </c>
      <c r="F511" s="185" t="s">
        <v>3187</v>
      </c>
      <c r="G511" s="185" t="s">
        <v>4779</v>
      </c>
      <c r="H511" s="185"/>
      <c r="I511" s="195" t="s">
        <v>665</v>
      </c>
      <c r="J511" s="185" t="s">
        <v>666</v>
      </c>
      <c r="K511" s="185" t="s">
        <v>8</v>
      </c>
      <c r="L511" s="185" t="s">
        <v>3663</v>
      </c>
      <c r="M511" s="185" t="s">
        <v>3190</v>
      </c>
      <c r="N511" s="185" t="s">
        <v>4332</v>
      </c>
      <c r="O511" s="185" t="s">
        <v>3199</v>
      </c>
      <c r="P511" s="185" t="s">
        <v>3192</v>
      </c>
      <c r="Q511" s="185" t="s">
        <v>3193</v>
      </c>
      <c r="R511" s="185" t="s">
        <v>3194</v>
      </c>
      <c r="S511" s="196">
        <v>23863</v>
      </c>
      <c r="T511" s="185"/>
      <c r="U511" s="185" t="s">
        <v>82</v>
      </c>
      <c r="V511" s="185" t="s">
        <v>1327</v>
      </c>
      <c r="W511" s="185" t="s">
        <v>1328</v>
      </c>
      <c r="X511" s="185"/>
      <c r="Y511" s="185"/>
      <c r="Z511" s="185">
        <v>1</v>
      </c>
      <c r="AA511" s="185"/>
      <c r="AB511" s="185">
        <v>460</v>
      </c>
      <c r="AC511" s="197" t="s">
        <v>2687</v>
      </c>
      <c r="AD511" s="197" t="s">
        <v>2687</v>
      </c>
      <c r="AE511" s="197">
        <v>1</v>
      </c>
      <c r="AJ511" s="197">
        <v>1</v>
      </c>
    </row>
    <row r="512" spans="1:38" s="197" customFormat="1" x14ac:dyDescent="0.3">
      <c r="A512" s="226">
        <v>2033</v>
      </c>
      <c r="B512" s="185" t="s">
        <v>348</v>
      </c>
      <c r="C512" s="185" t="s">
        <v>4858</v>
      </c>
      <c r="D512" s="185" t="s">
        <v>3199</v>
      </c>
      <c r="E512" s="185" t="s">
        <v>349</v>
      </c>
      <c r="F512" s="185" t="s">
        <v>3187</v>
      </c>
      <c r="G512" s="185" t="s">
        <v>4854</v>
      </c>
      <c r="H512" s="185"/>
      <c r="I512" s="195" t="s">
        <v>342</v>
      </c>
      <c r="J512" s="185" t="s">
        <v>340</v>
      </c>
      <c r="K512" s="185" t="s">
        <v>343</v>
      </c>
      <c r="L512" s="185" t="s">
        <v>3449</v>
      </c>
      <c r="M512" s="185" t="s">
        <v>3190</v>
      </c>
      <c r="N512" s="185" t="s">
        <v>4332</v>
      </c>
      <c r="O512" s="185" t="s">
        <v>3199</v>
      </c>
      <c r="P512" s="185" t="s">
        <v>3192</v>
      </c>
      <c r="Q512" s="185" t="s">
        <v>3193</v>
      </c>
      <c r="R512" s="185" t="s">
        <v>3194</v>
      </c>
      <c r="S512" s="196">
        <v>23863</v>
      </c>
      <c r="T512" s="185"/>
      <c r="U512" s="185" t="s">
        <v>82</v>
      </c>
      <c r="V512" s="185" t="s">
        <v>350</v>
      </c>
      <c r="W512" s="185" t="s">
        <v>351</v>
      </c>
      <c r="X512" s="185"/>
      <c r="Y512" s="185"/>
      <c r="Z512" s="185">
        <v>1</v>
      </c>
      <c r="AA512" s="185"/>
      <c r="AB512" s="185">
        <v>154</v>
      </c>
      <c r="AC512" s="197" t="s">
        <v>3057</v>
      </c>
      <c r="AD512" s="197" t="s">
        <v>3057</v>
      </c>
      <c r="AE512" s="197">
        <v>1</v>
      </c>
      <c r="AJ512" s="197">
        <v>1</v>
      </c>
    </row>
    <row r="513" spans="1:38" s="197" customFormat="1" x14ac:dyDescent="0.3">
      <c r="A513" s="226">
        <v>2034</v>
      </c>
      <c r="B513" s="185" t="s">
        <v>1022</v>
      </c>
      <c r="C513" s="185" t="s">
        <v>4668</v>
      </c>
      <c r="D513" s="185" t="s">
        <v>3199</v>
      </c>
      <c r="E513" s="185" t="s">
        <v>1019</v>
      </c>
      <c r="F513" s="185" t="s">
        <v>3187</v>
      </c>
      <c r="G513" s="185" t="s">
        <v>4760</v>
      </c>
      <c r="H513" s="185" t="s">
        <v>1024</v>
      </c>
      <c r="I513" s="195" t="s">
        <v>549</v>
      </c>
      <c r="J513" s="185" t="s">
        <v>13</v>
      </c>
      <c r="K513" s="185" t="s">
        <v>14</v>
      </c>
      <c r="L513" s="185" t="s">
        <v>4615</v>
      </c>
      <c r="M513" s="185" t="s">
        <v>3190</v>
      </c>
      <c r="N513" s="185" t="s">
        <v>4332</v>
      </c>
      <c r="O513" s="185" t="s">
        <v>3199</v>
      </c>
      <c r="P513" s="185" t="s">
        <v>3192</v>
      </c>
      <c r="Q513" s="185" t="s">
        <v>3193</v>
      </c>
      <c r="R513" s="185" t="s">
        <v>3194</v>
      </c>
      <c r="S513" s="196">
        <v>25283</v>
      </c>
      <c r="T513" s="185"/>
      <c r="U513" s="185" t="s">
        <v>82</v>
      </c>
      <c r="V513" s="185" t="s">
        <v>1023</v>
      </c>
      <c r="W513" s="185" t="s">
        <v>1025</v>
      </c>
      <c r="X513" s="185"/>
      <c r="Y513" s="185"/>
      <c r="Z513" s="185">
        <v>1</v>
      </c>
      <c r="AA513" s="185"/>
      <c r="AB513" s="185">
        <v>538</v>
      </c>
      <c r="AC513" s="197" t="s">
        <v>2689</v>
      </c>
      <c r="AD513" s="197" t="s">
        <v>2689</v>
      </c>
      <c r="AE513" s="197">
        <v>1</v>
      </c>
      <c r="AG513" s="197">
        <v>1</v>
      </c>
    </row>
    <row r="514" spans="1:38" s="201" customFormat="1" x14ac:dyDescent="0.3">
      <c r="A514" s="226">
        <v>2035</v>
      </c>
      <c r="B514" s="198" t="s">
        <v>257</v>
      </c>
      <c r="C514" s="198" t="s">
        <v>4460</v>
      </c>
      <c r="D514" s="198" t="s">
        <v>3283</v>
      </c>
      <c r="E514" s="198" t="s">
        <v>3544</v>
      </c>
      <c r="F514" s="198" t="s">
        <v>4301</v>
      </c>
      <c r="G514" s="198" t="s">
        <v>4469</v>
      </c>
      <c r="H514" s="198"/>
      <c r="I514" s="199" t="s">
        <v>1</v>
      </c>
      <c r="J514" s="198" t="s">
        <v>2</v>
      </c>
      <c r="K514" s="198" t="s">
        <v>3</v>
      </c>
      <c r="L514" s="198" t="s">
        <v>2665</v>
      </c>
      <c r="M514" s="198" t="s">
        <v>3190</v>
      </c>
      <c r="N514" s="198" t="s">
        <v>4332</v>
      </c>
      <c r="O514" s="198" t="s">
        <v>3199</v>
      </c>
      <c r="P514" s="198" t="s">
        <v>3192</v>
      </c>
      <c r="Q514" s="198" t="s">
        <v>3193</v>
      </c>
      <c r="R514" s="198" t="s">
        <v>3194</v>
      </c>
      <c r="S514" s="200">
        <v>24534</v>
      </c>
      <c r="T514" s="198"/>
      <c r="U514" s="198" t="s">
        <v>82</v>
      </c>
      <c r="V514" s="198" t="s">
        <v>5022</v>
      </c>
      <c r="W514" s="203" t="s">
        <v>258</v>
      </c>
      <c r="X514" s="198"/>
      <c r="Y514" s="198"/>
      <c r="Z514" s="198">
        <v>1</v>
      </c>
      <c r="AA514" s="198"/>
      <c r="AB514" s="198">
        <v>307</v>
      </c>
      <c r="AC514" s="201" t="s">
        <v>2702</v>
      </c>
      <c r="AD514" s="201" t="s">
        <v>5137</v>
      </c>
      <c r="AE514" s="201">
        <v>0</v>
      </c>
    </row>
    <row r="515" spans="1:38" s="201" customFormat="1" x14ac:dyDescent="0.3">
      <c r="A515" s="226">
        <v>2036</v>
      </c>
      <c r="B515" s="198" t="s">
        <v>2289</v>
      </c>
      <c r="C515" s="198" t="s">
        <v>4770</v>
      </c>
      <c r="D515" s="198" t="s">
        <v>3283</v>
      </c>
      <c r="E515" s="198" t="s">
        <v>1214</v>
      </c>
      <c r="F515" s="198" t="s">
        <v>4301</v>
      </c>
      <c r="G515" s="198" t="s">
        <v>4010</v>
      </c>
      <c r="H515" s="198"/>
      <c r="I515" s="199" t="s">
        <v>609</v>
      </c>
      <c r="J515" s="198" t="s">
        <v>610</v>
      </c>
      <c r="K515" s="198" t="s">
        <v>611</v>
      </c>
      <c r="L515" s="198" t="s">
        <v>3437</v>
      </c>
      <c r="M515" s="198" t="s">
        <v>3190</v>
      </c>
      <c r="N515" s="198" t="s">
        <v>4332</v>
      </c>
      <c r="O515" s="198" t="s">
        <v>3199</v>
      </c>
      <c r="P515" s="198" t="s">
        <v>3192</v>
      </c>
      <c r="Q515" s="198" t="s">
        <v>3193</v>
      </c>
      <c r="R515" s="198" t="s">
        <v>3194</v>
      </c>
      <c r="S515" s="200">
        <v>24534</v>
      </c>
      <c r="T515" s="198"/>
      <c r="U515" s="198" t="s">
        <v>82</v>
      </c>
      <c r="V515" s="198" t="s">
        <v>2290</v>
      </c>
      <c r="W515" s="198" t="s">
        <v>2291</v>
      </c>
      <c r="X515" s="198"/>
      <c r="Y515" s="198"/>
      <c r="Z515" s="198">
        <v>1</v>
      </c>
      <c r="AA515" s="198"/>
      <c r="AB515" s="198">
        <v>360</v>
      </c>
      <c r="AC515" s="201" t="s">
        <v>3074</v>
      </c>
      <c r="AD515" s="201" t="s">
        <v>5151</v>
      </c>
      <c r="AE515" s="201">
        <v>0</v>
      </c>
    </row>
    <row r="516" spans="1:38" s="221" customFormat="1" x14ac:dyDescent="0.3">
      <c r="A516" s="226">
        <v>2037</v>
      </c>
      <c r="B516" s="218" t="s">
        <v>1462</v>
      </c>
      <c r="C516" s="218" t="s">
        <v>4558</v>
      </c>
      <c r="D516" s="218" t="s">
        <v>3581</v>
      </c>
      <c r="E516" s="218" t="s">
        <v>1463</v>
      </c>
      <c r="F516" s="218" t="s">
        <v>4301</v>
      </c>
      <c r="G516" s="218" t="s">
        <v>4011</v>
      </c>
      <c r="H516" s="218"/>
      <c r="I516" s="219" t="s">
        <v>464</v>
      </c>
      <c r="J516" s="218" t="s">
        <v>1460</v>
      </c>
      <c r="K516" s="218" t="s">
        <v>334</v>
      </c>
      <c r="L516" s="218" t="s">
        <v>3376</v>
      </c>
      <c r="M516" s="218" t="s">
        <v>3190</v>
      </c>
      <c r="N516" s="218" t="s">
        <v>4332</v>
      </c>
      <c r="O516" s="218" t="s">
        <v>3312</v>
      </c>
      <c r="P516" s="218" t="s">
        <v>3192</v>
      </c>
      <c r="Q516" s="218" t="s">
        <v>3193</v>
      </c>
      <c r="R516" s="218" t="s">
        <v>3194</v>
      </c>
      <c r="S516" s="220">
        <v>24544</v>
      </c>
      <c r="T516" s="218"/>
      <c r="U516" s="218" t="s">
        <v>130</v>
      </c>
      <c r="V516" s="218" t="s">
        <v>1464</v>
      </c>
      <c r="W516" s="218" t="s">
        <v>1465</v>
      </c>
      <c r="X516" s="218"/>
      <c r="Y516" s="218"/>
      <c r="Z516" s="218"/>
      <c r="AA516" s="218">
        <v>1</v>
      </c>
      <c r="AB516" s="218">
        <v>376</v>
      </c>
      <c r="AC516" s="221" t="s">
        <v>3057</v>
      </c>
      <c r="AD516" s="221" t="s">
        <v>3057</v>
      </c>
      <c r="AE516" s="221">
        <v>0</v>
      </c>
      <c r="AK516" s="221" t="s">
        <v>5163</v>
      </c>
      <c r="AL516" s="221">
        <v>1</v>
      </c>
    </row>
    <row r="517" spans="1:38" s="197" customFormat="1" x14ac:dyDescent="0.3">
      <c r="A517" s="226">
        <v>2038</v>
      </c>
      <c r="B517" s="185" t="s">
        <v>567</v>
      </c>
      <c r="C517" s="185" t="s">
        <v>4669</v>
      </c>
      <c r="D517" s="185" t="s">
        <v>3589</v>
      </c>
      <c r="E517" s="185" t="s">
        <v>568</v>
      </c>
      <c r="F517" s="185" t="s">
        <v>4301</v>
      </c>
      <c r="G517" s="185" t="s">
        <v>4734</v>
      </c>
      <c r="H517" s="185"/>
      <c r="I517" s="195" t="s">
        <v>216</v>
      </c>
      <c r="J517" s="185" t="s">
        <v>13</v>
      </c>
      <c r="K517" s="185" t="s">
        <v>14</v>
      </c>
      <c r="L517" s="185" t="s">
        <v>4615</v>
      </c>
      <c r="M517" s="185" t="s">
        <v>3217</v>
      </c>
      <c r="N517" s="185" t="s">
        <v>3205</v>
      </c>
      <c r="O517" s="185" t="s">
        <v>3254</v>
      </c>
      <c r="P517" s="185" t="s">
        <v>3192</v>
      </c>
      <c r="Q517" s="185" t="s">
        <v>3193</v>
      </c>
      <c r="R517" s="185" t="s">
        <v>3194</v>
      </c>
      <c r="S517" s="196">
        <v>24540</v>
      </c>
      <c r="T517" s="185"/>
      <c r="U517" s="185" t="s">
        <v>184</v>
      </c>
      <c r="V517" s="185" t="s">
        <v>569</v>
      </c>
      <c r="W517" s="185" t="s">
        <v>570</v>
      </c>
      <c r="X517" s="185"/>
      <c r="Y517" s="185"/>
      <c r="Z517" s="185"/>
      <c r="AA517" s="185">
        <v>1</v>
      </c>
      <c r="AB517" s="185">
        <v>767</v>
      </c>
      <c r="AC517" s="197" t="s">
        <v>2689</v>
      </c>
      <c r="AD517" s="197" t="s">
        <v>2689</v>
      </c>
      <c r="AE517" s="197">
        <v>1</v>
      </c>
      <c r="AH517" s="197">
        <v>1</v>
      </c>
    </row>
    <row r="518" spans="1:38" s="197" customFormat="1" x14ac:dyDescent="0.3">
      <c r="A518" s="226">
        <v>2039</v>
      </c>
      <c r="B518" s="185" t="s">
        <v>1745</v>
      </c>
      <c r="C518" s="185" t="s">
        <v>4012</v>
      </c>
      <c r="D518" s="185" t="s">
        <v>3186</v>
      </c>
      <c r="E518" s="185" t="s">
        <v>1746</v>
      </c>
      <c r="F518" s="185" t="s">
        <v>3187</v>
      </c>
      <c r="G518" s="185" t="s">
        <v>4013</v>
      </c>
      <c r="H518" s="185"/>
      <c r="I518" s="195" t="s">
        <v>15</v>
      </c>
      <c r="J518" s="185" t="s">
        <v>16</v>
      </c>
      <c r="K518" s="185" t="s">
        <v>17</v>
      </c>
      <c r="L518" s="185" t="s">
        <v>4365</v>
      </c>
      <c r="M518" s="185" t="s">
        <v>3190</v>
      </c>
      <c r="N518" s="185" t="s">
        <v>4332</v>
      </c>
      <c r="O518" s="185" t="s">
        <v>3191</v>
      </c>
      <c r="P518" s="185" t="s">
        <v>3192</v>
      </c>
      <c r="Q518" s="185" t="s">
        <v>3193</v>
      </c>
      <c r="R518" s="185" t="s">
        <v>3194</v>
      </c>
      <c r="S518" s="196">
        <v>24754</v>
      </c>
      <c r="T518" s="185"/>
      <c r="U518" s="185" t="s">
        <v>19</v>
      </c>
      <c r="V518" s="185" t="s">
        <v>1747</v>
      </c>
      <c r="W518" s="185" t="s">
        <v>1748</v>
      </c>
      <c r="X518" s="185">
        <v>1</v>
      </c>
      <c r="Y518" s="185"/>
      <c r="Z518" s="185"/>
      <c r="AA518" s="185"/>
      <c r="AB518" s="185">
        <v>59</v>
      </c>
      <c r="AC518" s="197" t="s">
        <v>3057</v>
      </c>
      <c r="AD518" s="197" t="s">
        <v>3057</v>
      </c>
      <c r="AE518" s="197">
        <v>1</v>
      </c>
      <c r="AH518" s="197">
        <v>1</v>
      </c>
    </row>
    <row r="519" spans="1:38" s="197" customFormat="1" x14ac:dyDescent="0.3">
      <c r="A519" s="226">
        <v>2040</v>
      </c>
      <c r="B519" s="185" t="s">
        <v>769</v>
      </c>
      <c r="C519" s="185" t="s">
        <v>4387</v>
      </c>
      <c r="D519" s="185" t="s">
        <v>3061</v>
      </c>
      <c r="E519" s="185" t="s">
        <v>770</v>
      </c>
      <c r="F519" s="185" t="s">
        <v>3187</v>
      </c>
      <c r="G519" s="185" t="s">
        <v>4014</v>
      </c>
      <c r="H519" s="185"/>
      <c r="I519" s="195" t="s">
        <v>15</v>
      </c>
      <c r="J519" s="185" t="s">
        <v>16</v>
      </c>
      <c r="K519" s="185" t="s">
        <v>17</v>
      </c>
      <c r="L519" s="185" t="s">
        <v>4365</v>
      </c>
      <c r="M519" s="185" t="s">
        <v>3190</v>
      </c>
      <c r="N519" s="185" t="s">
        <v>4332</v>
      </c>
      <c r="O519" s="185" t="s">
        <v>3201</v>
      </c>
      <c r="P519" s="185" t="s">
        <v>3192</v>
      </c>
      <c r="Q519" s="185" t="s">
        <v>3193</v>
      </c>
      <c r="R519" s="185" t="s">
        <v>3194</v>
      </c>
      <c r="S519" s="196">
        <v>24754</v>
      </c>
      <c r="T519" s="185"/>
      <c r="U519" s="185" t="s">
        <v>5</v>
      </c>
      <c r="V519" s="185" t="s">
        <v>3062</v>
      </c>
      <c r="W519" s="185" t="s">
        <v>771</v>
      </c>
      <c r="X519" s="185"/>
      <c r="Y519" s="185">
        <v>1</v>
      </c>
      <c r="Z519" s="185"/>
      <c r="AA519" s="185"/>
      <c r="AB519" s="185">
        <v>64</v>
      </c>
      <c r="AC519" s="197" t="s">
        <v>3057</v>
      </c>
      <c r="AD519" s="197" t="s">
        <v>3057</v>
      </c>
      <c r="AE519" s="197">
        <v>1</v>
      </c>
      <c r="AH519" s="197">
        <v>1</v>
      </c>
    </row>
    <row r="520" spans="1:38" s="197" customFormat="1" ht="14.25" customHeight="1" x14ac:dyDescent="0.3">
      <c r="A520" s="226">
        <v>2041</v>
      </c>
      <c r="B520" s="185" t="s">
        <v>1990</v>
      </c>
      <c r="C520" s="185" t="s">
        <v>4015</v>
      </c>
      <c r="D520" s="185" t="s">
        <v>478</v>
      </c>
      <c r="E520" s="185" t="s">
        <v>4016</v>
      </c>
      <c r="F520" s="185" t="s">
        <v>3187</v>
      </c>
      <c r="G520" s="185" t="s">
        <v>3139</v>
      </c>
      <c r="H520" s="185"/>
      <c r="I520" s="195" t="s">
        <v>1509</v>
      </c>
      <c r="J520" s="185" t="s">
        <v>1991</v>
      </c>
      <c r="K520" s="185" t="s">
        <v>1221</v>
      </c>
      <c r="L520" s="185" t="s">
        <v>4017</v>
      </c>
      <c r="M520" s="185" t="s">
        <v>3190</v>
      </c>
      <c r="N520" s="185" t="s">
        <v>4332</v>
      </c>
      <c r="O520" s="185" t="s">
        <v>3201</v>
      </c>
      <c r="P520" s="185" t="s">
        <v>3192</v>
      </c>
      <c r="Q520" s="185" t="s">
        <v>3193</v>
      </c>
      <c r="R520" s="185" t="s">
        <v>3194</v>
      </c>
      <c r="S520" s="196">
        <v>24754</v>
      </c>
      <c r="T520" s="185"/>
      <c r="U520" s="185" t="s">
        <v>5</v>
      </c>
      <c r="V520" s="185" t="s">
        <v>2317</v>
      </c>
      <c r="W520" s="185" t="s">
        <v>1992</v>
      </c>
      <c r="X520" s="185">
        <v>1</v>
      </c>
      <c r="Y520" s="185">
        <v>1</v>
      </c>
      <c r="Z520" s="185"/>
      <c r="AA520" s="185"/>
      <c r="AB520" s="185">
        <v>35</v>
      </c>
      <c r="AC520" s="197" t="s">
        <v>2709</v>
      </c>
      <c r="AD520" s="197" t="s">
        <v>2709</v>
      </c>
      <c r="AE520" s="197">
        <v>1</v>
      </c>
      <c r="AJ520" s="197">
        <v>1</v>
      </c>
    </row>
    <row r="521" spans="1:38" s="197" customFormat="1" x14ac:dyDescent="0.3">
      <c r="A521" s="226">
        <v>2042</v>
      </c>
      <c r="B521" s="185" t="s">
        <v>1490</v>
      </c>
      <c r="C521" s="185" t="s">
        <v>4396</v>
      </c>
      <c r="D521" s="185" t="s">
        <v>3061</v>
      </c>
      <c r="E521" s="185"/>
      <c r="F521" s="185" t="s">
        <v>3187</v>
      </c>
      <c r="G521" s="185" t="s">
        <v>4413</v>
      </c>
      <c r="H521" s="185"/>
      <c r="I521" s="195" t="s">
        <v>382</v>
      </c>
      <c r="J521" s="185" t="s">
        <v>1488</v>
      </c>
      <c r="K521" s="185" t="s">
        <v>216</v>
      </c>
      <c r="L521" s="185" t="s">
        <v>4018</v>
      </c>
      <c r="M521" s="185" t="s">
        <v>3190</v>
      </c>
      <c r="N521" s="185" t="s">
        <v>4332</v>
      </c>
      <c r="O521" s="185" t="s">
        <v>3201</v>
      </c>
      <c r="P521" s="185" t="s">
        <v>3192</v>
      </c>
      <c r="Q521" s="185" t="s">
        <v>3193</v>
      </c>
      <c r="R521" s="185" t="s">
        <v>3194</v>
      </c>
      <c r="S521" s="196">
        <v>24754</v>
      </c>
      <c r="T521" s="185"/>
      <c r="U521" s="185" t="s">
        <v>5</v>
      </c>
      <c r="V521" s="185" t="s">
        <v>4019</v>
      </c>
      <c r="W521" s="185" t="s">
        <v>1491</v>
      </c>
      <c r="X521" s="185"/>
      <c r="Y521" s="185">
        <v>1</v>
      </c>
      <c r="Z521" s="185"/>
      <c r="AA521" s="185"/>
      <c r="AB521" s="185">
        <v>137</v>
      </c>
      <c r="AC521" s="197" t="s">
        <v>2689</v>
      </c>
      <c r="AD521" s="197" t="s">
        <v>2689</v>
      </c>
      <c r="AE521" s="197">
        <v>1</v>
      </c>
      <c r="AG521" s="197">
        <v>1</v>
      </c>
    </row>
    <row r="522" spans="1:38" s="201" customFormat="1" x14ac:dyDescent="0.3">
      <c r="A522" s="226">
        <v>2043</v>
      </c>
      <c r="B522" s="198" t="s">
        <v>1497</v>
      </c>
      <c r="C522" s="198" t="s">
        <v>4396</v>
      </c>
      <c r="D522" s="198" t="s">
        <v>3061</v>
      </c>
      <c r="E522" s="198"/>
      <c r="F522" s="198" t="s">
        <v>3187</v>
      </c>
      <c r="G522" s="198" t="s">
        <v>4416</v>
      </c>
      <c r="H522" s="198"/>
      <c r="I522" s="199" t="s">
        <v>264</v>
      </c>
      <c r="J522" s="198" t="s">
        <v>1498</v>
      </c>
      <c r="K522" s="198" t="s">
        <v>1500</v>
      </c>
      <c r="L522" s="198" t="s">
        <v>4020</v>
      </c>
      <c r="M522" s="198" t="s">
        <v>3190</v>
      </c>
      <c r="N522" s="198" t="s">
        <v>4332</v>
      </c>
      <c r="O522" s="198" t="s">
        <v>3201</v>
      </c>
      <c r="P522" s="198" t="s">
        <v>3192</v>
      </c>
      <c r="Q522" s="198" t="s">
        <v>3193</v>
      </c>
      <c r="R522" s="198" t="s">
        <v>3194</v>
      </c>
      <c r="S522" s="200">
        <v>24754</v>
      </c>
      <c r="T522" s="198"/>
      <c r="U522" s="198" t="s">
        <v>5</v>
      </c>
      <c r="V522" s="198" t="s">
        <v>1499</v>
      </c>
      <c r="W522" s="198" t="s">
        <v>1501</v>
      </c>
      <c r="X522" s="198"/>
      <c r="Y522" s="198">
        <v>1</v>
      </c>
      <c r="Z522" s="198"/>
      <c r="AA522" s="198"/>
      <c r="AB522" s="198">
        <v>85</v>
      </c>
      <c r="AC522" s="201" t="s">
        <v>2687</v>
      </c>
      <c r="AD522" s="201" t="s">
        <v>2687</v>
      </c>
      <c r="AE522" s="201">
        <v>0</v>
      </c>
    </row>
    <row r="523" spans="1:38" s="201" customFormat="1" x14ac:dyDescent="0.3">
      <c r="A523" s="226">
        <v>2044</v>
      </c>
      <c r="B523" s="198" t="s">
        <v>1507</v>
      </c>
      <c r="C523" s="198" t="s">
        <v>3185</v>
      </c>
      <c r="D523" s="198" t="s">
        <v>3186</v>
      </c>
      <c r="E523" s="198"/>
      <c r="F523" s="198" t="s">
        <v>3187</v>
      </c>
      <c r="G523" s="198" t="s">
        <v>3188</v>
      </c>
      <c r="H523" s="198"/>
      <c r="I523" s="199" t="s">
        <v>1509</v>
      </c>
      <c r="J523" s="198" t="s">
        <v>1508</v>
      </c>
      <c r="K523" s="198" t="s">
        <v>1510</v>
      </c>
      <c r="L523" s="198" t="s">
        <v>4021</v>
      </c>
      <c r="M523" s="198" t="s">
        <v>3190</v>
      </c>
      <c r="N523" s="198" t="s">
        <v>4332</v>
      </c>
      <c r="O523" s="198" t="s">
        <v>3191</v>
      </c>
      <c r="P523" s="198" t="s">
        <v>3192</v>
      </c>
      <c r="Q523" s="198" t="s">
        <v>3193</v>
      </c>
      <c r="R523" s="198" t="s">
        <v>3194</v>
      </c>
      <c r="S523" s="200">
        <v>24754</v>
      </c>
      <c r="T523" s="198"/>
      <c r="U523" s="198" t="s">
        <v>19</v>
      </c>
      <c r="V523" s="198" t="s">
        <v>4022</v>
      </c>
      <c r="W523" s="198" t="s">
        <v>1511</v>
      </c>
      <c r="X523" s="198">
        <v>1</v>
      </c>
      <c r="Y523" s="198"/>
      <c r="Z523" s="198"/>
      <c r="AA523" s="198"/>
      <c r="AB523" s="198">
        <v>21</v>
      </c>
      <c r="AC523" s="201" t="s">
        <v>2709</v>
      </c>
      <c r="AD523" s="201" t="s">
        <v>2709</v>
      </c>
      <c r="AE523" s="201">
        <v>0</v>
      </c>
    </row>
    <row r="524" spans="1:38" s="210" customFormat="1" x14ac:dyDescent="0.3">
      <c r="A524" s="226">
        <v>2045</v>
      </c>
      <c r="B524" s="207" t="s">
        <v>1820</v>
      </c>
      <c r="C524" s="207" t="s">
        <v>3417</v>
      </c>
      <c r="D524" s="207" t="s">
        <v>3186</v>
      </c>
      <c r="E524" s="207" t="s">
        <v>3264</v>
      </c>
      <c r="F524" s="207" t="s">
        <v>3187</v>
      </c>
      <c r="G524" s="207" t="s">
        <v>4438</v>
      </c>
      <c r="H524" s="207"/>
      <c r="I524" s="208" t="s">
        <v>62</v>
      </c>
      <c r="J524" s="207" t="s">
        <v>63</v>
      </c>
      <c r="K524" s="207" t="s">
        <v>287</v>
      </c>
      <c r="L524" s="207" t="s">
        <v>4420</v>
      </c>
      <c r="M524" s="207" t="s">
        <v>3190</v>
      </c>
      <c r="N524" s="207" t="s">
        <v>3205</v>
      </c>
      <c r="O524" s="207" t="s">
        <v>3191</v>
      </c>
      <c r="P524" s="207" t="s">
        <v>3192</v>
      </c>
      <c r="Q524" s="207" t="s">
        <v>3193</v>
      </c>
      <c r="R524" s="207" t="s">
        <v>3194</v>
      </c>
      <c r="S524" s="209">
        <v>24754</v>
      </c>
      <c r="T524" s="207"/>
      <c r="U524" s="207" t="s">
        <v>19</v>
      </c>
      <c r="V524" s="207" t="s">
        <v>4023</v>
      </c>
      <c r="W524" s="207" t="s">
        <v>1821</v>
      </c>
      <c r="X524" s="207">
        <v>1</v>
      </c>
      <c r="Y524" s="207"/>
      <c r="Z524" s="207"/>
      <c r="AA524" s="207"/>
      <c r="AB524" s="207">
        <v>150</v>
      </c>
      <c r="AC524" s="210" t="s">
        <v>2695</v>
      </c>
      <c r="AD524" s="210" t="s">
        <v>2695</v>
      </c>
      <c r="AE524" s="210">
        <v>1</v>
      </c>
      <c r="AG524" s="210">
        <v>1</v>
      </c>
    </row>
    <row r="525" spans="1:38" s="201" customFormat="1" x14ac:dyDescent="0.3">
      <c r="A525" s="226">
        <v>2046</v>
      </c>
      <c r="B525" s="198" t="s">
        <v>1592</v>
      </c>
      <c r="C525" s="198" t="s">
        <v>4024</v>
      </c>
      <c r="D525" s="198" t="s">
        <v>478</v>
      </c>
      <c r="E525" s="198" t="s">
        <v>4025</v>
      </c>
      <c r="F525" s="198" t="s">
        <v>3187</v>
      </c>
      <c r="G525" s="198" t="s">
        <v>4026</v>
      </c>
      <c r="H525" s="198"/>
      <c r="I525" s="199" t="s">
        <v>785</v>
      </c>
      <c r="J525" s="198" t="s">
        <v>1593</v>
      </c>
      <c r="K525" s="198" t="s">
        <v>1594</v>
      </c>
      <c r="L525" s="198" t="s">
        <v>4488</v>
      </c>
      <c r="M525" s="198" t="s">
        <v>3190</v>
      </c>
      <c r="N525" s="198" t="s">
        <v>4332</v>
      </c>
      <c r="O525" s="198" t="s">
        <v>3201</v>
      </c>
      <c r="P525" s="198" t="s">
        <v>3192</v>
      </c>
      <c r="Q525" s="198" t="s">
        <v>3193</v>
      </c>
      <c r="R525" s="198" t="s">
        <v>3194</v>
      </c>
      <c r="S525" s="200">
        <v>24754</v>
      </c>
      <c r="T525" s="198"/>
      <c r="U525" s="198" t="s">
        <v>5</v>
      </c>
      <c r="V525" s="198" t="s">
        <v>4027</v>
      </c>
      <c r="W525" s="198" t="s">
        <v>1595</v>
      </c>
      <c r="X525" s="198"/>
      <c r="Y525" s="198">
        <v>1</v>
      </c>
      <c r="Z525" s="198"/>
      <c r="AA525" s="198"/>
      <c r="AB525" s="198">
        <v>49</v>
      </c>
      <c r="AC525" s="201" t="s">
        <v>2689</v>
      </c>
      <c r="AD525" s="201" t="s">
        <v>2689</v>
      </c>
      <c r="AE525" s="201">
        <v>0</v>
      </c>
    </row>
    <row r="526" spans="1:38" s="197" customFormat="1" x14ac:dyDescent="0.3">
      <c r="A526" s="226">
        <v>2047</v>
      </c>
      <c r="B526" s="185" t="s">
        <v>1596</v>
      </c>
      <c r="C526" s="185" t="s">
        <v>4028</v>
      </c>
      <c r="D526" s="185" t="s">
        <v>478</v>
      </c>
      <c r="E526" s="185" t="s">
        <v>4029</v>
      </c>
      <c r="F526" s="185" t="s">
        <v>3187</v>
      </c>
      <c r="G526" s="185" t="s">
        <v>4030</v>
      </c>
      <c r="H526" s="185"/>
      <c r="I526" s="195" t="s">
        <v>156</v>
      </c>
      <c r="J526" s="185" t="s">
        <v>1597</v>
      </c>
      <c r="K526" s="185" t="s">
        <v>1598</v>
      </c>
      <c r="L526" s="185" t="s">
        <v>4965</v>
      </c>
      <c r="M526" s="185" t="s">
        <v>3190</v>
      </c>
      <c r="N526" s="185" t="s">
        <v>4332</v>
      </c>
      <c r="O526" s="185" t="s">
        <v>3201</v>
      </c>
      <c r="P526" s="185" t="s">
        <v>3192</v>
      </c>
      <c r="Q526" s="185" t="s">
        <v>3193</v>
      </c>
      <c r="R526" s="185" t="s">
        <v>3194</v>
      </c>
      <c r="S526" s="196">
        <v>24754</v>
      </c>
      <c r="T526" s="185"/>
      <c r="U526" s="185" t="s">
        <v>5</v>
      </c>
      <c r="V526" s="185" t="s">
        <v>4031</v>
      </c>
      <c r="W526" s="185" t="s">
        <v>1599</v>
      </c>
      <c r="X526" s="185">
        <v>1</v>
      </c>
      <c r="Y526" s="185">
        <v>1</v>
      </c>
      <c r="Z526" s="185"/>
      <c r="AA526" s="185"/>
      <c r="AB526" s="185">
        <v>105</v>
      </c>
      <c r="AC526" s="197" t="s">
        <v>3057</v>
      </c>
      <c r="AD526" s="197" t="s">
        <v>3057</v>
      </c>
      <c r="AE526" s="197">
        <v>1</v>
      </c>
      <c r="AG526" s="197">
        <v>1</v>
      </c>
    </row>
    <row r="527" spans="1:38" s="201" customFormat="1" x14ac:dyDescent="0.3">
      <c r="A527" s="226">
        <v>2048</v>
      </c>
      <c r="B527" s="198" t="s">
        <v>2140</v>
      </c>
      <c r="C527" s="198" t="s">
        <v>3200</v>
      </c>
      <c r="D527" s="198" t="s">
        <v>478</v>
      </c>
      <c r="E527" s="198"/>
      <c r="F527" s="198" t="s">
        <v>3187</v>
      </c>
      <c r="G527" s="198" t="s">
        <v>4032</v>
      </c>
      <c r="H527" s="198"/>
      <c r="I527" s="199" t="s">
        <v>1720</v>
      </c>
      <c r="J527" s="198" t="s">
        <v>2141</v>
      </c>
      <c r="K527" s="198" t="s">
        <v>2142</v>
      </c>
      <c r="L527" s="198" t="s">
        <v>4033</v>
      </c>
      <c r="M527" s="198" t="s">
        <v>3190</v>
      </c>
      <c r="N527" s="198" t="s">
        <v>4332</v>
      </c>
      <c r="O527" s="198" t="s">
        <v>3201</v>
      </c>
      <c r="P527" s="198" t="s">
        <v>3192</v>
      </c>
      <c r="Q527" s="198" t="s">
        <v>3193</v>
      </c>
      <c r="R527" s="198" t="s">
        <v>3194</v>
      </c>
      <c r="S527" s="200">
        <v>24754</v>
      </c>
      <c r="T527" s="198"/>
      <c r="U527" s="198" t="s">
        <v>5</v>
      </c>
      <c r="V527" s="198" t="s">
        <v>4034</v>
      </c>
      <c r="W527" s="198" t="s">
        <v>2143</v>
      </c>
      <c r="X527" s="198"/>
      <c r="Y527" s="198">
        <v>1</v>
      </c>
      <c r="Z527" s="198"/>
      <c r="AA527" s="198"/>
      <c r="AB527" s="198">
        <v>43</v>
      </c>
      <c r="AC527" s="201" t="s">
        <v>2695</v>
      </c>
      <c r="AD527" s="201" t="s">
        <v>2695</v>
      </c>
      <c r="AE527" s="201">
        <v>0</v>
      </c>
    </row>
    <row r="528" spans="1:38" s="197" customFormat="1" x14ac:dyDescent="0.3">
      <c r="A528" s="226">
        <v>2049</v>
      </c>
      <c r="B528" s="185" t="s">
        <v>2144</v>
      </c>
      <c r="C528" s="185" t="s">
        <v>3200</v>
      </c>
      <c r="D528" s="185" t="s">
        <v>478</v>
      </c>
      <c r="E528" s="185"/>
      <c r="F528" s="185" t="s">
        <v>3187</v>
      </c>
      <c r="G528" s="185" t="s">
        <v>4035</v>
      </c>
      <c r="H528" s="185"/>
      <c r="I528" s="195" t="s">
        <v>62</v>
      </c>
      <c r="J528" s="185" t="s">
        <v>2145</v>
      </c>
      <c r="K528" s="185" t="s">
        <v>2146</v>
      </c>
      <c r="L528" s="185" t="s">
        <v>4036</v>
      </c>
      <c r="M528" s="185" t="s">
        <v>3190</v>
      </c>
      <c r="N528" s="185" t="s">
        <v>4332</v>
      </c>
      <c r="O528" s="185" t="s">
        <v>3201</v>
      </c>
      <c r="P528" s="185" t="s">
        <v>3192</v>
      </c>
      <c r="Q528" s="185" t="s">
        <v>3193</v>
      </c>
      <c r="R528" s="185" t="s">
        <v>3194</v>
      </c>
      <c r="S528" s="196">
        <v>24754</v>
      </c>
      <c r="T528" s="185"/>
      <c r="U528" s="185" t="s">
        <v>5</v>
      </c>
      <c r="V528" s="185" t="s">
        <v>4037</v>
      </c>
      <c r="W528" s="185" t="s">
        <v>2147</v>
      </c>
      <c r="X528" s="185">
        <v>1</v>
      </c>
      <c r="Y528" s="185">
        <v>1</v>
      </c>
      <c r="Z528" s="185"/>
      <c r="AA528" s="185"/>
      <c r="AB528" s="185">
        <v>84</v>
      </c>
      <c r="AC528" s="197" t="s">
        <v>3068</v>
      </c>
      <c r="AD528" s="197" t="s">
        <v>5142</v>
      </c>
      <c r="AE528" s="197">
        <v>1</v>
      </c>
      <c r="AG528" s="197">
        <v>1</v>
      </c>
    </row>
    <row r="529" spans="1:36" s="201" customFormat="1" x14ac:dyDescent="0.3">
      <c r="A529" s="226">
        <v>2051</v>
      </c>
      <c r="B529" s="198" t="s">
        <v>728</v>
      </c>
      <c r="C529" s="198" t="s">
        <v>3200</v>
      </c>
      <c r="D529" s="198" t="s">
        <v>478</v>
      </c>
      <c r="E529" s="198"/>
      <c r="F529" s="198" t="s">
        <v>3187</v>
      </c>
      <c r="G529" s="198" t="s">
        <v>4038</v>
      </c>
      <c r="H529" s="198"/>
      <c r="I529" s="199" t="s">
        <v>387</v>
      </c>
      <c r="J529" s="198" t="s">
        <v>729</v>
      </c>
      <c r="K529" s="198" t="s">
        <v>731</v>
      </c>
      <c r="L529" s="198" t="s">
        <v>4039</v>
      </c>
      <c r="M529" s="198" t="s">
        <v>3217</v>
      </c>
      <c r="N529" s="198" t="s">
        <v>3205</v>
      </c>
      <c r="O529" s="198" t="s">
        <v>3201</v>
      </c>
      <c r="P529" s="198" t="s">
        <v>3192</v>
      </c>
      <c r="Q529" s="198" t="s">
        <v>3193</v>
      </c>
      <c r="R529" s="198" t="s">
        <v>3194</v>
      </c>
      <c r="S529" s="200">
        <v>24756</v>
      </c>
      <c r="T529" s="198"/>
      <c r="U529" s="198" t="s">
        <v>5</v>
      </c>
      <c r="V529" s="198" t="s">
        <v>730</v>
      </c>
      <c r="W529" s="198"/>
      <c r="X529" s="198"/>
      <c r="Y529" s="198">
        <v>1</v>
      </c>
      <c r="Z529" s="198"/>
      <c r="AA529" s="198"/>
      <c r="AB529" s="198">
        <v>61</v>
      </c>
      <c r="AC529" s="201" t="s">
        <v>2695</v>
      </c>
      <c r="AD529" s="201" t="s">
        <v>2695</v>
      </c>
      <c r="AE529" s="201">
        <v>0</v>
      </c>
    </row>
    <row r="530" spans="1:36" s="197" customFormat="1" x14ac:dyDescent="0.3">
      <c r="A530" s="226">
        <v>2052</v>
      </c>
      <c r="B530" s="185" t="s">
        <v>732</v>
      </c>
      <c r="C530" s="185" t="s">
        <v>4633</v>
      </c>
      <c r="D530" s="185" t="s">
        <v>3186</v>
      </c>
      <c r="E530" s="185" t="s">
        <v>3682</v>
      </c>
      <c r="F530" s="185" t="s">
        <v>3187</v>
      </c>
      <c r="G530" s="185" t="s">
        <v>4040</v>
      </c>
      <c r="H530" s="185"/>
      <c r="I530" s="195" t="s">
        <v>734</v>
      </c>
      <c r="J530" s="185" t="s">
        <v>735</v>
      </c>
      <c r="K530" s="185" t="s">
        <v>736</v>
      </c>
      <c r="L530" s="185" t="s">
        <v>3690</v>
      </c>
      <c r="M530" s="185" t="s">
        <v>3190</v>
      </c>
      <c r="N530" s="185" t="s">
        <v>4332</v>
      </c>
      <c r="O530" s="185" t="s">
        <v>3191</v>
      </c>
      <c r="P530" s="185" t="s">
        <v>3192</v>
      </c>
      <c r="Q530" s="185" t="s">
        <v>3193</v>
      </c>
      <c r="R530" s="185" t="s">
        <v>3194</v>
      </c>
      <c r="S530" s="196">
        <v>24756</v>
      </c>
      <c r="T530" s="185"/>
      <c r="U530" s="185" t="s">
        <v>19</v>
      </c>
      <c r="V530" s="185" t="s">
        <v>733</v>
      </c>
      <c r="W530" s="185" t="s">
        <v>737</v>
      </c>
      <c r="X530" s="185">
        <v>1</v>
      </c>
      <c r="Y530" s="185"/>
      <c r="Z530" s="185"/>
      <c r="AA530" s="185"/>
      <c r="AB530" s="185">
        <v>67</v>
      </c>
      <c r="AC530" s="197" t="s">
        <v>3057</v>
      </c>
      <c r="AD530" s="197" t="s">
        <v>3057</v>
      </c>
      <c r="AE530" s="197">
        <v>1</v>
      </c>
      <c r="AH530" s="197">
        <v>1</v>
      </c>
    </row>
    <row r="531" spans="1:36" s="201" customFormat="1" x14ac:dyDescent="0.3">
      <c r="A531" s="226">
        <v>2053</v>
      </c>
      <c r="B531" s="198" t="s">
        <v>821</v>
      </c>
      <c r="C531" s="198" t="s">
        <v>3200</v>
      </c>
      <c r="D531" s="198" t="s">
        <v>478</v>
      </c>
      <c r="E531" s="198"/>
      <c r="F531" s="198" t="s">
        <v>3187</v>
      </c>
      <c r="G531" s="198" t="s">
        <v>4325</v>
      </c>
      <c r="H531" s="198"/>
      <c r="I531" s="199" t="s">
        <v>62</v>
      </c>
      <c r="J531" s="198" t="s">
        <v>823</v>
      </c>
      <c r="K531" s="198" t="s">
        <v>824</v>
      </c>
      <c r="L531" s="198" t="s">
        <v>4041</v>
      </c>
      <c r="M531" s="198" t="s">
        <v>3217</v>
      </c>
      <c r="N531" s="198" t="s">
        <v>3205</v>
      </c>
      <c r="O531" s="198" t="s">
        <v>3201</v>
      </c>
      <c r="P531" s="198" t="s">
        <v>3192</v>
      </c>
      <c r="Q531" s="198" t="s">
        <v>3193</v>
      </c>
      <c r="R531" s="198" t="s">
        <v>3194</v>
      </c>
      <c r="S531" s="200">
        <v>24756</v>
      </c>
      <c r="T531" s="198"/>
      <c r="U531" s="198" t="s">
        <v>5</v>
      </c>
      <c r="V531" s="198" t="s">
        <v>822</v>
      </c>
      <c r="W531" s="198" t="s">
        <v>825</v>
      </c>
      <c r="X531" s="198"/>
      <c r="Y531" s="198">
        <v>1</v>
      </c>
      <c r="Z531" s="198"/>
      <c r="AA531" s="198"/>
      <c r="AB531" s="198">
        <v>70</v>
      </c>
      <c r="AC531" s="201" t="s">
        <v>2695</v>
      </c>
      <c r="AD531" s="201" t="s">
        <v>2695</v>
      </c>
      <c r="AE531" s="201">
        <v>0</v>
      </c>
    </row>
    <row r="532" spans="1:36" s="197" customFormat="1" x14ac:dyDescent="0.3">
      <c r="A532" s="226">
        <v>2054</v>
      </c>
      <c r="B532" s="185" t="s">
        <v>2559</v>
      </c>
      <c r="C532" s="185" t="s">
        <v>4873</v>
      </c>
      <c r="D532" s="185" t="s">
        <v>478</v>
      </c>
      <c r="E532" s="185" t="s">
        <v>1308</v>
      </c>
      <c r="F532" s="185" t="s">
        <v>3187</v>
      </c>
      <c r="G532" s="185" t="s">
        <v>4877</v>
      </c>
      <c r="H532" s="185"/>
      <c r="I532" s="195" t="s">
        <v>224</v>
      </c>
      <c r="J532" s="185" t="s">
        <v>693</v>
      </c>
      <c r="K532" s="185" t="s">
        <v>694</v>
      </c>
      <c r="L532" s="185" t="s">
        <v>3894</v>
      </c>
      <c r="M532" s="185" t="s">
        <v>3211</v>
      </c>
      <c r="N532" s="185" t="s">
        <v>4332</v>
      </c>
      <c r="O532" s="185" t="s">
        <v>3201</v>
      </c>
      <c r="P532" s="185" t="s">
        <v>3192</v>
      </c>
      <c r="Q532" s="185" t="s">
        <v>3193</v>
      </c>
      <c r="R532" s="185" t="s">
        <v>3194</v>
      </c>
      <c r="S532" s="196">
        <v>24756</v>
      </c>
      <c r="T532" s="185">
        <v>2</v>
      </c>
      <c r="U532" s="185" t="s">
        <v>5</v>
      </c>
      <c r="V532" s="185" t="s">
        <v>2560</v>
      </c>
      <c r="W532" s="185" t="s">
        <v>2561</v>
      </c>
      <c r="X532" s="185">
        <v>1</v>
      </c>
      <c r="Y532" s="185">
        <v>1</v>
      </c>
      <c r="Z532" s="185"/>
      <c r="AA532" s="185"/>
      <c r="AB532" s="185">
        <v>141</v>
      </c>
      <c r="AC532" s="197" t="s">
        <v>3057</v>
      </c>
      <c r="AD532" s="197" t="s">
        <v>3057</v>
      </c>
      <c r="AE532" s="197">
        <v>1</v>
      </c>
      <c r="AI532" s="197">
        <v>1</v>
      </c>
    </row>
    <row r="533" spans="1:36" s="197" customFormat="1" x14ac:dyDescent="0.3">
      <c r="A533" s="226">
        <v>2055</v>
      </c>
      <c r="B533" s="185" t="s">
        <v>2307</v>
      </c>
      <c r="C533" s="185" t="s">
        <v>3200</v>
      </c>
      <c r="D533" s="185" t="s">
        <v>478</v>
      </c>
      <c r="E533" s="185"/>
      <c r="F533" s="185" t="s">
        <v>3187</v>
      </c>
      <c r="G533" s="185" t="s">
        <v>4042</v>
      </c>
      <c r="H533" s="185"/>
      <c r="I533" s="195" t="s">
        <v>710</v>
      </c>
      <c r="J533" s="185" t="s">
        <v>2308</v>
      </c>
      <c r="K533" s="185" t="s">
        <v>2310</v>
      </c>
      <c r="L533" s="185" t="s">
        <v>2676</v>
      </c>
      <c r="M533" s="185" t="s">
        <v>3190</v>
      </c>
      <c r="N533" s="185" t="s">
        <v>4332</v>
      </c>
      <c r="O533" s="185" t="s">
        <v>3201</v>
      </c>
      <c r="P533" s="185" t="s">
        <v>3192</v>
      </c>
      <c r="Q533" s="185" t="s">
        <v>3193</v>
      </c>
      <c r="R533" s="185" t="s">
        <v>3194</v>
      </c>
      <c r="S533" s="196">
        <v>24755</v>
      </c>
      <c r="T533" s="185"/>
      <c r="U533" s="185" t="s">
        <v>5</v>
      </c>
      <c r="V533" s="185" t="s">
        <v>2309</v>
      </c>
      <c r="W533" s="185" t="s">
        <v>2311</v>
      </c>
      <c r="X533" s="185"/>
      <c r="Y533" s="185">
        <v>1</v>
      </c>
      <c r="Z533" s="185"/>
      <c r="AA533" s="185"/>
      <c r="AB533" s="185">
        <v>80</v>
      </c>
      <c r="AC533" s="197" t="s">
        <v>2702</v>
      </c>
      <c r="AD533" s="197" t="s">
        <v>2695</v>
      </c>
      <c r="AE533" s="197">
        <v>1</v>
      </c>
      <c r="AI533" s="197">
        <v>1</v>
      </c>
    </row>
    <row r="534" spans="1:36" s="201" customFormat="1" x14ac:dyDescent="0.3">
      <c r="A534" s="226">
        <v>2056</v>
      </c>
      <c r="B534" s="198" t="s">
        <v>1699</v>
      </c>
      <c r="C534" s="198" t="s">
        <v>3200</v>
      </c>
      <c r="D534" s="198" t="s">
        <v>478</v>
      </c>
      <c r="E534" s="198"/>
      <c r="F534" s="198" t="s">
        <v>3187</v>
      </c>
      <c r="G534" s="198" t="s">
        <v>3209</v>
      </c>
      <c r="H534" s="198"/>
      <c r="I534" s="199" t="s">
        <v>271</v>
      </c>
      <c r="J534" s="198" t="s">
        <v>1700</v>
      </c>
      <c r="K534" s="198" t="s">
        <v>1702</v>
      </c>
      <c r="L534" s="198" t="s">
        <v>4043</v>
      </c>
      <c r="M534" s="198" t="s">
        <v>3190</v>
      </c>
      <c r="N534" s="198" t="s">
        <v>4332</v>
      </c>
      <c r="O534" s="198" t="s">
        <v>3201</v>
      </c>
      <c r="P534" s="198" t="s">
        <v>3192</v>
      </c>
      <c r="Q534" s="198" t="s">
        <v>3193</v>
      </c>
      <c r="R534" s="198" t="s">
        <v>3194</v>
      </c>
      <c r="S534" s="200">
        <v>24755</v>
      </c>
      <c r="T534" s="198"/>
      <c r="U534" s="198" t="s">
        <v>5</v>
      </c>
      <c r="V534" s="198" t="s">
        <v>1701</v>
      </c>
      <c r="W534" s="198" t="s">
        <v>1703</v>
      </c>
      <c r="X534" s="198"/>
      <c r="Y534" s="198">
        <v>1</v>
      </c>
      <c r="Z534" s="198"/>
      <c r="AA534" s="198"/>
      <c r="AB534" s="198">
        <v>27</v>
      </c>
      <c r="AC534" s="201" t="s">
        <v>2709</v>
      </c>
      <c r="AD534" s="201" t="s">
        <v>2709</v>
      </c>
      <c r="AE534" s="201">
        <v>0</v>
      </c>
    </row>
    <row r="535" spans="1:36" s="201" customFormat="1" x14ac:dyDescent="0.3">
      <c r="A535" s="226">
        <v>2057</v>
      </c>
      <c r="B535" s="198" t="s">
        <v>1155</v>
      </c>
      <c r="C535" s="198" t="s">
        <v>4396</v>
      </c>
      <c r="D535" s="198" t="s">
        <v>3061</v>
      </c>
      <c r="E535" s="198"/>
      <c r="F535" s="198" t="s">
        <v>3187</v>
      </c>
      <c r="G535" s="198" t="s">
        <v>4302</v>
      </c>
      <c r="H535" s="198"/>
      <c r="I535" s="199" t="s">
        <v>41</v>
      </c>
      <c r="J535" s="198" t="s">
        <v>1156</v>
      </c>
      <c r="K535" s="198" t="s">
        <v>1158</v>
      </c>
      <c r="L535" s="198" t="s">
        <v>4044</v>
      </c>
      <c r="M535" s="198" t="s">
        <v>3217</v>
      </c>
      <c r="N535" s="198" t="s">
        <v>3212</v>
      </c>
      <c r="O535" s="198" t="s">
        <v>3201</v>
      </c>
      <c r="P535" s="198" t="s">
        <v>3192</v>
      </c>
      <c r="Q535" s="198" t="s">
        <v>3193</v>
      </c>
      <c r="R535" s="198" t="s">
        <v>3194</v>
      </c>
      <c r="S535" s="200">
        <v>24755</v>
      </c>
      <c r="T535" s="198"/>
      <c r="U535" s="198" t="s">
        <v>5</v>
      </c>
      <c r="V535" s="198" t="s">
        <v>1157</v>
      </c>
      <c r="W535" s="198" t="s">
        <v>1159</v>
      </c>
      <c r="X535" s="198"/>
      <c r="Y535" s="198">
        <v>1</v>
      </c>
      <c r="Z535" s="198"/>
      <c r="AA535" s="198"/>
      <c r="AB535" s="198">
        <v>20</v>
      </c>
      <c r="AC535" s="201" t="s">
        <v>3057</v>
      </c>
      <c r="AD535" s="201" t="s">
        <v>3057</v>
      </c>
      <c r="AE535" s="201">
        <v>0</v>
      </c>
    </row>
    <row r="536" spans="1:36" s="201" customFormat="1" x14ac:dyDescent="0.3">
      <c r="A536" s="226">
        <v>2058</v>
      </c>
      <c r="B536" s="198" t="s">
        <v>1617</v>
      </c>
      <c r="C536" s="198" t="s">
        <v>4396</v>
      </c>
      <c r="D536" s="198" t="s">
        <v>3061</v>
      </c>
      <c r="E536" s="198"/>
      <c r="F536" s="198" t="s">
        <v>3187</v>
      </c>
      <c r="G536" s="198" t="s">
        <v>3256</v>
      </c>
      <c r="H536" s="198"/>
      <c r="I536" s="199" t="s">
        <v>35</v>
      </c>
      <c r="J536" s="198" t="s">
        <v>1618</v>
      </c>
      <c r="K536" s="198" t="s">
        <v>1349</v>
      </c>
      <c r="L536" s="198" t="s">
        <v>4596</v>
      </c>
      <c r="M536" s="198" t="s">
        <v>3190</v>
      </c>
      <c r="N536" s="198" t="s">
        <v>4332</v>
      </c>
      <c r="O536" s="198" t="s">
        <v>3201</v>
      </c>
      <c r="P536" s="198" t="s">
        <v>3192</v>
      </c>
      <c r="Q536" s="198" t="s">
        <v>3193</v>
      </c>
      <c r="R536" s="198" t="s">
        <v>3194</v>
      </c>
      <c r="S536" s="200">
        <v>24755</v>
      </c>
      <c r="T536" s="198"/>
      <c r="U536" s="198" t="s">
        <v>5</v>
      </c>
      <c r="V536" s="198" t="s">
        <v>1619</v>
      </c>
      <c r="W536" s="198"/>
      <c r="X536" s="198"/>
      <c r="Y536" s="198">
        <v>1</v>
      </c>
      <c r="Z536" s="198"/>
      <c r="AA536" s="198"/>
      <c r="AB536" s="198">
        <v>20</v>
      </c>
      <c r="AC536" s="201" t="s">
        <v>3057</v>
      </c>
      <c r="AD536" s="201" t="s">
        <v>3057</v>
      </c>
      <c r="AE536" s="201">
        <v>0</v>
      </c>
    </row>
    <row r="537" spans="1:36" s="197" customFormat="1" x14ac:dyDescent="0.3">
      <c r="A537" s="226">
        <v>2059</v>
      </c>
      <c r="B537" s="185" t="s">
        <v>1541</v>
      </c>
      <c r="C537" s="185" t="s">
        <v>4396</v>
      </c>
      <c r="D537" s="185" t="s">
        <v>3061</v>
      </c>
      <c r="E537" s="185"/>
      <c r="F537" s="185" t="s">
        <v>3187</v>
      </c>
      <c r="G537" s="185" t="s">
        <v>4045</v>
      </c>
      <c r="H537" s="185"/>
      <c r="I537" s="195" t="s">
        <v>359</v>
      </c>
      <c r="J537" s="185" t="s">
        <v>1542</v>
      </c>
      <c r="K537" s="185" t="s">
        <v>1543</v>
      </c>
      <c r="L537" s="185" t="s">
        <v>4046</v>
      </c>
      <c r="M537" s="185" t="s">
        <v>3190</v>
      </c>
      <c r="N537" s="185" t="s">
        <v>4332</v>
      </c>
      <c r="O537" s="185" t="s">
        <v>3201</v>
      </c>
      <c r="P537" s="185" t="s">
        <v>3192</v>
      </c>
      <c r="Q537" s="185" t="s">
        <v>3193</v>
      </c>
      <c r="R537" s="185" t="s">
        <v>3194</v>
      </c>
      <c r="S537" s="196">
        <v>24755</v>
      </c>
      <c r="T537" s="185"/>
      <c r="U537" s="185" t="s">
        <v>5</v>
      </c>
      <c r="V537" s="185" t="s">
        <v>4047</v>
      </c>
      <c r="W537" s="185" t="s">
        <v>1544</v>
      </c>
      <c r="X537" s="185"/>
      <c r="Y537" s="185">
        <v>1</v>
      </c>
      <c r="Z537" s="185"/>
      <c r="AA537" s="185"/>
      <c r="AB537" s="185">
        <v>41</v>
      </c>
      <c r="AC537" s="197" t="s">
        <v>3057</v>
      </c>
      <c r="AD537" s="197" t="s">
        <v>3057</v>
      </c>
      <c r="AE537" s="197">
        <v>1</v>
      </c>
      <c r="AJ537" s="197">
        <v>1</v>
      </c>
    </row>
    <row r="538" spans="1:36" s="201" customFormat="1" x14ac:dyDescent="0.3">
      <c r="A538" s="226">
        <v>2060</v>
      </c>
      <c r="B538" s="198" t="s">
        <v>1256</v>
      </c>
      <c r="C538" s="198" t="s">
        <v>4396</v>
      </c>
      <c r="D538" s="198" t="s">
        <v>3061</v>
      </c>
      <c r="E538" s="198"/>
      <c r="F538" s="198" t="s">
        <v>3187</v>
      </c>
      <c r="G538" s="198" t="s">
        <v>3188</v>
      </c>
      <c r="H538" s="198"/>
      <c r="I538" s="199" t="s">
        <v>271</v>
      </c>
      <c r="J538" s="198" t="s">
        <v>269</v>
      </c>
      <c r="K538" s="198" t="s">
        <v>249</v>
      </c>
      <c r="L538" s="198" t="s">
        <v>4605</v>
      </c>
      <c r="M538" s="198" t="s">
        <v>3190</v>
      </c>
      <c r="N538" s="198" t="s">
        <v>4332</v>
      </c>
      <c r="O538" s="198" t="s">
        <v>3201</v>
      </c>
      <c r="P538" s="198" t="s">
        <v>3192</v>
      </c>
      <c r="Q538" s="198" t="s">
        <v>3193</v>
      </c>
      <c r="R538" s="198" t="s">
        <v>3194</v>
      </c>
      <c r="S538" s="200">
        <v>24755</v>
      </c>
      <c r="T538" s="198"/>
      <c r="U538" s="198" t="s">
        <v>5</v>
      </c>
      <c r="V538" s="198" t="s">
        <v>1257</v>
      </c>
      <c r="W538" s="198" t="s">
        <v>1258</v>
      </c>
      <c r="X538" s="198"/>
      <c r="Y538" s="198">
        <v>1</v>
      </c>
      <c r="Z538" s="198"/>
      <c r="AA538" s="198"/>
      <c r="AB538" s="198">
        <v>30</v>
      </c>
      <c r="AC538" s="201" t="s">
        <v>2709</v>
      </c>
      <c r="AD538" s="201" t="s">
        <v>2709</v>
      </c>
      <c r="AE538" s="201">
        <v>0</v>
      </c>
    </row>
    <row r="539" spans="1:36" s="197" customFormat="1" x14ac:dyDescent="0.3">
      <c r="A539" s="226">
        <v>2061</v>
      </c>
      <c r="B539" s="185" t="s">
        <v>1654</v>
      </c>
      <c r="C539" s="185" t="s">
        <v>4048</v>
      </c>
      <c r="D539" s="185" t="s">
        <v>3186</v>
      </c>
      <c r="E539" s="185" t="s">
        <v>4049</v>
      </c>
      <c r="F539" s="185" t="s">
        <v>3187</v>
      </c>
      <c r="G539" s="185" t="s">
        <v>4050</v>
      </c>
      <c r="H539" s="185"/>
      <c r="I539" s="195" t="s">
        <v>1651</v>
      </c>
      <c r="J539" s="185" t="s">
        <v>1649</v>
      </c>
      <c r="K539" s="185" t="s">
        <v>1652</v>
      </c>
      <c r="L539" s="185" t="s">
        <v>3942</v>
      </c>
      <c r="M539" s="185" t="s">
        <v>3190</v>
      </c>
      <c r="N539" s="185" t="s">
        <v>4332</v>
      </c>
      <c r="O539" s="185" t="s">
        <v>3191</v>
      </c>
      <c r="P539" s="185" t="s">
        <v>3192</v>
      </c>
      <c r="Q539" s="185" t="s">
        <v>3193</v>
      </c>
      <c r="R539" s="185" t="s">
        <v>3194</v>
      </c>
      <c r="S539" s="196">
        <v>24755</v>
      </c>
      <c r="T539" s="185"/>
      <c r="U539" s="185" t="s">
        <v>19</v>
      </c>
      <c r="V539" s="185" t="s">
        <v>1655</v>
      </c>
      <c r="W539" s="185" t="s">
        <v>1656</v>
      </c>
      <c r="X539" s="185">
        <v>1</v>
      </c>
      <c r="Y539" s="185"/>
      <c r="Z539" s="185"/>
      <c r="AA539" s="185"/>
      <c r="AB539" s="185">
        <v>94</v>
      </c>
      <c r="AC539" s="197" t="s">
        <v>3057</v>
      </c>
      <c r="AD539" s="197" t="s">
        <v>3057</v>
      </c>
      <c r="AE539" s="197">
        <v>1</v>
      </c>
      <c r="AG539" s="197">
        <v>1</v>
      </c>
    </row>
    <row r="540" spans="1:36" s="201" customFormat="1" ht="14.25" customHeight="1" x14ac:dyDescent="0.3">
      <c r="A540" s="226">
        <v>2062</v>
      </c>
      <c r="B540" s="198" t="s">
        <v>1681</v>
      </c>
      <c r="C540" s="198" t="s">
        <v>4051</v>
      </c>
      <c r="D540" s="198" t="s">
        <v>478</v>
      </c>
      <c r="E540" s="198" t="s">
        <v>1682</v>
      </c>
      <c r="F540" s="198" t="s">
        <v>3187</v>
      </c>
      <c r="G540" s="198" t="s">
        <v>4052</v>
      </c>
      <c r="H540" s="198"/>
      <c r="I540" s="199" t="s">
        <v>1684</v>
      </c>
      <c r="J540" s="198" t="s">
        <v>1685</v>
      </c>
      <c r="K540" s="198" t="s">
        <v>1686</v>
      </c>
      <c r="L540" s="198" t="s">
        <v>4053</v>
      </c>
      <c r="M540" s="198" t="s">
        <v>3190</v>
      </c>
      <c r="N540" s="198" t="s">
        <v>4332</v>
      </c>
      <c r="O540" s="198" t="s">
        <v>3201</v>
      </c>
      <c r="P540" s="198" t="s">
        <v>3192</v>
      </c>
      <c r="Q540" s="198" t="s">
        <v>3193</v>
      </c>
      <c r="R540" s="198" t="s">
        <v>3194</v>
      </c>
      <c r="S540" s="200">
        <v>24755</v>
      </c>
      <c r="T540" s="198"/>
      <c r="U540" s="198" t="s">
        <v>5</v>
      </c>
      <c r="V540" s="198" t="s">
        <v>1683</v>
      </c>
      <c r="W540" s="198" t="s">
        <v>1687</v>
      </c>
      <c r="X540" s="198">
        <v>1</v>
      </c>
      <c r="Y540" s="198">
        <v>1</v>
      </c>
      <c r="Z540" s="198"/>
      <c r="AA540" s="198"/>
      <c r="AB540" s="198">
        <v>155</v>
      </c>
      <c r="AC540" s="201" t="s">
        <v>2689</v>
      </c>
      <c r="AD540" s="201" t="s">
        <v>2689</v>
      </c>
      <c r="AE540" s="201">
        <v>0</v>
      </c>
    </row>
    <row r="541" spans="1:36" s="201" customFormat="1" x14ac:dyDescent="0.3">
      <c r="A541" s="226">
        <v>2063</v>
      </c>
      <c r="B541" s="198" t="s">
        <v>1046</v>
      </c>
      <c r="C541" s="198" t="s">
        <v>4054</v>
      </c>
      <c r="D541" s="198" t="s">
        <v>3186</v>
      </c>
      <c r="E541" s="198" t="s">
        <v>4055</v>
      </c>
      <c r="F541" s="198" t="s">
        <v>3187</v>
      </c>
      <c r="G541" s="198" t="s">
        <v>4056</v>
      </c>
      <c r="H541" s="198"/>
      <c r="I541" s="199" t="s">
        <v>110</v>
      </c>
      <c r="J541" s="198" t="s">
        <v>13</v>
      </c>
      <c r="K541" s="198" t="s">
        <v>14</v>
      </c>
      <c r="L541" s="198" t="s">
        <v>4615</v>
      </c>
      <c r="M541" s="198" t="s">
        <v>3217</v>
      </c>
      <c r="N541" s="198" t="s">
        <v>3205</v>
      </c>
      <c r="O541" s="198" t="s">
        <v>3191</v>
      </c>
      <c r="P541" s="198" t="s">
        <v>3192</v>
      </c>
      <c r="Q541" s="198" t="s">
        <v>3193</v>
      </c>
      <c r="R541" s="198" t="s">
        <v>3194</v>
      </c>
      <c r="S541" s="200">
        <v>24755</v>
      </c>
      <c r="T541" s="198">
        <v>2</v>
      </c>
      <c r="U541" s="198" t="s">
        <v>19</v>
      </c>
      <c r="V541" s="198" t="s">
        <v>1047</v>
      </c>
      <c r="W541" s="198" t="s">
        <v>1048</v>
      </c>
      <c r="X541" s="198">
        <v>1</v>
      </c>
      <c r="Y541" s="198"/>
      <c r="Z541" s="198"/>
      <c r="AA541" s="198"/>
      <c r="AB541" s="198">
        <v>90</v>
      </c>
      <c r="AC541" s="201" t="s">
        <v>2689</v>
      </c>
      <c r="AD541" s="201" t="s">
        <v>2689</v>
      </c>
      <c r="AE541" s="201">
        <v>0</v>
      </c>
    </row>
    <row r="542" spans="1:36" s="201" customFormat="1" x14ac:dyDescent="0.3">
      <c r="A542" s="226">
        <v>2064</v>
      </c>
      <c r="B542" s="198" t="s">
        <v>2327</v>
      </c>
      <c r="C542" s="198" t="s">
        <v>4057</v>
      </c>
      <c r="D542" s="198" t="s">
        <v>3186</v>
      </c>
      <c r="E542" s="198" t="s">
        <v>2328</v>
      </c>
      <c r="F542" s="198" t="s">
        <v>3187</v>
      </c>
      <c r="G542" s="198" t="s">
        <v>4761</v>
      </c>
      <c r="H542" s="198"/>
      <c r="I542" s="199" t="s">
        <v>110</v>
      </c>
      <c r="J542" s="198" t="s">
        <v>13</v>
      </c>
      <c r="K542" s="198" t="s">
        <v>14</v>
      </c>
      <c r="L542" s="198" t="s">
        <v>4615</v>
      </c>
      <c r="M542" s="198" t="s">
        <v>3217</v>
      </c>
      <c r="N542" s="198" t="s">
        <v>4332</v>
      </c>
      <c r="O542" s="198" t="s">
        <v>3191</v>
      </c>
      <c r="P542" s="198" t="s">
        <v>3192</v>
      </c>
      <c r="Q542" s="198" t="s">
        <v>3193</v>
      </c>
      <c r="R542" s="198" t="s">
        <v>3194</v>
      </c>
      <c r="S542" s="200">
        <v>24755</v>
      </c>
      <c r="T542" s="198">
        <v>1</v>
      </c>
      <c r="U542" s="198" t="s">
        <v>19</v>
      </c>
      <c r="V542" s="201" t="s">
        <v>1694</v>
      </c>
      <c r="W542" s="201" t="s">
        <v>1695</v>
      </c>
      <c r="X542" s="198">
        <v>1</v>
      </c>
      <c r="Y542" s="198"/>
      <c r="Z542" s="198"/>
      <c r="AA542" s="198"/>
      <c r="AB542" s="198">
        <v>63</v>
      </c>
      <c r="AC542" s="201" t="s">
        <v>2689</v>
      </c>
      <c r="AD542" s="201" t="s">
        <v>2689</v>
      </c>
      <c r="AE542" s="201">
        <v>0</v>
      </c>
    </row>
    <row r="543" spans="1:36" s="201" customFormat="1" x14ac:dyDescent="0.3">
      <c r="A543" s="226">
        <v>2065</v>
      </c>
      <c r="B543" s="198" t="s">
        <v>2292</v>
      </c>
      <c r="C543" s="198" t="s">
        <v>4771</v>
      </c>
      <c r="D543" s="198" t="s">
        <v>3061</v>
      </c>
      <c r="E543" s="198" t="s">
        <v>2293</v>
      </c>
      <c r="F543" s="198" t="s">
        <v>3187</v>
      </c>
      <c r="G543" s="198" t="s">
        <v>4324</v>
      </c>
      <c r="H543" s="198"/>
      <c r="I543" s="199" t="s">
        <v>1720</v>
      </c>
      <c r="J543" s="198" t="s">
        <v>2295</v>
      </c>
      <c r="K543" s="198" t="s">
        <v>2296</v>
      </c>
      <c r="L543" s="198" t="s">
        <v>4058</v>
      </c>
      <c r="M543" s="198" t="s">
        <v>3217</v>
      </c>
      <c r="N543" s="198" t="s">
        <v>3320</v>
      </c>
      <c r="O543" s="198" t="s">
        <v>3201</v>
      </c>
      <c r="P543" s="198" t="s">
        <v>3192</v>
      </c>
      <c r="Q543" s="198" t="s">
        <v>3193</v>
      </c>
      <c r="R543" s="198" t="s">
        <v>3194</v>
      </c>
      <c r="S543" s="200">
        <v>24756</v>
      </c>
      <c r="T543" s="198"/>
      <c r="U543" s="198" t="s">
        <v>5</v>
      </c>
      <c r="V543" s="198" t="s">
        <v>2294</v>
      </c>
      <c r="W543" s="198" t="s">
        <v>2297</v>
      </c>
      <c r="X543" s="198"/>
      <c r="Y543" s="198">
        <v>1</v>
      </c>
      <c r="Z543" s="198"/>
      <c r="AA543" s="198"/>
      <c r="AB543" s="198">
        <v>25</v>
      </c>
      <c r="AC543" s="201" t="s">
        <v>2695</v>
      </c>
      <c r="AD543" s="201" t="s">
        <v>2695</v>
      </c>
      <c r="AE543" s="201">
        <v>0</v>
      </c>
    </row>
    <row r="544" spans="1:36" s="201" customFormat="1" x14ac:dyDescent="0.3">
      <c r="A544" s="226">
        <v>2066</v>
      </c>
      <c r="B544" s="198" t="s">
        <v>2298</v>
      </c>
      <c r="C544" s="198" t="s">
        <v>4772</v>
      </c>
      <c r="D544" s="198" t="s">
        <v>3061</v>
      </c>
      <c r="E544" s="198" t="s">
        <v>3938</v>
      </c>
      <c r="F544" s="198" t="s">
        <v>3187</v>
      </c>
      <c r="G544" s="198" t="s">
        <v>3939</v>
      </c>
      <c r="H544" s="198"/>
      <c r="I544" s="199" t="s">
        <v>501</v>
      </c>
      <c r="J544" s="198" t="s">
        <v>796</v>
      </c>
      <c r="K544" s="198" t="s">
        <v>797</v>
      </c>
      <c r="L544" s="198" t="s">
        <v>3940</v>
      </c>
      <c r="M544" s="198" t="s">
        <v>3190</v>
      </c>
      <c r="N544" s="198" t="s">
        <v>4332</v>
      </c>
      <c r="O544" s="198" t="s">
        <v>3201</v>
      </c>
      <c r="P544" s="198" t="s">
        <v>3192</v>
      </c>
      <c r="Q544" s="198" t="s">
        <v>3193</v>
      </c>
      <c r="R544" s="198" t="s">
        <v>3194</v>
      </c>
      <c r="S544" s="200">
        <v>24756</v>
      </c>
      <c r="T544" s="198"/>
      <c r="U544" s="198" t="s">
        <v>5</v>
      </c>
      <c r="V544" s="198" t="s">
        <v>2299</v>
      </c>
      <c r="W544" s="198" t="s">
        <v>798</v>
      </c>
      <c r="X544" s="198"/>
      <c r="Y544" s="198">
        <v>1</v>
      </c>
      <c r="Z544" s="198"/>
      <c r="AA544" s="198"/>
      <c r="AB544" s="198">
        <v>229</v>
      </c>
      <c r="AC544" s="201" t="s">
        <v>3070</v>
      </c>
      <c r="AD544" s="201" t="s">
        <v>4990</v>
      </c>
      <c r="AE544" s="201">
        <v>0</v>
      </c>
    </row>
    <row r="545" spans="1:38" s="197" customFormat="1" x14ac:dyDescent="0.3">
      <c r="A545" s="226">
        <v>2067</v>
      </c>
      <c r="B545" s="185" t="s">
        <v>4</v>
      </c>
      <c r="C545" s="185" t="s">
        <v>4782</v>
      </c>
      <c r="D545" s="185" t="s">
        <v>3061</v>
      </c>
      <c r="E545" s="185" t="s">
        <v>4059</v>
      </c>
      <c r="F545" s="185" t="s">
        <v>3187</v>
      </c>
      <c r="G545" s="185" t="s">
        <v>4775</v>
      </c>
      <c r="H545" s="185"/>
      <c r="I545" s="195" t="s">
        <v>8</v>
      </c>
      <c r="J545" s="185" t="s">
        <v>9</v>
      </c>
      <c r="K545" s="185" t="s">
        <v>10</v>
      </c>
      <c r="L545" s="185" t="s">
        <v>3798</v>
      </c>
      <c r="M545" s="185" t="s">
        <v>3217</v>
      </c>
      <c r="N545" s="185" t="s">
        <v>3205</v>
      </c>
      <c r="O545" s="185" t="s">
        <v>3201</v>
      </c>
      <c r="P545" s="185" t="s">
        <v>3192</v>
      </c>
      <c r="Q545" s="185" t="s">
        <v>3193</v>
      </c>
      <c r="R545" s="185" t="s">
        <v>3194</v>
      </c>
      <c r="S545" s="196">
        <v>24756</v>
      </c>
      <c r="T545" s="185"/>
      <c r="U545" s="185" t="s">
        <v>5</v>
      </c>
      <c r="V545" s="185" t="s">
        <v>6</v>
      </c>
      <c r="W545" s="185" t="s">
        <v>11</v>
      </c>
      <c r="X545" s="185"/>
      <c r="Y545" s="185">
        <v>1</v>
      </c>
      <c r="Z545" s="185"/>
      <c r="AA545" s="185"/>
      <c r="AB545" s="185">
        <v>136</v>
      </c>
      <c r="AC545" s="197" t="s">
        <v>3057</v>
      </c>
      <c r="AD545" s="197" t="s">
        <v>3057</v>
      </c>
      <c r="AE545" s="197">
        <v>1</v>
      </c>
      <c r="AH545" s="197">
        <v>1</v>
      </c>
    </row>
    <row r="546" spans="1:38" s="197" customFormat="1" x14ac:dyDescent="0.3">
      <c r="A546" s="226">
        <v>2069</v>
      </c>
      <c r="B546" s="185" t="s">
        <v>452</v>
      </c>
      <c r="C546" s="185" t="s">
        <v>3200</v>
      </c>
      <c r="D546" s="185" t="s">
        <v>478</v>
      </c>
      <c r="E546" s="185"/>
      <c r="F546" s="185" t="s">
        <v>3187</v>
      </c>
      <c r="G546" s="185" t="s">
        <v>4060</v>
      </c>
      <c r="H546" s="185"/>
      <c r="I546" s="195" t="s">
        <v>454</v>
      </c>
      <c r="J546" s="185" t="s">
        <v>4061</v>
      </c>
      <c r="K546" s="185" t="s">
        <v>455</v>
      </c>
      <c r="L546" s="185" t="s">
        <v>4062</v>
      </c>
      <c r="M546" s="185" t="s">
        <v>3190</v>
      </c>
      <c r="N546" s="185" t="s">
        <v>4332</v>
      </c>
      <c r="O546" s="185" t="s">
        <v>3201</v>
      </c>
      <c r="P546" s="185" t="s">
        <v>3192</v>
      </c>
      <c r="Q546" s="185" t="s">
        <v>3193</v>
      </c>
      <c r="R546" s="185" t="s">
        <v>3194</v>
      </c>
      <c r="S546" s="196">
        <v>24756</v>
      </c>
      <c r="T546" s="185">
        <v>2</v>
      </c>
      <c r="U546" s="185" t="s">
        <v>5</v>
      </c>
      <c r="V546" s="185" t="s">
        <v>453</v>
      </c>
      <c r="W546" s="185" t="s">
        <v>456</v>
      </c>
      <c r="X546" s="185">
        <v>1</v>
      </c>
      <c r="Y546" s="185">
        <v>1</v>
      </c>
      <c r="Z546" s="185"/>
      <c r="AA546" s="185"/>
      <c r="AB546" s="185">
        <v>84</v>
      </c>
      <c r="AC546" s="197" t="s">
        <v>2689</v>
      </c>
      <c r="AD546" s="197" t="s">
        <v>2689</v>
      </c>
      <c r="AE546" s="197">
        <v>1</v>
      </c>
      <c r="AI546" s="197">
        <v>1</v>
      </c>
    </row>
    <row r="547" spans="1:38" s="201" customFormat="1" x14ac:dyDescent="0.3">
      <c r="A547" s="226">
        <v>2070</v>
      </c>
      <c r="B547" s="198" t="s">
        <v>2264</v>
      </c>
      <c r="C547" s="198" t="s">
        <v>3200</v>
      </c>
      <c r="D547" s="198" t="s">
        <v>478</v>
      </c>
      <c r="E547" s="198"/>
      <c r="F547" s="198" t="s">
        <v>3187</v>
      </c>
      <c r="G547" s="198" t="s">
        <v>4063</v>
      </c>
      <c r="H547" s="198"/>
      <c r="I547" s="199" t="s">
        <v>62</v>
      </c>
      <c r="J547" s="198" t="s">
        <v>2265</v>
      </c>
      <c r="K547" s="198" t="s">
        <v>2267</v>
      </c>
      <c r="L547" s="198" t="s">
        <v>4064</v>
      </c>
      <c r="M547" s="198" t="s">
        <v>3190</v>
      </c>
      <c r="N547" s="198" t="s">
        <v>4332</v>
      </c>
      <c r="O547" s="198" t="s">
        <v>3201</v>
      </c>
      <c r="P547" s="198" t="s">
        <v>3192</v>
      </c>
      <c r="Q547" s="198" t="s">
        <v>3193</v>
      </c>
      <c r="R547" s="198" t="s">
        <v>3194</v>
      </c>
      <c r="S547" s="200">
        <v>24756</v>
      </c>
      <c r="T547" s="198">
        <v>2</v>
      </c>
      <c r="U547" s="198" t="s">
        <v>5</v>
      </c>
      <c r="V547" s="198" t="s">
        <v>2266</v>
      </c>
      <c r="W547" s="198" t="s">
        <v>2268</v>
      </c>
      <c r="X547" s="198">
        <v>1</v>
      </c>
      <c r="Y547" s="198">
        <v>1</v>
      </c>
      <c r="Z547" s="198"/>
      <c r="AA547" s="198"/>
      <c r="AB547" s="198">
        <v>87</v>
      </c>
      <c r="AC547" s="201" t="s">
        <v>2695</v>
      </c>
      <c r="AD547" s="201" t="s">
        <v>2695</v>
      </c>
      <c r="AE547" s="201">
        <v>0</v>
      </c>
    </row>
    <row r="548" spans="1:38" s="201" customFormat="1" x14ac:dyDescent="0.3">
      <c r="A548" s="226">
        <v>2071</v>
      </c>
      <c r="B548" s="198" t="s">
        <v>1450</v>
      </c>
      <c r="C548" s="198" t="s">
        <v>3200</v>
      </c>
      <c r="D548" s="198" t="s">
        <v>478</v>
      </c>
      <c r="E548" s="198"/>
      <c r="F548" s="198" t="s">
        <v>3187</v>
      </c>
      <c r="G548" s="198" t="s">
        <v>4065</v>
      </c>
      <c r="H548" s="198"/>
      <c r="I548" s="199" t="s">
        <v>8</v>
      </c>
      <c r="J548" s="198" t="s">
        <v>1451</v>
      </c>
      <c r="K548" s="198" t="s">
        <v>665</v>
      </c>
      <c r="L548" s="198" t="s">
        <v>4066</v>
      </c>
      <c r="M548" s="198" t="s">
        <v>3190</v>
      </c>
      <c r="N548" s="198" t="s">
        <v>4332</v>
      </c>
      <c r="O548" s="198" t="s">
        <v>3201</v>
      </c>
      <c r="P548" s="198" t="s">
        <v>3192</v>
      </c>
      <c r="Q548" s="198" t="s">
        <v>3193</v>
      </c>
      <c r="R548" s="198" t="s">
        <v>3194</v>
      </c>
      <c r="S548" s="200">
        <v>24756</v>
      </c>
      <c r="T548" s="198"/>
      <c r="U548" s="198" t="s">
        <v>5</v>
      </c>
      <c r="V548" s="198" t="s">
        <v>478</v>
      </c>
      <c r="W548" s="198" t="s">
        <v>1452</v>
      </c>
      <c r="X548" s="198">
        <v>1</v>
      </c>
      <c r="Y548" s="198">
        <v>1</v>
      </c>
      <c r="Z548" s="198"/>
      <c r="AA548" s="198"/>
      <c r="AB548" s="198">
        <v>113</v>
      </c>
      <c r="AC548" s="201" t="s">
        <v>3057</v>
      </c>
      <c r="AD548" s="201" t="s">
        <v>3057</v>
      </c>
      <c r="AE548" s="201">
        <v>0</v>
      </c>
    </row>
    <row r="549" spans="1:38" s="197" customFormat="1" x14ac:dyDescent="0.3">
      <c r="A549" s="226">
        <v>2072</v>
      </c>
      <c r="B549" s="185" t="s">
        <v>1802</v>
      </c>
      <c r="C549" s="185" t="s">
        <v>4393</v>
      </c>
      <c r="D549" s="185" t="s">
        <v>3965</v>
      </c>
      <c r="E549" s="185" t="s">
        <v>1803</v>
      </c>
      <c r="F549" s="185" t="s">
        <v>3187</v>
      </c>
      <c r="G549" s="185" t="s">
        <v>4361</v>
      </c>
      <c r="H549" s="185"/>
      <c r="I549" s="195" t="s">
        <v>1805</v>
      </c>
      <c r="J549" s="185" t="s">
        <v>16</v>
      </c>
      <c r="K549" s="185" t="s">
        <v>17</v>
      </c>
      <c r="L549" s="185" t="s">
        <v>4365</v>
      </c>
      <c r="M549" s="185" t="s">
        <v>3190</v>
      </c>
      <c r="N549" s="185" t="s">
        <v>4332</v>
      </c>
      <c r="O549" s="185" t="s">
        <v>3254</v>
      </c>
      <c r="P549" s="185" t="s">
        <v>3192</v>
      </c>
      <c r="Q549" s="185" t="s">
        <v>3193</v>
      </c>
      <c r="R549" s="185" t="s">
        <v>3194</v>
      </c>
      <c r="S549" s="196">
        <v>23863</v>
      </c>
      <c r="T549" s="185"/>
      <c r="U549" s="185" t="s">
        <v>184</v>
      </c>
      <c r="V549" s="185" t="s">
        <v>1804</v>
      </c>
      <c r="W549" s="185" t="s">
        <v>1806</v>
      </c>
      <c r="X549" s="185"/>
      <c r="Y549" s="185"/>
      <c r="Z549" s="185"/>
      <c r="AA549" s="185">
        <v>1</v>
      </c>
      <c r="AB549" s="185">
        <v>1268</v>
      </c>
      <c r="AC549" s="197" t="s">
        <v>3057</v>
      </c>
      <c r="AD549" s="197" t="s">
        <v>3057</v>
      </c>
      <c r="AE549" s="197">
        <v>1</v>
      </c>
      <c r="AG549" s="197">
        <v>1</v>
      </c>
      <c r="AK549" s="185"/>
    </row>
    <row r="550" spans="1:38" s="201" customFormat="1" x14ac:dyDescent="0.3">
      <c r="A550" s="226">
        <v>2073</v>
      </c>
      <c r="B550" s="198" t="s">
        <v>668</v>
      </c>
      <c r="C550" s="198" t="s">
        <v>4396</v>
      </c>
      <c r="D550" s="198" t="s">
        <v>3061</v>
      </c>
      <c r="E550" s="198"/>
      <c r="F550" s="198" t="s">
        <v>3187</v>
      </c>
      <c r="G550" s="198" t="s">
        <v>4849</v>
      </c>
      <c r="H550" s="198"/>
      <c r="I550" s="199" t="s">
        <v>35</v>
      </c>
      <c r="J550" s="198" t="s">
        <v>669</v>
      </c>
      <c r="K550" s="198" t="s">
        <v>671</v>
      </c>
      <c r="L550" s="198" t="s">
        <v>4067</v>
      </c>
      <c r="M550" s="198" t="s">
        <v>3190</v>
      </c>
      <c r="N550" s="198" t="s">
        <v>4332</v>
      </c>
      <c r="O550" s="198" t="s">
        <v>3201</v>
      </c>
      <c r="P550" s="198" t="s">
        <v>3192</v>
      </c>
      <c r="Q550" s="198" t="s">
        <v>3193</v>
      </c>
      <c r="R550" s="198" t="s">
        <v>3194</v>
      </c>
      <c r="S550" s="200">
        <v>24756</v>
      </c>
      <c r="T550" s="198"/>
      <c r="U550" s="198" t="s">
        <v>5</v>
      </c>
      <c r="V550" s="198" t="s">
        <v>670</v>
      </c>
      <c r="W550" s="198" t="s">
        <v>672</v>
      </c>
      <c r="X550" s="198"/>
      <c r="Y550" s="198">
        <v>1</v>
      </c>
      <c r="Z550" s="198"/>
      <c r="AA550" s="198"/>
      <c r="AB550" s="198">
        <v>50</v>
      </c>
      <c r="AC550" s="201" t="s">
        <v>2687</v>
      </c>
      <c r="AD550" s="201" t="s">
        <v>4989</v>
      </c>
      <c r="AE550" s="201">
        <v>0</v>
      </c>
    </row>
    <row r="551" spans="1:38" s="221" customFormat="1" x14ac:dyDescent="0.3">
      <c r="A551" s="226">
        <v>2074</v>
      </c>
      <c r="B551" s="218" t="s">
        <v>4068</v>
      </c>
      <c r="C551" s="218" t="s">
        <v>4670</v>
      </c>
      <c r="D551" s="218" t="s">
        <v>3481</v>
      </c>
      <c r="E551" s="218" t="s">
        <v>4069</v>
      </c>
      <c r="F551" s="218" t="s">
        <v>3187</v>
      </c>
      <c r="G551" s="218" t="s">
        <v>4762</v>
      </c>
      <c r="H551" s="218" t="s">
        <v>1242</v>
      </c>
      <c r="I551" s="219" t="s">
        <v>1041</v>
      </c>
      <c r="J551" s="218" t="s">
        <v>13</v>
      </c>
      <c r="K551" s="218" t="s">
        <v>14</v>
      </c>
      <c r="L551" s="218" t="s">
        <v>4615</v>
      </c>
      <c r="M551" s="218" t="s">
        <v>3190</v>
      </c>
      <c r="N551" s="218" t="s">
        <v>4332</v>
      </c>
      <c r="O551" s="218" t="s">
        <v>3483</v>
      </c>
      <c r="P551" s="218" t="s">
        <v>3192</v>
      </c>
      <c r="Q551" s="218" t="s">
        <v>3193</v>
      </c>
      <c r="R551" s="218" t="s">
        <v>3194</v>
      </c>
      <c r="S551" s="220">
        <v>25115</v>
      </c>
      <c r="T551" s="218"/>
      <c r="U551" s="218" t="s">
        <v>82</v>
      </c>
      <c r="V551" s="218" t="s">
        <v>1241</v>
      </c>
      <c r="W551" s="218" t="s">
        <v>1243</v>
      </c>
      <c r="X551" s="218"/>
      <c r="Y551" s="218"/>
      <c r="Z551" s="218">
        <v>1</v>
      </c>
      <c r="AA551" s="218"/>
      <c r="AB551" s="218">
        <v>88</v>
      </c>
      <c r="AC551" s="221" t="s">
        <v>2689</v>
      </c>
      <c r="AD551" s="221" t="s">
        <v>2689</v>
      </c>
      <c r="AE551" s="221">
        <v>0</v>
      </c>
      <c r="AK551" s="221" t="s">
        <v>5160</v>
      </c>
      <c r="AL551" s="221">
        <v>1</v>
      </c>
    </row>
    <row r="552" spans="1:38" s="197" customFormat="1" x14ac:dyDescent="0.3">
      <c r="A552" s="226">
        <v>2075</v>
      </c>
      <c r="B552" s="185" t="s">
        <v>1018</v>
      </c>
      <c r="C552" s="185" t="s">
        <v>4671</v>
      </c>
      <c r="D552" s="185" t="s">
        <v>3186</v>
      </c>
      <c r="E552" s="185" t="s">
        <v>1019</v>
      </c>
      <c r="F552" s="185" t="s">
        <v>3187</v>
      </c>
      <c r="G552" s="185" t="s">
        <v>4070</v>
      </c>
      <c r="H552" s="185"/>
      <c r="I552" s="195" t="s">
        <v>110</v>
      </c>
      <c r="J552" s="185" t="s">
        <v>13</v>
      </c>
      <c r="K552" s="185" t="s">
        <v>14</v>
      </c>
      <c r="L552" s="185" t="s">
        <v>4615</v>
      </c>
      <c r="M552" s="185" t="s">
        <v>3190</v>
      </c>
      <c r="N552" s="185" t="s">
        <v>4332</v>
      </c>
      <c r="O552" s="185" t="s">
        <v>3191</v>
      </c>
      <c r="P552" s="185" t="s">
        <v>3192</v>
      </c>
      <c r="Q552" s="185" t="s">
        <v>3193</v>
      </c>
      <c r="R552" s="185" t="s">
        <v>3194</v>
      </c>
      <c r="S552" s="196">
        <v>24756</v>
      </c>
      <c r="T552" s="185"/>
      <c r="U552" s="185" t="s">
        <v>19</v>
      </c>
      <c r="V552" s="185" t="s">
        <v>1020</v>
      </c>
      <c r="W552" s="185" t="s">
        <v>1021</v>
      </c>
      <c r="X552" s="185">
        <v>1</v>
      </c>
      <c r="Y552" s="185"/>
      <c r="Z552" s="185"/>
      <c r="AA552" s="185"/>
      <c r="AB552" s="185">
        <v>170</v>
      </c>
      <c r="AC552" s="197" t="s">
        <v>2689</v>
      </c>
      <c r="AD552" s="197" t="s">
        <v>2689</v>
      </c>
      <c r="AE552" s="197">
        <v>1</v>
      </c>
      <c r="AG552" s="197">
        <v>1</v>
      </c>
    </row>
    <row r="553" spans="1:38" s="201" customFormat="1" x14ac:dyDescent="0.3">
      <c r="A553" s="226">
        <v>2076</v>
      </c>
      <c r="B553" s="198" t="s">
        <v>1993</v>
      </c>
      <c r="C553" s="198" t="s">
        <v>4401</v>
      </c>
      <c r="D553" s="198" t="s">
        <v>3199</v>
      </c>
      <c r="E553" s="198" t="s">
        <v>241</v>
      </c>
      <c r="F553" s="198" t="s">
        <v>3187</v>
      </c>
      <c r="G553" s="198" t="s">
        <v>1995</v>
      </c>
      <c r="H553" s="198"/>
      <c r="I553" s="199" t="s">
        <v>359</v>
      </c>
      <c r="J553" s="198" t="s">
        <v>1996</v>
      </c>
      <c r="K553" s="198" t="s">
        <v>1997</v>
      </c>
      <c r="L553" s="198" t="s">
        <v>3388</v>
      </c>
      <c r="M553" s="198" t="s">
        <v>3190</v>
      </c>
      <c r="N553" s="198" t="s">
        <v>4332</v>
      </c>
      <c r="O553" s="198" t="s">
        <v>3199</v>
      </c>
      <c r="P553" s="198" t="s">
        <v>3192</v>
      </c>
      <c r="Q553" s="198" t="s">
        <v>3193</v>
      </c>
      <c r="R553" s="198" t="s">
        <v>3194</v>
      </c>
      <c r="S553" s="200">
        <v>23863</v>
      </c>
      <c r="T553" s="198"/>
      <c r="U553" s="198" t="s">
        <v>82</v>
      </c>
      <c r="V553" s="198" t="s">
        <v>1994</v>
      </c>
      <c r="W553" s="198" t="s">
        <v>1998</v>
      </c>
      <c r="X553" s="198"/>
      <c r="Y553" s="198"/>
      <c r="Z553" s="198">
        <v>1</v>
      </c>
      <c r="AA553" s="198"/>
      <c r="AB553" s="198">
        <v>479</v>
      </c>
      <c r="AC553" s="201" t="s">
        <v>3057</v>
      </c>
      <c r="AD553" s="201" t="s">
        <v>3057</v>
      </c>
      <c r="AE553" s="201">
        <v>0</v>
      </c>
    </row>
    <row r="554" spans="1:38" s="197" customFormat="1" x14ac:dyDescent="0.3">
      <c r="A554" s="226">
        <v>2077</v>
      </c>
      <c r="B554" s="185" t="s">
        <v>985</v>
      </c>
      <c r="C554" s="185" t="s">
        <v>4672</v>
      </c>
      <c r="D554" s="185" t="s">
        <v>3061</v>
      </c>
      <c r="E554" s="185" t="s">
        <v>3666</v>
      </c>
      <c r="F554" s="185" t="s">
        <v>3187</v>
      </c>
      <c r="G554" s="185" t="s">
        <v>4071</v>
      </c>
      <c r="H554" s="185"/>
      <c r="I554" s="195" t="s">
        <v>12</v>
      </c>
      <c r="J554" s="185" t="s">
        <v>13</v>
      </c>
      <c r="K554" s="185" t="s">
        <v>14</v>
      </c>
      <c r="L554" s="185" t="s">
        <v>4615</v>
      </c>
      <c r="M554" s="185" t="s">
        <v>3190</v>
      </c>
      <c r="N554" s="185" t="s">
        <v>4332</v>
      </c>
      <c r="O554" s="185" t="s">
        <v>3201</v>
      </c>
      <c r="P554" s="185" t="s">
        <v>3192</v>
      </c>
      <c r="Q554" s="185" t="s">
        <v>3193</v>
      </c>
      <c r="R554" s="185" t="s">
        <v>3194</v>
      </c>
      <c r="S554" s="196">
        <v>24756</v>
      </c>
      <c r="T554" s="185"/>
      <c r="U554" s="185" t="s">
        <v>5</v>
      </c>
      <c r="V554" s="185" t="s">
        <v>986</v>
      </c>
      <c r="W554" s="185" t="s">
        <v>987</v>
      </c>
      <c r="X554" s="185"/>
      <c r="Y554" s="185">
        <v>1</v>
      </c>
      <c r="Z554" s="185"/>
      <c r="AA554" s="185"/>
      <c r="AB554" s="185">
        <v>204</v>
      </c>
      <c r="AC554" s="197" t="s">
        <v>2689</v>
      </c>
      <c r="AD554" s="197" t="s">
        <v>2689</v>
      </c>
      <c r="AE554" s="197">
        <v>1</v>
      </c>
      <c r="AF554" s="197">
        <v>1</v>
      </c>
    </row>
    <row r="555" spans="1:38" s="197" customFormat="1" x14ac:dyDescent="0.3">
      <c r="A555" s="226">
        <v>2078</v>
      </c>
      <c r="B555" s="185" t="s">
        <v>967</v>
      </c>
      <c r="C555" s="185" t="s">
        <v>4673</v>
      </c>
      <c r="D555" s="185" t="s">
        <v>3199</v>
      </c>
      <c r="E555" s="185" t="s">
        <v>968</v>
      </c>
      <c r="F555" s="185" t="s">
        <v>3187</v>
      </c>
      <c r="G555" s="185" t="s">
        <v>4763</v>
      </c>
      <c r="H555" s="185" t="s">
        <v>970</v>
      </c>
      <c r="I555" s="195" t="s">
        <v>971</v>
      </c>
      <c r="J555" s="185" t="s">
        <v>13</v>
      </c>
      <c r="K555" s="185" t="s">
        <v>14</v>
      </c>
      <c r="L555" s="185" t="s">
        <v>4615</v>
      </c>
      <c r="M555" s="185" t="s">
        <v>3190</v>
      </c>
      <c r="N555" s="185" t="s">
        <v>4332</v>
      </c>
      <c r="O555" s="185" t="s">
        <v>3199</v>
      </c>
      <c r="P555" s="185" t="s">
        <v>3192</v>
      </c>
      <c r="Q555" s="185" t="s">
        <v>3193</v>
      </c>
      <c r="R555" s="185" t="s">
        <v>3194</v>
      </c>
      <c r="S555" s="196">
        <v>23863</v>
      </c>
      <c r="T555" s="185"/>
      <c r="U555" s="185" t="s">
        <v>82</v>
      </c>
      <c r="V555" s="185" t="s">
        <v>969</v>
      </c>
      <c r="W555" s="185" t="s">
        <v>972</v>
      </c>
      <c r="X555" s="185"/>
      <c r="Y555" s="185"/>
      <c r="Z555" s="185">
        <v>1</v>
      </c>
      <c r="AA555" s="185"/>
      <c r="AB555" s="185">
        <v>335</v>
      </c>
      <c r="AC555" s="197" t="s">
        <v>2689</v>
      </c>
      <c r="AD555" s="197" t="s">
        <v>2689</v>
      </c>
      <c r="AE555" s="197">
        <v>1</v>
      </c>
      <c r="AG555" s="197">
        <v>1</v>
      </c>
    </row>
    <row r="556" spans="1:38" s="197" customFormat="1" x14ac:dyDescent="0.3">
      <c r="A556" s="226">
        <v>2079</v>
      </c>
      <c r="B556" s="185" t="s">
        <v>516</v>
      </c>
      <c r="C556" s="185" t="s">
        <v>4072</v>
      </c>
      <c r="D556" s="185" t="s">
        <v>3186</v>
      </c>
      <c r="E556" s="185" t="s">
        <v>517</v>
      </c>
      <c r="F556" s="185" t="s">
        <v>3187</v>
      </c>
      <c r="G556" s="185" t="s">
        <v>4073</v>
      </c>
      <c r="H556" s="185"/>
      <c r="I556" s="195" t="s">
        <v>12</v>
      </c>
      <c r="J556" s="185" t="s">
        <v>13</v>
      </c>
      <c r="K556" s="185" t="s">
        <v>14</v>
      </c>
      <c r="L556" s="185" t="s">
        <v>4615</v>
      </c>
      <c r="M556" s="185" t="s">
        <v>3190</v>
      </c>
      <c r="N556" s="185" t="s">
        <v>4332</v>
      </c>
      <c r="O556" s="185" t="s">
        <v>3191</v>
      </c>
      <c r="P556" s="185" t="s">
        <v>3192</v>
      </c>
      <c r="Q556" s="185" t="s">
        <v>3193</v>
      </c>
      <c r="R556" s="185" t="s">
        <v>3194</v>
      </c>
      <c r="S556" s="196">
        <v>24756</v>
      </c>
      <c r="T556" s="185"/>
      <c r="U556" s="185" t="s">
        <v>19</v>
      </c>
      <c r="V556" s="185" t="s">
        <v>518</v>
      </c>
      <c r="W556" s="185" t="s">
        <v>519</v>
      </c>
      <c r="X556" s="185">
        <v>1</v>
      </c>
      <c r="Y556" s="185"/>
      <c r="Z556" s="185"/>
      <c r="AA556" s="185"/>
      <c r="AB556" s="185">
        <v>56</v>
      </c>
      <c r="AC556" s="197" t="s">
        <v>2689</v>
      </c>
      <c r="AD556" s="197" t="s">
        <v>2689</v>
      </c>
      <c r="AE556" s="197">
        <v>1</v>
      </c>
      <c r="AI556" s="197">
        <v>1</v>
      </c>
    </row>
    <row r="557" spans="1:38" s="197" customFormat="1" x14ac:dyDescent="0.3">
      <c r="A557" s="226">
        <v>2080</v>
      </c>
      <c r="B557" s="185" t="s">
        <v>1032</v>
      </c>
      <c r="C557" s="185" t="s">
        <v>4674</v>
      </c>
      <c r="D557" s="185" t="s">
        <v>3254</v>
      </c>
      <c r="E557" s="185" t="s">
        <v>1033</v>
      </c>
      <c r="F557" s="185" t="s">
        <v>3187</v>
      </c>
      <c r="G557" s="185" t="s">
        <v>4733</v>
      </c>
      <c r="H557" s="185" t="s">
        <v>1035</v>
      </c>
      <c r="I557" s="195" t="s">
        <v>549</v>
      </c>
      <c r="J557" s="185" t="s">
        <v>13</v>
      </c>
      <c r="K557" s="185" t="s">
        <v>14</v>
      </c>
      <c r="L557" s="185" t="s">
        <v>4615</v>
      </c>
      <c r="M557" s="185" t="s">
        <v>3190</v>
      </c>
      <c r="N557" s="185" t="s">
        <v>4332</v>
      </c>
      <c r="O557" s="185" t="s">
        <v>3254</v>
      </c>
      <c r="P557" s="185" t="s">
        <v>3192</v>
      </c>
      <c r="Q557" s="185" t="s">
        <v>3193</v>
      </c>
      <c r="R557" s="185" t="s">
        <v>3194</v>
      </c>
      <c r="S557" s="196">
        <v>23863</v>
      </c>
      <c r="T557" s="185"/>
      <c r="U557" s="185" t="s">
        <v>184</v>
      </c>
      <c r="V557" s="185" t="s">
        <v>1034</v>
      </c>
      <c r="W557" s="185" t="s">
        <v>1036</v>
      </c>
      <c r="X557" s="185"/>
      <c r="Y557" s="185"/>
      <c r="Z557" s="185"/>
      <c r="AA557" s="185">
        <v>1</v>
      </c>
      <c r="AB557" s="185">
        <v>1173</v>
      </c>
      <c r="AC557" s="197" t="s">
        <v>2689</v>
      </c>
      <c r="AD557" s="197" t="s">
        <v>2689</v>
      </c>
      <c r="AE557" s="197">
        <v>1</v>
      </c>
      <c r="AF557" s="151">
        <v>1</v>
      </c>
      <c r="AK557" s="185"/>
    </row>
    <row r="558" spans="1:38" s="201" customFormat="1" x14ac:dyDescent="0.3">
      <c r="A558" s="226">
        <v>2081</v>
      </c>
      <c r="B558" s="198" t="s">
        <v>865</v>
      </c>
      <c r="C558" s="198" t="s">
        <v>4074</v>
      </c>
      <c r="D558" s="198" t="s">
        <v>478</v>
      </c>
      <c r="E558" s="198" t="s">
        <v>866</v>
      </c>
      <c r="F558" s="198" t="s">
        <v>3187</v>
      </c>
      <c r="G558" s="198" t="s">
        <v>4075</v>
      </c>
      <c r="H558" s="198"/>
      <c r="I558" s="199" t="s">
        <v>156</v>
      </c>
      <c r="J558" s="198" t="s">
        <v>868</v>
      </c>
      <c r="K558" s="198" t="s">
        <v>869</v>
      </c>
      <c r="L558" s="198" t="s">
        <v>4076</v>
      </c>
      <c r="M558" s="198" t="s">
        <v>3190</v>
      </c>
      <c r="N558" s="198" t="s">
        <v>4332</v>
      </c>
      <c r="O558" s="198" t="s">
        <v>3201</v>
      </c>
      <c r="P558" s="198" t="s">
        <v>3192</v>
      </c>
      <c r="Q558" s="198" t="s">
        <v>3193</v>
      </c>
      <c r="R558" s="198" t="s">
        <v>3194</v>
      </c>
      <c r="S558" s="200">
        <v>24756</v>
      </c>
      <c r="T558" s="198"/>
      <c r="U558" s="198" t="s">
        <v>5</v>
      </c>
      <c r="V558" s="198" t="s">
        <v>867</v>
      </c>
      <c r="W558" s="198" t="s">
        <v>870</v>
      </c>
      <c r="X558" s="198"/>
      <c r="Y558" s="198">
        <v>1</v>
      </c>
      <c r="Z558" s="198"/>
      <c r="AA558" s="198"/>
      <c r="AB558" s="198">
        <v>88</v>
      </c>
      <c r="AC558" s="201" t="s">
        <v>3057</v>
      </c>
      <c r="AD558" s="201" t="s">
        <v>3057</v>
      </c>
      <c r="AE558" s="201">
        <v>0</v>
      </c>
    </row>
    <row r="559" spans="1:38" s="221" customFormat="1" x14ac:dyDescent="0.3">
      <c r="A559" s="226">
        <v>2082</v>
      </c>
      <c r="B559" s="218" t="s">
        <v>1026</v>
      </c>
      <c r="C559" s="218" t="s">
        <v>4675</v>
      </c>
      <c r="D559" s="218" t="s">
        <v>3583</v>
      </c>
      <c r="E559" s="218" t="s">
        <v>1027</v>
      </c>
      <c r="F559" s="218" t="s">
        <v>3187</v>
      </c>
      <c r="G559" s="218" t="s">
        <v>4735</v>
      </c>
      <c r="H559" s="218" t="s">
        <v>1029</v>
      </c>
      <c r="I559" s="219" t="s">
        <v>1030</v>
      </c>
      <c r="J559" s="218" t="s">
        <v>13</v>
      </c>
      <c r="K559" s="218" t="s">
        <v>14</v>
      </c>
      <c r="L559" s="218" t="s">
        <v>4615</v>
      </c>
      <c r="M559" s="218" t="s">
        <v>3190</v>
      </c>
      <c r="N559" s="218" t="s">
        <v>4332</v>
      </c>
      <c r="O559" s="218" t="s">
        <v>3312</v>
      </c>
      <c r="P559" s="218" t="s">
        <v>3192</v>
      </c>
      <c r="Q559" s="218" t="s">
        <v>3193</v>
      </c>
      <c r="R559" s="218" t="s">
        <v>3194</v>
      </c>
      <c r="S559" s="220">
        <v>24042</v>
      </c>
      <c r="T559" s="218"/>
      <c r="U559" s="218" t="s">
        <v>130</v>
      </c>
      <c r="V559" s="218" t="s">
        <v>1028</v>
      </c>
      <c r="W559" s="218" t="s">
        <v>1031</v>
      </c>
      <c r="X559" s="218"/>
      <c r="Y559" s="218"/>
      <c r="Z559" s="218"/>
      <c r="AA559" s="218">
        <v>1</v>
      </c>
      <c r="AB559" s="218">
        <v>875</v>
      </c>
      <c r="AC559" s="221" t="s">
        <v>2689</v>
      </c>
      <c r="AD559" s="221" t="s">
        <v>2689</v>
      </c>
      <c r="AE559" s="221">
        <v>1</v>
      </c>
      <c r="AF559" s="221">
        <v>1</v>
      </c>
      <c r="AK559" s="221" t="s">
        <v>5162</v>
      </c>
      <c r="AL559" s="221">
        <v>1</v>
      </c>
    </row>
    <row r="560" spans="1:38" s="201" customFormat="1" x14ac:dyDescent="0.3">
      <c r="A560" s="226">
        <v>2083</v>
      </c>
      <c r="B560" s="198" t="s">
        <v>2527</v>
      </c>
      <c r="C560" s="198" t="s">
        <v>4900</v>
      </c>
      <c r="D560" s="198" t="s">
        <v>478</v>
      </c>
      <c r="E560" s="198" t="s">
        <v>4901</v>
      </c>
      <c r="F560" s="198" t="s">
        <v>3187</v>
      </c>
      <c r="G560" s="198" t="s">
        <v>4895</v>
      </c>
      <c r="H560" s="198"/>
      <c r="I560" s="199" t="s">
        <v>264</v>
      </c>
      <c r="J560" s="198" t="s">
        <v>2528</v>
      </c>
      <c r="K560" s="198" t="s">
        <v>2530</v>
      </c>
      <c r="L560" s="198" t="s">
        <v>4077</v>
      </c>
      <c r="M560" s="198" t="s">
        <v>3190</v>
      </c>
      <c r="N560" s="198" t="s">
        <v>4332</v>
      </c>
      <c r="O560" s="198" t="s">
        <v>3201</v>
      </c>
      <c r="P560" s="198" t="s">
        <v>3192</v>
      </c>
      <c r="Q560" s="198" t="s">
        <v>3193</v>
      </c>
      <c r="R560" s="198" t="s">
        <v>3194</v>
      </c>
      <c r="S560" s="200">
        <v>24756</v>
      </c>
      <c r="T560" s="198"/>
      <c r="U560" s="198" t="s">
        <v>5</v>
      </c>
      <c r="V560" s="198" t="s">
        <v>2529</v>
      </c>
      <c r="W560" s="198" t="s">
        <v>2531</v>
      </c>
      <c r="X560" s="198"/>
      <c r="Y560" s="198">
        <v>1</v>
      </c>
      <c r="Z560" s="198"/>
      <c r="AA560" s="198"/>
      <c r="AB560" s="198">
        <v>82</v>
      </c>
      <c r="AC560" s="201" t="s">
        <v>2687</v>
      </c>
      <c r="AD560" s="201" t="s">
        <v>2687</v>
      </c>
      <c r="AE560" s="201">
        <v>0</v>
      </c>
    </row>
    <row r="561" spans="1:38" s="201" customFormat="1" x14ac:dyDescent="0.3">
      <c r="A561" s="226">
        <v>2084</v>
      </c>
      <c r="B561" s="198" t="s">
        <v>545</v>
      </c>
      <c r="C561" s="198" t="s">
        <v>4676</v>
      </c>
      <c r="D561" s="198" t="s">
        <v>3199</v>
      </c>
      <c r="E561" s="198" t="s">
        <v>546</v>
      </c>
      <c r="F561" s="198" t="s">
        <v>3187</v>
      </c>
      <c r="G561" s="198" t="s">
        <v>4764</v>
      </c>
      <c r="H561" s="198" t="s">
        <v>548</v>
      </c>
      <c r="I561" s="199" t="s">
        <v>549</v>
      </c>
      <c r="J561" s="198" t="s">
        <v>13</v>
      </c>
      <c r="K561" s="198" t="s">
        <v>14</v>
      </c>
      <c r="L561" s="198" t="s">
        <v>4615</v>
      </c>
      <c r="M561" s="198" t="s">
        <v>3190</v>
      </c>
      <c r="N561" s="198" t="s">
        <v>4332</v>
      </c>
      <c r="O561" s="198" t="s">
        <v>3199</v>
      </c>
      <c r="P561" s="198" t="s">
        <v>3192</v>
      </c>
      <c r="Q561" s="198" t="s">
        <v>3193</v>
      </c>
      <c r="R561" s="198" t="s">
        <v>3194</v>
      </c>
      <c r="S561" s="200">
        <v>24082</v>
      </c>
      <c r="T561" s="198"/>
      <c r="U561" s="198" t="s">
        <v>82</v>
      </c>
      <c r="V561" s="198" t="s">
        <v>547</v>
      </c>
      <c r="W561" s="198" t="s">
        <v>550</v>
      </c>
      <c r="X561" s="198"/>
      <c r="Y561" s="198"/>
      <c r="Z561" s="198">
        <v>1</v>
      </c>
      <c r="AA561" s="198"/>
      <c r="AB561" s="198">
        <v>494</v>
      </c>
      <c r="AC561" s="201" t="s">
        <v>2689</v>
      </c>
      <c r="AD561" s="201" t="s">
        <v>2689</v>
      </c>
      <c r="AE561" s="201">
        <v>0</v>
      </c>
    </row>
    <row r="562" spans="1:38" s="201" customFormat="1" x14ac:dyDescent="0.3">
      <c r="A562" s="226">
        <v>2085</v>
      </c>
      <c r="B562" s="198" t="s">
        <v>871</v>
      </c>
      <c r="C562" s="198" t="s">
        <v>3200</v>
      </c>
      <c r="D562" s="198" t="s">
        <v>478</v>
      </c>
      <c r="E562" s="198"/>
      <c r="F562" s="198" t="s">
        <v>3187</v>
      </c>
      <c r="G562" s="198" t="s">
        <v>4323</v>
      </c>
      <c r="H562" s="198"/>
      <c r="I562" s="199" t="s">
        <v>359</v>
      </c>
      <c r="J562" s="198" t="s">
        <v>872</v>
      </c>
      <c r="K562" s="198" t="s">
        <v>874</v>
      </c>
      <c r="L562" s="198" t="s">
        <v>4078</v>
      </c>
      <c r="M562" s="198" t="s">
        <v>3190</v>
      </c>
      <c r="N562" s="198" t="s">
        <v>4332</v>
      </c>
      <c r="O562" s="198" t="s">
        <v>3201</v>
      </c>
      <c r="P562" s="198" t="s">
        <v>3192</v>
      </c>
      <c r="Q562" s="198" t="s">
        <v>3193</v>
      </c>
      <c r="R562" s="198" t="s">
        <v>3194</v>
      </c>
      <c r="S562" s="200">
        <v>24756</v>
      </c>
      <c r="T562" s="198"/>
      <c r="U562" s="198" t="s">
        <v>5</v>
      </c>
      <c r="V562" s="198" t="s">
        <v>873</v>
      </c>
      <c r="W562" s="198" t="s">
        <v>875</v>
      </c>
      <c r="X562" s="198">
        <v>1</v>
      </c>
      <c r="Y562" s="198">
        <v>1</v>
      </c>
      <c r="Z562" s="198"/>
      <c r="AA562" s="198"/>
      <c r="AB562" s="198">
        <v>61</v>
      </c>
      <c r="AC562" s="201" t="s">
        <v>3057</v>
      </c>
      <c r="AD562" s="201" t="s">
        <v>3057</v>
      </c>
      <c r="AE562" s="201">
        <v>0</v>
      </c>
    </row>
    <row r="563" spans="1:38" s="197" customFormat="1" x14ac:dyDescent="0.3">
      <c r="A563" s="226">
        <v>2086</v>
      </c>
      <c r="B563" s="185" t="s">
        <v>1928</v>
      </c>
      <c r="C563" s="185" t="s">
        <v>4427</v>
      </c>
      <c r="D563" s="185" t="s">
        <v>3283</v>
      </c>
      <c r="E563" s="185" t="s">
        <v>1929</v>
      </c>
      <c r="F563" s="185" t="s">
        <v>4301</v>
      </c>
      <c r="G563" s="185" t="s">
        <v>4444</v>
      </c>
      <c r="H563" s="185"/>
      <c r="I563" s="195" t="s">
        <v>62</v>
      </c>
      <c r="J563" s="185" t="s">
        <v>63</v>
      </c>
      <c r="K563" s="185" t="s">
        <v>287</v>
      </c>
      <c r="L563" s="185" t="s">
        <v>4420</v>
      </c>
      <c r="M563" s="185" t="s">
        <v>3190</v>
      </c>
      <c r="N563" s="185" t="s">
        <v>4332</v>
      </c>
      <c r="O563" s="185" t="s">
        <v>3199</v>
      </c>
      <c r="P563" s="185" t="s">
        <v>3192</v>
      </c>
      <c r="Q563" s="185" t="s">
        <v>3193</v>
      </c>
      <c r="R563" s="185" t="s">
        <v>3194</v>
      </c>
      <c r="S563" s="196">
        <v>24534</v>
      </c>
      <c r="T563" s="185"/>
      <c r="U563" s="185" t="s">
        <v>82</v>
      </c>
      <c r="V563" s="185" t="s">
        <v>1930</v>
      </c>
      <c r="W563" s="185" t="s">
        <v>1931</v>
      </c>
      <c r="X563" s="185"/>
      <c r="Y563" s="185"/>
      <c r="Z563" s="185">
        <v>1</v>
      </c>
      <c r="AA563" s="185"/>
      <c r="AB563" s="185">
        <v>486</v>
      </c>
      <c r="AC563" s="197" t="s">
        <v>2695</v>
      </c>
      <c r="AD563" s="197" t="s">
        <v>2695</v>
      </c>
      <c r="AE563" s="197">
        <v>1</v>
      </c>
      <c r="AI563" s="197">
        <v>1</v>
      </c>
    </row>
    <row r="564" spans="1:38" s="201" customFormat="1" x14ac:dyDescent="0.3">
      <c r="A564" s="226">
        <v>2087</v>
      </c>
      <c r="B564" s="198" t="s">
        <v>66</v>
      </c>
      <c r="C564" s="198" t="s">
        <v>5157</v>
      </c>
      <c r="D564" s="198" t="s">
        <v>478</v>
      </c>
      <c r="E564" s="198" t="s">
        <v>4079</v>
      </c>
      <c r="F564" s="198" t="s">
        <v>3187</v>
      </c>
      <c r="G564" s="198" t="s">
        <v>4080</v>
      </c>
      <c r="H564" s="198"/>
      <c r="I564" s="199" t="s">
        <v>69</v>
      </c>
      <c r="J564" s="198" t="s">
        <v>67</v>
      </c>
      <c r="K564" s="198" t="s">
        <v>70</v>
      </c>
      <c r="L564" s="198" t="s">
        <v>4081</v>
      </c>
      <c r="M564" s="198" t="s">
        <v>3190</v>
      </c>
      <c r="N564" s="198" t="s">
        <v>4332</v>
      </c>
      <c r="O564" s="198" t="s">
        <v>3201</v>
      </c>
      <c r="P564" s="198" t="s">
        <v>3192</v>
      </c>
      <c r="Q564" s="198" t="s">
        <v>3193</v>
      </c>
      <c r="R564" s="198" t="s">
        <v>3194</v>
      </c>
      <c r="S564" s="200">
        <v>24756</v>
      </c>
      <c r="T564" s="198"/>
      <c r="U564" s="198" t="s">
        <v>5</v>
      </c>
      <c r="V564" s="198" t="s">
        <v>68</v>
      </c>
      <c r="W564" s="198" t="s">
        <v>71</v>
      </c>
      <c r="X564" s="198">
        <v>1</v>
      </c>
      <c r="Y564" s="198">
        <v>1</v>
      </c>
      <c r="Z564" s="198"/>
      <c r="AA564" s="198"/>
      <c r="AB564" s="198">
        <v>50</v>
      </c>
      <c r="AC564" s="201" t="s">
        <v>2695</v>
      </c>
      <c r="AD564" s="201" t="s">
        <v>2695</v>
      </c>
      <c r="AE564" s="201">
        <v>0</v>
      </c>
    </row>
    <row r="565" spans="1:38" s="201" customFormat="1" x14ac:dyDescent="0.3">
      <c r="A565" s="226">
        <v>2088</v>
      </c>
      <c r="B565" s="198" t="s">
        <v>2056</v>
      </c>
      <c r="C565" s="198" t="s">
        <v>3185</v>
      </c>
      <c r="D565" s="198" t="s">
        <v>3186</v>
      </c>
      <c r="E565" s="198"/>
      <c r="F565" s="198" t="s">
        <v>3187</v>
      </c>
      <c r="G565" s="198" t="s">
        <v>4340</v>
      </c>
      <c r="H565" s="198"/>
      <c r="I565" s="199" t="s">
        <v>22</v>
      </c>
      <c r="J565" s="198" t="s">
        <v>2057</v>
      </c>
      <c r="K565" s="198" t="s">
        <v>559</v>
      </c>
      <c r="L565" s="198" t="s">
        <v>4082</v>
      </c>
      <c r="M565" s="198" t="s">
        <v>3190</v>
      </c>
      <c r="N565" s="198" t="s">
        <v>4332</v>
      </c>
      <c r="O565" s="198" t="s">
        <v>3191</v>
      </c>
      <c r="P565" s="198" t="s">
        <v>3192</v>
      </c>
      <c r="Q565" s="198" t="s">
        <v>3193</v>
      </c>
      <c r="R565" s="198" t="s">
        <v>3194</v>
      </c>
      <c r="S565" s="200">
        <v>24754</v>
      </c>
      <c r="T565" s="198"/>
      <c r="U565" s="198" t="s">
        <v>19</v>
      </c>
      <c r="V565" s="198" t="s">
        <v>4083</v>
      </c>
      <c r="W565" s="198" t="s">
        <v>2058</v>
      </c>
      <c r="X565" s="198">
        <v>1</v>
      </c>
      <c r="Y565" s="198"/>
      <c r="Z565" s="198"/>
      <c r="AA565" s="198"/>
      <c r="AB565" s="198">
        <v>38</v>
      </c>
      <c r="AC565" s="198" t="s">
        <v>3057</v>
      </c>
      <c r="AD565" s="198" t="s">
        <v>3057</v>
      </c>
      <c r="AE565" s="201">
        <v>0</v>
      </c>
    </row>
    <row r="566" spans="1:38" s="201" customFormat="1" x14ac:dyDescent="0.3">
      <c r="A566" s="226">
        <v>2089</v>
      </c>
      <c r="B566" s="198" t="s">
        <v>752</v>
      </c>
      <c r="C566" s="198" t="s">
        <v>4396</v>
      </c>
      <c r="D566" s="198" t="s">
        <v>3061</v>
      </c>
      <c r="E566" s="198"/>
      <c r="F566" s="198" t="s">
        <v>3187</v>
      </c>
      <c r="G566" s="198" t="s">
        <v>4084</v>
      </c>
      <c r="H566" s="198"/>
      <c r="I566" s="199" t="s">
        <v>665</v>
      </c>
      <c r="J566" s="198" t="s">
        <v>753</v>
      </c>
      <c r="K566" s="198" t="s">
        <v>754</v>
      </c>
      <c r="L566" s="198" t="s">
        <v>4085</v>
      </c>
      <c r="M566" s="198" t="s">
        <v>3190</v>
      </c>
      <c r="N566" s="198" t="s">
        <v>4332</v>
      </c>
      <c r="O566" s="198" t="s">
        <v>3201</v>
      </c>
      <c r="P566" s="198" t="s">
        <v>3192</v>
      </c>
      <c r="Q566" s="198" t="s">
        <v>3193</v>
      </c>
      <c r="R566" s="198" t="s">
        <v>3194</v>
      </c>
      <c r="S566" s="200">
        <v>24756</v>
      </c>
      <c r="T566" s="198"/>
      <c r="U566" s="198" t="s">
        <v>5</v>
      </c>
      <c r="V566" s="198" t="s">
        <v>4086</v>
      </c>
      <c r="W566" s="198" t="s">
        <v>755</v>
      </c>
      <c r="X566" s="198">
        <v>1</v>
      </c>
      <c r="Y566" s="198">
        <v>1</v>
      </c>
      <c r="Z566" s="198"/>
      <c r="AA566" s="198"/>
      <c r="AB566" s="198">
        <v>47</v>
      </c>
      <c r="AC566" s="201" t="s">
        <v>2687</v>
      </c>
      <c r="AD566" s="201" t="s">
        <v>2687</v>
      </c>
      <c r="AE566" s="201">
        <v>0</v>
      </c>
    </row>
    <row r="567" spans="1:38" s="197" customFormat="1" x14ac:dyDescent="0.3">
      <c r="A567" s="226">
        <v>2090</v>
      </c>
      <c r="B567" s="185" t="s">
        <v>1015</v>
      </c>
      <c r="C567" s="185" t="s">
        <v>5063</v>
      </c>
      <c r="D567" s="185" t="s">
        <v>3186</v>
      </c>
      <c r="E567" s="185" t="s">
        <v>4087</v>
      </c>
      <c r="F567" s="185" t="s">
        <v>3187</v>
      </c>
      <c r="G567" s="185" t="s">
        <v>4765</v>
      </c>
      <c r="H567" s="185"/>
      <c r="I567" s="195" t="s">
        <v>110</v>
      </c>
      <c r="J567" s="185" t="s">
        <v>13</v>
      </c>
      <c r="K567" s="185" t="s">
        <v>14</v>
      </c>
      <c r="L567" s="185" t="s">
        <v>4615</v>
      </c>
      <c r="M567" s="185" t="s">
        <v>3190</v>
      </c>
      <c r="N567" s="185" t="s">
        <v>4332</v>
      </c>
      <c r="O567" s="185" t="s">
        <v>3191</v>
      </c>
      <c r="P567" s="185" t="s">
        <v>3192</v>
      </c>
      <c r="Q567" s="185" t="s">
        <v>3193</v>
      </c>
      <c r="R567" s="185" t="s">
        <v>3194</v>
      </c>
      <c r="S567" s="196">
        <v>25247</v>
      </c>
      <c r="T567" s="185"/>
      <c r="U567" s="185" t="s">
        <v>19</v>
      </c>
      <c r="V567" s="185" t="s">
        <v>1016</v>
      </c>
      <c r="W567" s="185" t="s">
        <v>1017</v>
      </c>
      <c r="X567" s="185">
        <v>1</v>
      </c>
      <c r="Y567" s="185"/>
      <c r="Z567" s="185"/>
      <c r="AA567" s="185"/>
      <c r="AB567" s="185">
        <v>119</v>
      </c>
      <c r="AC567" s="197" t="s">
        <v>2689</v>
      </c>
      <c r="AD567" s="197" t="s">
        <v>2689</v>
      </c>
      <c r="AE567" s="197">
        <v>1</v>
      </c>
      <c r="AI567" s="197">
        <v>1</v>
      </c>
    </row>
    <row r="568" spans="1:38" s="201" customFormat="1" x14ac:dyDescent="0.3">
      <c r="A568" s="226">
        <v>2091</v>
      </c>
      <c r="B568" s="198" t="s">
        <v>1999</v>
      </c>
      <c r="C568" s="198" t="s">
        <v>4403</v>
      </c>
      <c r="D568" s="198" t="s">
        <v>3061</v>
      </c>
      <c r="E568" s="198" t="s">
        <v>4088</v>
      </c>
      <c r="F568" s="198" t="s">
        <v>3187</v>
      </c>
      <c r="G568" s="198" t="s">
        <v>4446</v>
      </c>
      <c r="H568" s="198"/>
      <c r="I568" s="199" t="s">
        <v>359</v>
      </c>
      <c r="J568" s="198" t="s">
        <v>1996</v>
      </c>
      <c r="K568" s="198" t="s">
        <v>1997</v>
      </c>
      <c r="L568" s="198" t="s">
        <v>3388</v>
      </c>
      <c r="M568" s="198" t="s">
        <v>3190</v>
      </c>
      <c r="N568" s="198" t="s">
        <v>3205</v>
      </c>
      <c r="O568" s="198" t="s">
        <v>3201</v>
      </c>
      <c r="P568" s="198" t="s">
        <v>3192</v>
      </c>
      <c r="Q568" s="198" t="s">
        <v>3193</v>
      </c>
      <c r="R568" s="198" t="s">
        <v>3194</v>
      </c>
      <c r="S568" s="200">
        <v>24754</v>
      </c>
      <c r="T568" s="198"/>
      <c r="U568" s="198" t="s">
        <v>5</v>
      </c>
      <c r="V568" s="198" t="s">
        <v>2000</v>
      </c>
      <c r="W568" s="198" t="s">
        <v>2001</v>
      </c>
      <c r="X568" s="198"/>
      <c r="Y568" s="198">
        <v>1</v>
      </c>
      <c r="Z568" s="198"/>
      <c r="AA568" s="198"/>
      <c r="AB568" s="198">
        <v>162</v>
      </c>
      <c r="AC568" s="201" t="s">
        <v>3057</v>
      </c>
      <c r="AD568" s="201" t="s">
        <v>3057</v>
      </c>
      <c r="AE568" s="201">
        <v>0</v>
      </c>
    </row>
    <row r="569" spans="1:38" s="201" customFormat="1" x14ac:dyDescent="0.3">
      <c r="A569" s="226">
        <v>2092</v>
      </c>
      <c r="B569" s="198" t="s">
        <v>1977</v>
      </c>
      <c r="C569" s="198" t="s">
        <v>4386</v>
      </c>
      <c r="D569" s="198" t="s">
        <v>3199</v>
      </c>
      <c r="E569" s="198" t="s">
        <v>1235</v>
      </c>
      <c r="F569" s="198" t="s">
        <v>3187</v>
      </c>
      <c r="G569" s="198" t="s">
        <v>4362</v>
      </c>
      <c r="H569" s="198"/>
      <c r="I569" s="199" t="s">
        <v>15</v>
      </c>
      <c r="J569" s="198" t="s">
        <v>16</v>
      </c>
      <c r="K569" s="198" t="s">
        <v>17</v>
      </c>
      <c r="L569" s="198" t="s">
        <v>4365</v>
      </c>
      <c r="M569" s="198" t="s">
        <v>3190</v>
      </c>
      <c r="N569" s="198" t="s">
        <v>4332</v>
      </c>
      <c r="O569" s="198" t="s">
        <v>3199</v>
      </c>
      <c r="P569" s="198" t="s">
        <v>3192</v>
      </c>
      <c r="Q569" s="198" t="s">
        <v>3193</v>
      </c>
      <c r="R569" s="198" t="s">
        <v>3194</v>
      </c>
      <c r="S569" s="200">
        <v>25283</v>
      </c>
      <c r="T569" s="198"/>
      <c r="U569" s="198" t="s">
        <v>82</v>
      </c>
      <c r="V569" s="198" t="s">
        <v>1978</v>
      </c>
      <c r="W569" s="198" t="s">
        <v>1979</v>
      </c>
      <c r="X569" s="198"/>
      <c r="Y569" s="198"/>
      <c r="Z569" s="198">
        <v>1</v>
      </c>
      <c r="AA569" s="198"/>
      <c r="AB569" s="198">
        <v>610</v>
      </c>
      <c r="AC569" s="201" t="s">
        <v>3057</v>
      </c>
      <c r="AD569" s="201" t="s">
        <v>3057</v>
      </c>
      <c r="AE569" s="201">
        <v>0</v>
      </c>
    </row>
    <row r="570" spans="1:38" s="201" customFormat="1" x14ac:dyDescent="0.3">
      <c r="A570" s="226">
        <v>2093</v>
      </c>
      <c r="B570" s="198" t="s">
        <v>1620</v>
      </c>
      <c r="C570" s="198" t="s">
        <v>4402</v>
      </c>
      <c r="D570" s="198" t="s">
        <v>3061</v>
      </c>
      <c r="E570" s="198" t="s">
        <v>3264</v>
      </c>
      <c r="F570" s="198" t="s">
        <v>3187</v>
      </c>
      <c r="G570" s="198" t="s">
        <v>3418</v>
      </c>
      <c r="H570" s="198"/>
      <c r="I570" s="199" t="s">
        <v>28</v>
      </c>
      <c r="J570" s="198" t="s">
        <v>29</v>
      </c>
      <c r="K570" s="198" t="s">
        <v>30</v>
      </c>
      <c r="L570" s="198" t="s">
        <v>3487</v>
      </c>
      <c r="M570" s="198" t="s">
        <v>3190</v>
      </c>
      <c r="N570" s="198" t="s">
        <v>4332</v>
      </c>
      <c r="O570" s="198" t="s">
        <v>3201</v>
      </c>
      <c r="P570" s="198" t="s">
        <v>3192</v>
      </c>
      <c r="Q570" s="198" t="s">
        <v>3193</v>
      </c>
      <c r="R570" s="198" t="s">
        <v>3194</v>
      </c>
      <c r="S570" s="200">
        <v>24754</v>
      </c>
      <c r="T570" s="198"/>
      <c r="U570" s="198" t="s">
        <v>5</v>
      </c>
      <c r="V570" s="198" t="s">
        <v>1823</v>
      </c>
      <c r="W570" s="198" t="s">
        <v>1621</v>
      </c>
      <c r="X570" s="198"/>
      <c r="Y570" s="198">
        <v>1</v>
      </c>
      <c r="Z570" s="198"/>
      <c r="AA570" s="198"/>
      <c r="AB570" s="198">
        <v>155</v>
      </c>
      <c r="AC570" s="201" t="s">
        <v>2702</v>
      </c>
      <c r="AD570" s="201" t="s">
        <v>5144</v>
      </c>
      <c r="AE570" s="201">
        <v>0</v>
      </c>
    </row>
    <row r="571" spans="1:38" s="201" customFormat="1" x14ac:dyDescent="0.3">
      <c r="A571" s="226">
        <v>2094</v>
      </c>
      <c r="B571" s="198" t="s">
        <v>1807</v>
      </c>
      <c r="C571" s="198" t="s">
        <v>4385</v>
      </c>
      <c r="D571" s="198" t="s">
        <v>3199</v>
      </c>
      <c r="E571" s="198" t="s">
        <v>1808</v>
      </c>
      <c r="F571" s="198" t="s">
        <v>3187</v>
      </c>
      <c r="G571" s="198" t="s">
        <v>4364</v>
      </c>
      <c r="H571" s="198"/>
      <c r="I571" s="199" t="s">
        <v>15</v>
      </c>
      <c r="J571" s="198" t="s">
        <v>16</v>
      </c>
      <c r="K571" s="198" t="s">
        <v>17</v>
      </c>
      <c r="L571" s="198" t="s">
        <v>4365</v>
      </c>
      <c r="M571" s="198" t="s">
        <v>3190</v>
      </c>
      <c r="N571" s="198" t="s">
        <v>4332</v>
      </c>
      <c r="O571" s="198" t="s">
        <v>3199</v>
      </c>
      <c r="P571" s="198" t="s">
        <v>3192</v>
      </c>
      <c r="Q571" s="198" t="s">
        <v>3193</v>
      </c>
      <c r="R571" s="198" t="s">
        <v>3194</v>
      </c>
      <c r="S571" s="200">
        <v>25283</v>
      </c>
      <c r="T571" s="198"/>
      <c r="U571" s="198" t="s">
        <v>82</v>
      </c>
      <c r="V571" s="198" t="s">
        <v>1809</v>
      </c>
      <c r="W571" s="198" t="s">
        <v>1810</v>
      </c>
      <c r="X571" s="198"/>
      <c r="Y571" s="198"/>
      <c r="Z571" s="198">
        <v>1</v>
      </c>
      <c r="AA571" s="198"/>
      <c r="AB571" s="198">
        <v>655</v>
      </c>
      <c r="AC571" s="201" t="s">
        <v>3057</v>
      </c>
      <c r="AD571" s="201" t="s">
        <v>3057</v>
      </c>
      <c r="AE571" s="201">
        <v>0</v>
      </c>
    </row>
    <row r="572" spans="1:38" s="197" customFormat="1" x14ac:dyDescent="0.3">
      <c r="A572" s="226">
        <v>2095</v>
      </c>
      <c r="B572" s="185" t="s">
        <v>2008</v>
      </c>
      <c r="C572" s="185" t="s">
        <v>4408</v>
      </c>
      <c r="D572" s="185" t="s">
        <v>3061</v>
      </c>
      <c r="E572" s="185" t="s">
        <v>2009</v>
      </c>
      <c r="F572" s="185" t="s">
        <v>3187</v>
      </c>
      <c r="G572" s="185" t="s">
        <v>4089</v>
      </c>
      <c r="H572" s="185"/>
      <c r="I572" s="195" t="s">
        <v>1877</v>
      </c>
      <c r="J572" s="185" t="s">
        <v>1895</v>
      </c>
      <c r="K572" s="185" t="s">
        <v>1896</v>
      </c>
      <c r="L572" s="185" t="s">
        <v>2674</v>
      </c>
      <c r="M572" s="185" t="s">
        <v>3190</v>
      </c>
      <c r="N572" s="185" t="s">
        <v>4332</v>
      </c>
      <c r="O572" s="185" t="s">
        <v>3201</v>
      </c>
      <c r="P572" s="185" t="s">
        <v>3192</v>
      </c>
      <c r="Q572" s="185" t="s">
        <v>3193</v>
      </c>
      <c r="R572" s="185" t="s">
        <v>3194</v>
      </c>
      <c r="S572" s="196">
        <v>24754</v>
      </c>
      <c r="T572" s="185"/>
      <c r="U572" s="185" t="s">
        <v>5</v>
      </c>
      <c r="V572" s="185" t="s">
        <v>4090</v>
      </c>
      <c r="W572" s="185" t="s">
        <v>2010</v>
      </c>
      <c r="X572" s="185"/>
      <c r="Y572" s="185">
        <v>1</v>
      </c>
      <c r="Z572" s="185"/>
      <c r="AA572" s="185"/>
      <c r="AB572" s="185">
        <v>101</v>
      </c>
      <c r="AC572" s="185" t="s">
        <v>3066</v>
      </c>
      <c r="AD572" s="185" t="s">
        <v>5150</v>
      </c>
      <c r="AE572" s="197">
        <v>1</v>
      </c>
      <c r="AG572" s="197">
        <v>1</v>
      </c>
    </row>
    <row r="573" spans="1:38" s="221" customFormat="1" x14ac:dyDescent="0.3">
      <c r="A573" s="226">
        <v>2096</v>
      </c>
      <c r="B573" s="218" t="s">
        <v>4091</v>
      </c>
      <c r="C573" s="218" t="s">
        <v>5059</v>
      </c>
      <c r="D573" s="218" t="s">
        <v>3481</v>
      </c>
      <c r="E573" s="218" t="s">
        <v>4092</v>
      </c>
      <c r="F573" s="218" t="s">
        <v>3187</v>
      </c>
      <c r="G573" s="218" t="s">
        <v>4362</v>
      </c>
      <c r="H573" s="218"/>
      <c r="I573" s="219" t="s">
        <v>15</v>
      </c>
      <c r="J573" s="218" t="s">
        <v>16</v>
      </c>
      <c r="K573" s="218" t="s">
        <v>17</v>
      </c>
      <c r="L573" s="218" t="s">
        <v>4365</v>
      </c>
      <c r="M573" s="218" t="s">
        <v>3190</v>
      </c>
      <c r="N573" s="218" t="s">
        <v>4332</v>
      </c>
      <c r="O573" s="218" t="s">
        <v>3483</v>
      </c>
      <c r="P573" s="218" t="s">
        <v>3192</v>
      </c>
      <c r="Q573" s="218" t="s">
        <v>3193</v>
      </c>
      <c r="R573" s="218" t="s">
        <v>3194</v>
      </c>
      <c r="S573" s="220">
        <v>25485</v>
      </c>
      <c r="T573" s="218"/>
      <c r="U573" s="218" t="s">
        <v>82</v>
      </c>
      <c r="V573" s="218" t="s">
        <v>1978</v>
      </c>
      <c r="W573" s="218" t="s">
        <v>1979</v>
      </c>
      <c r="X573" s="218"/>
      <c r="Y573" s="218"/>
      <c r="Z573" s="218">
        <v>1</v>
      </c>
      <c r="AA573" s="218"/>
      <c r="AB573" s="218">
        <v>57</v>
      </c>
      <c r="AC573" s="221" t="s">
        <v>3057</v>
      </c>
      <c r="AD573" s="221" t="s">
        <v>3057</v>
      </c>
      <c r="AE573" s="221">
        <v>0</v>
      </c>
      <c r="AK573" s="221" t="s">
        <v>5166</v>
      </c>
      <c r="AL573" s="221">
        <v>1</v>
      </c>
    </row>
    <row r="574" spans="1:38" s="201" customFormat="1" x14ac:dyDescent="0.3">
      <c r="A574" s="226">
        <v>2097</v>
      </c>
      <c r="B574" s="198" t="s">
        <v>1502</v>
      </c>
      <c r="C574" s="198" t="s">
        <v>3200</v>
      </c>
      <c r="D574" s="198" t="s">
        <v>478</v>
      </c>
      <c r="E574" s="198"/>
      <c r="F574" s="198" t="s">
        <v>3187</v>
      </c>
      <c r="G574" s="198" t="s">
        <v>4415</v>
      </c>
      <c r="H574" s="198"/>
      <c r="I574" s="199" t="s">
        <v>271</v>
      </c>
      <c r="J574" s="198" t="s">
        <v>1503</v>
      </c>
      <c r="K574" s="198" t="s">
        <v>1505</v>
      </c>
      <c r="L574" s="198" t="s">
        <v>4093</v>
      </c>
      <c r="M574" s="198" t="s">
        <v>3190</v>
      </c>
      <c r="N574" s="198" t="s">
        <v>4332</v>
      </c>
      <c r="O574" s="198" t="s">
        <v>3201</v>
      </c>
      <c r="P574" s="198" t="s">
        <v>3192</v>
      </c>
      <c r="Q574" s="198" t="s">
        <v>3193</v>
      </c>
      <c r="R574" s="198" t="s">
        <v>3194</v>
      </c>
      <c r="S574" s="200">
        <v>24754</v>
      </c>
      <c r="T574" s="198"/>
      <c r="U574" s="198" t="s">
        <v>5</v>
      </c>
      <c r="V574" s="198" t="s">
        <v>1504</v>
      </c>
      <c r="W574" s="198" t="s">
        <v>1506</v>
      </c>
      <c r="X574" s="198">
        <v>1</v>
      </c>
      <c r="Y574" s="198">
        <v>1</v>
      </c>
      <c r="Z574" s="198"/>
      <c r="AA574" s="198"/>
      <c r="AB574" s="198">
        <v>21</v>
      </c>
      <c r="AC574" s="201" t="s">
        <v>2709</v>
      </c>
      <c r="AD574" s="201" t="s">
        <v>2709</v>
      </c>
      <c r="AE574" s="201">
        <v>0</v>
      </c>
    </row>
    <row r="575" spans="1:38" s="197" customFormat="1" x14ac:dyDescent="0.3">
      <c r="A575" s="226">
        <v>2098</v>
      </c>
      <c r="B575" s="185" t="s">
        <v>1249</v>
      </c>
      <c r="C575" s="185" t="s">
        <v>4677</v>
      </c>
      <c r="D575" s="185" t="s">
        <v>3283</v>
      </c>
      <c r="E575" s="185" t="s">
        <v>1250</v>
      </c>
      <c r="F575" s="185" t="s">
        <v>4301</v>
      </c>
      <c r="G575" s="185" t="s">
        <v>4766</v>
      </c>
      <c r="H575" s="185"/>
      <c r="I575" s="195" t="s">
        <v>12</v>
      </c>
      <c r="J575" s="185" t="s">
        <v>13</v>
      </c>
      <c r="K575" s="185" t="s">
        <v>14</v>
      </c>
      <c r="L575" s="185" t="s">
        <v>4615</v>
      </c>
      <c r="M575" s="185" t="s">
        <v>3190</v>
      </c>
      <c r="N575" s="185" t="s">
        <v>4332</v>
      </c>
      <c r="O575" s="185" t="s">
        <v>3199</v>
      </c>
      <c r="P575" s="185" t="s">
        <v>3192</v>
      </c>
      <c r="Q575" s="185" t="s">
        <v>3193</v>
      </c>
      <c r="R575" s="185" t="s">
        <v>3194</v>
      </c>
      <c r="S575" s="196">
        <v>23353</v>
      </c>
      <c r="T575" s="185"/>
      <c r="U575" s="185" t="s">
        <v>82</v>
      </c>
      <c r="V575" s="185" t="s">
        <v>1251</v>
      </c>
      <c r="W575" s="185" t="s">
        <v>1252</v>
      </c>
      <c r="X575" s="185"/>
      <c r="Y575" s="185"/>
      <c r="Z575" s="185">
        <v>1</v>
      </c>
      <c r="AA575" s="185"/>
      <c r="AB575" s="185">
        <v>76</v>
      </c>
      <c r="AC575" s="197" t="s">
        <v>2689</v>
      </c>
      <c r="AD575" s="197" t="s">
        <v>2689</v>
      </c>
      <c r="AE575" s="197">
        <v>1</v>
      </c>
      <c r="AG575" s="197">
        <v>1</v>
      </c>
    </row>
    <row r="576" spans="1:38" s="201" customFormat="1" x14ac:dyDescent="0.3">
      <c r="A576" s="226">
        <v>2099</v>
      </c>
      <c r="B576" s="198" t="s">
        <v>1918</v>
      </c>
      <c r="C576" s="198" t="s">
        <v>4428</v>
      </c>
      <c r="D576" s="198" t="s">
        <v>3061</v>
      </c>
      <c r="E576" s="198" t="s">
        <v>4094</v>
      </c>
      <c r="F576" s="198" t="s">
        <v>3187</v>
      </c>
      <c r="G576" s="198" t="s">
        <v>4095</v>
      </c>
      <c r="H576" s="198"/>
      <c r="I576" s="199" t="s">
        <v>62</v>
      </c>
      <c r="J576" s="198" t="s">
        <v>63</v>
      </c>
      <c r="K576" s="198" t="s">
        <v>287</v>
      </c>
      <c r="L576" s="198" t="s">
        <v>4420</v>
      </c>
      <c r="M576" s="198" t="s">
        <v>3190</v>
      </c>
      <c r="N576" s="198" t="s">
        <v>4332</v>
      </c>
      <c r="O576" s="198" t="s">
        <v>3201</v>
      </c>
      <c r="P576" s="198" t="s">
        <v>3192</v>
      </c>
      <c r="Q576" s="198" t="s">
        <v>3193</v>
      </c>
      <c r="R576" s="198" t="s">
        <v>3194</v>
      </c>
      <c r="S576" s="200">
        <v>24754</v>
      </c>
      <c r="T576" s="198"/>
      <c r="U576" s="198" t="s">
        <v>5</v>
      </c>
      <c r="V576" s="198" t="s">
        <v>4096</v>
      </c>
      <c r="W576" s="198" t="s">
        <v>1834</v>
      </c>
      <c r="X576" s="198"/>
      <c r="Y576" s="198">
        <v>1</v>
      </c>
      <c r="Z576" s="198"/>
      <c r="AA576" s="198"/>
      <c r="AB576" s="198">
        <v>151</v>
      </c>
      <c r="AC576" s="201" t="s">
        <v>2695</v>
      </c>
      <c r="AD576" s="204" t="s">
        <v>2695</v>
      </c>
      <c r="AE576" s="201">
        <v>0</v>
      </c>
    </row>
    <row r="577" spans="1:35" s="201" customFormat="1" x14ac:dyDescent="0.3">
      <c r="A577" s="226">
        <v>2100</v>
      </c>
      <c r="B577" s="198" t="s">
        <v>1770</v>
      </c>
      <c r="C577" s="198" t="s">
        <v>4097</v>
      </c>
      <c r="D577" s="198" t="s">
        <v>3186</v>
      </c>
      <c r="E577" s="198" t="s">
        <v>1771</v>
      </c>
      <c r="F577" s="198" t="s">
        <v>3187</v>
      </c>
      <c r="G577" s="198" t="s">
        <v>4348</v>
      </c>
      <c r="H577" s="198"/>
      <c r="I577" s="199" t="s">
        <v>1772</v>
      </c>
      <c r="J577" s="198" t="s">
        <v>1773</v>
      </c>
      <c r="K577" s="198" t="s">
        <v>1774</v>
      </c>
      <c r="L577" s="198" t="s">
        <v>4098</v>
      </c>
      <c r="M577" s="198" t="s">
        <v>3190</v>
      </c>
      <c r="N577" s="198" t="s">
        <v>4332</v>
      </c>
      <c r="O577" s="198" t="s">
        <v>3191</v>
      </c>
      <c r="P577" s="198" t="s">
        <v>3192</v>
      </c>
      <c r="Q577" s="198" t="s">
        <v>3193</v>
      </c>
      <c r="R577" s="198" t="s">
        <v>3194</v>
      </c>
      <c r="S577" s="200">
        <v>25723</v>
      </c>
      <c r="T577" s="198"/>
      <c r="U577" s="198" t="s">
        <v>19</v>
      </c>
      <c r="V577" s="198" t="s">
        <v>4099</v>
      </c>
      <c r="W577" s="198" t="s">
        <v>1775</v>
      </c>
      <c r="X577" s="198">
        <v>1</v>
      </c>
      <c r="Y577" s="198"/>
      <c r="Z577" s="198"/>
      <c r="AA577" s="198"/>
      <c r="AB577" s="198">
        <v>121</v>
      </c>
      <c r="AC577" s="201" t="s">
        <v>2689</v>
      </c>
      <c r="AD577" s="201" t="s">
        <v>2689</v>
      </c>
      <c r="AE577" s="201">
        <v>0</v>
      </c>
    </row>
    <row r="578" spans="1:35" s="201" customFormat="1" x14ac:dyDescent="0.3">
      <c r="A578" s="226">
        <v>2101</v>
      </c>
      <c r="B578" s="198" t="s">
        <v>1939</v>
      </c>
      <c r="C578" s="198" t="s">
        <v>4461</v>
      </c>
      <c r="D578" s="198" t="s">
        <v>3186</v>
      </c>
      <c r="E578" s="198" t="s">
        <v>1940</v>
      </c>
      <c r="F578" s="198" t="s">
        <v>3187</v>
      </c>
      <c r="G578" s="198" t="s">
        <v>4473</v>
      </c>
      <c r="H578" s="198"/>
      <c r="I578" s="199" t="s">
        <v>1</v>
      </c>
      <c r="J578" s="198" t="s">
        <v>2</v>
      </c>
      <c r="K578" s="198" t="s">
        <v>3</v>
      </c>
      <c r="L578" s="198" t="s">
        <v>2665</v>
      </c>
      <c r="M578" s="198" t="s">
        <v>3190</v>
      </c>
      <c r="N578" s="198" t="s">
        <v>4332</v>
      </c>
      <c r="O578" s="198" t="s">
        <v>3191</v>
      </c>
      <c r="P578" s="198" t="s">
        <v>3192</v>
      </c>
      <c r="Q578" s="198" t="s">
        <v>3193</v>
      </c>
      <c r="R578" s="198" t="s">
        <v>3194</v>
      </c>
      <c r="S578" s="200">
        <v>24754</v>
      </c>
      <c r="T578" s="198"/>
      <c r="U578" s="198" t="s">
        <v>19</v>
      </c>
      <c r="V578" s="198" t="s">
        <v>4476</v>
      </c>
      <c r="W578" s="198" t="s">
        <v>1941</v>
      </c>
      <c r="X578" s="198">
        <v>1</v>
      </c>
      <c r="Y578" s="198"/>
      <c r="Z578" s="198"/>
      <c r="AA578" s="198"/>
      <c r="AB578" s="198">
        <v>110</v>
      </c>
      <c r="AC578" s="201" t="s">
        <v>2702</v>
      </c>
      <c r="AD578" s="201" t="s">
        <v>5137</v>
      </c>
      <c r="AE578" s="201">
        <v>0</v>
      </c>
    </row>
    <row r="579" spans="1:35" s="201" customFormat="1" x14ac:dyDescent="0.3">
      <c r="A579" s="226">
        <v>2102</v>
      </c>
      <c r="B579" s="198" t="s">
        <v>2185</v>
      </c>
      <c r="C579" s="198" t="s">
        <v>4462</v>
      </c>
      <c r="D579" s="198" t="s">
        <v>3061</v>
      </c>
      <c r="E579" s="198" t="s">
        <v>2186</v>
      </c>
      <c r="F579" s="198" t="s">
        <v>3187</v>
      </c>
      <c r="G579" s="198" t="s">
        <v>4100</v>
      </c>
      <c r="H579" s="198"/>
      <c r="I579" s="199" t="s">
        <v>1</v>
      </c>
      <c r="J579" s="198" t="s">
        <v>2</v>
      </c>
      <c r="K579" s="198" t="s">
        <v>3</v>
      </c>
      <c r="L579" s="198" t="s">
        <v>2665</v>
      </c>
      <c r="M579" s="198" t="s">
        <v>3190</v>
      </c>
      <c r="N579" s="198" t="s">
        <v>4332</v>
      </c>
      <c r="O579" s="198" t="s">
        <v>3201</v>
      </c>
      <c r="P579" s="198" t="s">
        <v>3192</v>
      </c>
      <c r="Q579" s="198" t="s">
        <v>3193</v>
      </c>
      <c r="R579" s="198" t="s">
        <v>3194</v>
      </c>
      <c r="S579" s="200">
        <v>24754</v>
      </c>
      <c r="T579" s="198"/>
      <c r="U579" s="198" t="s">
        <v>5</v>
      </c>
      <c r="V579" s="198" t="s">
        <v>2187</v>
      </c>
      <c r="W579" s="198" t="s">
        <v>2188</v>
      </c>
      <c r="X579" s="198"/>
      <c r="Y579" s="198">
        <v>1</v>
      </c>
      <c r="Z579" s="198"/>
      <c r="AA579" s="198"/>
      <c r="AB579" s="198">
        <v>115</v>
      </c>
      <c r="AC579" s="201" t="s">
        <v>2702</v>
      </c>
      <c r="AD579" s="201" t="s">
        <v>5137</v>
      </c>
      <c r="AE579" s="201">
        <v>0</v>
      </c>
    </row>
    <row r="580" spans="1:35" s="197" customFormat="1" x14ac:dyDescent="0.3">
      <c r="A580" s="226">
        <v>2103</v>
      </c>
      <c r="B580" s="185" t="s">
        <v>931</v>
      </c>
      <c r="C580" s="185" t="s">
        <v>4678</v>
      </c>
      <c r="D580" s="185" t="s">
        <v>3061</v>
      </c>
      <c r="E580" s="185" t="s">
        <v>4101</v>
      </c>
      <c r="F580" s="185" t="s">
        <v>3187</v>
      </c>
      <c r="G580" s="185" t="s">
        <v>4715</v>
      </c>
      <c r="H580" s="185"/>
      <c r="I580" s="195" t="s">
        <v>12</v>
      </c>
      <c r="J580" s="185" t="s">
        <v>13</v>
      </c>
      <c r="K580" s="185" t="s">
        <v>14</v>
      </c>
      <c r="L580" s="185" t="s">
        <v>4615</v>
      </c>
      <c r="M580" s="185" t="s">
        <v>3190</v>
      </c>
      <c r="N580" s="185" t="s">
        <v>4332</v>
      </c>
      <c r="O580" s="185" t="s">
        <v>3201</v>
      </c>
      <c r="P580" s="185" t="s">
        <v>3192</v>
      </c>
      <c r="Q580" s="185" t="s">
        <v>3193</v>
      </c>
      <c r="R580" s="185" t="s">
        <v>3194</v>
      </c>
      <c r="S580" s="196">
        <v>25724</v>
      </c>
      <c r="T580" s="185"/>
      <c r="U580" s="185" t="s">
        <v>5</v>
      </c>
      <c r="V580" s="185" t="s">
        <v>932</v>
      </c>
      <c r="W580" s="185" t="s">
        <v>933</v>
      </c>
      <c r="X580" s="185"/>
      <c r="Y580" s="185">
        <v>1</v>
      </c>
      <c r="Z580" s="185"/>
      <c r="AA580" s="185"/>
      <c r="AB580" s="185">
        <v>106</v>
      </c>
      <c r="AC580" s="197" t="s">
        <v>2689</v>
      </c>
      <c r="AD580" s="197" t="s">
        <v>2689</v>
      </c>
      <c r="AE580" s="197">
        <v>1</v>
      </c>
      <c r="AF580" s="197">
        <v>1</v>
      </c>
    </row>
    <row r="581" spans="1:35" s="201" customFormat="1" x14ac:dyDescent="0.3">
      <c r="A581" s="226">
        <v>2104</v>
      </c>
      <c r="B581" s="198" t="s">
        <v>1717</v>
      </c>
      <c r="C581" s="198" t="s">
        <v>4396</v>
      </c>
      <c r="D581" s="198" t="s">
        <v>3061</v>
      </c>
      <c r="E581" s="198"/>
      <c r="F581" s="198" t="s">
        <v>3187</v>
      </c>
      <c r="G581" s="198" t="s">
        <v>3256</v>
      </c>
      <c r="H581" s="198"/>
      <c r="I581" s="199" t="s">
        <v>1720</v>
      </c>
      <c r="J581" s="198" t="s">
        <v>1718</v>
      </c>
      <c r="K581" s="198" t="s">
        <v>1721</v>
      </c>
      <c r="L581" s="198" t="s">
        <v>4933</v>
      </c>
      <c r="M581" s="198" t="s">
        <v>3190</v>
      </c>
      <c r="N581" s="198" t="s">
        <v>4332</v>
      </c>
      <c r="O581" s="198" t="s">
        <v>3201</v>
      </c>
      <c r="P581" s="198" t="s">
        <v>3192</v>
      </c>
      <c r="Q581" s="198" t="s">
        <v>3193</v>
      </c>
      <c r="R581" s="198" t="s">
        <v>3194</v>
      </c>
      <c r="S581" s="200">
        <v>25724</v>
      </c>
      <c r="T581" s="198"/>
      <c r="U581" s="198" t="s">
        <v>5</v>
      </c>
      <c r="V581" s="198" t="s">
        <v>1719</v>
      </c>
      <c r="W581" s="198" t="s">
        <v>1722</v>
      </c>
      <c r="X581" s="198"/>
      <c r="Y581" s="198">
        <v>1</v>
      </c>
      <c r="Z581" s="198"/>
      <c r="AA581" s="198"/>
      <c r="AB581" s="198">
        <v>23</v>
      </c>
      <c r="AC581" s="201" t="s">
        <v>2695</v>
      </c>
      <c r="AD581" s="201" t="s">
        <v>2695</v>
      </c>
      <c r="AE581" s="201">
        <v>0</v>
      </c>
    </row>
    <row r="582" spans="1:35" s="201" customFormat="1" x14ac:dyDescent="0.3">
      <c r="A582" s="226">
        <v>2105</v>
      </c>
      <c r="B582" s="198" t="s">
        <v>2116</v>
      </c>
      <c r="C582" s="198" t="s">
        <v>4463</v>
      </c>
      <c r="D582" s="198" t="s">
        <v>3061</v>
      </c>
      <c r="E582" s="198" t="s">
        <v>2117</v>
      </c>
      <c r="F582" s="198" t="s">
        <v>3187</v>
      </c>
      <c r="G582" s="198" t="s">
        <v>4474</v>
      </c>
      <c r="H582" s="198"/>
      <c r="I582" s="199" t="s">
        <v>2111</v>
      </c>
      <c r="J582" s="198" t="s">
        <v>2109</v>
      </c>
      <c r="K582" s="198" t="s">
        <v>2112</v>
      </c>
      <c r="L582" s="198" t="s">
        <v>3607</v>
      </c>
      <c r="M582" s="198" t="s">
        <v>3190</v>
      </c>
      <c r="N582" s="198" t="s">
        <v>4332</v>
      </c>
      <c r="O582" s="198" t="s">
        <v>3201</v>
      </c>
      <c r="P582" s="198" t="s">
        <v>3192</v>
      </c>
      <c r="Q582" s="198" t="s">
        <v>3193</v>
      </c>
      <c r="R582" s="198" t="s">
        <v>3194</v>
      </c>
      <c r="S582" s="200">
        <v>24754</v>
      </c>
      <c r="T582" s="198"/>
      <c r="U582" s="198" t="s">
        <v>5</v>
      </c>
      <c r="V582" s="198" t="s">
        <v>4102</v>
      </c>
      <c r="W582" s="198" t="s">
        <v>2118</v>
      </c>
      <c r="X582" s="198"/>
      <c r="Y582" s="198">
        <v>1</v>
      </c>
      <c r="Z582" s="198"/>
      <c r="AA582" s="198"/>
      <c r="AB582" s="198">
        <v>16</v>
      </c>
      <c r="AC582" s="198" t="s">
        <v>3058</v>
      </c>
      <c r="AD582" s="201" t="s">
        <v>5148</v>
      </c>
      <c r="AE582" s="201">
        <v>0</v>
      </c>
    </row>
    <row r="583" spans="1:35" s="201" customFormat="1" x14ac:dyDescent="0.3">
      <c r="A583" s="226">
        <v>2106</v>
      </c>
      <c r="B583" s="198" t="s">
        <v>662</v>
      </c>
      <c r="C583" s="198" t="s">
        <v>4783</v>
      </c>
      <c r="D583" s="198" t="s">
        <v>3061</v>
      </c>
      <c r="E583" s="198" t="s">
        <v>663</v>
      </c>
      <c r="F583" s="198" t="s">
        <v>3187</v>
      </c>
      <c r="G583" s="198" t="s">
        <v>5073</v>
      </c>
      <c r="H583" s="198"/>
      <c r="I583" s="199" t="s">
        <v>665</v>
      </c>
      <c r="J583" s="198" t="s">
        <v>666</v>
      </c>
      <c r="K583" s="198" t="s">
        <v>8</v>
      </c>
      <c r="L583" s="198" t="s">
        <v>3663</v>
      </c>
      <c r="M583" s="198" t="s">
        <v>3190</v>
      </c>
      <c r="N583" s="198" t="s">
        <v>4332</v>
      </c>
      <c r="O583" s="198" t="s">
        <v>3201</v>
      </c>
      <c r="P583" s="198" t="s">
        <v>3192</v>
      </c>
      <c r="Q583" s="198" t="s">
        <v>3193</v>
      </c>
      <c r="R583" s="198" t="s">
        <v>3194</v>
      </c>
      <c r="S583" s="200">
        <v>25829</v>
      </c>
      <c r="T583" s="198"/>
      <c r="U583" s="198" t="s">
        <v>5</v>
      </c>
      <c r="V583" s="198" t="s">
        <v>664</v>
      </c>
      <c r="W583" s="198" t="s">
        <v>667</v>
      </c>
      <c r="X583" s="198"/>
      <c r="Y583" s="198">
        <v>1</v>
      </c>
      <c r="Z583" s="198"/>
      <c r="AA583" s="198"/>
      <c r="AB583" s="198">
        <v>250</v>
      </c>
      <c r="AC583" s="201" t="s">
        <v>2687</v>
      </c>
      <c r="AD583" s="201" t="s">
        <v>2687</v>
      </c>
      <c r="AE583" s="201">
        <v>0</v>
      </c>
    </row>
    <row r="584" spans="1:35" s="201" customFormat="1" x14ac:dyDescent="0.3">
      <c r="A584" s="226">
        <v>2107</v>
      </c>
      <c r="B584" s="198" t="s">
        <v>1568</v>
      </c>
      <c r="C584" s="198" t="s">
        <v>4396</v>
      </c>
      <c r="D584" s="198" t="s">
        <v>3061</v>
      </c>
      <c r="E584" s="198"/>
      <c r="F584" s="198" t="s">
        <v>3187</v>
      </c>
      <c r="G584" s="198" t="s">
        <v>3209</v>
      </c>
      <c r="H584" s="198"/>
      <c r="I584" s="199" t="s">
        <v>271</v>
      </c>
      <c r="J584" s="198" t="s">
        <v>1569</v>
      </c>
      <c r="K584" s="198" t="s">
        <v>1570</v>
      </c>
      <c r="L584" s="198" t="s">
        <v>4103</v>
      </c>
      <c r="M584" s="198" t="s">
        <v>3190</v>
      </c>
      <c r="N584" s="198" t="s">
        <v>4332</v>
      </c>
      <c r="O584" s="198" t="s">
        <v>3201</v>
      </c>
      <c r="P584" s="198" t="s">
        <v>3192</v>
      </c>
      <c r="Q584" s="198" t="s">
        <v>3193</v>
      </c>
      <c r="R584" s="198" t="s">
        <v>3194</v>
      </c>
      <c r="S584" s="200">
        <v>24754</v>
      </c>
      <c r="T584" s="198"/>
      <c r="U584" s="198" t="s">
        <v>5</v>
      </c>
      <c r="V584" s="198" t="s">
        <v>4104</v>
      </c>
      <c r="W584" s="198" t="s">
        <v>1571</v>
      </c>
      <c r="X584" s="198"/>
      <c r="Y584" s="198">
        <v>1</v>
      </c>
      <c r="Z584" s="198"/>
      <c r="AA584" s="198"/>
      <c r="AB584" s="198">
        <v>15</v>
      </c>
      <c r="AC584" s="201" t="s">
        <v>2709</v>
      </c>
      <c r="AD584" s="201" t="s">
        <v>2709</v>
      </c>
      <c r="AE584" s="201">
        <v>0</v>
      </c>
    </row>
    <row r="585" spans="1:35" s="201" customFormat="1" x14ac:dyDescent="0.3">
      <c r="A585" s="226">
        <v>2108</v>
      </c>
      <c r="B585" s="198" t="s">
        <v>855</v>
      </c>
      <c r="C585" s="198" t="s">
        <v>4884</v>
      </c>
      <c r="D585" s="198" t="s">
        <v>3267</v>
      </c>
      <c r="E585" s="198" t="s">
        <v>4105</v>
      </c>
      <c r="F585" s="198" t="s">
        <v>4301</v>
      </c>
      <c r="G585" s="198" t="s">
        <v>4106</v>
      </c>
      <c r="H585" s="198"/>
      <c r="I585" s="199" t="s">
        <v>243</v>
      </c>
      <c r="J585" s="198" t="s">
        <v>244</v>
      </c>
      <c r="K585" s="198" t="s">
        <v>246</v>
      </c>
      <c r="L585" s="198" t="s">
        <v>4107</v>
      </c>
      <c r="M585" s="198" t="s">
        <v>3190</v>
      </c>
      <c r="N585" s="198" t="s">
        <v>4332</v>
      </c>
      <c r="O585" s="198" t="s">
        <v>3201</v>
      </c>
      <c r="P585" s="198" t="s">
        <v>3192</v>
      </c>
      <c r="Q585" s="198" t="s">
        <v>3193</v>
      </c>
      <c r="R585" s="198" t="s">
        <v>3194</v>
      </c>
      <c r="S585" s="200">
        <v>26014</v>
      </c>
      <c r="T585" s="198"/>
      <c r="U585" s="198" t="s">
        <v>0</v>
      </c>
      <c r="V585" s="198" t="s">
        <v>856</v>
      </c>
      <c r="W585" s="198" t="s">
        <v>857</v>
      </c>
      <c r="X585" s="198">
        <v>1</v>
      </c>
      <c r="Y585" s="198">
        <v>1</v>
      </c>
      <c r="Z585" s="198"/>
      <c r="AA585" s="198"/>
      <c r="AB585" s="198">
        <v>81</v>
      </c>
      <c r="AC585" s="201" t="s">
        <v>2687</v>
      </c>
      <c r="AD585" s="201" t="s">
        <v>2687</v>
      </c>
      <c r="AE585" s="201">
        <v>0</v>
      </c>
    </row>
    <row r="586" spans="1:35" s="201" customFormat="1" x14ac:dyDescent="0.3">
      <c r="A586" s="226">
        <v>2109</v>
      </c>
      <c r="B586" s="198" t="s">
        <v>1586</v>
      </c>
      <c r="C586" s="198" t="s">
        <v>4396</v>
      </c>
      <c r="D586" s="198" t="s">
        <v>3061</v>
      </c>
      <c r="E586" s="198"/>
      <c r="F586" s="198" t="s">
        <v>3187</v>
      </c>
      <c r="G586" s="198" t="s">
        <v>4108</v>
      </c>
      <c r="H586" s="198"/>
      <c r="I586" s="199" t="s">
        <v>359</v>
      </c>
      <c r="J586" s="198" t="s">
        <v>1587</v>
      </c>
      <c r="K586" s="198" t="s">
        <v>1588</v>
      </c>
      <c r="L586" s="198" t="s">
        <v>4109</v>
      </c>
      <c r="M586" s="198" t="s">
        <v>3190</v>
      </c>
      <c r="N586" s="198" t="s">
        <v>4332</v>
      </c>
      <c r="O586" s="198" t="s">
        <v>3201</v>
      </c>
      <c r="P586" s="198" t="s">
        <v>3192</v>
      </c>
      <c r="Q586" s="198" t="s">
        <v>3193</v>
      </c>
      <c r="R586" s="198" t="s">
        <v>3194</v>
      </c>
      <c r="S586" s="200">
        <v>24754</v>
      </c>
      <c r="T586" s="198"/>
      <c r="U586" s="198" t="s">
        <v>5</v>
      </c>
      <c r="V586" s="198" t="s">
        <v>4110</v>
      </c>
      <c r="W586" s="198" t="s">
        <v>1589</v>
      </c>
      <c r="X586" s="198"/>
      <c r="Y586" s="198">
        <v>1</v>
      </c>
      <c r="Z586" s="198"/>
      <c r="AA586" s="198"/>
      <c r="AB586" s="198">
        <v>179</v>
      </c>
      <c r="AC586" s="201" t="s">
        <v>3057</v>
      </c>
      <c r="AD586" s="201" t="s">
        <v>3057</v>
      </c>
      <c r="AE586" s="201">
        <v>0</v>
      </c>
    </row>
    <row r="587" spans="1:35" s="201" customFormat="1" x14ac:dyDescent="0.3">
      <c r="A587" s="226">
        <v>2110</v>
      </c>
      <c r="B587" s="198" t="s">
        <v>423</v>
      </c>
      <c r="C587" s="198" t="s">
        <v>4914</v>
      </c>
      <c r="D587" s="198" t="s">
        <v>3267</v>
      </c>
      <c r="E587" s="198" t="s">
        <v>424</v>
      </c>
      <c r="F587" s="198" t="s">
        <v>4301</v>
      </c>
      <c r="G587" s="198" t="s">
        <v>4111</v>
      </c>
      <c r="H587" s="198"/>
      <c r="I587" s="199" t="s">
        <v>22</v>
      </c>
      <c r="J587" s="198" t="s">
        <v>395</v>
      </c>
      <c r="K587" s="198" t="s">
        <v>396</v>
      </c>
      <c r="L587" s="198" t="s">
        <v>4906</v>
      </c>
      <c r="M587" s="198" t="s">
        <v>3190</v>
      </c>
      <c r="N587" s="198" t="s">
        <v>4332</v>
      </c>
      <c r="O587" s="198" t="s">
        <v>3201</v>
      </c>
      <c r="P587" s="198" t="s">
        <v>3192</v>
      </c>
      <c r="Q587" s="198" t="s">
        <v>3193</v>
      </c>
      <c r="R587" s="198" t="s">
        <v>3194</v>
      </c>
      <c r="S587" s="200">
        <v>26015</v>
      </c>
      <c r="T587" s="198"/>
      <c r="U587" s="198" t="s">
        <v>0</v>
      </c>
      <c r="V587" s="198" t="s">
        <v>425</v>
      </c>
      <c r="W587" s="198" t="s">
        <v>426</v>
      </c>
      <c r="X587" s="198">
        <v>1</v>
      </c>
      <c r="Y587" s="198">
        <v>1</v>
      </c>
      <c r="Z587" s="198"/>
      <c r="AA587" s="198"/>
      <c r="AB587" s="198">
        <v>266</v>
      </c>
      <c r="AC587" s="201" t="s">
        <v>3057</v>
      </c>
      <c r="AD587" s="201" t="s">
        <v>3057</v>
      </c>
      <c r="AE587" s="201">
        <v>0</v>
      </c>
    </row>
    <row r="588" spans="1:35" s="201" customFormat="1" x14ac:dyDescent="0.3">
      <c r="A588" s="226">
        <v>2111</v>
      </c>
      <c r="B588" s="198" t="s">
        <v>2501</v>
      </c>
      <c r="C588" s="198" t="s">
        <v>3346</v>
      </c>
      <c r="D588" s="198" t="s">
        <v>478</v>
      </c>
      <c r="E588" s="198" t="s">
        <v>177</v>
      </c>
      <c r="F588" s="198" t="s">
        <v>3187</v>
      </c>
      <c r="G588" s="198" t="s">
        <v>4112</v>
      </c>
      <c r="H588" s="198"/>
      <c r="I588" s="199" t="s">
        <v>464</v>
      </c>
      <c r="J588" s="198" t="s">
        <v>2502</v>
      </c>
      <c r="K588" s="198" t="s">
        <v>2503</v>
      </c>
      <c r="L588" s="198" t="s">
        <v>4113</v>
      </c>
      <c r="M588" s="198" t="s">
        <v>3190</v>
      </c>
      <c r="N588" s="198" t="s">
        <v>4332</v>
      </c>
      <c r="O588" s="198" t="s">
        <v>3201</v>
      </c>
      <c r="P588" s="198" t="s">
        <v>3192</v>
      </c>
      <c r="Q588" s="198" t="s">
        <v>3193</v>
      </c>
      <c r="R588" s="198" t="s">
        <v>3194</v>
      </c>
      <c r="S588" s="200">
        <v>24754</v>
      </c>
      <c r="T588" s="198"/>
      <c r="U588" s="198" t="s">
        <v>5</v>
      </c>
      <c r="V588" s="198" t="s">
        <v>4114</v>
      </c>
      <c r="W588" s="198" t="s">
        <v>2504</v>
      </c>
      <c r="X588" s="198"/>
      <c r="Y588" s="198">
        <v>1</v>
      </c>
      <c r="Z588" s="198"/>
      <c r="AA588" s="198"/>
      <c r="AB588" s="198">
        <v>75</v>
      </c>
      <c r="AC588" s="201" t="s">
        <v>3057</v>
      </c>
      <c r="AD588" s="201" t="s">
        <v>3057</v>
      </c>
      <c r="AE588" s="201">
        <v>0</v>
      </c>
    </row>
    <row r="589" spans="1:35" s="197" customFormat="1" x14ac:dyDescent="0.3">
      <c r="A589" s="226">
        <v>2112</v>
      </c>
      <c r="B589" s="185" t="s">
        <v>1780</v>
      </c>
      <c r="C589" s="185" t="s">
        <v>4343</v>
      </c>
      <c r="D589" s="185" t="s">
        <v>3267</v>
      </c>
      <c r="E589" s="185" t="s">
        <v>4115</v>
      </c>
      <c r="F589" s="185" t="s">
        <v>4301</v>
      </c>
      <c r="G589" s="185" t="s">
        <v>4346</v>
      </c>
      <c r="H589" s="185"/>
      <c r="I589" s="195" t="s">
        <v>1782</v>
      </c>
      <c r="J589" s="185" t="s">
        <v>1783</v>
      </c>
      <c r="K589" s="185" t="s">
        <v>1784</v>
      </c>
      <c r="L589" s="185" t="s">
        <v>2672</v>
      </c>
      <c r="M589" s="185" t="s">
        <v>3190</v>
      </c>
      <c r="N589" s="185" t="s">
        <v>4332</v>
      </c>
      <c r="O589" s="185" t="s">
        <v>3201</v>
      </c>
      <c r="P589" s="185" t="s">
        <v>3192</v>
      </c>
      <c r="Q589" s="185" t="s">
        <v>3193</v>
      </c>
      <c r="R589" s="185" t="s">
        <v>3194</v>
      </c>
      <c r="S589" s="196">
        <v>25997</v>
      </c>
      <c r="T589" s="185"/>
      <c r="U589" s="185" t="s">
        <v>0</v>
      </c>
      <c r="V589" s="185" t="s">
        <v>1781</v>
      </c>
      <c r="W589" s="185" t="s">
        <v>1785</v>
      </c>
      <c r="X589" s="185"/>
      <c r="Y589" s="185">
        <v>1</v>
      </c>
      <c r="Z589" s="185"/>
      <c r="AA589" s="185"/>
      <c r="AB589" s="185">
        <v>107</v>
      </c>
      <c r="AC589" s="197" t="s">
        <v>3060</v>
      </c>
      <c r="AD589" s="197" t="s">
        <v>5146</v>
      </c>
      <c r="AE589" s="197">
        <v>1</v>
      </c>
      <c r="AG589" s="197">
        <v>1</v>
      </c>
    </row>
    <row r="590" spans="1:35" s="197" customFormat="1" x14ac:dyDescent="0.3">
      <c r="A590" s="226">
        <v>2113</v>
      </c>
      <c r="B590" s="185" t="s">
        <v>1838</v>
      </c>
      <c r="C590" s="185" t="s">
        <v>4524</v>
      </c>
      <c r="D590" s="185" t="s">
        <v>478</v>
      </c>
      <c r="E590" s="185" t="s">
        <v>4116</v>
      </c>
      <c r="F590" s="185" t="s">
        <v>3187</v>
      </c>
      <c r="G590" s="185" t="s">
        <v>4117</v>
      </c>
      <c r="H590" s="185"/>
      <c r="I590" s="195" t="s">
        <v>1</v>
      </c>
      <c r="J590" s="185" t="s">
        <v>1839</v>
      </c>
      <c r="K590" s="185" t="s">
        <v>1840</v>
      </c>
      <c r="L590" s="185" t="s">
        <v>2673</v>
      </c>
      <c r="M590" s="185" t="s">
        <v>3190</v>
      </c>
      <c r="N590" s="185" t="s">
        <v>4332</v>
      </c>
      <c r="O590" s="185" t="s">
        <v>3201</v>
      </c>
      <c r="P590" s="185" t="s">
        <v>3192</v>
      </c>
      <c r="Q590" s="185" t="s">
        <v>3193</v>
      </c>
      <c r="R590" s="185" t="s">
        <v>3194</v>
      </c>
      <c r="S590" s="196">
        <v>24754</v>
      </c>
      <c r="T590" s="185"/>
      <c r="U590" s="185" t="s">
        <v>5</v>
      </c>
      <c r="V590" s="185" t="s">
        <v>4118</v>
      </c>
      <c r="W590" s="185" t="s">
        <v>1841</v>
      </c>
      <c r="X590" s="185">
        <v>1</v>
      </c>
      <c r="Y590" s="185">
        <v>1</v>
      </c>
      <c r="Z590" s="185"/>
      <c r="AA590" s="185"/>
      <c r="AB590" s="185">
        <v>193</v>
      </c>
      <c r="AC590" s="197" t="s">
        <v>3066</v>
      </c>
      <c r="AD590" s="197" t="s">
        <v>3057</v>
      </c>
      <c r="AE590" s="197">
        <v>1</v>
      </c>
      <c r="AI590" s="197">
        <v>1</v>
      </c>
    </row>
    <row r="591" spans="1:35" s="201" customFormat="1" x14ac:dyDescent="0.3">
      <c r="A591" s="226">
        <v>2114</v>
      </c>
      <c r="B591" s="198" t="s">
        <v>1987</v>
      </c>
      <c r="C591" s="198" t="s">
        <v>4384</v>
      </c>
      <c r="D591" s="198" t="s">
        <v>3269</v>
      </c>
      <c r="E591" s="198" t="s">
        <v>4119</v>
      </c>
      <c r="F591" s="198" t="s">
        <v>4301</v>
      </c>
      <c r="G591" s="198" t="s">
        <v>4120</v>
      </c>
      <c r="H591" s="198"/>
      <c r="I591" s="199" t="s">
        <v>15</v>
      </c>
      <c r="J591" s="198" t="s">
        <v>16</v>
      </c>
      <c r="K591" s="198" t="s">
        <v>17</v>
      </c>
      <c r="L591" s="198" t="s">
        <v>4365</v>
      </c>
      <c r="M591" s="198" t="s">
        <v>3190</v>
      </c>
      <c r="N591" s="198" t="s">
        <v>4332</v>
      </c>
      <c r="O591" s="198" t="s">
        <v>3201</v>
      </c>
      <c r="P591" s="198" t="s">
        <v>3192</v>
      </c>
      <c r="Q591" s="198" t="s">
        <v>3193</v>
      </c>
      <c r="R591" s="198" t="s">
        <v>3194</v>
      </c>
      <c r="S591" s="200">
        <v>26000</v>
      </c>
      <c r="T591" s="198"/>
      <c r="U591" s="198" t="s">
        <v>0</v>
      </c>
      <c r="V591" s="198" t="s">
        <v>1988</v>
      </c>
      <c r="W591" s="198" t="s">
        <v>1989</v>
      </c>
      <c r="X591" s="198">
        <v>1</v>
      </c>
      <c r="Y591" s="198">
        <v>1</v>
      </c>
      <c r="Z591" s="198"/>
      <c r="AA591" s="198"/>
      <c r="AB591" s="198">
        <v>120</v>
      </c>
      <c r="AC591" s="201" t="s">
        <v>3057</v>
      </c>
      <c r="AD591" s="201" t="s">
        <v>3057</v>
      </c>
      <c r="AE591" s="201">
        <v>0</v>
      </c>
    </row>
    <row r="592" spans="1:35" s="201" customFormat="1" x14ac:dyDescent="0.3">
      <c r="A592" s="226">
        <v>2115</v>
      </c>
      <c r="B592" s="198" t="s">
        <v>1286</v>
      </c>
      <c r="C592" s="198" t="s">
        <v>4529</v>
      </c>
      <c r="D592" s="198" t="s">
        <v>3061</v>
      </c>
      <c r="E592" s="198" t="s">
        <v>4121</v>
      </c>
      <c r="F592" s="198" t="s">
        <v>3187</v>
      </c>
      <c r="G592" s="198" t="s">
        <v>4968</v>
      </c>
      <c r="H592" s="198"/>
      <c r="I592" s="199" t="s">
        <v>22</v>
      </c>
      <c r="J592" s="198" t="s">
        <v>1287</v>
      </c>
      <c r="K592" s="198" t="s">
        <v>295</v>
      </c>
      <c r="L592" s="198" t="s">
        <v>4122</v>
      </c>
      <c r="M592" s="198" t="s">
        <v>3217</v>
      </c>
      <c r="N592" s="198" t="s">
        <v>4332</v>
      </c>
      <c r="O592" s="198" t="s">
        <v>3201</v>
      </c>
      <c r="P592" s="198" t="s">
        <v>3192</v>
      </c>
      <c r="Q592" s="198" t="s">
        <v>3193</v>
      </c>
      <c r="R592" s="198" t="s">
        <v>3194</v>
      </c>
      <c r="S592" s="200">
        <v>24754</v>
      </c>
      <c r="T592" s="198"/>
      <c r="U592" s="198" t="s">
        <v>5</v>
      </c>
      <c r="V592" s="198" t="s">
        <v>4123</v>
      </c>
      <c r="W592" s="198" t="s">
        <v>1288</v>
      </c>
      <c r="X592" s="198"/>
      <c r="Y592" s="198">
        <v>1</v>
      </c>
      <c r="Z592" s="198"/>
      <c r="AA592" s="198"/>
      <c r="AB592" s="198">
        <v>40</v>
      </c>
      <c r="AC592" s="201" t="s">
        <v>3057</v>
      </c>
      <c r="AD592" s="201" t="s">
        <v>3057</v>
      </c>
      <c r="AE592" s="201">
        <v>0</v>
      </c>
    </row>
    <row r="593" spans="1:35" s="197" customFormat="1" x14ac:dyDescent="0.3">
      <c r="A593" s="226">
        <v>2116</v>
      </c>
      <c r="B593" s="185" t="s">
        <v>1953</v>
      </c>
      <c r="C593" s="185" t="s">
        <v>4464</v>
      </c>
      <c r="D593" s="185" t="s">
        <v>3267</v>
      </c>
      <c r="E593" s="185" t="s">
        <v>3544</v>
      </c>
      <c r="F593" s="185" t="s">
        <v>4301</v>
      </c>
      <c r="G593" s="185" t="s">
        <v>4124</v>
      </c>
      <c r="H593" s="185"/>
      <c r="I593" s="195" t="s">
        <v>1</v>
      </c>
      <c r="J593" s="185" t="s">
        <v>2</v>
      </c>
      <c r="K593" s="185" t="s">
        <v>3</v>
      </c>
      <c r="L593" s="185" t="s">
        <v>2665</v>
      </c>
      <c r="M593" s="185" t="s">
        <v>3190</v>
      </c>
      <c r="N593" s="185" t="s">
        <v>4332</v>
      </c>
      <c r="O593" s="185" t="s">
        <v>3201</v>
      </c>
      <c r="P593" s="185" t="s">
        <v>3192</v>
      </c>
      <c r="Q593" s="185" t="s">
        <v>3193</v>
      </c>
      <c r="R593" s="185" t="s">
        <v>3194</v>
      </c>
      <c r="S593" s="196">
        <v>26001</v>
      </c>
      <c r="T593" s="185"/>
      <c r="U593" s="185" t="s">
        <v>0</v>
      </c>
      <c r="V593" s="185" t="s">
        <v>1954</v>
      </c>
      <c r="W593" s="185" t="s">
        <v>1955</v>
      </c>
      <c r="X593" s="185"/>
      <c r="Y593" s="185">
        <v>1</v>
      </c>
      <c r="Z593" s="185"/>
      <c r="AA593" s="185"/>
      <c r="AB593" s="185">
        <v>359</v>
      </c>
      <c r="AC593" s="197" t="s">
        <v>2702</v>
      </c>
      <c r="AD593" s="197" t="s">
        <v>5137</v>
      </c>
      <c r="AE593" s="197">
        <v>1</v>
      </c>
      <c r="AG593" s="197">
        <v>1</v>
      </c>
    </row>
    <row r="594" spans="1:35" s="201" customFormat="1" x14ac:dyDescent="0.3">
      <c r="A594" s="226">
        <v>2117</v>
      </c>
      <c r="B594" s="198" t="s">
        <v>1576</v>
      </c>
      <c r="C594" s="198" t="s">
        <v>4481</v>
      </c>
      <c r="D594" s="198" t="s">
        <v>3267</v>
      </c>
      <c r="E594" s="198" t="s">
        <v>332</v>
      </c>
      <c r="F594" s="198" t="s">
        <v>4301</v>
      </c>
      <c r="G594" s="198" t="s">
        <v>4485</v>
      </c>
      <c r="H594" s="198"/>
      <c r="I594" s="199" t="s">
        <v>501</v>
      </c>
      <c r="J594" s="198" t="s">
        <v>1574</v>
      </c>
      <c r="K594" s="198" t="s">
        <v>1237</v>
      </c>
      <c r="L594" s="198" t="s">
        <v>3945</v>
      </c>
      <c r="M594" s="198" t="s">
        <v>3190</v>
      </c>
      <c r="N594" s="198" t="s">
        <v>4332</v>
      </c>
      <c r="O594" s="198" t="s">
        <v>3201</v>
      </c>
      <c r="P594" s="198" t="s">
        <v>3192</v>
      </c>
      <c r="Q594" s="198" t="s">
        <v>3193</v>
      </c>
      <c r="R594" s="198" t="s">
        <v>3194</v>
      </c>
      <c r="S594" s="200">
        <v>26002</v>
      </c>
      <c r="T594" s="198"/>
      <c r="U594" s="198" t="s">
        <v>0</v>
      </c>
      <c r="V594" s="198" t="s">
        <v>333</v>
      </c>
      <c r="W594" s="198" t="s">
        <v>1577</v>
      </c>
      <c r="X594" s="198"/>
      <c r="Y594" s="198">
        <v>1</v>
      </c>
      <c r="Z594" s="198"/>
      <c r="AA594" s="198"/>
      <c r="AB594" s="198">
        <v>101</v>
      </c>
      <c r="AC594" s="201" t="s">
        <v>2689</v>
      </c>
      <c r="AD594" s="201" t="s">
        <v>2689</v>
      </c>
      <c r="AE594" s="201">
        <v>0</v>
      </c>
    </row>
    <row r="595" spans="1:35" s="201" customFormat="1" x14ac:dyDescent="0.3">
      <c r="A595" s="226">
        <v>2118</v>
      </c>
      <c r="B595" s="198" t="s">
        <v>2214</v>
      </c>
      <c r="C595" s="198" t="s">
        <v>4545</v>
      </c>
      <c r="D595" s="198" t="s">
        <v>3061</v>
      </c>
      <c r="E595" s="198" t="s">
        <v>564</v>
      </c>
      <c r="F595" s="198" t="s">
        <v>3187</v>
      </c>
      <c r="G595" s="198" t="s">
        <v>4125</v>
      </c>
      <c r="H595" s="198"/>
      <c r="I595" s="199" t="s">
        <v>156</v>
      </c>
      <c r="J595" s="198" t="s">
        <v>2215</v>
      </c>
      <c r="K595" s="198" t="s">
        <v>710</v>
      </c>
      <c r="L595" s="198" t="s">
        <v>4126</v>
      </c>
      <c r="M595" s="198" t="s">
        <v>3217</v>
      </c>
      <c r="N595" s="198" t="s">
        <v>3205</v>
      </c>
      <c r="O595" s="198" t="s">
        <v>3201</v>
      </c>
      <c r="P595" s="198" t="s">
        <v>3192</v>
      </c>
      <c r="Q595" s="198" t="s">
        <v>3193</v>
      </c>
      <c r="R595" s="198" t="s">
        <v>3194</v>
      </c>
      <c r="S595" s="200">
        <v>24754</v>
      </c>
      <c r="T595" s="198">
        <v>2</v>
      </c>
      <c r="U595" s="198" t="s">
        <v>5</v>
      </c>
      <c r="V595" s="198" t="s">
        <v>4127</v>
      </c>
      <c r="W595" s="198" t="s">
        <v>2216</v>
      </c>
      <c r="X595" s="198"/>
      <c r="Y595" s="198">
        <v>1</v>
      </c>
      <c r="Z595" s="198"/>
      <c r="AA595" s="198"/>
      <c r="AB595" s="198">
        <v>51</v>
      </c>
      <c r="AC595" s="201" t="s">
        <v>3057</v>
      </c>
      <c r="AD595" s="201" t="s">
        <v>3057</v>
      </c>
      <c r="AE595" s="201">
        <v>0</v>
      </c>
    </row>
    <row r="596" spans="1:35" s="201" customFormat="1" x14ac:dyDescent="0.3">
      <c r="A596" s="226">
        <v>2119</v>
      </c>
      <c r="B596" s="198" t="s">
        <v>2124</v>
      </c>
      <c r="C596" s="198" t="s">
        <v>4559</v>
      </c>
      <c r="D596" s="198" t="s">
        <v>3269</v>
      </c>
      <c r="E596" s="198" t="s">
        <v>2125</v>
      </c>
      <c r="F596" s="198" t="s">
        <v>4301</v>
      </c>
      <c r="G596" s="198" t="s">
        <v>4128</v>
      </c>
      <c r="H596" s="198"/>
      <c r="I596" s="199" t="s">
        <v>464</v>
      </c>
      <c r="J596" s="198" t="s">
        <v>1460</v>
      </c>
      <c r="K596" s="198" t="s">
        <v>334</v>
      </c>
      <c r="L596" s="198" t="s">
        <v>3376</v>
      </c>
      <c r="M596" s="198" t="s">
        <v>3190</v>
      </c>
      <c r="N596" s="198" t="s">
        <v>4332</v>
      </c>
      <c r="O596" s="198" t="s">
        <v>3201</v>
      </c>
      <c r="P596" s="198" t="s">
        <v>3192</v>
      </c>
      <c r="Q596" s="198" t="s">
        <v>3193</v>
      </c>
      <c r="R596" s="198" t="s">
        <v>3194</v>
      </c>
      <c r="S596" s="200">
        <v>26004</v>
      </c>
      <c r="T596" s="198"/>
      <c r="U596" s="198" t="s">
        <v>0</v>
      </c>
      <c r="V596" s="198" t="s">
        <v>1089</v>
      </c>
      <c r="W596" s="198"/>
      <c r="X596" s="198">
        <v>1</v>
      </c>
      <c r="Y596" s="198">
        <v>1</v>
      </c>
      <c r="Z596" s="198"/>
      <c r="AA596" s="198"/>
      <c r="AB596" s="198">
        <v>96</v>
      </c>
      <c r="AC596" s="201" t="s">
        <v>3057</v>
      </c>
      <c r="AD596" s="201" t="s">
        <v>3057</v>
      </c>
      <c r="AE596" s="201">
        <v>0</v>
      </c>
    </row>
    <row r="597" spans="1:35" s="201" customFormat="1" x14ac:dyDescent="0.3">
      <c r="A597" s="226">
        <v>2120</v>
      </c>
      <c r="B597" s="198" t="s">
        <v>1213</v>
      </c>
      <c r="C597" s="198" t="s">
        <v>4481</v>
      </c>
      <c r="D597" s="198" t="s">
        <v>3267</v>
      </c>
      <c r="E597" s="198" t="s">
        <v>1214</v>
      </c>
      <c r="F597" s="198" t="s">
        <v>4301</v>
      </c>
      <c r="G597" s="198" t="s">
        <v>4129</v>
      </c>
      <c r="H597" s="198"/>
      <c r="I597" s="199" t="s">
        <v>12</v>
      </c>
      <c r="J597" s="198" t="s">
        <v>13</v>
      </c>
      <c r="K597" s="198" t="s">
        <v>14</v>
      </c>
      <c r="L597" s="198" t="s">
        <v>4615</v>
      </c>
      <c r="M597" s="198" t="s">
        <v>3190</v>
      </c>
      <c r="N597" s="198" t="s">
        <v>3205</v>
      </c>
      <c r="O597" s="198" t="s">
        <v>3201</v>
      </c>
      <c r="P597" s="198" t="s">
        <v>3192</v>
      </c>
      <c r="Q597" s="198" t="s">
        <v>3193</v>
      </c>
      <c r="R597" s="198" t="s">
        <v>3194</v>
      </c>
      <c r="S597" s="200">
        <v>26007</v>
      </c>
      <c r="T597" s="198">
        <v>2</v>
      </c>
      <c r="U597" s="198" t="s">
        <v>0</v>
      </c>
      <c r="V597" s="198" t="s">
        <v>333</v>
      </c>
      <c r="W597" s="198" t="s">
        <v>1215</v>
      </c>
      <c r="X597" s="198">
        <v>1</v>
      </c>
      <c r="Y597" s="198">
        <v>1</v>
      </c>
      <c r="Z597" s="198"/>
      <c r="AA597" s="198"/>
      <c r="AB597" s="198">
        <v>197</v>
      </c>
      <c r="AC597" s="201" t="s">
        <v>2689</v>
      </c>
      <c r="AD597" s="201" t="s">
        <v>2689</v>
      </c>
      <c r="AE597" s="201">
        <v>0</v>
      </c>
    </row>
    <row r="598" spans="1:35" s="201" customFormat="1" x14ac:dyDescent="0.3">
      <c r="A598" s="226">
        <v>2121</v>
      </c>
      <c r="B598" s="198" t="s">
        <v>714</v>
      </c>
      <c r="C598" s="198" t="s">
        <v>3200</v>
      </c>
      <c r="D598" s="198" t="s">
        <v>478</v>
      </c>
      <c r="E598" s="198"/>
      <c r="F598" s="198" t="s">
        <v>3187</v>
      </c>
      <c r="G598" s="198" t="s">
        <v>4130</v>
      </c>
      <c r="H598" s="198"/>
      <c r="I598" s="199" t="s">
        <v>387</v>
      </c>
      <c r="J598" s="198" t="s">
        <v>715</v>
      </c>
      <c r="K598" s="198" t="s">
        <v>717</v>
      </c>
      <c r="L598" s="198" t="s">
        <v>4860</v>
      </c>
      <c r="M598" s="198" t="s">
        <v>3190</v>
      </c>
      <c r="N598" s="198" t="s">
        <v>4332</v>
      </c>
      <c r="O598" s="198" t="s">
        <v>3201</v>
      </c>
      <c r="P598" s="198" t="s">
        <v>3192</v>
      </c>
      <c r="Q598" s="198" t="s">
        <v>3193</v>
      </c>
      <c r="R598" s="198" t="s">
        <v>3194</v>
      </c>
      <c r="S598" s="200">
        <v>24756</v>
      </c>
      <c r="T598" s="198"/>
      <c r="U598" s="198" t="s">
        <v>5</v>
      </c>
      <c r="V598" s="198" t="s">
        <v>716</v>
      </c>
      <c r="W598" s="198" t="s">
        <v>718</v>
      </c>
      <c r="X598" s="198">
        <v>1</v>
      </c>
      <c r="Y598" s="198">
        <v>1</v>
      </c>
      <c r="Z598" s="198"/>
      <c r="AA598" s="198"/>
      <c r="AB598" s="198">
        <v>37</v>
      </c>
      <c r="AC598" s="201" t="s">
        <v>2695</v>
      </c>
      <c r="AD598" s="201" t="s">
        <v>2695</v>
      </c>
      <c r="AE598" s="201">
        <v>0</v>
      </c>
    </row>
    <row r="599" spans="1:35" s="197" customFormat="1" x14ac:dyDescent="0.3">
      <c r="A599" s="226">
        <v>2122</v>
      </c>
      <c r="B599" s="185" t="s">
        <v>2316</v>
      </c>
      <c r="C599" s="185" t="s">
        <v>4679</v>
      </c>
      <c r="D599" s="185" t="s">
        <v>3267</v>
      </c>
      <c r="E599" s="185" t="s">
        <v>282</v>
      </c>
      <c r="F599" s="185" t="s">
        <v>4301</v>
      </c>
      <c r="G599" s="185" t="s">
        <v>4131</v>
      </c>
      <c r="H599" s="185"/>
      <c r="I599" s="195" t="s">
        <v>12</v>
      </c>
      <c r="J599" s="185" t="s">
        <v>13</v>
      </c>
      <c r="K599" s="185" t="s">
        <v>14</v>
      </c>
      <c r="L599" s="185" t="s">
        <v>4615</v>
      </c>
      <c r="M599" s="185" t="s">
        <v>3190</v>
      </c>
      <c r="N599" s="185" t="s">
        <v>4332</v>
      </c>
      <c r="O599" s="185" t="s">
        <v>3201</v>
      </c>
      <c r="P599" s="185" t="s">
        <v>3192</v>
      </c>
      <c r="Q599" s="185" t="s">
        <v>3193</v>
      </c>
      <c r="R599" s="185" t="s">
        <v>3194</v>
      </c>
      <c r="S599" s="196">
        <v>26008</v>
      </c>
      <c r="T599" s="185"/>
      <c r="U599" s="185" t="s">
        <v>0</v>
      </c>
      <c r="V599" s="185" t="s">
        <v>2317</v>
      </c>
      <c r="W599" s="185" t="s">
        <v>2318</v>
      </c>
      <c r="X599" s="185">
        <v>1</v>
      </c>
      <c r="Y599" s="185">
        <v>1</v>
      </c>
      <c r="Z599" s="185"/>
      <c r="AA599" s="185"/>
      <c r="AB599" s="185">
        <v>503</v>
      </c>
      <c r="AC599" s="197" t="s">
        <v>2689</v>
      </c>
      <c r="AD599" s="197" t="s">
        <v>2689</v>
      </c>
      <c r="AE599" s="197">
        <v>1</v>
      </c>
      <c r="AG599" s="197">
        <v>1</v>
      </c>
    </row>
    <row r="600" spans="1:35" s="201" customFormat="1" x14ac:dyDescent="0.3">
      <c r="A600" s="226">
        <v>2123</v>
      </c>
      <c r="B600" s="198" t="s">
        <v>719</v>
      </c>
      <c r="C600" s="198" t="s">
        <v>4396</v>
      </c>
      <c r="D600" s="198" t="s">
        <v>3061</v>
      </c>
      <c r="E600" s="198"/>
      <c r="F600" s="198" t="s">
        <v>3187</v>
      </c>
      <c r="G600" s="198" t="s">
        <v>3188</v>
      </c>
      <c r="H600" s="198"/>
      <c r="I600" s="199" t="s">
        <v>722</v>
      </c>
      <c r="J600" s="198" t="s">
        <v>720</v>
      </c>
      <c r="K600" s="198" t="s">
        <v>723</v>
      </c>
      <c r="L600" s="198" t="s">
        <v>3308</v>
      </c>
      <c r="M600" s="198" t="s">
        <v>3190</v>
      </c>
      <c r="N600" s="198" t="s">
        <v>4332</v>
      </c>
      <c r="O600" s="198" t="s">
        <v>3201</v>
      </c>
      <c r="P600" s="198" t="s">
        <v>3192</v>
      </c>
      <c r="Q600" s="198" t="s">
        <v>3193</v>
      </c>
      <c r="R600" s="198" t="s">
        <v>3194</v>
      </c>
      <c r="S600" s="200">
        <v>24756</v>
      </c>
      <c r="T600" s="198"/>
      <c r="U600" s="198" t="s">
        <v>5</v>
      </c>
      <c r="V600" s="198" t="s">
        <v>721</v>
      </c>
      <c r="W600" s="198" t="s">
        <v>724</v>
      </c>
      <c r="X600" s="198"/>
      <c r="Y600" s="198">
        <v>1</v>
      </c>
      <c r="Z600" s="198"/>
      <c r="AA600" s="198"/>
      <c r="AB600" s="198">
        <v>141</v>
      </c>
      <c r="AC600" s="201" t="s">
        <v>3057</v>
      </c>
      <c r="AD600" s="201" t="s">
        <v>3057</v>
      </c>
      <c r="AE600" s="201">
        <v>0</v>
      </c>
    </row>
    <row r="601" spans="1:35" s="197" customFormat="1" x14ac:dyDescent="0.3">
      <c r="A601" s="226">
        <v>2124</v>
      </c>
      <c r="B601" s="185" t="s">
        <v>627</v>
      </c>
      <c r="C601" s="185" t="s">
        <v>4680</v>
      </c>
      <c r="D601" s="185" t="s">
        <v>3267</v>
      </c>
      <c r="E601" s="185" t="s">
        <v>628</v>
      </c>
      <c r="F601" s="185" t="s">
        <v>4301</v>
      </c>
      <c r="G601" s="185" t="s">
        <v>4132</v>
      </c>
      <c r="H601" s="185"/>
      <c r="I601" s="195" t="s">
        <v>12</v>
      </c>
      <c r="J601" s="185" t="s">
        <v>13</v>
      </c>
      <c r="K601" s="185" t="s">
        <v>14</v>
      </c>
      <c r="L601" s="185" t="s">
        <v>4615</v>
      </c>
      <c r="M601" s="185" t="s">
        <v>3190</v>
      </c>
      <c r="N601" s="185" t="s">
        <v>4332</v>
      </c>
      <c r="O601" s="185" t="s">
        <v>3201</v>
      </c>
      <c r="P601" s="185" t="s">
        <v>3192</v>
      </c>
      <c r="Q601" s="185" t="s">
        <v>3193</v>
      </c>
      <c r="R601" s="185" t="s">
        <v>3194</v>
      </c>
      <c r="S601" s="196">
        <v>26009</v>
      </c>
      <c r="T601" s="185"/>
      <c r="U601" s="185" t="s">
        <v>0</v>
      </c>
      <c r="V601" s="185" t="s">
        <v>629</v>
      </c>
      <c r="W601" s="185" t="s">
        <v>630</v>
      </c>
      <c r="X601" s="185">
        <v>1</v>
      </c>
      <c r="Y601" s="185">
        <v>1</v>
      </c>
      <c r="Z601" s="185"/>
      <c r="AA601" s="185"/>
      <c r="AB601" s="185">
        <v>604</v>
      </c>
      <c r="AC601" s="197" t="s">
        <v>2689</v>
      </c>
      <c r="AD601" s="197" t="s">
        <v>2689</v>
      </c>
      <c r="AE601" s="197">
        <v>1</v>
      </c>
      <c r="AG601" s="197">
        <v>1</v>
      </c>
    </row>
    <row r="602" spans="1:35" s="197" customFormat="1" x14ac:dyDescent="0.3">
      <c r="A602" s="226">
        <v>2125</v>
      </c>
      <c r="B602" s="185" t="s">
        <v>1043</v>
      </c>
      <c r="C602" s="185" t="s">
        <v>4681</v>
      </c>
      <c r="D602" s="185" t="s">
        <v>3186</v>
      </c>
      <c r="E602" s="185" t="s">
        <v>4133</v>
      </c>
      <c r="F602" s="185" t="s">
        <v>3187</v>
      </c>
      <c r="G602" s="185" t="s">
        <v>4134</v>
      </c>
      <c r="H602" s="185"/>
      <c r="I602" s="195" t="s">
        <v>12</v>
      </c>
      <c r="J602" s="185" t="s">
        <v>13</v>
      </c>
      <c r="K602" s="185" t="s">
        <v>14</v>
      </c>
      <c r="L602" s="185" t="s">
        <v>4615</v>
      </c>
      <c r="M602" s="185" t="s">
        <v>3190</v>
      </c>
      <c r="N602" s="185" t="s">
        <v>4332</v>
      </c>
      <c r="O602" s="185" t="s">
        <v>3191</v>
      </c>
      <c r="P602" s="185" t="s">
        <v>3192</v>
      </c>
      <c r="Q602" s="185" t="s">
        <v>3193</v>
      </c>
      <c r="R602" s="185" t="s">
        <v>3194</v>
      </c>
      <c r="S602" s="196">
        <v>26102</v>
      </c>
      <c r="T602" s="185"/>
      <c r="U602" s="185" t="s">
        <v>19</v>
      </c>
      <c r="V602" s="185" t="s">
        <v>1044</v>
      </c>
      <c r="W602" s="185" t="s">
        <v>1045</v>
      </c>
      <c r="X602" s="185">
        <v>1</v>
      </c>
      <c r="Y602" s="185"/>
      <c r="Z602" s="185"/>
      <c r="AA602" s="185"/>
      <c r="AB602" s="185">
        <v>103</v>
      </c>
      <c r="AC602" s="197" t="s">
        <v>2689</v>
      </c>
      <c r="AD602" s="197" t="s">
        <v>2689</v>
      </c>
      <c r="AE602" s="197">
        <v>1</v>
      </c>
      <c r="AH602" s="197">
        <v>1</v>
      </c>
    </row>
    <row r="603" spans="1:35" s="204" customFormat="1" x14ac:dyDescent="0.3">
      <c r="A603" s="226">
        <v>2126</v>
      </c>
      <c r="B603" s="203" t="s">
        <v>2252</v>
      </c>
      <c r="C603" s="203" t="s">
        <v>4874</v>
      </c>
      <c r="D603" s="203" t="s">
        <v>478</v>
      </c>
      <c r="E603" s="203" t="s">
        <v>4135</v>
      </c>
      <c r="F603" s="203" t="s">
        <v>3187</v>
      </c>
      <c r="G603" s="203" t="s">
        <v>4876</v>
      </c>
      <c r="H603" s="203"/>
      <c r="I603" s="205" t="s">
        <v>62</v>
      </c>
      <c r="J603" s="203" t="s">
        <v>2253</v>
      </c>
      <c r="K603" s="203" t="s">
        <v>2254</v>
      </c>
      <c r="L603" s="203" t="s">
        <v>4136</v>
      </c>
      <c r="M603" s="203" t="s">
        <v>3211</v>
      </c>
      <c r="N603" s="203" t="s">
        <v>3212</v>
      </c>
      <c r="O603" s="203" t="s">
        <v>3201</v>
      </c>
      <c r="P603" s="203" t="s">
        <v>3192</v>
      </c>
      <c r="Q603" s="203" t="s">
        <v>3193</v>
      </c>
      <c r="R603" s="203" t="s">
        <v>3194</v>
      </c>
      <c r="S603" s="206">
        <v>24756</v>
      </c>
      <c r="T603" s="203">
        <v>2</v>
      </c>
      <c r="U603" s="203" t="s">
        <v>5</v>
      </c>
      <c r="V603" s="203" t="s">
        <v>4137</v>
      </c>
      <c r="W603" s="203" t="s">
        <v>2255</v>
      </c>
      <c r="X603" s="203">
        <v>1</v>
      </c>
      <c r="Y603" s="203">
        <v>1</v>
      </c>
      <c r="Z603" s="203"/>
      <c r="AA603" s="203"/>
      <c r="AB603" s="203">
        <v>138</v>
      </c>
      <c r="AC603" s="204" t="s">
        <v>2695</v>
      </c>
      <c r="AD603" s="204" t="s">
        <v>2695</v>
      </c>
      <c r="AE603" s="204">
        <v>0</v>
      </c>
    </row>
    <row r="604" spans="1:35" s="201" customFormat="1" x14ac:dyDescent="0.3">
      <c r="A604" s="226">
        <v>2127</v>
      </c>
      <c r="B604" s="198" t="s">
        <v>2562</v>
      </c>
      <c r="C604" s="198" t="s">
        <v>4138</v>
      </c>
      <c r="D604" s="198" t="s">
        <v>478</v>
      </c>
      <c r="E604" s="198" t="s">
        <v>4139</v>
      </c>
      <c r="F604" s="198" t="s">
        <v>3187</v>
      </c>
      <c r="G604" s="198" t="s">
        <v>3209</v>
      </c>
      <c r="H604" s="198"/>
      <c r="I604" s="199" t="s">
        <v>224</v>
      </c>
      <c r="J604" s="198" t="s">
        <v>693</v>
      </c>
      <c r="K604" s="198" t="s">
        <v>694</v>
      </c>
      <c r="L604" s="198" t="s">
        <v>3894</v>
      </c>
      <c r="M604" s="198" t="s">
        <v>3190</v>
      </c>
      <c r="N604" s="198" t="s">
        <v>4332</v>
      </c>
      <c r="O604" s="198" t="s">
        <v>3201</v>
      </c>
      <c r="P604" s="198" t="s">
        <v>3192</v>
      </c>
      <c r="Q604" s="198" t="s">
        <v>3193</v>
      </c>
      <c r="R604" s="198" t="s">
        <v>3194</v>
      </c>
      <c r="S604" s="200">
        <v>24756</v>
      </c>
      <c r="T604" s="198"/>
      <c r="U604" s="198" t="s">
        <v>5</v>
      </c>
      <c r="V604" s="198" t="s">
        <v>2563</v>
      </c>
      <c r="W604" s="198" t="s">
        <v>2564</v>
      </c>
      <c r="X604" s="198">
        <v>1</v>
      </c>
      <c r="Y604" s="198">
        <v>1</v>
      </c>
      <c r="Z604" s="198"/>
      <c r="AA604" s="198"/>
      <c r="AB604" s="198">
        <v>125</v>
      </c>
      <c r="AC604" s="201" t="s">
        <v>3057</v>
      </c>
      <c r="AD604" s="201" t="s">
        <v>3057</v>
      </c>
      <c r="AE604" s="201">
        <v>0</v>
      </c>
    </row>
    <row r="605" spans="1:35" s="201" customFormat="1" x14ac:dyDescent="0.3">
      <c r="A605" s="226">
        <v>1373</v>
      </c>
      <c r="B605" s="198" t="s">
        <v>1706</v>
      </c>
      <c r="C605" s="198" t="s">
        <v>4590</v>
      </c>
      <c r="D605" s="198" t="s">
        <v>3186</v>
      </c>
      <c r="E605" s="198" t="s">
        <v>4140</v>
      </c>
      <c r="F605" s="198" t="s">
        <v>3187</v>
      </c>
      <c r="G605" s="198" t="s">
        <v>4141</v>
      </c>
      <c r="H605" s="198"/>
      <c r="I605" s="199" t="s">
        <v>1094</v>
      </c>
      <c r="J605" s="198" t="s">
        <v>336</v>
      </c>
      <c r="K605" s="198" t="s">
        <v>1095</v>
      </c>
      <c r="L605" s="198" t="s">
        <v>3537</v>
      </c>
      <c r="M605" s="198" t="s">
        <v>3217</v>
      </c>
      <c r="N605" s="198" t="s">
        <v>3205</v>
      </c>
      <c r="O605" s="198" t="s">
        <v>3191</v>
      </c>
      <c r="P605" s="198" t="s">
        <v>3192</v>
      </c>
      <c r="Q605" s="198" t="s">
        <v>3193</v>
      </c>
      <c r="R605" s="198" t="s">
        <v>3194</v>
      </c>
      <c r="S605" s="200">
        <v>26583</v>
      </c>
      <c r="T605" s="198">
        <v>2</v>
      </c>
      <c r="U605" s="198" t="s">
        <v>19</v>
      </c>
      <c r="V605" s="198" t="s">
        <v>1707</v>
      </c>
      <c r="W605" s="198" t="s">
        <v>1708</v>
      </c>
      <c r="X605" s="198">
        <v>1</v>
      </c>
      <c r="Y605" s="198"/>
      <c r="Z605" s="198"/>
      <c r="AA605" s="198"/>
      <c r="AB605" s="198">
        <v>112</v>
      </c>
      <c r="AC605" s="201" t="s">
        <v>2689</v>
      </c>
      <c r="AD605" s="201" t="s">
        <v>2689</v>
      </c>
      <c r="AE605" s="201">
        <v>0</v>
      </c>
    </row>
    <row r="606" spans="1:35" s="197" customFormat="1" x14ac:dyDescent="0.3">
      <c r="A606" s="226">
        <v>2129</v>
      </c>
      <c r="B606" s="185" t="s">
        <v>2126</v>
      </c>
      <c r="C606" s="185" t="s">
        <v>4560</v>
      </c>
      <c r="D606" s="185" t="s">
        <v>3061</v>
      </c>
      <c r="E606" s="185" t="s">
        <v>3446</v>
      </c>
      <c r="F606" s="185" t="s">
        <v>3187</v>
      </c>
      <c r="G606" s="185" t="s">
        <v>4142</v>
      </c>
      <c r="H606" s="185"/>
      <c r="I606" s="195" t="s">
        <v>464</v>
      </c>
      <c r="J606" s="185" t="s">
        <v>1460</v>
      </c>
      <c r="K606" s="185" t="s">
        <v>334</v>
      </c>
      <c r="L606" s="185" t="s">
        <v>3376</v>
      </c>
      <c r="M606" s="185" t="s">
        <v>3190</v>
      </c>
      <c r="N606" s="185" t="s">
        <v>4332</v>
      </c>
      <c r="O606" s="185" t="s">
        <v>3201</v>
      </c>
      <c r="P606" s="185" t="s">
        <v>3192</v>
      </c>
      <c r="Q606" s="185" t="s">
        <v>3193</v>
      </c>
      <c r="R606" s="185" t="s">
        <v>3194</v>
      </c>
      <c r="S606" s="196">
        <v>24755</v>
      </c>
      <c r="T606" s="185"/>
      <c r="U606" s="185" t="s">
        <v>5</v>
      </c>
      <c r="V606" s="185" t="s">
        <v>2127</v>
      </c>
      <c r="W606" s="185" t="s">
        <v>2128</v>
      </c>
      <c r="X606" s="185"/>
      <c r="Y606" s="185">
        <v>1</v>
      </c>
      <c r="Z606" s="185"/>
      <c r="AA606" s="185"/>
      <c r="AB606" s="185">
        <v>95</v>
      </c>
      <c r="AC606" s="197" t="s">
        <v>3057</v>
      </c>
      <c r="AD606" s="197" t="s">
        <v>3057</v>
      </c>
      <c r="AE606" s="197">
        <v>1</v>
      </c>
      <c r="AI606" s="197">
        <v>1</v>
      </c>
    </row>
    <row r="607" spans="1:35" s="197" customFormat="1" x14ac:dyDescent="0.3">
      <c r="A607" s="226">
        <v>2130</v>
      </c>
      <c r="B607" s="185" t="s">
        <v>2509</v>
      </c>
      <c r="C607" s="185" t="s">
        <v>4496</v>
      </c>
      <c r="D607" s="185" t="s">
        <v>3199</v>
      </c>
      <c r="E607" s="185" t="s">
        <v>2510</v>
      </c>
      <c r="F607" s="185" t="s">
        <v>3187</v>
      </c>
      <c r="G607" s="185" t="s">
        <v>4331</v>
      </c>
      <c r="H607" s="185"/>
      <c r="I607" s="195" t="s">
        <v>156</v>
      </c>
      <c r="J607" s="185" t="s">
        <v>2071</v>
      </c>
      <c r="K607" s="185" t="s">
        <v>2072</v>
      </c>
      <c r="L607" s="185" t="s">
        <v>3811</v>
      </c>
      <c r="M607" s="185" t="s">
        <v>3190</v>
      </c>
      <c r="N607" s="185" t="s">
        <v>4332</v>
      </c>
      <c r="O607" s="185" t="s">
        <v>3199</v>
      </c>
      <c r="P607" s="185" t="s">
        <v>3192</v>
      </c>
      <c r="Q607" s="185" t="s">
        <v>3193</v>
      </c>
      <c r="R607" s="185" t="s">
        <v>3194</v>
      </c>
      <c r="S607" s="196">
        <v>27125</v>
      </c>
      <c r="T607" s="185"/>
      <c r="U607" s="185" t="s">
        <v>82</v>
      </c>
      <c r="V607" s="185" t="s">
        <v>2511</v>
      </c>
      <c r="W607" s="185" t="s">
        <v>2512</v>
      </c>
      <c r="X607" s="185"/>
      <c r="Y607" s="185"/>
      <c r="Z607" s="185">
        <v>1</v>
      </c>
      <c r="AA607" s="185"/>
      <c r="AB607" s="185">
        <v>742</v>
      </c>
      <c r="AC607" s="197" t="s">
        <v>3057</v>
      </c>
      <c r="AD607" s="197" t="s">
        <v>3057</v>
      </c>
      <c r="AE607" s="197">
        <v>1</v>
      </c>
      <c r="AG607" s="197">
        <v>1</v>
      </c>
    </row>
    <row r="608" spans="1:35" s="201" customFormat="1" x14ac:dyDescent="0.3">
      <c r="A608" s="226">
        <v>2131</v>
      </c>
      <c r="B608" s="198" t="s">
        <v>538</v>
      </c>
      <c r="C608" s="198" t="s">
        <v>4682</v>
      </c>
      <c r="D608" s="198" t="s">
        <v>3061</v>
      </c>
      <c r="E608" s="198" t="s">
        <v>4002</v>
      </c>
      <c r="F608" s="198" t="s">
        <v>3187</v>
      </c>
      <c r="G608" s="198" t="s">
        <v>4003</v>
      </c>
      <c r="H608" s="198"/>
      <c r="I608" s="199" t="s">
        <v>12</v>
      </c>
      <c r="J608" s="198" t="s">
        <v>13</v>
      </c>
      <c r="K608" s="198" t="s">
        <v>14</v>
      </c>
      <c r="L608" s="198" t="s">
        <v>4615</v>
      </c>
      <c r="M608" s="198" t="s">
        <v>3190</v>
      </c>
      <c r="N608" s="198" t="s">
        <v>4332</v>
      </c>
      <c r="O608" s="198" t="s">
        <v>3201</v>
      </c>
      <c r="P608" s="198" t="s">
        <v>3192</v>
      </c>
      <c r="Q608" s="198" t="s">
        <v>3193</v>
      </c>
      <c r="R608" s="198" t="s">
        <v>3194</v>
      </c>
      <c r="S608" s="200">
        <v>27164</v>
      </c>
      <c r="T608" s="198"/>
      <c r="U608" s="198" t="s">
        <v>5</v>
      </c>
      <c r="V608" s="198" t="s">
        <v>539</v>
      </c>
      <c r="W608" s="198" t="s">
        <v>537</v>
      </c>
      <c r="X608" s="198"/>
      <c r="Y608" s="198">
        <v>1</v>
      </c>
      <c r="Z608" s="198"/>
      <c r="AA608" s="198"/>
      <c r="AB608" s="198">
        <v>235</v>
      </c>
      <c r="AC608" s="201" t="s">
        <v>2689</v>
      </c>
      <c r="AD608" s="201" t="s">
        <v>2689</v>
      </c>
      <c r="AE608" s="201">
        <v>0</v>
      </c>
    </row>
    <row r="609" spans="1:38" s="201" customFormat="1" x14ac:dyDescent="0.3">
      <c r="A609" s="226">
        <v>2132</v>
      </c>
      <c r="B609" s="198" t="s">
        <v>139</v>
      </c>
      <c r="C609" s="198" t="s">
        <v>4054</v>
      </c>
      <c r="D609" s="198" t="s">
        <v>3186</v>
      </c>
      <c r="E609" s="198" t="s">
        <v>4055</v>
      </c>
      <c r="F609" s="198" t="s">
        <v>3187</v>
      </c>
      <c r="G609" s="198" t="s">
        <v>4571</v>
      </c>
      <c r="H609" s="198"/>
      <c r="I609" s="199" t="s">
        <v>136</v>
      </c>
      <c r="J609" s="198" t="s">
        <v>3492</v>
      </c>
      <c r="K609" s="198" t="s">
        <v>137</v>
      </c>
      <c r="L609" s="198" t="s">
        <v>3493</v>
      </c>
      <c r="M609" s="198" t="s">
        <v>3190</v>
      </c>
      <c r="N609" s="198" t="s">
        <v>4332</v>
      </c>
      <c r="O609" s="198" t="s">
        <v>3191</v>
      </c>
      <c r="P609" s="198" t="s">
        <v>3192</v>
      </c>
      <c r="Q609" s="198" t="s">
        <v>3193</v>
      </c>
      <c r="R609" s="198" t="s">
        <v>3194</v>
      </c>
      <c r="S609" s="200">
        <v>24755</v>
      </c>
      <c r="T609" s="198"/>
      <c r="U609" s="198" t="s">
        <v>19</v>
      </c>
      <c r="V609" s="198" t="s">
        <v>140</v>
      </c>
      <c r="W609" s="198" t="s">
        <v>141</v>
      </c>
      <c r="X609" s="198">
        <v>1</v>
      </c>
      <c r="Y609" s="198"/>
      <c r="Z609" s="198"/>
      <c r="AA609" s="198"/>
      <c r="AB609" s="198">
        <v>93</v>
      </c>
      <c r="AC609" s="201" t="s">
        <v>3068</v>
      </c>
      <c r="AD609" s="201" t="s">
        <v>5142</v>
      </c>
      <c r="AE609" s="201">
        <v>0</v>
      </c>
    </row>
    <row r="610" spans="1:38" s="197" customFormat="1" x14ac:dyDescent="0.3">
      <c r="A610" s="226">
        <v>2133</v>
      </c>
      <c r="B610" s="185" t="s">
        <v>1520</v>
      </c>
      <c r="C610" s="185" t="s">
        <v>4417</v>
      </c>
      <c r="D610" s="185" t="s">
        <v>3061</v>
      </c>
      <c r="E610" s="185" t="s">
        <v>4143</v>
      </c>
      <c r="F610" s="185" t="s">
        <v>3187</v>
      </c>
      <c r="G610" s="185" t="s">
        <v>4418</v>
      </c>
      <c r="H610" s="185"/>
      <c r="I610" s="195" t="s">
        <v>359</v>
      </c>
      <c r="J610" s="185" t="s">
        <v>844</v>
      </c>
      <c r="K610" s="185" t="s">
        <v>845</v>
      </c>
      <c r="L610" s="185" t="s">
        <v>3752</v>
      </c>
      <c r="M610" s="185" t="s">
        <v>3190</v>
      </c>
      <c r="N610" s="185" t="s">
        <v>4332</v>
      </c>
      <c r="O610" s="185" t="s">
        <v>3201</v>
      </c>
      <c r="P610" s="185" t="s">
        <v>3192</v>
      </c>
      <c r="Q610" s="185" t="s">
        <v>3193</v>
      </c>
      <c r="R610" s="185" t="s">
        <v>3194</v>
      </c>
      <c r="S610" s="196">
        <v>27542</v>
      </c>
      <c r="T610" s="185"/>
      <c r="U610" s="185" t="s">
        <v>5</v>
      </c>
      <c r="V610" s="185" t="s">
        <v>1521</v>
      </c>
      <c r="W610" s="185" t="s">
        <v>1522</v>
      </c>
      <c r="X610" s="185"/>
      <c r="Y610" s="185">
        <v>1</v>
      </c>
      <c r="Z610" s="185"/>
      <c r="AA610" s="185"/>
      <c r="AB610" s="185">
        <v>155</v>
      </c>
      <c r="AC610" s="197" t="s">
        <v>3057</v>
      </c>
      <c r="AD610" s="197" t="s">
        <v>3057</v>
      </c>
      <c r="AE610" s="197">
        <v>1</v>
      </c>
      <c r="AG610" s="197">
        <v>1</v>
      </c>
    </row>
    <row r="611" spans="1:38" s="217" customFormat="1" x14ac:dyDescent="0.3">
      <c r="A611" s="226">
        <v>2275</v>
      </c>
      <c r="B611" s="216" t="s">
        <v>5025</v>
      </c>
      <c r="C611" s="216" t="s">
        <v>5026</v>
      </c>
      <c r="D611" s="216" t="s">
        <v>3269</v>
      </c>
      <c r="E611" s="216" t="s">
        <v>5027</v>
      </c>
      <c r="F611" s="216" t="s">
        <v>4301</v>
      </c>
      <c r="G611" s="216" t="s">
        <v>5028</v>
      </c>
      <c r="H611" s="216"/>
      <c r="I611" s="227" t="s">
        <v>359</v>
      </c>
      <c r="J611" s="216" t="s">
        <v>844</v>
      </c>
      <c r="K611" s="216" t="s">
        <v>845</v>
      </c>
      <c r="L611" s="216" t="s">
        <v>3752</v>
      </c>
      <c r="M611" s="216" t="s">
        <v>3217</v>
      </c>
      <c r="N611" s="216" t="s">
        <v>3205</v>
      </c>
      <c r="O611" s="216" t="s">
        <v>3201</v>
      </c>
      <c r="P611" s="216" t="s">
        <v>3192</v>
      </c>
      <c r="Q611" s="216" t="s">
        <v>3193</v>
      </c>
      <c r="R611" s="216" t="s">
        <v>3194</v>
      </c>
      <c r="S611" s="228">
        <v>44805</v>
      </c>
      <c r="T611" s="216">
        <v>1</v>
      </c>
      <c r="U611" s="216" t="s">
        <v>0</v>
      </c>
      <c r="V611" s="216" t="s">
        <v>5030</v>
      </c>
      <c r="W611" s="216" t="s">
        <v>5029</v>
      </c>
      <c r="X611" s="216"/>
      <c r="Y611" s="216">
        <v>1</v>
      </c>
      <c r="Z611" s="216"/>
      <c r="AA611" s="216"/>
      <c r="AB611" s="216">
        <v>0</v>
      </c>
      <c r="AC611" s="217" t="s">
        <v>3057</v>
      </c>
      <c r="AD611" s="217" t="s">
        <v>3057</v>
      </c>
      <c r="AE611" s="217">
        <v>0</v>
      </c>
      <c r="AK611" s="217" t="s">
        <v>5174</v>
      </c>
      <c r="AL611" s="221">
        <v>1</v>
      </c>
    </row>
    <row r="612" spans="1:38" s="201" customFormat="1" x14ac:dyDescent="0.3">
      <c r="A612" s="226">
        <v>2134</v>
      </c>
      <c r="B612" s="198" t="s">
        <v>397</v>
      </c>
      <c r="C612" s="198" t="s">
        <v>4915</v>
      </c>
      <c r="D612" s="198" t="s">
        <v>3199</v>
      </c>
      <c r="E612" s="198" t="s">
        <v>398</v>
      </c>
      <c r="F612" s="198" t="s">
        <v>3187</v>
      </c>
      <c r="G612" s="198" t="s">
        <v>4911</v>
      </c>
      <c r="H612" s="198" t="s">
        <v>4144</v>
      </c>
      <c r="I612" s="199" t="s">
        <v>400</v>
      </c>
      <c r="J612" s="198" t="s">
        <v>395</v>
      </c>
      <c r="K612" s="198" t="s">
        <v>396</v>
      </c>
      <c r="L612" s="198" t="s">
        <v>4906</v>
      </c>
      <c r="M612" s="198" t="s">
        <v>3190</v>
      </c>
      <c r="N612" s="198" t="s">
        <v>4332</v>
      </c>
      <c r="O612" s="198" t="s">
        <v>3199</v>
      </c>
      <c r="P612" s="198" t="s">
        <v>3192</v>
      </c>
      <c r="Q612" s="198" t="s">
        <v>3193</v>
      </c>
      <c r="R612" s="198" t="s">
        <v>3194</v>
      </c>
      <c r="S612" s="200">
        <v>27795</v>
      </c>
      <c r="T612" s="198"/>
      <c r="U612" s="198" t="s">
        <v>82</v>
      </c>
      <c r="V612" s="198" t="s">
        <v>399</v>
      </c>
      <c r="W612" s="198" t="s">
        <v>401</v>
      </c>
      <c r="X612" s="198"/>
      <c r="Y612" s="198"/>
      <c r="Z612" s="198">
        <v>1</v>
      </c>
      <c r="AA612" s="198"/>
      <c r="AB612" s="198">
        <v>596</v>
      </c>
      <c r="AC612" s="201" t="s">
        <v>3057</v>
      </c>
      <c r="AD612" s="201" t="s">
        <v>3057</v>
      </c>
      <c r="AE612" s="201">
        <v>0</v>
      </c>
    </row>
    <row r="613" spans="1:38" s="201" customFormat="1" x14ac:dyDescent="0.3">
      <c r="A613" s="226">
        <v>2135</v>
      </c>
      <c r="B613" s="198" t="s">
        <v>1175</v>
      </c>
      <c r="C613" s="198" t="s">
        <v>4396</v>
      </c>
      <c r="D613" s="198" t="s">
        <v>3061</v>
      </c>
      <c r="E613" s="198"/>
      <c r="F613" s="198" t="s">
        <v>3187</v>
      </c>
      <c r="G613" s="198" t="s">
        <v>4145</v>
      </c>
      <c r="H613" s="198"/>
      <c r="I613" s="199" t="s">
        <v>1178</v>
      </c>
      <c r="J613" s="198" t="s">
        <v>1176</v>
      </c>
      <c r="K613" s="198" t="s">
        <v>1179</v>
      </c>
      <c r="L613" s="198" t="s">
        <v>3146</v>
      </c>
      <c r="M613" s="198" t="s">
        <v>3190</v>
      </c>
      <c r="N613" s="198" t="s">
        <v>4332</v>
      </c>
      <c r="O613" s="198" t="s">
        <v>3201</v>
      </c>
      <c r="P613" s="198" t="s">
        <v>3192</v>
      </c>
      <c r="Q613" s="198" t="s">
        <v>3193</v>
      </c>
      <c r="R613" s="198" t="s">
        <v>3194</v>
      </c>
      <c r="S613" s="200">
        <v>24755</v>
      </c>
      <c r="T613" s="198"/>
      <c r="U613" s="198" t="s">
        <v>5</v>
      </c>
      <c r="V613" s="198" t="s">
        <v>1177</v>
      </c>
      <c r="W613" s="198" t="s">
        <v>1180</v>
      </c>
      <c r="X613" s="198"/>
      <c r="Y613" s="198">
        <v>1</v>
      </c>
      <c r="Z613" s="198"/>
      <c r="AA613" s="198"/>
      <c r="AB613" s="198">
        <v>143</v>
      </c>
      <c r="AC613" s="201" t="s">
        <v>3070</v>
      </c>
      <c r="AD613" s="201" t="s">
        <v>3057</v>
      </c>
      <c r="AE613" s="201">
        <v>0</v>
      </c>
    </row>
    <row r="614" spans="1:38" s="201" customFormat="1" x14ac:dyDescent="0.3">
      <c r="A614" s="226">
        <v>2136</v>
      </c>
      <c r="B614" s="198" t="s">
        <v>1268</v>
      </c>
      <c r="C614" s="198" t="s">
        <v>4146</v>
      </c>
      <c r="D614" s="198" t="s">
        <v>478</v>
      </c>
      <c r="E614" s="198" t="s">
        <v>1269</v>
      </c>
      <c r="F614" s="198" t="s">
        <v>3187</v>
      </c>
      <c r="G614" s="198" t="s">
        <v>4147</v>
      </c>
      <c r="H614" s="198"/>
      <c r="I614" s="199" t="s">
        <v>224</v>
      </c>
      <c r="J614" s="198" t="s">
        <v>1271</v>
      </c>
      <c r="K614" s="198" t="s">
        <v>1272</v>
      </c>
      <c r="L614" s="198" t="s">
        <v>4148</v>
      </c>
      <c r="M614" s="198" t="s">
        <v>3190</v>
      </c>
      <c r="N614" s="198" t="s">
        <v>4332</v>
      </c>
      <c r="O614" s="198" t="s">
        <v>3201</v>
      </c>
      <c r="P614" s="198" t="s">
        <v>3192</v>
      </c>
      <c r="Q614" s="198" t="s">
        <v>3193</v>
      </c>
      <c r="R614" s="198" t="s">
        <v>3194</v>
      </c>
      <c r="S614" s="200">
        <v>24755</v>
      </c>
      <c r="T614" s="198"/>
      <c r="U614" s="198" t="s">
        <v>5</v>
      </c>
      <c r="V614" s="198" t="s">
        <v>1270</v>
      </c>
      <c r="W614" s="198" t="s">
        <v>1273</v>
      </c>
      <c r="X614" s="198"/>
      <c r="Y614" s="198">
        <v>1</v>
      </c>
      <c r="Z614" s="198"/>
      <c r="AA614" s="198"/>
      <c r="AB614" s="198">
        <v>178</v>
      </c>
      <c r="AC614" s="201" t="s">
        <v>3072</v>
      </c>
      <c r="AD614" s="201" t="s">
        <v>3072</v>
      </c>
      <c r="AE614" s="201">
        <v>0</v>
      </c>
    </row>
    <row r="615" spans="1:38" s="221" customFormat="1" x14ac:dyDescent="0.3">
      <c r="A615" s="226">
        <v>2137</v>
      </c>
      <c r="B615" s="218" t="s">
        <v>4149</v>
      </c>
      <c r="C615" s="218" t="s">
        <v>4598</v>
      </c>
      <c r="D615" s="218" t="s">
        <v>3310</v>
      </c>
      <c r="E615" s="218" t="s">
        <v>4150</v>
      </c>
      <c r="F615" s="218" t="s">
        <v>4301</v>
      </c>
      <c r="G615" s="218" t="s">
        <v>4599</v>
      </c>
      <c r="H615" s="218"/>
      <c r="I615" s="219" t="s">
        <v>1178</v>
      </c>
      <c r="J615" s="218" t="s">
        <v>1176</v>
      </c>
      <c r="K615" s="218" t="s">
        <v>1179</v>
      </c>
      <c r="L615" s="218" t="s">
        <v>3146</v>
      </c>
      <c r="M615" s="218" t="s">
        <v>3190</v>
      </c>
      <c r="N615" s="218" t="s">
        <v>4332</v>
      </c>
      <c r="O615" s="218" t="s">
        <v>3312</v>
      </c>
      <c r="P615" s="218" t="s">
        <v>3192</v>
      </c>
      <c r="Q615" s="218" t="s">
        <v>3313</v>
      </c>
      <c r="R615" s="218" t="s">
        <v>3314</v>
      </c>
      <c r="S615" s="220">
        <v>28369</v>
      </c>
      <c r="T615" s="218"/>
      <c r="U615" s="218" t="s">
        <v>184</v>
      </c>
      <c r="V615" s="218" t="s">
        <v>5043</v>
      </c>
      <c r="W615" s="218" t="s">
        <v>5044</v>
      </c>
      <c r="X615" s="218"/>
      <c r="Y615" s="218"/>
      <c r="Z615" s="218"/>
      <c r="AA615" s="218">
        <v>1</v>
      </c>
      <c r="AB615" s="218">
        <f>etab_agricole!O7</f>
        <v>215</v>
      </c>
      <c r="AC615" s="221" t="s">
        <v>3070</v>
      </c>
      <c r="AD615" s="221" t="s">
        <v>3057</v>
      </c>
      <c r="AE615" s="221">
        <v>0</v>
      </c>
      <c r="AK615" s="221" t="s">
        <v>5170</v>
      </c>
      <c r="AL615" s="221">
        <v>1</v>
      </c>
    </row>
    <row r="616" spans="1:38" s="201" customFormat="1" x14ac:dyDescent="0.3">
      <c r="A616" s="226">
        <v>2138</v>
      </c>
      <c r="B616" s="198" t="s">
        <v>1274</v>
      </c>
      <c r="C616" s="198" t="s">
        <v>3200</v>
      </c>
      <c r="D616" s="198" t="s">
        <v>478</v>
      </c>
      <c r="E616" s="198"/>
      <c r="F616" s="198" t="s">
        <v>3187</v>
      </c>
      <c r="G616" s="198" t="s">
        <v>3256</v>
      </c>
      <c r="H616" s="198"/>
      <c r="I616" s="199" t="s">
        <v>22</v>
      </c>
      <c r="J616" s="198" t="s">
        <v>1275</v>
      </c>
      <c r="K616" s="198" t="s">
        <v>1276</v>
      </c>
      <c r="L616" s="198" t="s">
        <v>4963</v>
      </c>
      <c r="M616" s="198" t="s">
        <v>3190</v>
      </c>
      <c r="N616" s="198" t="s">
        <v>4332</v>
      </c>
      <c r="O616" s="198" t="s">
        <v>3201</v>
      </c>
      <c r="P616" s="198" t="s">
        <v>3192</v>
      </c>
      <c r="Q616" s="198" t="s">
        <v>3193</v>
      </c>
      <c r="R616" s="198" t="s">
        <v>3194</v>
      </c>
      <c r="S616" s="200">
        <v>24755</v>
      </c>
      <c r="T616" s="198"/>
      <c r="U616" s="198" t="s">
        <v>5</v>
      </c>
      <c r="V616" s="198" t="s">
        <v>4151</v>
      </c>
      <c r="W616" s="198" t="s">
        <v>1277</v>
      </c>
      <c r="X616" s="198"/>
      <c r="Y616" s="198">
        <v>1</v>
      </c>
      <c r="Z616" s="198"/>
      <c r="AA616" s="198"/>
      <c r="AB616" s="198">
        <v>89</v>
      </c>
      <c r="AC616" s="201" t="s">
        <v>3057</v>
      </c>
      <c r="AD616" s="201" t="s">
        <v>3057</v>
      </c>
      <c r="AE616" s="201">
        <v>0</v>
      </c>
    </row>
    <row r="617" spans="1:38" s="201" customFormat="1" x14ac:dyDescent="0.3">
      <c r="A617" s="226">
        <v>2139</v>
      </c>
      <c r="B617" s="198" t="s">
        <v>1919</v>
      </c>
      <c r="C617" s="198" t="s">
        <v>4429</v>
      </c>
      <c r="D617" s="198" t="s">
        <v>3199</v>
      </c>
      <c r="E617" s="198" t="s">
        <v>1920</v>
      </c>
      <c r="F617" s="198" t="s">
        <v>3187</v>
      </c>
      <c r="G617" s="198" t="s">
        <v>4439</v>
      </c>
      <c r="H617" s="198" t="s">
        <v>1922</v>
      </c>
      <c r="I617" s="199" t="s">
        <v>1755</v>
      </c>
      <c r="J617" s="198" t="s">
        <v>63</v>
      </c>
      <c r="K617" s="198" t="s">
        <v>287</v>
      </c>
      <c r="L617" s="198" t="s">
        <v>4420</v>
      </c>
      <c r="M617" s="198" t="s">
        <v>3190</v>
      </c>
      <c r="N617" s="198" t="s">
        <v>4332</v>
      </c>
      <c r="O617" s="198" t="s">
        <v>3199</v>
      </c>
      <c r="P617" s="198" t="s">
        <v>3192</v>
      </c>
      <c r="Q617" s="198" t="s">
        <v>3193</v>
      </c>
      <c r="R617" s="198" t="s">
        <v>3194</v>
      </c>
      <c r="S617" s="200">
        <v>28198</v>
      </c>
      <c r="T617" s="198"/>
      <c r="U617" s="198" t="s">
        <v>82</v>
      </c>
      <c r="V617" s="198" t="s">
        <v>1921</v>
      </c>
      <c r="W617" s="198" t="s">
        <v>1923</v>
      </c>
      <c r="X617" s="198"/>
      <c r="Y617" s="198"/>
      <c r="Z617" s="198">
        <v>1</v>
      </c>
      <c r="AA617" s="198"/>
      <c r="AB617" s="198">
        <v>613</v>
      </c>
      <c r="AC617" s="201" t="s">
        <v>2695</v>
      </c>
      <c r="AD617" s="201" t="s">
        <v>2695</v>
      </c>
      <c r="AE617" s="201">
        <v>0</v>
      </c>
    </row>
    <row r="618" spans="1:38" s="197" customFormat="1" x14ac:dyDescent="0.3">
      <c r="A618" s="226">
        <v>2140</v>
      </c>
      <c r="B618" s="185" t="s">
        <v>1311</v>
      </c>
      <c r="C618" s="185" t="s">
        <v>4683</v>
      </c>
      <c r="D618" s="185" t="s">
        <v>3061</v>
      </c>
      <c r="E618" s="185" t="s">
        <v>4152</v>
      </c>
      <c r="F618" s="185" t="s">
        <v>3187</v>
      </c>
      <c r="G618" s="185" t="s">
        <v>4716</v>
      </c>
      <c r="H618" s="185"/>
      <c r="I618" s="195" t="s">
        <v>12</v>
      </c>
      <c r="J618" s="185" t="s">
        <v>13</v>
      </c>
      <c r="K618" s="185" t="s">
        <v>14</v>
      </c>
      <c r="L618" s="185" t="s">
        <v>4615</v>
      </c>
      <c r="M618" s="185" t="s">
        <v>3190</v>
      </c>
      <c r="N618" s="185" t="s">
        <v>4332</v>
      </c>
      <c r="O618" s="185" t="s">
        <v>3201</v>
      </c>
      <c r="P618" s="185" t="s">
        <v>3192</v>
      </c>
      <c r="Q618" s="185" t="s">
        <v>3193</v>
      </c>
      <c r="R618" s="185" t="s">
        <v>3194</v>
      </c>
      <c r="S618" s="196">
        <v>24755</v>
      </c>
      <c r="T618" s="185"/>
      <c r="U618" s="185" t="s">
        <v>958</v>
      </c>
      <c r="V618" s="185" t="s">
        <v>4153</v>
      </c>
      <c r="W618" s="185" t="s">
        <v>1312</v>
      </c>
      <c r="X618" s="185"/>
      <c r="Y618" s="185">
        <v>1</v>
      </c>
      <c r="Z618" s="185"/>
      <c r="AA618" s="185"/>
      <c r="AB618" s="185">
        <v>193</v>
      </c>
      <c r="AC618" s="197" t="s">
        <v>2689</v>
      </c>
      <c r="AD618" s="197" t="s">
        <v>2689</v>
      </c>
      <c r="AE618" s="197">
        <v>1</v>
      </c>
      <c r="AI618" s="197">
        <v>1</v>
      </c>
    </row>
    <row r="619" spans="1:38" s="201" customFormat="1" x14ac:dyDescent="0.3">
      <c r="A619" s="226">
        <v>2141</v>
      </c>
      <c r="B619" s="198" t="s">
        <v>1572</v>
      </c>
      <c r="C619" s="198" t="s">
        <v>4482</v>
      </c>
      <c r="D619" s="198" t="s">
        <v>3061</v>
      </c>
      <c r="E619" s="198" t="s">
        <v>1235</v>
      </c>
      <c r="F619" s="198" t="s">
        <v>3187</v>
      </c>
      <c r="G619" s="198" t="s">
        <v>4154</v>
      </c>
      <c r="H619" s="198"/>
      <c r="I619" s="199" t="s">
        <v>501</v>
      </c>
      <c r="J619" s="198" t="s">
        <v>1574</v>
      </c>
      <c r="K619" s="198" t="s">
        <v>1237</v>
      </c>
      <c r="L619" s="198" t="s">
        <v>3945</v>
      </c>
      <c r="M619" s="198" t="s">
        <v>3190</v>
      </c>
      <c r="N619" s="198" t="s">
        <v>4332</v>
      </c>
      <c r="O619" s="198" t="s">
        <v>3201</v>
      </c>
      <c r="P619" s="198" t="s">
        <v>3192</v>
      </c>
      <c r="Q619" s="198" t="s">
        <v>3193</v>
      </c>
      <c r="R619" s="198" t="s">
        <v>3194</v>
      </c>
      <c r="S619" s="200">
        <v>28254</v>
      </c>
      <c r="T619" s="198"/>
      <c r="U619" s="198" t="s">
        <v>5</v>
      </c>
      <c r="V619" s="198" t="s">
        <v>1573</v>
      </c>
      <c r="W619" s="198" t="s">
        <v>1575</v>
      </c>
      <c r="X619" s="198"/>
      <c r="Y619" s="198">
        <v>1</v>
      </c>
      <c r="Z619" s="198"/>
      <c r="AA619" s="198"/>
      <c r="AB619" s="198">
        <v>124</v>
      </c>
      <c r="AC619" s="201" t="s">
        <v>2689</v>
      </c>
      <c r="AD619" s="201" t="s">
        <v>2689</v>
      </c>
      <c r="AE619" s="201">
        <v>0</v>
      </c>
    </row>
    <row r="620" spans="1:38" s="210" customFormat="1" x14ac:dyDescent="0.3">
      <c r="A620" s="226">
        <v>2142</v>
      </c>
      <c r="B620" s="207" t="s">
        <v>997</v>
      </c>
      <c r="C620" s="207" t="s">
        <v>4155</v>
      </c>
      <c r="D620" s="207" t="s">
        <v>3186</v>
      </c>
      <c r="E620" s="207" t="s">
        <v>632</v>
      </c>
      <c r="F620" s="207" t="s">
        <v>3187</v>
      </c>
      <c r="G620" s="207" t="s">
        <v>4156</v>
      </c>
      <c r="H620" s="207"/>
      <c r="I620" s="208" t="s">
        <v>12</v>
      </c>
      <c r="J620" s="207" t="s">
        <v>13</v>
      </c>
      <c r="K620" s="207" t="s">
        <v>14</v>
      </c>
      <c r="L620" s="207" t="s">
        <v>4615</v>
      </c>
      <c r="M620" s="207" t="s">
        <v>3190</v>
      </c>
      <c r="N620" s="207" t="s">
        <v>4332</v>
      </c>
      <c r="O620" s="207" t="s">
        <v>3191</v>
      </c>
      <c r="P620" s="207" t="s">
        <v>3192</v>
      </c>
      <c r="Q620" s="207" t="s">
        <v>3193</v>
      </c>
      <c r="R620" s="207" t="s">
        <v>3194</v>
      </c>
      <c r="S620" s="209">
        <v>24755</v>
      </c>
      <c r="T620" s="207">
        <v>1</v>
      </c>
      <c r="U620" s="207" t="s">
        <v>5</v>
      </c>
      <c r="V620" s="207" t="s">
        <v>638</v>
      </c>
      <c r="W620" s="207" t="s">
        <v>639</v>
      </c>
      <c r="X620" s="207">
        <v>1</v>
      </c>
      <c r="Y620" s="207"/>
      <c r="Z620" s="207"/>
      <c r="AA620" s="207"/>
      <c r="AB620" s="207">
        <v>66</v>
      </c>
      <c r="AC620" s="210" t="s">
        <v>2689</v>
      </c>
      <c r="AD620" s="210" t="s">
        <v>2689</v>
      </c>
      <c r="AE620" s="210">
        <v>1</v>
      </c>
      <c r="AH620" s="210">
        <v>1</v>
      </c>
    </row>
    <row r="621" spans="1:38" s="201" customFormat="1" x14ac:dyDescent="0.3">
      <c r="A621" s="226">
        <v>2143</v>
      </c>
      <c r="B621" s="198" t="s">
        <v>306</v>
      </c>
      <c r="C621" s="198" t="s">
        <v>3185</v>
      </c>
      <c r="D621" s="198" t="s">
        <v>3186</v>
      </c>
      <c r="E621" s="198"/>
      <c r="F621" s="198" t="s">
        <v>3187</v>
      </c>
      <c r="G621" s="198" t="s">
        <v>4777</v>
      </c>
      <c r="H621" s="198"/>
      <c r="I621" s="199" t="s">
        <v>308</v>
      </c>
      <c r="J621" s="198" t="s">
        <v>307</v>
      </c>
      <c r="K621" s="198" t="s">
        <v>309</v>
      </c>
      <c r="L621" s="198" t="s">
        <v>2667</v>
      </c>
      <c r="M621" s="198" t="s">
        <v>3190</v>
      </c>
      <c r="N621" s="198" t="s">
        <v>4332</v>
      </c>
      <c r="O621" s="198" t="s">
        <v>3191</v>
      </c>
      <c r="P621" s="198" t="s">
        <v>3192</v>
      </c>
      <c r="Q621" s="198" t="s">
        <v>3193</v>
      </c>
      <c r="R621" s="198" t="s">
        <v>3194</v>
      </c>
      <c r="S621" s="200">
        <v>28734</v>
      </c>
      <c r="T621" s="198"/>
      <c r="U621" s="198" t="s">
        <v>19</v>
      </c>
      <c r="V621" s="198" t="s">
        <v>4157</v>
      </c>
      <c r="W621" s="198" t="s">
        <v>310</v>
      </c>
      <c r="X621" s="198">
        <v>1</v>
      </c>
      <c r="Y621" s="198"/>
      <c r="Z621" s="198"/>
      <c r="AA621" s="198"/>
      <c r="AB621" s="198">
        <v>112</v>
      </c>
      <c r="AC621" s="201" t="s">
        <v>2702</v>
      </c>
      <c r="AD621" s="201" t="s">
        <v>5143</v>
      </c>
      <c r="AE621" s="201">
        <v>0</v>
      </c>
    </row>
    <row r="622" spans="1:38" s="210" customFormat="1" x14ac:dyDescent="0.3">
      <c r="A622" s="226">
        <v>2144</v>
      </c>
      <c r="B622" s="207" t="s">
        <v>1007</v>
      </c>
      <c r="C622" s="207" t="s">
        <v>5065</v>
      </c>
      <c r="D622" s="207" t="s">
        <v>3186</v>
      </c>
      <c r="E622" s="207" t="s">
        <v>4158</v>
      </c>
      <c r="F622" s="207" t="s">
        <v>3187</v>
      </c>
      <c r="G622" s="207" t="s">
        <v>4159</v>
      </c>
      <c r="H622" s="207"/>
      <c r="I622" s="208" t="s">
        <v>110</v>
      </c>
      <c r="J622" s="207" t="s">
        <v>13</v>
      </c>
      <c r="K622" s="207" t="s">
        <v>14</v>
      </c>
      <c r="L622" s="207" t="s">
        <v>4615</v>
      </c>
      <c r="M622" s="207" t="s">
        <v>3190</v>
      </c>
      <c r="N622" s="207" t="s">
        <v>4332</v>
      </c>
      <c r="O622" s="207" t="s">
        <v>3191</v>
      </c>
      <c r="P622" s="207" t="s">
        <v>3192</v>
      </c>
      <c r="Q622" s="207" t="s">
        <v>3193</v>
      </c>
      <c r="R622" s="207" t="s">
        <v>3194</v>
      </c>
      <c r="S622" s="209">
        <v>24756</v>
      </c>
      <c r="T622" s="207">
        <v>1</v>
      </c>
      <c r="U622" s="207" t="s">
        <v>5</v>
      </c>
      <c r="V622" s="207" t="s">
        <v>5066</v>
      </c>
      <c r="W622" s="207" t="s">
        <v>1017</v>
      </c>
      <c r="X622" s="207">
        <v>1</v>
      </c>
      <c r="Y622" s="207"/>
      <c r="Z622" s="207"/>
      <c r="AA622" s="207"/>
      <c r="AB622" s="207">
        <v>72</v>
      </c>
      <c r="AC622" s="210" t="s">
        <v>2689</v>
      </c>
      <c r="AD622" s="210" t="s">
        <v>2689</v>
      </c>
      <c r="AE622" s="210">
        <v>1</v>
      </c>
      <c r="AI622" s="210">
        <v>1</v>
      </c>
    </row>
    <row r="623" spans="1:38" s="221" customFormat="1" x14ac:dyDescent="0.3">
      <c r="A623" s="226">
        <v>2145</v>
      </c>
      <c r="B623" s="218" t="s">
        <v>4160</v>
      </c>
      <c r="C623" s="218" t="s">
        <v>4591</v>
      </c>
      <c r="D623" s="218" t="s">
        <v>3481</v>
      </c>
      <c r="E623" s="218" t="s">
        <v>4161</v>
      </c>
      <c r="F623" s="218" t="s">
        <v>3187</v>
      </c>
      <c r="G623" s="218" t="s">
        <v>4583</v>
      </c>
      <c r="H623" s="218"/>
      <c r="I623" s="219" t="s">
        <v>501</v>
      </c>
      <c r="J623" s="218" t="s">
        <v>1135</v>
      </c>
      <c r="K623" s="218" t="s">
        <v>1136</v>
      </c>
      <c r="L623" s="218" t="s">
        <v>3151</v>
      </c>
      <c r="M623" s="218" t="s">
        <v>3190</v>
      </c>
      <c r="N623" s="218" t="s">
        <v>4332</v>
      </c>
      <c r="O623" s="218" t="s">
        <v>3483</v>
      </c>
      <c r="P623" s="218" t="s">
        <v>3192</v>
      </c>
      <c r="Q623" s="218" t="s">
        <v>3193</v>
      </c>
      <c r="R623" s="218" t="s">
        <v>3194</v>
      </c>
      <c r="S623" s="220">
        <v>29099</v>
      </c>
      <c r="T623" s="218"/>
      <c r="U623" s="218" t="s">
        <v>82</v>
      </c>
      <c r="V623" s="218" t="s">
        <v>1143</v>
      </c>
      <c r="W623" s="218" t="s">
        <v>1144</v>
      </c>
      <c r="X623" s="218"/>
      <c r="Y623" s="218"/>
      <c r="Z623" s="218">
        <v>1</v>
      </c>
      <c r="AA623" s="218"/>
      <c r="AB623" s="218">
        <v>64</v>
      </c>
      <c r="AC623" s="221" t="s">
        <v>2689</v>
      </c>
      <c r="AD623" s="221" t="s">
        <v>2689</v>
      </c>
      <c r="AE623" s="221">
        <v>1</v>
      </c>
      <c r="AG623" s="221">
        <v>1</v>
      </c>
      <c r="AK623" s="221" t="s">
        <v>5160</v>
      </c>
      <c r="AL623" s="221">
        <v>1</v>
      </c>
    </row>
    <row r="624" spans="1:38" s="201" customFormat="1" x14ac:dyDescent="0.3">
      <c r="A624" s="226">
        <v>2146</v>
      </c>
      <c r="B624" s="198" t="s">
        <v>2165</v>
      </c>
      <c r="C624" s="198" t="s">
        <v>4396</v>
      </c>
      <c r="D624" s="198" t="s">
        <v>3061</v>
      </c>
      <c r="E624" s="198"/>
      <c r="F624" s="198" t="s">
        <v>3187</v>
      </c>
      <c r="G624" s="198" t="s">
        <v>4162</v>
      </c>
      <c r="H624" s="198"/>
      <c r="I624" s="199" t="s">
        <v>387</v>
      </c>
      <c r="J624" s="198" t="s">
        <v>2166</v>
      </c>
      <c r="K624" s="198" t="s">
        <v>2168</v>
      </c>
      <c r="L624" s="198" t="s">
        <v>4163</v>
      </c>
      <c r="M624" s="198" t="s">
        <v>3190</v>
      </c>
      <c r="N624" s="198" t="s">
        <v>4332</v>
      </c>
      <c r="O624" s="198" t="s">
        <v>3201</v>
      </c>
      <c r="P624" s="198" t="s">
        <v>3192</v>
      </c>
      <c r="Q624" s="198" t="s">
        <v>3193</v>
      </c>
      <c r="R624" s="198" t="s">
        <v>3194</v>
      </c>
      <c r="S624" s="200">
        <v>24756</v>
      </c>
      <c r="T624" s="198"/>
      <c r="U624" s="198" t="s">
        <v>5</v>
      </c>
      <c r="V624" s="198" t="s">
        <v>2167</v>
      </c>
      <c r="W624" s="198"/>
      <c r="X624" s="198"/>
      <c r="Y624" s="198">
        <v>1</v>
      </c>
      <c r="Z624" s="198"/>
      <c r="AA624" s="198"/>
      <c r="AB624" s="198">
        <v>55</v>
      </c>
      <c r="AC624" s="201" t="s">
        <v>2695</v>
      </c>
      <c r="AD624" s="201" t="s">
        <v>2695</v>
      </c>
      <c r="AE624" s="201">
        <v>0</v>
      </c>
    </row>
    <row r="625" spans="1:38" s="201" customFormat="1" x14ac:dyDescent="0.3">
      <c r="A625" s="226">
        <v>2147</v>
      </c>
      <c r="B625" s="198" t="s">
        <v>329</v>
      </c>
      <c r="C625" s="198" t="s">
        <v>3185</v>
      </c>
      <c r="D625" s="198" t="s">
        <v>3186</v>
      </c>
      <c r="E625" s="198"/>
      <c r="F625" s="198" t="s">
        <v>3187</v>
      </c>
      <c r="G625" s="198" t="s">
        <v>3676</v>
      </c>
      <c r="H625" s="198"/>
      <c r="I625" s="199" t="s">
        <v>8</v>
      </c>
      <c r="J625" s="198" t="s">
        <v>89</v>
      </c>
      <c r="K625" s="198" t="s">
        <v>91</v>
      </c>
      <c r="L625" s="198" t="s">
        <v>3677</v>
      </c>
      <c r="M625" s="198" t="s">
        <v>3190</v>
      </c>
      <c r="N625" s="198" t="s">
        <v>4332</v>
      </c>
      <c r="O625" s="198" t="s">
        <v>3191</v>
      </c>
      <c r="P625" s="198" t="s">
        <v>3192</v>
      </c>
      <c r="Q625" s="198" t="s">
        <v>3193</v>
      </c>
      <c r="R625" s="198" t="s">
        <v>3194</v>
      </c>
      <c r="S625" s="200">
        <v>30203</v>
      </c>
      <c r="T625" s="198"/>
      <c r="U625" s="198" t="s">
        <v>19</v>
      </c>
      <c r="V625" s="198" t="s">
        <v>330</v>
      </c>
      <c r="W625" s="198" t="s">
        <v>92</v>
      </c>
      <c r="X625" s="198">
        <v>1</v>
      </c>
      <c r="Y625" s="198"/>
      <c r="Z625" s="198"/>
      <c r="AA625" s="198"/>
      <c r="AB625" s="198">
        <v>55</v>
      </c>
      <c r="AC625" s="201" t="s">
        <v>3057</v>
      </c>
      <c r="AD625" s="201" t="s">
        <v>3057</v>
      </c>
      <c r="AE625" s="201">
        <v>0</v>
      </c>
    </row>
    <row r="626" spans="1:38" s="201" customFormat="1" x14ac:dyDescent="0.3">
      <c r="A626" s="226">
        <v>2148</v>
      </c>
      <c r="B626" s="198" t="s">
        <v>603</v>
      </c>
      <c r="C626" s="198" t="s">
        <v>3200</v>
      </c>
      <c r="D626" s="198" t="s">
        <v>478</v>
      </c>
      <c r="E626" s="198"/>
      <c r="F626" s="198" t="s">
        <v>3187</v>
      </c>
      <c r="G626" s="198" t="s">
        <v>3188</v>
      </c>
      <c r="H626" s="198"/>
      <c r="I626" s="199" t="s">
        <v>249</v>
      </c>
      <c r="J626" s="198" t="s">
        <v>604</v>
      </c>
      <c r="K626" s="198" t="s">
        <v>62</v>
      </c>
      <c r="L626" s="198" t="s">
        <v>4164</v>
      </c>
      <c r="M626" s="198" t="s">
        <v>3190</v>
      </c>
      <c r="N626" s="198" t="s">
        <v>4332</v>
      </c>
      <c r="O626" s="198" t="s">
        <v>3201</v>
      </c>
      <c r="P626" s="198" t="s">
        <v>3192</v>
      </c>
      <c r="Q626" s="198" t="s">
        <v>3193</v>
      </c>
      <c r="R626" s="198" t="s">
        <v>3194</v>
      </c>
      <c r="S626" s="200">
        <v>24756</v>
      </c>
      <c r="T626" s="198"/>
      <c r="U626" s="198" t="s">
        <v>5</v>
      </c>
      <c r="V626" s="198" t="s">
        <v>605</v>
      </c>
      <c r="W626" s="198" t="s">
        <v>606</v>
      </c>
      <c r="X626" s="198">
        <v>1</v>
      </c>
      <c r="Y626" s="198">
        <v>1</v>
      </c>
      <c r="Z626" s="198"/>
      <c r="AA626" s="198"/>
      <c r="AB626" s="198">
        <v>60</v>
      </c>
      <c r="AC626" s="201" t="s">
        <v>2687</v>
      </c>
      <c r="AD626" s="201" t="s">
        <v>2687</v>
      </c>
      <c r="AE626" s="201">
        <v>0</v>
      </c>
    </row>
    <row r="627" spans="1:38" s="221" customFormat="1" x14ac:dyDescent="0.3">
      <c r="A627" s="226">
        <v>2149</v>
      </c>
      <c r="B627" s="218" t="s">
        <v>4165</v>
      </c>
      <c r="C627" s="218" t="s">
        <v>5017</v>
      </c>
      <c r="D627" s="218" t="s">
        <v>3530</v>
      </c>
      <c r="E627" s="218" t="s">
        <v>4166</v>
      </c>
      <c r="F627" s="218" t="s">
        <v>4301</v>
      </c>
      <c r="G627" s="218" t="s">
        <v>4330</v>
      </c>
      <c r="H627" s="218"/>
      <c r="I627" s="219" t="s">
        <v>501</v>
      </c>
      <c r="J627" s="218" t="s">
        <v>1135</v>
      </c>
      <c r="K627" s="218" t="s">
        <v>1136</v>
      </c>
      <c r="L627" s="218" t="s">
        <v>3151</v>
      </c>
      <c r="M627" s="218" t="s">
        <v>3190</v>
      </c>
      <c r="N627" s="218" t="s">
        <v>4332</v>
      </c>
      <c r="O627" s="218" t="s">
        <v>3532</v>
      </c>
      <c r="P627" s="218" t="s">
        <v>3192</v>
      </c>
      <c r="Q627" s="218" t="s">
        <v>3313</v>
      </c>
      <c r="R627" s="218" t="s">
        <v>3314</v>
      </c>
      <c r="S627" s="220">
        <v>30926</v>
      </c>
      <c r="T627" s="218"/>
      <c r="U627" s="218"/>
      <c r="V627" s="218"/>
      <c r="W627" s="218"/>
      <c r="X627" s="218"/>
      <c r="Y627" s="218"/>
      <c r="Z627" s="218"/>
      <c r="AA627" s="218">
        <v>1</v>
      </c>
      <c r="AB627" s="218">
        <f>etab_agricole!O8</f>
        <v>161</v>
      </c>
      <c r="AC627" s="221" t="s">
        <v>2689</v>
      </c>
      <c r="AD627" s="221" t="s">
        <v>2689</v>
      </c>
      <c r="AE627" s="221">
        <v>0</v>
      </c>
      <c r="AK627" s="221" t="s">
        <v>5172</v>
      </c>
      <c r="AL627" s="221">
        <v>1</v>
      </c>
    </row>
    <row r="628" spans="1:38" s="201" customFormat="1" x14ac:dyDescent="0.3">
      <c r="A628" s="226">
        <v>2150</v>
      </c>
      <c r="B628" s="198" t="s">
        <v>301</v>
      </c>
      <c r="C628" s="198" t="s">
        <v>3200</v>
      </c>
      <c r="D628" s="198" t="s">
        <v>478</v>
      </c>
      <c r="E628" s="198"/>
      <c r="F628" s="198" t="s">
        <v>3187</v>
      </c>
      <c r="G628" s="198" t="s">
        <v>3256</v>
      </c>
      <c r="H628" s="198"/>
      <c r="I628" s="199" t="s">
        <v>8</v>
      </c>
      <c r="J628" s="198" t="s">
        <v>302</v>
      </c>
      <c r="K628" s="198" t="s">
        <v>304</v>
      </c>
      <c r="L628" s="198" t="s">
        <v>4167</v>
      </c>
      <c r="M628" s="198" t="s">
        <v>3190</v>
      </c>
      <c r="N628" s="198" t="s">
        <v>4332</v>
      </c>
      <c r="O628" s="198" t="s">
        <v>3201</v>
      </c>
      <c r="P628" s="198" t="s">
        <v>3192</v>
      </c>
      <c r="Q628" s="198" t="s">
        <v>3193</v>
      </c>
      <c r="R628" s="198" t="s">
        <v>3194</v>
      </c>
      <c r="S628" s="200">
        <v>24756</v>
      </c>
      <c r="T628" s="198"/>
      <c r="U628" s="198" t="s">
        <v>5</v>
      </c>
      <c r="V628" s="198" t="s">
        <v>303</v>
      </c>
      <c r="W628" s="198" t="s">
        <v>305</v>
      </c>
      <c r="X628" s="198">
        <v>1</v>
      </c>
      <c r="Y628" s="198">
        <v>1</v>
      </c>
      <c r="Z628" s="198"/>
      <c r="AA628" s="198"/>
      <c r="AB628" s="198">
        <v>70</v>
      </c>
      <c r="AC628" s="201" t="s">
        <v>3072</v>
      </c>
      <c r="AD628" s="201" t="s">
        <v>3072</v>
      </c>
      <c r="AE628" s="201">
        <v>0</v>
      </c>
    </row>
    <row r="629" spans="1:38" s="197" customFormat="1" x14ac:dyDescent="0.3">
      <c r="A629" s="226">
        <v>2151</v>
      </c>
      <c r="B629" s="185" t="s">
        <v>1132</v>
      </c>
      <c r="C629" s="185" t="s">
        <v>4592</v>
      </c>
      <c r="D629" s="185" t="s">
        <v>3061</v>
      </c>
      <c r="E629" s="185" t="s">
        <v>1133</v>
      </c>
      <c r="F629" s="185" t="s">
        <v>3187</v>
      </c>
      <c r="G629" s="185" t="s">
        <v>4577</v>
      </c>
      <c r="H629" s="185"/>
      <c r="I629" s="195" t="s">
        <v>501</v>
      </c>
      <c r="J629" s="185" t="s">
        <v>1135</v>
      </c>
      <c r="K629" s="185" t="s">
        <v>1136</v>
      </c>
      <c r="L629" s="185" t="s">
        <v>3151</v>
      </c>
      <c r="M629" s="185" t="s">
        <v>3190</v>
      </c>
      <c r="N629" s="185" t="s">
        <v>4332</v>
      </c>
      <c r="O629" s="185" t="s">
        <v>3201</v>
      </c>
      <c r="P629" s="185" t="s">
        <v>3192</v>
      </c>
      <c r="Q629" s="185" t="s">
        <v>3193</v>
      </c>
      <c r="R629" s="185" t="s">
        <v>3194</v>
      </c>
      <c r="S629" s="196">
        <v>31291</v>
      </c>
      <c r="T629" s="185"/>
      <c r="U629" s="185" t="s">
        <v>5</v>
      </c>
      <c r="V629" s="185" t="s">
        <v>1134</v>
      </c>
      <c r="W629" s="185" t="s">
        <v>1137</v>
      </c>
      <c r="X629" s="185"/>
      <c r="Y629" s="185">
        <v>1</v>
      </c>
      <c r="Z629" s="185"/>
      <c r="AA629" s="185"/>
      <c r="AB629" s="185">
        <v>199</v>
      </c>
      <c r="AC629" s="197" t="s">
        <v>2689</v>
      </c>
      <c r="AD629" s="197" t="s">
        <v>2689</v>
      </c>
      <c r="AE629" s="197">
        <v>1</v>
      </c>
      <c r="AH629" s="197">
        <v>1</v>
      </c>
    </row>
    <row r="630" spans="1:38" s="197" customFormat="1" x14ac:dyDescent="0.3">
      <c r="A630" s="226">
        <v>2152</v>
      </c>
      <c r="B630" s="185" t="s">
        <v>1336</v>
      </c>
      <c r="C630" s="185" t="s">
        <v>4784</v>
      </c>
      <c r="D630" s="185" t="s">
        <v>3186</v>
      </c>
      <c r="E630" s="185" t="s">
        <v>4059</v>
      </c>
      <c r="F630" s="185" t="s">
        <v>3187</v>
      </c>
      <c r="G630" s="185" t="s">
        <v>4776</v>
      </c>
      <c r="H630" s="185"/>
      <c r="I630" s="195" t="s">
        <v>8</v>
      </c>
      <c r="J630" s="185" t="s">
        <v>9</v>
      </c>
      <c r="K630" s="185" t="s">
        <v>10</v>
      </c>
      <c r="L630" s="185" t="s">
        <v>3798</v>
      </c>
      <c r="M630" s="185" t="s">
        <v>3217</v>
      </c>
      <c r="N630" s="185" t="s">
        <v>3205</v>
      </c>
      <c r="O630" s="185" t="s">
        <v>3191</v>
      </c>
      <c r="P630" s="185" t="s">
        <v>3192</v>
      </c>
      <c r="Q630" s="185" t="s">
        <v>3193</v>
      </c>
      <c r="R630" s="185" t="s">
        <v>3194</v>
      </c>
      <c r="S630" s="196">
        <v>24756</v>
      </c>
      <c r="T630" s="185"/>
      <c r="U630" s="185" t="s">
        <v>19</v>
      </c>
      <c r="V630" s="185" t="s">
        <v>1337</v>
      </c>
      <c r="W630" s="185" t="s">
        <v>11</v>
      </c>
      <c r="X630" s="185">
        <v>1</v>
      </c>
      <c r="Y630" s="185"/>
      <c r="Z630" s="185"/>
      <c r="AA630" s="185"/>
      <c r="AB630" s="185">
        <v>62</v>
      </c>
      <c r="AC630" s="197" t="s">
        <v>3057</v>
      </c>
      <c r="AD630" s="197" t="s">
        <v>3057</v>
      </c>
      <c r="AE630" s="197">
        <v>1</v>
      </c>
      <c r="AH630" s="197">
        <v>1</v>
      </c>
    </row>
    <row r="631" spans="1:38" s="201" customFormat="1" x14ac:dyDescent="0.3">
      <c r="A631" s="226">
        <v>2153</v>
      </c>
      <c r="B631" s="198" t="s">
        <v>880</v>
      </c>
      <c r="C631" s="198" t="s">
        <v>4396</v>
      </c>
      <c r="D631" s="198" t="s">
        <v>3061</v>
      </c>
      <c r="E631" s="198"/>
      <c r="F631" s="198" t="s">
        <v>3187</v>
      </c>
      <c r="G631" s="198" t="s">
        <v>3514</v>
      </c>
      <c r="H631" s="198"/>
      <c r="I631" s="199" t="s">
        <v>224</v>
      </c>
      <c r="J631" s="198" t="s">
        <v>881</v>
      </c>
      <c r="K631" s="198" t="s">
        <v>883</v>
      </c>
      <c r="L631" s="198" t="s">
        <v>3515</v>
      </c>
      <c r="M631" s="198" t="s">
        <v>3190</v>
      </c>
      <c r="N631" s="198" t="s">
        <v>4332</v>
      </c>
      <c r="O631" s="198" t="s">
        <v>3201</v>
      </c>
      <c r="P631" s="198" t="s">
        <v>3192</v>
      </c>
      <c r="Q631" s="198" t="s">
        <v>3193</v>
      </c>
      <c r="R631" s="198" t="s">
        <v>3194</v>
      </c>
      <c r="S631" s="200">
        <v>24756</v>
      </c>
      <c r="T631" s="198"/>
      <c r="U631" s="198" t="s">
        <v>5</v>
      </c>
      <c r="V631" s="198" t="s">
        <v>882</v>
      </c>
      <c r="W631" s="198" t="s">
        <v>884</v>
      </c>
      <c r="X631" s="198"/>
      <c r="Y631" s="198">
        <v>1</v>
      </c>
      <c r="Z631" s="198"/>
      <c r="AA631" s="198"/>
      <c r="AB631" s="198">
        <v>269</v>
      </c>
      <c r="AC631" s="201" t="s">
        <v>3072</v>
      </c>
      <c r="AD631" s="201" t="s">
        <v>3072</v>
      </c>
      <c r="AE631" s="201">
        <v>0</v>
      </c>
    </row>
    <row r="632" spans="1:38" s="201" customFormat="1" x14ac:dyDescent="0.3">
      <c r="A632" s="226">
        <v>2154</v>
      </c>
      <c r="B632" s="198" t="s">
        <v>1590</v>
      </c>
      <c r="C632" s="198" t="s">
        <v>3185</v>
      </c>
      <c r="D632" s="198" t="s">
        <v>3186</v>
      </c>
      <c r="E632" s="198"/>
      <c r="F632" s="198" t="s">
        <v>3187</v>
      </c>
      <c r="G632" s="198" t="s">
        <v>3404</v>
      </c>
      <c r="H632" s="198"/>
      <c r="I632" s="199" t="s">
        <v>359</v>
      </c>
      <c r="J632" s="198" t="s">
        <v>1587</v>
      </c>
      <c r="K632" s="198" t="s">
        <v>1588</v>
      </c>
      <c r="L632" s="198" t="s">
        <v>4109</v>
      </c>
      <c r="M632" s="198" t="s">
        <v>3190</v>
      </c>
      <c r="N632" s="198" t="s">
        <v>4332</v>
      </c>
      <c r="O632" s="198" t="s">
        <v>3191</v>
      </c>
      <c r="P632" s="198" t="s">
        <v>3192</v>
      </c>
      <c r="Q632" s="198" t="s">
        <v>3193</v>
      </c>
      <c r="R632" s="198" t="s">
        <v>3194</v>
      </c>
      <c r="S632" s="200">
        <v>32021</v>
      </c>
      <c r="T632" s="198"/>
      <c r="U632" s="198" t="s">
        <v>19</v>
      </c>
      <c r="V632" s="198" t="s">
        <v>1591</v>
      </c>
      <c r="W632" s="198" t="s">
        <v>1589</v>
      </c>
      <c r="X632" s="198">
        <v>1</v>
      </c>
      <c r="Y632" s="198"/>
      <c r="Z632" s="198"/>
      <c r="AA632" s="198"/>
      <c r="AB632" s="198">
        <v>80</v>
      </c>
      <c r="AC632" s="201" t="s">
        <v>3057</v>
      </c>
      <c r="AD632" s="201" t="s">
        <v>3057</v>
      </c>
      <c r="AE632" s="201">
        <v>0</v>
      </c>
    </row>
    <row r="633" spans="1:38" s="201" customFormat="1" x14ac:dyDescent="0.3">
      <c r="A633" s="226">
        <v>2155</v>
      </c>
      <c r="B633" s="198" t="s">
        <v>893</v>
      </c>
      <c r="C633" s="198" t="s">
        <v>3200</v>
      </c>
      <c r="D633" s="198" t="s">
        <v>478</v>
      </c>
      <c r="E633" s="198"/>
      <c r="F633" s="198" t="s">
        <v>3187</v>
      </c>
      <c r="G633" s="198" t="s">
        <v>4168</v>
      </c>
      <c r="H633" s="198"/>
      <c r="I633" s="199" t="s">
        <v>609</v>
      </c>
      <c r="J633" s="198" t="s">
        <v>894</v>
      </c>
      <c r="K633" s="198" t="s">
        <v>896</v>
      </c>
      <c r="L633" s="198" t="s">
        <v>4169</v>
      </c>
      <c r="M633" s="198" t="s">
        <v>3190</v>
      </c>
      <c r="N633" s="198" t="s">
        <v>4332</v>
      </c>
      <c r="O633" s="198" t="s">
        <v>3201</v>
      </c>
      <c r="P633" s="198" t="s">
        <v>3192</v>
      </c>
      <c r="Q633" s="198" t="s">
        <v>3193</v>
      </c>
      <c r="R633" s="198" t="s">
        <v>3194</v>
      </c>
      <c r="S633" s="200">
        <v>24756</v>
      </c>
      <c r="T633" s="198"/>
      <c r="U633" s="198" t="s">
        <v>5</v>
      </c>
      <c r="V633" s="198" t="s">
        <v>895</v>
      </c>
      <c r="W633" s="198" t="s">
        <v>897</v>
      </c>
      <c r="X633" s="198">
        <v>1</v>
      </c>
      <c r="Y633" s="198">
        <v>1</v>
      </c>
      <c r="Z633" s="198"/>
      <c r="AA633" s="198"/>
      <c r="AB633" s="198">
        <v>128</v>
      </c>
      <c r="AC633" s="201" t="s">
        <v>2702</v>
      </c>
      <c r="AD633" s="201" t="s">
        <v>5142</v>
      </c>
      <c r="AE633" s="201">
        <v>0</v>
      </c>
    </row>
    <row r="634" spans="1:38" s="197" customFormat="1" x14ac:dyDescent="0.3">
      <c r="A634" s="226">
        <v>2156</v>
      </c>
      <c r="B634" s="185" t="s">
        <v>2609</v>
      </c>
      <c r="C634" s="185" t="s">
        <v>3185</v>
      </c>
      <c r="D634" s="185" t="s">
        <v>3186</v>
      </c>
      <c r="E634" s="185"/>
      <c r="F634" s="185" t="s">
        <v>3187</v>
      </c>
      <c r="G634" s="185" t="s">
        <v>3209</v>
      </c>
      <c r="H634" s="185"/>
      <c r="I634" s="195" t="s">
        <v>1726</v>
      </c>
      <c r="J634" s="185" t="s">
        <v>2610</v>
      </c>
      <c r="K634" s="185" t="s">
        <v>2612</v>
      </c>
      <c r="L634" s="185" t="s">
        <v>4907</v>
      </c>
      <c r="M634" s="185" t="s">
        <v>3190</v>
      </c>
      <c r="N634" s="185" t="s">
        <v>4332</v>
      </c>
      <c r="O634" s="185" t="s">
        <v>3191</v>
      </c>
      <c r="P634" s="185" t="s">
        <v>3192</v>
      </c>
      <c r="Q634" s="185" t="s">
        <v>3193</v>
      </c>
      <c r="R634" s="185" t="s">
        <v>3194</v>
      </c>
      <c r="S634" s="196">
        <v>32021</v>
      </c>
      <c r="T634" s="185"/>
      <c r="U634" s="185" t="s">
        <v>19</v>
      </c>
      <c r="V634" s="185" t="s">
        <v>2611</v>
      </c>
      <c r="W634" s="185" t="s">
        <v>2613</v>
      </c>
      <c r="X634" s="185">
        <v>1</v>
      </c>
      <c r="Y634" s="185"/>
      <c r="Z634" s="185"/>
      <c r="AA634" s="185"/>
      <c r="AB634" s="185">
        <v>21</v>
      </c>
      <c r="AC634" s="197" t="s">
        <v>3071</v>
      </c>
      <c r="AD634" s="197" t="s">
        <v>5147</v>
      </c>
      <c r="AE634" s="197">
        <v>1</v>
      </c>
      <c r="AJ634" s="197">
        <v>1</v>
      </c>
    </row>
    <row r="635" spans="1:38" s="201" customFormat="1" x14ac:dyDescent="0.3">
      <c r="A635" s="226">
        <v>2157</v>
      </c>
      <c r="B635" s="198" t="s">
        <v>462</v>
      </c>
      <c r="C635" s="198" t="s">
        <v>3200</v>
      </c>
      <c r="D635" s="198" t="s">
        <v>478</v>
      </c>
      <c r="E635" s="198"/>
      <c r="F635" s="198" t="s">
        <v>3187</v>
      </c>
      <c r="G635" s="198" t="s">
        <v>3843</v>
      </c>
      <c r="H635" s="198"/>
      <c r="I635" s="199" t="s">
        <v>464</v>
      </c>
      <c r="J635" s="198" t="s">
        <v>465</v>
      </c>
      <c r="K635" s="198" t="s">
        <v>466</v>
      </c>
      <c r="L635" s="198" t="s">
        <v>4815</v>
      </c>
      <c r="M635" s="198" t="s">
        <v>3190</v>
      </c>
      <c r="N635" s="198" t="s">
        <v>4332</v>
      </c>
      <c r="O635" s="198" t="s">
        <v>3201</v>
      </c>
      <c r="P635" s="198" t="s">
        <v>3192</v>
      </c>
      <c r="Q635" s="198" t="s">
        <v>3193</v>
      </c>
      <c r="R635" s="198" t="s">
        <v>3194</v>
      </c>
      <c r="S635" s="200">
        <v>24756</v>
      </c>
      <c r="T635" s="198"/>
      <c r="U635" s="198" t="s">
        <v>5</v>
      </c>
      <c r="V635" s="198" t="s">
        <v>463</v>
      </c>
      <c r="W635" s="198" t="s">
        <v>467</v>
      </c>
      <c r="X635" s="198">
        <v>1</v>
      </c>
      <c r="Y635" s="198">
        <v>1</v>
      </c>
      <c r="Z635" s="198"/>
      <c r="AA635" s="198"/>
      <c r="AB635" s="198">
        <v>14</v>
      </c>
      <c r="AC635" s="201" t="s">
        <v>3057</v>
      </c>
      <c r="AD635" s="201" t="s">
        <v>3057</v>
      </c>
      <c r="AE635" s="201">
        <v>0</v>
      </c>
    </row>
    <row r="636" spans="1:38" s="221" customFormat="1" x14ac:dyDescent="0.3">
      <c r="A636" s="226">
        <v>2158</v>
      </c>
      <c r="B636" s="218" t="s">
        <v>4170</v>
      </c>
      <c r="C636" s="218" t="s">
        <v>4392</v>
      </c>
      <c r="D636" s="218" t="s">
        <v>3563</v>
      </c>
      <c r="E636" s="218" t="s">
        <v>4171</v>
      </c>
      <c r="F636" s="218" t="s">
        <v>4301</v>
      </c>
      <c r="G636" s="218" t="s">
        <v>3591</v>
      </c>
      <c r="H636" s="218" t="s">
        <v>2027</v>
      </c>
      <c r="I636" s="219" t="s">
        <v>1885</v>
      </c>
      <c r="J636" s="218" t="s">
        <v>16</v>
      </c>
      <c r="K636" s="218" t="s">
        <v>17</v>
      </c>
      <c r="L636" s="218" t="s">
        <v>4365</v>
      </c>
      <c r="M636" s="218" t="s">
        <v>3190</v>
      </c>
      <c r="N636" s="218" t="s">
        <v>4332</v>
      </c>
      <c r="O636" s="218" t="s">
        <v>3354</v>
      </c>
      <c r="P636" s="218" t="s">
        <v>3192</v>
      </c>
      <c r="Q636" s="218" t="s">
        <v>3193</v>
      </c>
      <c r="R636" s="218" t="s">
        <v>3194</v>
      </c>
      <c r="S636" s="220">
        <v>32387</v>
      </c>
      <c r="T636" s="218"/>
      <c r="U636" s="218" t="s">
        <v>184</v>
      </c>
      <c r="V636" s="218" t="s">
        <v>2030</v>
      </c>
      <c r="W636" s="218" t="s">
        <v>2028</v>
      </c>
      <c r="X636" s="218"/>
      <c r="Y636" s="218"/>
      <c r="Z636" s="218"/>
      <c r="AA636" s="218">
        <v>1</v>
      </c>
      <c r="AB636" s="218">
        <v>617</v>
      </c>
      <c r="AC636" s="221" t="s">
        <v>3057</v>
      </c>
      <c r="AD636" s="221" t="s">
        <v>3057</v>
      </c>
      <c r="AE636" s="221">
        <v>1</v>
      </c>
      <c r="AH636" s="221">
        <v>1</v>
      </c>
      <c r="AK636" s="221" t="s">
        <v>5174</v>
      </c>
      <c r="AL636" s="221">
        <v>1</v>
      </c>
    </row>
    <row r="637" spans="1:38" s="197" customFormat="1" x14ac:dyDescent="0.3">
      <c r="A637" s="226">
        <v>2159</v>
      </c>
      <c r="B637" s="185" t="s">
        <v>447</v>
      </c>
      <c r="C637" s="185" t="s">
        <v>4396</v>
      </c>
      <c r="D637" s="185" t="s">
        <v>3061</v>
      </c>
      <c r="E637" s="185"/>
      <c r="F637" s="185" t="s">
        <v>3187</v>
      </c>
      <c r="G637" s="185" t="s">
        <v>3188</v>
      </c>
      <c r="H637" s="185"/>
      <c r="I637" s="195" t="s">
        <v>156</v>
      </c>
      <c r="J637" s="185" t="s">
        <v>448</v>
      </c>
      <c r="K637" s="185" t="s">
        <v>450</v>
      </c>
      <c r="L637" s="185" t="s">
        <v>4816</v>
      </c>
      <c r="M637" s="185" t="s">
        <v>3190</v>
      </c>
      <c r="N637" s="185" t="s">
        <v>4332</v>
      </c>
      <c r="O637" s="185" t="s">
        <v>3201</v>
      </c>
      <c r="P637" s="185" t="s">
        <v>3192</v>
      </c>
      <c r="Q637" s="185" t="s">
        <v>3193</v>
      </c>
      <c r="R637" s="185" t="s">
        <v>3194</v>
      </c>
      <c r="S637" s="196">
        <v>24756</v>
      </c>
      <c r="T637" s="185"/>
      <c r="U637" s="185" t="s">
        <v>5</v>
      </c>
      <c r="V637" s="185" t="s">
        <v>449</v>
      </c>
      <c r="W637" s="185" t="s">
        <v>451</v>
      </c>
      <c r="X637" s="185"/>
      <c r="Y637" s="185">
        <v>1</v>
      </c>
      <c r="Z637" s="185"/>
      <c r="AA637" s="185"/>
      <c r="AB637" s="185">
        <v>22</v>
      </c>
      <c r="AC637" s="197" t="s">
        <v>3057</v>
      </c>
      <c r="AD637" s="197" t="s">
        <v>3057</v>
      </c>
      <c r="AE637" s="197">
        <v>1</v>
      </c>
      <c r="AI637" s="197">
        <v>1</v>
      </c>
    </row>
    <row r="638" spans="1:38" s="201" customFormat="1" x14ac:dyDescent="0.3">
      <c r="A638" s="226">
        <v>2160</v>
      </c>
      <c r="B638" s="198" t="s">
        <v>2275</v>
      </c>
      <c r="C638" s="198" t="s">
        <v>4807</v>
      </c>
      <c r="D638" s="198" t="s">
        <v>3061</v>
      </c>
      <c r="E638" s="198" t="s">
        <v>241</v>
      </c>
      <c r="F638" s="198" t="s">
        <v>3187</v>
      </c>
      <c r="G638" s="198" t="s">
        <v>4172</v>
      </c>
      <c r="H638" s="198"/>
      <c r="I638" s="199" t="s">
        <v>364</v>
      </c>
      <c r="J638" s="198" t="s">
        <v>899</v>
      </c>
      <c r="K638" s="198" t="s">
        <v>900</v>
      </c>
      <c r="L638" s="198" t="s">
        <v>3374</v>
      </c>
      <c r="M638" s="198" t="s">
        <v>3190</v>
      </c>
      <c r="N638" s="198" t="s">
        <v>4332</v>
      </c>
      <c r="O638" s="198" t="s">
        <v>3201</v>
      </c>
      <c r="P638" s="198" t="s">
        <v>3192</v>
      </c>
      <c r="Q638" s="198" t="s">
        <v>3193</v>
      </c>
      <c r="R638" s="198" t="s">
        <v>3194</v>
      </c>
      <c r="S638" s="200">
        <v>33482</v>
      </c>
      <c r="T638" s="198"/>
      <c r="U638" s="198" t="s">
        <v>5</v>
      </c>
      <c r="V638" s="198" t="s">
        <v>2276</v>
      </c>
      <c r="W638" s="198" t="s">
        <v>2277</v>
      </c>
      <c r="X638" s="198"/>
      <c r="Y638" s="198">
        <v>1</v>
      </c>
      <c r="Z638" s="198"/>
      <c r="AA638" s="198"/>
      <c r="AB638" s="198">
        <v>130</v>
      </c>
      <c r="AC638" s="201" t="s">
        <v>2695</v>
      </c>
      <c r="AD638" s="201" t="s">
        <v>2695</v>
      </c>
      <c r="AE638" s="201">
        <v>0</v>
      </c>
    </row>
    <row r="639" spans="1:38" s="201" customFormat="1" x14ac:dyDescent="0.3">
      <c r="A639" s="226">
        <v>2161</v>
      </c>
      <c r="B639" s="198" t="s">
        <v>1447</v>
      </c>
      <c r="C639" s="198" t="s">
        <v>4842</v>
      </c>
      <c r="D639" s="198" t="s">
        <v>3061</v>
      </c>
      <c r="E639" s="198" t="s">
        <v>4173</v>
      </c>
      <c r="F639" s="198" t="s">
        <v>3187</v>
      </c>
      <c r="G639" s="198" t="s">
        <v>4174</v>
      </c>
      <c r="H639" s="198"/>
      <c r="I639" s="199" t="s">
        <v>118</v>
      </c>
      <c r="J639" s="198" t="s">
        <v>119</v>
      </c>
      <c r="K639" s="198" t="s">
        <v>121</v>
      </c>
      <c r="L639" s="198" t="s">
        <v>3521</v>
      </c>
      <c r="M639" s="198" t="s">
        <v>3190</v>
      </c>
      <c r="N639" s="198" t="s">
        <v>4332</v>
      </c>
      <c r="O639" s="198" t="s">
        <v>3201</v>
      </c>
      <c r="P639" s="198" t="s">
        <v>3192</v>
      </c>
      <c r="Q639" s="198" t="s">
        <v>3193</v>
      </c>
      <c r="R639" s="198" t="s">
        <v>3194</v>
      </c>
      <c r="S639" s="200">
        <v>24756</v>
      </c>
      <c r="T639" s="198"/>
      <c r="U639" s="198" t="s">
        <v>5</v>
      </c>
      <c r="V639" s="198" t="s">
        <v>1448</v>
      </c>
      <c r="W639" s="198" t="s">
        <v>1449</v>
      </c>
      <c r="X639" s="198"/>
      <c r="Y639" s="198">
        <v>1</v>
      </c>
      <c r="Z639" s="198"/>
      <c r="AA639" s="198"/>
      <c r="AB639" s="198">
        <v>125</v>
      </c>
      <c r="AC639" s="201" t="s">
        <v>3057</v>
      </c>
      <c r="AD639" s="201" t="s">
        <v>3057</v>
      </c>
      <c r="AE639" s="201">
        <v>0</v>
      </c>
    </row>
    <row r="640" spans="1:38" s="197" customFormat="1" x14ac:dyDescent="0.3">
      <c r="A640" s="226">
        <v>2162</v>
      </c>
      <c r="B640" s="185" t="s">
        <v>1734</v>
      </c>
      <c r="C640" s="185" t="s">
        <v>4383</v>
      </c>
      <c r="D640" s="185" t="s">
        <v>3061</v>
      </c>
      <c r="E640" s="185" t="s">
        <v>1945</v>
      </c>
      <c r="F640" s="185" t="s">
        <v>3187</v>
      </c>
      <c r="G640" s="185" t="s">
        <v>4175</v>
      </c>
      <c r="H640" s="185"/>
      <c r="I640" s="195" t="s">
        <v>15</v>
      </c>
      <c r="J640" s="185" t="s">
        <v>16</v>
      </c>
      <c r="K640" s="185" t="s">
        <v>17</v>
      </c>
      <c r="L640" s="185" t="s">
        <v>4365</v>
      </c>
      <c r="M640" s="185" t="s">
        <v>3217</v>
      </c>
      <c r="N640" s="185" t="s">
        <v>3205</v>
      </c>
      <c r="O640" s="185" t="s">
        <v>3201</v>
      </c>
      <c r="P640" s="185" t="s">
        <v>3192</v>
      </c>
      <c r="Q640" s="185" t="s">
        <v>3193</v>
      </c>
      <c r="R640" s="185" t="s">
        <v>3194</v>
      </c>
      <c r="S640" s="196">
        <v>33482</v>
      </c>
      <c r="T640" s="185">
        <v>2</v>
      </c>
      <c r="U640" s="185" t="s">
        <v>5</v>
      </c>
      <c r="V640" s="185" t="s">
        <v>1735</v>
      </c>
      <c r="W640" s="185" t="s">
        <v>1736</v>
      </c>
      <c r="X640" s="185"/>
      <c r="Y640" s="185">
        <v>1</v>
      </c>
      <c r="Z640" s="185"/>
      <c r="AA640" s="185"/>
      <c r="AB640" s="185">
        <v>160</v>
      </c>
      <c r="AC640" s="197" t="s">
        <v>3057</v>
      </c>
      <c r="AD640" s="197" t="s">
        <v>3057</v>
      </c>
      <c r="AE640" s="197">
        <v>1</v>
      </c>
      <c r="AI640" s="197">
        <v>1</v>
      </c>
    </row>
    <row r="641" spans="1:36" s="201" customFormat="1" x14ac:dyDescent="0.3">
      <c r="A641" s="226">
        <v>2163</v>
      </c>
      <c r="B641" s="198" t="s">
        <v>1453</v>
      </c>
      <c r="C641" s="198" t="s">
        <v>3185</v>
      </c>
      <c r="D641" s="198" t="s">
        <v>3186</v>
      </c>
      <c r="E641" s="198"/>
      <c r="F641" s="198" t="s">
        <v>3187</v>
      </c>
      <c r="G641" s="198" t="s">
        <v>4302</v>
      </c>
      <c r="H641" s="198"/>
      <c r="I641" s="199" t="s">
        <v>41</v>
      </c>
      <c r="J641" s="198" t="s">
        <v>1454</v>
      </c>
      <c r="K641" s="198" t="s">
        <v>1456</v>
      </c>
      <c r="L641" s="198" t="s">
        <v>4176</v>
      </c>
      <c r="M641" s="198" t="s">
        <v>3217</v>
      </c>
      <c r="N641" s="198" t="s">
        <v>3212</v>
      </c>
      <c r="O641" s="198" t="s">
        <v>3191</v>
      </c>
      <c r="P641" s="198" t="s">
        <v>3192</v>
      </c>
      <c r="Q641" s="198" t="s">
        <v>3193</v>
      </c>
      <c r="R641" s="198" t="s">
        <v>3194</v>
      </c>
      <c r="S641" s="200">
        <v>24756</v>
      </c>
      <c r="T641" s="198"/>
      <c r="U641" s="198" t="s">
        <v>19</v>
      </c>
      <c r="V641" s="198" t="s">
        <v>1455</v>
      </c>
      <c r="W641" s="198" t="s">
        <v>1457</v>
      </c>
      <c r="X641" s="198">
        <v>1</v>
      </c>
      <c r="Y641" s="198"/>
      <c r="Z641" s="198"/>
      <c r="AA641" s="198"/>
      <c r="AB641" s="198">
        <v>15</v>
      </c>
      <c r="AC641" s="201" t="s">
        <v>3057</v>
      </c>
      <c r="AD641" s="201" t="s">
        <v>3057</v>
      </c>
      <c r="AE641" s="201">
        <v>0</v>
      </c>
    </row>
    <row r="642" spans="1:36" s="197" customFormat="1" x14ac:dyDescent="0.3">
      <c r="A642" s="226">
        <v>2164</v>
      </c>
      <c r="B642" s="185" t="s">
        <v>695</v>
      </c>
      <c r="C642" s="185" t="s">
        <v>4396</v>
      </c>
      <c r="D642" s="185" t="s">
        <v>3061</v>
      </c>
      <c r="E642" s="185"/>
      <c r="F642" s="185" t="s">
        <v>3187</v>
      </c>
      <c r="G642" s="185" t="s">
        <v>4177</v>
      </c>
      <c r="H642" s="185"/>
      <c r="I642" s="195" t="s">
        <v>224</v>
      </c>
      <c r="J642" s="185" t="s">
        <v>689</v>
      </c>
      <c r="K642" s="185" t="s">
        <v>691</v>
      </c>
      <c r="L642" s="185" t="s">
        <v>3529</v>
      </c>
      <c r="M642" s="185" t="s">
        <v>3190</v>
      </c>
      <c r="N642" s="185" t="s">
        <v>4332</v>
      </c>
      <c r="O642" s="185" t="s">
        <v>3201</v>
      </c>
      <c r="P642" s="185" t="s">
        <v>3192</v>
      </c>
      <c r="Q642" s="185" t="s">
        <v>3193</v>
      </c>
      <c r="R642" s="185" t="s">
        <v>3194</v>
      </c>
      <c r="S642" s="196">
        <v>33482</v>
      </c>
      <c r="T642" s="185"/>
      <c r="U642" s="185" t="s">
        <v>5</v>
      </c>
      <c r="V642" s="185" t="s">
        <v>696</v>
      </c>
      <c r="W642" s="185" t="s">
        <v>697</v>
      </c>
      <c r="X642" s="185"/>
      <c r="Y642" s="185">
        <v>1</v>
      </c>
      <c r="Z642" s="185"/>
      <c r="AA642" s="185"/>
      <c r="AB642" s="185">
        <v>200</v>
      </c>
      <c r="AC642" s="197" t="s">
        <v>3057</v>
      </c>
      <c r="AD642" s="197" t="s">
        <v>3057</v>
      </c>
      <c r="AE642" s="197">
        <v>1</v>
      </c>
      <c r="AG642" s="197">
        <v>1</v>
      </c>
    </row>
    <row r="643" spans="1:36" s="201" customFormat="1" x14ac:dyDescent="0.3">
      <c r="A643" s="226">
        <v>2165</v>
      </c>
      <c r="B643" s="198" t="s">
        <v>2369</v>
      </c>
      <c r="C643" s="198" t="s">
        <v>3200</v>
      </c>
      <c r="D643" s="198" t="s">
        <v>478</v>
      </c>
      <c r="E643" s="198"/>
      <c r="F643" s="198" t="s">
        <v>3187</v>
      </c>
      <c r="G643" s="198" t="s">
        <v>4178</v>
      </c>
      <c r="H643" s="198"/>
      <c r="I643" s="199" t="s">
        <v>1167</v>
      </c>
      <c r="J643" s="198" t="s">
        <v>4179</v>
      </c>
      <c r="K643" s="198" t="s">
        <v>2371</v>
      </c>
      <c r="L643" s="198" t="s">
        <v>4850</v>
      </c>
      <c r="M643" s="198" t="s">
        <v>3190</v>
      </c>
      <c r="N643" s="198" t="s">
        <v>4332</v>
      </c>
      <c r="O643" s="198" t="s">
        <v>3201</v>
      </c>
      <c r="P643" s="198" t="s">
        <v>3192</v>
      </c>
      <c r="Q643" s="198" t="s">
        <v>3193</v>
      </c>
      <c r="R643" s="198" t="s">
        <v>3194</v>
      </c>
      <c r="S643" s="200">
        <v>24756</v>
      </c>
      <c r="T643" s="198"/>
      <c r="U643" s="198" t="s">
        <v>5</v>
      </c>
      <c r="V643" s="198" t="s">
        <v>2370</v>
      </c>
      <c r="W643" s="198" t="s">
        <v>2372</v>
      </c>
      <c r="X643" s="198">
        <v>1</v>
      </c>
      <c r="Y643" s="198">
        <v>1</v>
      </c>
      <c r="Z643" s="198"/>
      <c r="AA643" s="198"/>
      <c r="AB643" s="198">
        <v>71</v>
      </c>
      <c r="AC643" s="201" t="s">
        <v>2695</v>
      </c>
      <c r="AD643" s="201" t="s">
        <v>2695</v>
      </c>
      <c r="AE643" s="201">
        <v>0</v>
      </c>
    </row>
    <row r="644" spans="1:36" s="201" customFormat="1" x14ac:dyDescent="0.3">
      <c r="A644" s="226">
        <v>2166</v>
      </c>
      <c r="B644" s="198" t="s">
        <v>2192</v>
      </c>
      <c r="C644" s="198" t="s">
        <v>4535</v>
      </c>
      <c r="D644" s="198" t="s">
        <v>3061</v>
      </c>
      <c r="E644" s="198" t="s">
        <v>4180</v>
      </c>
      <c r="F644" s="198" t="s">
        <v>3187</v>
      </c>
      <c r="G644" s="198" t="s">
        <v>4302</v>
      </c>
      <c r="H644" s="198"/>
      <c r="I644" s="199" t="s">
        <v>249</v>
      </c>
      <c r="J644" s="198" t="s">
        <v>2194</v>
      </c>
      <c r="K644" s="198" t="s">
        <v>2195</v>
      </c>
      <c r="L644" s="198" t="s">
        <v>4181</v>
      </c>
      <c r="M644" s="198" t="s">
        <v>3217</v>
      </c>
      <c r="N644" s="198" t="s">
        <v>3212</v>
      </c>
      <c r="O644" s="198" t="s">
        <v>3201</v>
      </c>
      <c r="P644" s="198" t="s">
        <v>3192</v>
      </c>
      <c r="Q644" s="198" t="s">
        <v>3193</v>
      </c>
      <c r="R644" s="198" t="s">
        <v>3194</v>
      </c>
      <c r="S644" s="200">
        <v>34213</v>
      </c>
      <c r="T644" s="198"/>
      <c r="U644" s="198" t="s">
        <v>5</v>
      </c>
      <c r="V644" s="198" t="s">
        <v>2193</v>
      </c>
      <c r="W644" s="198" t="s">
        <v>2196</v>
      </c>
      <c r="X644" s="198"/>
      <c r="Y644" s="198">
        <v>1</v>
      </c>
      <c r="Z644" s="198"/>
      <c r="AA644" s="198"/>
      <c r="AB644" s="198">
        <v>23</v>
      </c>
      <c r="AC644" s="201" t="s">
        <v>2687</v>
      </c>
      <c r="AD644" s="201" t="s">
        <v>2687</v>
      </c>
      <c r="AE644" s="201">
        <v>0</v>
      </c>
    </row>
    <row r="645" spans="1:36" s="201" customFormat="1" x14ac:dyDescent="0.3">
      <c r="A645" s="226">
        <v>2167</v>
      </c>
      <c r="B645" s="198" t="s">
        <v>673</v>
      </c>
      <c r="C645" s="198" t="s">
        <v>3200</v>
      </c>
      <c r="D645" s="198" t="s">
        <v>478</v>
      </c>
      <c r="E645" s="198"/>
      <c r="F645" s="198" t="s">
        <v>3187</v>
      </c>
      <c r="G645" s="198" t="s">
        <v>4182</v>
      </c>
      <c r="H645" s="198"/>
      <c r="I645" s="199" t="s">
        <v>676</v>
      </c>
      <c r="J645" s="198" t="s">
        <v>674</v>
      </c>
      <c r="K645" s="198" t="s">
        <v>677</v>
      </c>
      <c r="L645" s="198" t="s">
        <v>4853</v>
      </c>
      <c r="M645" s="198" t="s">
        <v>3190</v>
      </c>
      <c r="N645" s="198" t="s">
        <v>4332</v>
      </c>
      <c r="O645" s="198" t="s">
        <v>3201</v>
      </c>
      <c r="P645" s="198" t="s">
        <v>3192</v>
      </c>
      <c r="Q645" s="198" t="s">
        <v>3193</v>
      </c>
      <c r="R645" s="198" t="s">
        <v>3194</v>
      </c>
      <c r="S645" s="200">
        <v>24756</v>
      </c>
      <c r="T645" s="198"/>
      <c r="U645" s="198" t="s">
        <v>5</v>
      </c>
      <c r="V645" s="198" t="s">
        <v>675</v>
      </c>
      <c r="W645" s="198" t="s">
        <v>678</v>
      </c>
      <c r="X645" s="198"/>
      <c r="Y645" s="198">
        <v>1</v>
      </c>
      <c r="Z645" s="198"/>
      <c r="AA645" s="198"/>
      <c r="AB645" s="198">
        <v>39</v>
      </c>
      <c r="AC645" s="201" t="s">
        <v>2695</v>
      </c>
      <c r="AD645" s="201" t="s">
        <v>2695</v>
      </c>
      <c r="AE645" s="201">
        <v>0</v>
      </c>
    </row>
    <row r="646" spans="1:36" s="201" customFormat="1" x14ac:dyDescent="0.3">
      <c r="A646" s="226">
        <v>2168</v>
      </c>
      <c r="B646" s="198" t="s">
        <v>248</v>
      </c>
      <c r="C646" s="198" t="s">
        <v>4807</v>
      </c>
      <c r="D646" s="198" t="s">
        <v>3061</v>
      </c>
      <c r="E646" s="198" t="s">
        <v>241</v>
      </c>
      <c r="F646" s="198" t="s">
        <v>3187</v>
      </c>
      <c r="G646" s="198" t="s">
        <v>4183</v>
      </c>
      <c r="H646" s="198"/>
      <c r="I646" s="199" t="s">
        <v>243</v>
      </c>
      <c r="J646" s="198" t="s">
        <v>244</v>
      </c>
      <c r="K646" s="198" t="s">
        <v>246</v>
      </c>
      <c r="L646" s="198" t="s">
        <v>4107</v>
      </c>
      <c r="M646" s="198" t="s">
        <v>3190</v>
      </c>
      <c r="N646" s="198" t="s">
        <v>4332</v>
      </c>
      <c r="O646" s="198" t="s">
        <v>3201</v>
      </c>
      <c r="P646" s="198" t="s">
        <v>3192</v>
      </c>
      <c r="Q646" s="198" t="s">
        <v>3193</v>
      </c>
      <c r="R646" s="198" t="s">
        <v>3194</v>
      </c>
      <c r="S646" s="200">
        <v>34943</v>
      </c>
      <c r="T646" s="198"/>
      <c r="U646" s="198" t="s">
        <v>5</v>
      </c>
      <c r="V646" s="198" t="s">
        <v>4184</v>
      </c>
      <c r="W646" s="198" t="s">
        <v>247</v>
      </c>
      <c r="X646" s="198"/>
      <c r="Y646" s="198">
        <v>1</v>
      </c>
      <c r="Z646" s="198"/>
      <c r="AA646" s="198"/>
      <c r="AB646" s="198">
        <v>159</v>
      </c>
      <c r="AC646" s="201" t="s">
        <v>2687</v>
      </c>
      <c r="AD646" s="201" t="s">
        <v>2687</v>
      </c>
      <c r="AE646" s="201">
        <v>0</v>
      </c>
    </row>
    <row r="647" spans="1:36" s="201" customFormat="1" x14ac:dyDescent="0.3">
      <c r="A647" s="226">
        <v>2169</v>
      </c>
      <c r="B647" s="198" t="s">
        <v>561</v>
      </c>
      <c r="C647" s="198" t="s">
        <v>4684</v>
      </c>
      <c r="D647" s="198" t="s">
        <v>3061</v>
      </c>
      <c r="E647" s="198" t="s">
        <v>3550</v>
      </c>
      <c r="F647" s="198" t="s">
        <v>3187</v>
      </c>
      <c r="G647" s="198" t="s">
        <v>4717</v>
      </c>
      <c r="H647" s="198"/>
      <c r="I647" s="199" t="s">
        <v>12</v>
      </c>
      <c r="J647" s="198" t="s">
        <v>13</v>
      </c>
      <c r="K647" s="198" t="s">
        <v>14</v>
      </c>
      <c r="L647" s="198" t="s">
        <v>4615</v>
      </c>
      <c r="M647" s="198" t="s">
        <v>3217</v>
      </c>
      <c r="N647" s="198" t="s">
        <v>4332</v>
      </c>
      <c r="O647" s="198" t="s">
        <v>3201</v>
      </c>
      <c r="P647" s="198" t="s">
        <v>3192</v>
      </c>
      <c r="Q647" s="198" t="s">
        <v>3193</v>
      </c>
      <c r="R647" s="198" t="s">
        <v>3194</v>
      </c>
      <c r="S647" s="200">
        <v>24756</v>
      </c>
      <c r="T647" s="198"/>
      <c r="U647" s="198" t="s">
        <v>5</v>
      </c>
      <c r="V647" s="198" t="s">
        <v>562</v>
      </c>
      <c r="W647" s="198" t="s">
        <v>209</v>
      </c>
      <c r="X647" s="198"/>
      <c r="Y647" s="198">
        <v>1</v>
      </c>
      <c r="Z647" s="198"/>
      <c r="AA647" s="198"/>
      <c r="AB647" s="198">
        <v>154</v>
      </c>
      <c r="AC647" s="201" t="s">
        <v>2689</v>
      </c>
      <c r="AD647" s="201" t="s">
        <v>2689</v>
      </c>
      <c r="AE647" s="201">
        <v>0</v>
      </c>
    </row>
    <row r="648" spans="1:36" s="214" customFormat="1" x14ac:dyDescent="0.3">
      <c r="A648" s="226">
        <v>2170</v>
      </c>
      <c r="B648" s="211" t="s">
        <v>2225</v>
      </c>
      <c r="C648" s="211" t="s">
        <v>3200</v>
      </c>
      <c r="D648" s="211" t="s">
        <v>478</v>
      </c>
      <c r="E648" s="211"/>
      <c r="F648" s="211" t="s">
        <v>3187</v>
      </c>
      <c r="G648" s="211" t="s">
        <v>4185</v>
      </c>
      <c r="H648" s="211"/>
      <c r="I648" s="212" t="s">
        <v>156</v>
      </c>
      <c r="J648" s="211" t="s">
        <v>2226</v>
      </c>
      <c r="K648" s="211" t="s">
        <v>2228</v>
      </c>
      <c r="L648" s="211" t="s">
        <v>4186</v>
      </c>
      <c r="M648" s="211" t="s">
        <v>3190</v>
      </c>
      <c r="N648" s="211" t="s">
        <v>4332</v>
      </c>
      <c r="O648" s="211" t="s">
        <v>3201</v>
      </c>
      <c r="P648" s="211" t="s">
        <v>3192</v>
      </c>
      <c r="Q648" s="211" t="s">
        <v>3193</v>
      </c>
      <c r="R648" s="211" t="s">
        <v>3194</v>
      </c>
      <c r="S648" s="213">
        <v>34943</v>
      </c>
      <c r="T648" s="211"/>
      <c r="U648" s="211" t="s">
        <v>5</v>
      </c>
      <c r="V648" s="211" t="s">
        <v>2227</v>
      </c>
      <c r="W648" s="211" t="s">
        <v>2229</v>
      </c>
      <c r="X648" s="211">
        <v>1</v>
      </c>
      <c r="Y648" s="211">
        <v>1</v>
      </c>
      <c r="Z648" s="211"/>
      <c r="AA648" s="211"/>
      <c r="AB648" s="211">
        <v>59</v>
      </c>
      <c r="AC648" s="214" t="s">
        <v>3057</v>
      </c>
      <c r="AD648" s="214" t="s">
        <v>3057</v>
      </c>
      <c r="AE648" s="214">
        <v>0</v>
      </c>
    </row>
    <row r="649" spans="1:36" s="197" customFormat="1" x14ac:dyDescent="0.3">
      <c r="A649" s="226">
        <v>2171</v>
      </c>
      <c r="B649" s="185" t="s">
        <v>912</v>
      </c>
      <c r="C649" s="185" t="s">
        <v>4187</v>
      </c>
      <c r="D649" s="185" t="s">
        <v>3186</v>
      </c>
      <c r="E649" s="185" t="s">
        <v>3455</v>
      </c>
      <c r="F649" s="185" t="s">
        <v>3187</v>
      </c>
      <c r="G649" s="185" t="s">
        <v>3456</v>
      </c>
      <c r="H649" s="185"/>
      <c r="I649" s="195" t="s">
        <v>12</v>
      </c>
      <c r="J649" s="185" t="s">
        <v>13</v>
      </c>
      <c r="K649" s="185" t="s">
        <v>14</v>
      </c>
      <c r="L649" s="185" t="s">
        <v>4615</v>
      </c>
      <c r="M649" s="185" t="s">
        <v>3190</v>
      </c>
      <c r="N649" s="185" t="s">
        <v>4332</v>
      </c>
      <c r="O649" s="185" t="s">
        <v>3191</v>
      </c>
      <c r="P649" s="185" t="s">
        <v>3192</v>
      </c>
      <c r="Q649" s="185" t="s">
        <v>3193</v>
      </c>
      <c r="R649" s="185" t="s">
        <v>3194</v>
      </c>
      <c r="S649" s="196">
        <v>24756</v>
      </c>
      <c r="T649" s="185"/>
      <c r="U649" s="185" t="s">
        <v>19</v>
      </c>
      <c r="V649" s="185" t="s">
        <v>913</v>
      </c>
      <c r="W649" s="185" t="s">
        <v>914</v>
      </c>
      <c r="X649" s="185">
        <v>1</v>
      </c>
      <c r="Y649" s="185"/>
      <c r="Z649" s="185"/>
      <c r="AA649" s="185"/>
      <c r="AB649" s="185">
        <v>90</v>
      </c>
      <c r="AC649" s="197" t="s">
        <v>2689</v>
      </c>
      <c r="AD649" s="197" t="s">
        <v>2689</v>
      </c>
      <c r="AE649" s="197">
        <v>1</v>
      </c>
      <c r="AF649" s="197">
        <v>1</v>
      </c>
    </row>
    <row r="650" spans="1:36" s="197" customFormat="1" x14ac:dyDescent="0.3">
      <c r="A650" s="226">
        <v>2172</v>
      </c>
      <c r="B650" s="185" t="s">
        <v>1983</v>
      </c>
      <c r="C650" s="185" t="s">
        <v>4188</v>
      </c>
      <c r="D650" s="185" t="s">
        <v>3245</v>
      </c>
      <c r="E650" s="185" t="s">
        <v>1984</v>
      </c>
      <c r="F650" s="185" t="s">
        <v>3187</v>
      </c>
      <c r="G650" s="185" t="s">
        <v>4189</v>
      </c>
      <c r="H650" s="185"/>
      <c r="I650" s="195" t="s">
        <v>15</v>
      </c>
      <c r="J650" s="185" t="s">
        <v>16</v>
      </c>
      <c r="K650" s="185" t="s">
        <v>17</v>
      </c>
      <c r="L650" s="185" t="s">
        <v>4365</v>
      </c>
      <c r="M650" s="185" t="s">
        <v>3190</v>
      </c>
      <c r="N650" s="185" t="s">
        <v>4332</v>
      </c>
      <c r="O650" s="185" t="s">
        <v>3201</v>
      </c>
      <c r="P650" s="185" t="s">
        <v>3192</v>
      </c>
      <c r="Q650" s="185" t="s">
        <v>3193</v>
      </c>
      <c r="R650" s="185" t="s">
        <v>3194</v>
      </c>
      <c r="S650" s="196">
        <v>35309</v>
      </c>
      <c r="T650" s="185"/>
      <c r="U650" s="185" t="s">
        <v>5</v>
      </c>
      <c r="V650" s="185" t="s">
        <v>1985</v>
      </c>
      <c r="W650" s="185" t="s">
        <v>1986</v>
      </c>
      <c r="X650" s="185">
        <v>1</v>
      </c>
      <c r="Y650" s="185">
        <v>1</v>
      </c>
      <c r="Z650" s="185"/>
      <c r="AA650" s="185"/>
      <c r="AB650" s="185">
        <v>111</v>
      </c>
      <c r="AC650" s="197" t="s">
        <v>3057</v>
      </c>
      <c r="AD650" s="197" t="s">
        <v>3057</v>
      </c>
      <c r="AE650" s="197">
        <v>1</v>
      </c>
      <c r="AG650" s="197">
        <v>1</v>
      </c>
    </row>
    <row r="651" spans="1:36" s="197" customFormat="1" x14ac:dyDescent="0.3">
      <c r="A651" s="226">
        <v>2173</v>
      </c>
      <c r="B651" s="185" t="s">
        <v>1253</v>
      </c>
      <c r="C651" s="185" t="s">
        <v>4421</v>
      </c>
      <c r="D651" s="185" t="s">
        <v>3186</v>
      </c>
      <c r="E651" s="185" t="s">
        <v>2257</v>
      </c>
      <c r="F651" s="185" t="s">
        <v>3187</v>
      </c>
      <c r="G651" s="185" t="s">
        <v>4708</v>
      </c>
      <c r="H651" s="185"/>
      <c r="I651" s="195" t="s">
        <v>12</v>
      </c>
      <c r="J651" s="185" t="s">
        <v>13</v>
      </c>
      <c r="K651" s="185" t="s">
        <v>14</v>
      </c>
      <c r="L651" s="185" t="s">
        <v>4615</v>
      </c>
      <c r="M651" s="185" t="s">
        <v>3190</v>
      </c>
      <c r="N651" s="185" t="s">
        <v>4332</v>
      </c>
      <c r="O651" s="185" t="s">
        <v>3191</v>
      </c>
      <c r="P651" s="185" t="s">
        <v>3192</v>
      </c>
      <c r="Q651" s="185" t="s">
        <v>3193</v>
      </c>
      <c r="R651" s="185" t="s">
        <v>3194</v>
      </c>
      <c r="S651" s="196">
        <v>24756</v>
      </c>
      <c r="T651" s="185"/>
      <c r="U651" s="185" t="s">
        <v>19</v>
      </c>
      <c r="V651" s="185" t="s">
        <v>1254</v>
      </c>
      <c r="W651" s="185" t="s">
        <v>1255</v>
      </c>
      <c r="X651" s="185">
        <v>1</v>
      </c>
      <c r="Y651" s="185"/>
      <c r="Z651" s="185"/>
      <c r="AA651" s="185"/>
      <c r="AB651" s="185">
        <v>139</v>
      </c>
      <c r="AC651" s="197" t="s">
        <v>2689</v>
      </c>
      <c r="AD651" s="197" t="s">
        <v>2689</v>
      </c>
      <c r="AE651" s="197">
        <v>1</v>
      </c>
      <c r="AH651" s="197">
        <v>1</v>
      </c>
    </row>
    <row r="652" spans="1:36" s="201" customFormat="1" x14ac:dyDescent="0.3">
      <c r="A652" s="226">
        <v>2174</v>
      </c>
      <c r="B652" s="198" t="s">
        <v>962</v>
      </c>
      <c r="C652" s="198" t="s">
        <v>4685</v>
      </c>
      <c r="D652" s="198" t="s">
        <v>3061</v>
      </c>
      <c r="E652" s="198" t="s">
        <v>4190</v>
      </c>
      <c r="F652" s="198" t="s">
        <v>3187</v>
      </c>
      <c r="G652" s="198" t="s">
        <v>4191</v>
      </c>
      <c r="H652" s="198"/>
      <c r="I652" s="199" t="s">
        <v>12</v>
      </c>
      <c r="J652" s="198" t="s">
        <v>13</v>
      </c>
      <c r="K652" s="198" t="s">
        <v>14</v>
      </c>
      <c r="L652" s="198" t="s">
        <v>4615</v>
      </c>
      <c r="M652" s="198" t="s">
        <v>3217</v>
      </c>
      <c r="N652" s="198" t="s">
        <v>4332</v>
      </c>
      <c r="O652" s="198" t="s">
        <v>3201</v>
      </c>
      <c r="P652" s="198" t="s">
        <v>3192</v>
      </c>
      <c r="Q652" s="198" t="s">
        <v>3193</v>
      </c>
      <c r="R652" s="198" t="s">
        <v>3194</v>
      </c>
      <c r="S652" s="200">
        <v>36039</v>
      </c>
      <c r="T652" s="198"/>
      <c r="U652" s="198" t="s">
        <v>5</v>
      </c>
      <c r="V652" s="198" t="s">
        <v>963</v>
      </c>
      <c r="W652" s="198" t="s">
        <v>964</v>
      </c>
      <c r="X652" s="198"/>
      <c r="Y652" s="198">
        <v>1</v>
      </c>
      <c r="Z652" s="198"/>
      <c r="AA652" s="198"/>
      <c r="AB652" s="198">
        <v>131</v>
      </c>
      <c r="AC652" s="201" t="s">
        <v>2689</v>
      </c>
      <c r="AD652" s="201" t="s">
        <v>2689</v>
      </c>
      <c r="AE652" s="201">
        <v>0</v>
      </c>
    </row>
    <row r="653" spans="1:36" s="204" customFormat="1" x14ac:dyDescent="0.3">
      <c r="A653" s="226">
        <v>2175</v>
      </c>
      <c r="B653" s="203" t="s">
        <v>1760</v>
      </c>
      <c r="C653" s="203" t="s">
        <v>4483</v>
      </c>
      <c r="D653" s="203" t="s">
        <v>3061</v>
      </c>
      <c r="E653" s="203" t="s">
        <v>1761</v>
      </c>
      <c r="F653" s="203" t="s">
        <v>3187</v>
      </c>
      <c r="G653" s="203" t="s">
        <v>4192</v>
      </c>
      <c r="H653" s="203"/>
      <c r="I653" s="205" t="s">
        <v>1349</v>
      </c>
      <c r="J653" s="203" t="s">
        <v>1561</v>
      </c>
      <c r="K653" s="203" t="s">
        <v>1562</v>
      </c>
      <c r="L653" s="203" t="s">
        <v>4486</v>
      </c>
      <c r="M653" s="203" t="s">
        <v>3190</v>
      </c>
      <c r="N653" s="203" t="s">
        <v>4332</v>
      </c>
      <c r="O653" s="203" t="s">
        <v>3201</v>
      </c>
      <c r="P653" s="203" t="s">
        <v>3192</v>
      </c>
      <c r="Q653" s="203" t="s">
        <v>3193</v>
      </c>
      <c r="R653" s="203" t="s">
        <v>3194</v>
      </c>
      <c r="S653" s="206">
        <v>36404</v>
      </c>
      <c r="T653" s="203"/>
      <c r="U653" s="203" t="s">
        <v>5</v>
      </c>
      <c r="V653" s="203" t="s">
        <v>1762</v>
      </c>
      <c r="W653" s="203" t="s">
        <v>1763</v>
      </c>
      <c r="X653" s="203"/>
      <c r="Y653" s="203">
        <v>1</v>
      </c>
      <c r="Z653" s="203"/>
      <c r="AA653" s="203"/>
      <c r="AB653" s="203">
        <v>27</v>
      </c>
      <c r="AC653" s="204" t="s">
        <v>2695</v>
      </c>
      <c r="AD653" s="204" t="s">
        <v>2695</v>
      </c>
      <c r="AE653" s="204">
        <v>0</v>
      </c>
    </row>
    <row r="654" spans="1:36" s="197" customFormat="1" x14ac:dyDescent="0.3">
      <c r="A654" s="226">
        <v>2176</v>
      </c>
      <c r="B654" s="185" t="s">
        <v>1629</v>
      </c>
      <c r="C654" s="185" t="s">
        <v>3956</v>
      </c>
      <c r="D654" s="185" t="s">
        <v>3186</v>
      </c>
      <c r="E654" s="185" t="s">
        <v>1945</v>
      </c>
      <c r="F654" s="185" t="s">
        <v>3187</v>
      </c>
      <c r="G654" s="185" t="s">
        <v>3687</v>
      </c>
      <c r="H654" s="185"/>
      <c r="I654" s="195" t="s">
        <v>464</v>
      </c>
      <c r="J654" s="185" t="s">
        <v>1630</v>
      </c>
      <c r="K654" s="185" t="s">
        <v>1631</v>
      </c>
      <c r="L654" s="185" t="s">
        <v>3688</v>
      </c>
      <c r="M654" s="185" t="s">
        <v>3190</v>
      </c>
      <c r="N654" s="185" t="s">
        <v>4332</v>
      </c>
      <c r="O654" s="185" t="s">
        <v>3191</v>
      </c>
      <c r="P654" s="185" t="s">
        <v>3192</v>
      </c>
      <c r="Q654" s="185" t="s">
        <v>3193</v>
      </c>
      <c r="R654" s="185" t="s">
        <v>3194</v>
      </c>
      <c r="S654" s="196">
        <v>24756</v>
      </c>
      <c r="T654" s="185"/>
      <c r="U654" s="185" t="s">
        <v>19</v>
      </c>
      <c r="V654" s="185" t="s">
        <v>1013</v>
      </c>
      <c r="W654" s="185" t="s">
        <v>1632</v>
      </c>
      <c r="X654" s="185">
        <v>1</v>
      </c>
      <c r="Y654" s="185"/>
      <c r="Z654" s="185"/>
      <c r="AA654" s="185"/>
      <c r="AB654" s="185">
        <v>78</v>
      </c>
      <c r="AC654" s="197" t="s">
        <v>3057</v>
      </c>
      <c r="AD654" s="197" t="s">
        <v>3057</v>
      </c>
      <c r="AE654" s="197">
        <v>1</v>
      </c>
      <c r="AI654" s="197">
        <v>1</v>
      </c>
    </row>
    <row r="655" spans="1:36" s="197" customFormat="1" x14ac:dyDescent="0.3">
      <c r="A655" s="226">
        <v>2177</v>
      </c>
      <c r="B655" s="185" t="s">
        <v>1084</v>
      </c>
      <c r="C655" s="185" t="s">
        <v>4396</v>
      </c>
      <c r="D655" s="185" t="s">
        <v>3061</v>
      </c>
      <c r="E655" s="185"/>
      <c r="F655" s="185" t="s">
        <v>3187</v>
      </c>
      <c r="G655" s="185" t="s">
        <v>4193</v>
      </c>
      <c r="H655" s="185"/>
      <c r="I655" s="195" t="s">
        <v>271</v>
      </c>
      <c r="J655" s="185" t="s">
        <v>245</v>
      </c>
      <c r="K655" s="185" t="s">
        <v>35</v>
      </c>
      <c r="L655" s="185" t="s">
        <v>3255</v>
      </c>
      <c r="M655" s="185" t="s">
        <v>3190</v>
      </c>
      <c r="N655" s="185" t="s">
        <v>4332</v>
      </c>
      <c r="O655" s="185" t="s">
        <v>3201</v>
      </c>
      <c r="P655" s="185" t="s">
        <v>3192</v>
      </c>
      <c r="Q655" s="185" t="s">
        <v>3193</v>
      </c>
      <c r="R655" s="185" t="s">
        <v>3194</v>
      </c>
      <c r="S655" s="196">
        <v>37135</v>
      </c>
      <c r="T655" s="185"/>
      <c r="U655" s="185" t="s">
        <v>5</v>
      </c>
      <c r="V655" s="185" t="s">
        <v>1085</v>
      </c>
      <c r="W655" s="185" t="s">
        <v>1086</v>
      </c>
      <c r="X655" s="185"/>
      <c r="Y655" s="185">
        <v>1</v>
      </c>
      <c r="Z655" s="185"/>
      <c r="AA655" s="185"/>
      <c r="AB655" s="185">
        <v>173</v>
      </c>
      <c r="AC655" s="197" t="s">
        <v>2709</v>
      </c>
      <c r="AD655" s="197" t="s">
        <v>2709</v>
      </c>
      <c r="AE655" s="197">
        <v>1</v>
      </c>
      <c r="AJ655" s="197">
        <v>1</v>
      </c>
    </row>
    <row r="656" spans="1:36" s="197" customFormat="1" x14ac:dyDescent="0.3">
      <c r="A656" s="226">
        <v>2178</v>
      </c>
      <c r="B656" s="185" t="s">
        <v>1391</v>
      </c>
      <c r="C656" s="185" t="s">
        <v>3185</v>
      </c>
      <c r="D656" s="185" t="s">
        <v>3186</v>
      </c>
      <c r="E656" s="185"/>
      <c r="F656" s="185" t="s">
        <v>3187</v>
      </c>
      <c r="G656" s="185" t="s">
        <v>3843</v>
      </c>
      <c r="H656" s="185"/>
      <c r="I656" s="195" t="s">
        <v>1394</v>
      </c>
      <c r="J656" s="185" t="s">
        <v>1392</v>
      </c>
      <c r="K656" s="185" t="s">
        <v>75</v>
      </c>
      <c r="L656" s="185" t="s">
        <v>4194</v>
      </c>
      <c r="M656" s="185" t="s">
        <v>3190</v>
      </c>
      <c r="N656" s="185" t="s">
        <v>4332</v>
      </c>
      <c r="O656" s="185" t="s">
        <v>3191</v>
      </c>
      <c r="P656" s="185" t="s">
        <v>3192</v>
      </c>
      <c r="Q656" s="185" t="s">
        <v>3193</v>
      </c>
      <c r="R656" s="185" t="s">
        <v>3194</v>
      </c>
      <c r="S656" s="196">
        <v>24756</v>
      </c>
      <c r="T656" s="185"/>
      <c r="U656" s="185" t="s">
        <v>19</v>
      </c>
      <c r="V656" s="185" t="s">
        <v>1393</v>
      </c>
      <c r="W656" s="185" t="s">
        <v>1395</v>
      </c>
      <c r="X656" s="185">
        <v>1</v>
      </c>
      <c r="Y656" s="185"/>
      <c r="Z656" s="185"/>
      <c r="AA656" s="185"/>
      <c r="AB656" s="185">
        <v>20</v>
      </c>
      <c r="AC656" s="197" t="s">
        <v>3057</v>
      </c>
      <c r="AD656" s="197" t="s">
        <v>3057</v>
      </c>
      <c r="AE656" s="197">
        <v>1</v>
      </c>
      <c r="AJ656" s="197">
        <v>1</v>
      </c>
    </row>
    <row r="657" spans="1:38" s="201" customFormat="1" x14ac:dyDescent="0.3">
      <c r="A657" s="226">
        <v>2179</v>
      </c>
      <c r="B657" s="198" t="s">
        <v>1492</v>
      </c>
      <c r="C657" s="198" t="s">
        <v>3185</v>
      </c>
      <c r="D657" s="198" t="s">
        <v>3186</v>
      </c>
      <c r="E657" s="198"/>
      <c r="F657" s="198" t="s">
        <v>3187</v>
      </c>
      <c r="G657" s="198" t="s">
        <v>3843</v>
      </c>
      <c r="H657" s="198"/>
      <c r="I657" s="199" t="s">
        <v>156</v>
      </c>
      <c r="J657" s="198" t="s">
        <v>1493</v>
      </c>
      <c r="K657" s="198" t="s">
        <v>1495</v>
      </c>
      <c r="L657" s="198" t="s">
        <v>4195</v>
      </c>
      <c r="M657" s="198" t="s">
        <v>3190</v>
      </c>
      <c r="N657" s="198" t="s">
        <v>4332</v>
      </c>
      <c r="O657" s="198" t="s">
        <v>3191</v>
      </c>
      <c r="P657" s="198" t="s">
        <v>3192</v>
      </c>
      <c r="Q657" s="198" t="s">
        <v>3193</v>
      </c>
      <c r="R657" s="198" t="s">
        <v>3194</v>
      </c>
      <c r="S657" s="200">
        <v>37500</v>
      </c>
      <c r="T657" s="198"/>
      <c r="U657" s="198" t="s">
        <v>19</v>
      </c>
      <c r="V657" s="198" t="s">
        <v>1494</v>
      </c>
      <c r="W657" s="198" t="s">
        <v>1496</v>
      </c>
      <c r="X657" s="198">
        <v>1</v>
      </c>
      <c r="Y657" s="198"/>
      <c r="Z657" s="198"/>
      <c r="AA657" s="198"/>
      <c r="AB657" s="198">
        <v>18</v>
      </c>
      <c r="AC657" s="201" t="s">
        <v>3057</v>
      </c>
      <c r="AD657" s="201" t="s">
        <v>3057</v>
      </c>
      <c r="AE657" s="201">
        <v>0</v>
      </c>
    </row>
    <row r="658" spans="1:38" s="221" customFormat="1" x14ac:dyDescent="0.3">
      <c r="A658" s="226">
        <v>2180</v>
      </c>
      <c r="B658" s="218" t="s">
        <v>240</v>
      </c>
      <c r="C658" s="218" t="s">
        <v>3646</v>
      </c>
      <c r="D658" s="218" t="s">
        <v>3186</v>
      </c>
      <c r="E658" s="218" t="s">
        <v>241</v>
      </c>
      <c r="F658" s="218" t="s">
        <v>3187</v>
      </c>
      <c r="G658" s="218" t="s">
        <v>4183</v>
      </c>
      <c r="H658" s="218"/>
      <c r="I658" s="219" t="s">
        <v>243</v>
      </c>
      <c r="J658" s="218" t="s">
        <v>244</v>
      </c>
      <c r="K658" s="218" t="s">
        <v>246</v>
      </c>
      <c r="L658" s="218" t="s">
        <v>4107</v>
      </c>
      <c r="M658" s="218" t="s">
        <v>3190</v>
      </c>
      <c r="N658" s="218" t="s">
        <v>4332</v>
      </c>
      <c r="O658" s="218" t="s">
        <v>3191</v>
      </c>
      <c r="P658" s="218" t="s">
        <v>3192</v>
      </c>
      <c r="Q658" s="218" t="s">
        <v>3193</v>
      </c>
      <c r="R658" s="218" t="s">
        <v>3194</v>
      </c>
      <c r="S658" s="220">
        <v>24756</v>
      </c>
      <c r="T658" s="218"/>
      <c r="U658" s="218" t="s">
        <v>19</v>
      </c>
      <c r="V658" s="218" t="s">
        <v>242</v>
      </c>
      <c r="W658" s="218" t="s">
        <v>247</v>
      </c>
      <c r="X658" s="218">
        <v>1</v>
      </c>
      <c r="Y658" s="218"/>
      <c r="Z658" s="218"/>
      <c r="AA658" s="218"/>
      <c r="AB658" s="218">
        <v>50</v>
      </c>
      <c r="AC658" s="221" t="s">
        <v>2687</v>
      </c>
      <c r="AD658" s="221" t="s">
        <v>2687</v>
      </c>
      <c r="AE658" s="221">
        <v>0</v>
      </c>
      <c r="AK658" s="221" t="s">
        <v>5160</v>
      </c>
      <c r="AL658" s="221">
        <v>1</v>
      </c>
    </row>
    <row r="659" spans="1:38" s="210" customFormat="1" ht="14.25" customHeight="1" x14ac:dyDescent="0.3">
      <c r="A659" s="226">
        <v>2181</v>
      </c>
      <c r="B659" s="207" t="s">
        <v>2050</v>
      </c>
      <c r="C659" s="207" t="s">
        <v>4382</v>
      </c>
      <c r="D659" s="207" t="s">
        <v>2051</v>
      </c>
      <c r="E659" s="207" t="s">
        <v>1972</v>
      </c>
      <c r="F659" s="207" t="s">
        <v>3187</v>
      </c>
      <c r="G659" s="207" t="s">
        <v>4363</v>
      </c>
      <c r="H659" s="207"/>
      <c r="I659" s="208" t="s">
        <v>15</v>
      </c>
      <c r="J659" s="207" t="s">
        <v>16</v>
      </c>
      <c r="K659" s="207" t="s">
        <v>17</v>
      </c>
      <c r="L659" s="207" t="s">
        <v>4365</v>
      </c>
      <c r="M659" s="207" t="s">
        <v>3190</v>
      </c>
      <c r="N659" s="207" t="s">
        <v>4332</v>
      </c>
      <c r="O659" s="207" t="s">
        <v>3201</v>
      </c>
      <c r="P659" s="207" t="s">
        <v>3192</v>
      </c>
      <c r="Q659" s="207" t="s">
        <v>3193</v>
      </c>
      <c r="R659" s="207" t="s">
        <v>3194</v>
      </c>
      <c r="S659" s="209">
        <v>37500</v>
      </c>
      <c r="T659" s="207">
        <v>2</v>
      </c>
      <c r="U659" s="207" t="s">
        <v>5</v>
      </c>
      <c r="V659" s="207" t="s">
        <v>3061</v>
      </c>
      <c r="W659" s="207" t="s">
        <v>2052</v>
      </c>
      <c r="X659" s="207"/>
      <c r="Y659" s="207">
        <v>1</v>
      </c>
      <c r="Z659" s="207"/>
      <c r="AA659" s="207"/>
      <c r="AB659" s="207">
        <v>152</v>
      </c>
      <c r="AC659" s="210" t="s">
        <v>3057</v>
      </c>
      <c r="AD659" s="210" t="s">
        <v>3057</v>
      </c>
      <c r="AE659" s="210">
        <v>1</v>
      </c>
      <c r="AG659" s="210">
        <v>1</v>
      </c>
    </row>
    <row r="660" spans="1:38" s="201" customFormat="1" x14ac:dyDescent="0.3">
      <c r="A660" s="226">
        <v>2182</v>
      </c>
      <c r="B660" s="198" t="s">
        <v>59</v>
      </c>
      <c r="C660" s="198" t="s">
        <v>5156</v>
      </c>
      <c r="D660" s="198" t="s">
        <v>478</v>
      </c>
      <c r="E660" s="198" t="s">
        <v>4196</v>
      </c>
      <c r="F660" s="198" t="s">
        <v>3187</v>
      </c>
      <c r="G660" s="198" t="s">
        <v>3256</v>
      </c>
      <c r="H660" s="198"/>
      <c r="I660" s="199" t="s">
        <v>62</v>
      </c>
      <c r="J660" s="198" t="s">
        <v>60</v>
      </c>
      <c r="K660" s="198" t="s">
        <v>64</v>
      </c>
      <c r="L660" s="198" t="s">
        <v>4923</v>
      </c>
      <c r="M660" s="198" t="s">
        <v>3190</v>
      </c>
      <c r="N660" s="198" t="s">
        <v>4332</v>
      </c>
      <c r="O660" s="198" t="s">
        <v>3201</v>
      </c>
      <c r="P660" s="198" t="s">
        <v>3192</v>
      </c>
      <c r="Q660" s="198" t="s">
        <v>3193</v>
      </c>
      <c r="R660" s="198" t="s">
        <v>3194</v>
      </c>
      <c r="S660" s="200">
        <v>24756</v>
      </c>
      <c r="T660" s="198"/>
      <c r="U660" s="198" t="s">
        <v>5</v>
      </c>
      <c r="V660" s="198" t="s">
        <v>61</v>
      </c>
      <c r="W660" s="198" t="s">
        <v>65</v>
      </c>
      <c r="X660" s="198">
        <v>1</v>
      </c>
      <c r="Y660" s="198">
        <v>1</v>
      </c>
      <c r="Z660" s="198"/>
      <c r="AA660" s="198"/>
      <c r="AB660" s="198">
        <v>114</v>
      </c>
      <c r="AC660" s="201" t="s">
        <v>4992</v>
      </c>
      <c r="AD660" s="201" t="s">
        <v>5142</v>
      </c>
      <c r="AE660" s="201">
        <v>0</v>
      </c>
    </row>
    <row r="661" spans="1:38" s="197" customFormat="1" x14ac:dyDescent="0.3">
      <c r="A661" s="226">
        <v>2183</v>
      </c>
      <c r="B661" s="185" t="s">
        <v>1879</v>
      </c>
      <c r="C661" s="185" t="s">
        <v>3185</v>
      </c>
      <c r="D661" s="185" t="s">
        <v>3186</v>
      </c>
      <c r="E661" s="185"/>
      <c r="F661" s="185" t="s">
        <v>3187</v>
      </c>
      <c r="G661" s="185" t="s">
        <v>4197</v>
      </c>
      <c r="H661" s="185"/>
      <c r="I661" s="195" t="s">
        <v>35</v>
      </c>
      <c r="J661" s="185" t="s">
        <v>1880</v>
      </c>
      <c r="K661" s="185" t="s">
        <v>1805</v>
      </c>
      <c r="L661" s="185" t="s">
        <v>4198</v>
      </c>
      <c r="M661" s="185" t="s">
        <v>3190</v>
      </c>
      <c r="N661" s="185" t="s">
        <v>4332</v>
      </c>
      <c r="O661" s="185" t="s">
        <v>3191</v>
      </c>
      <c r="P661" s="185" t="s">
        <v>3192</v>
      </c>
      <c r="Q661" s="185" t="s">
        <v>3193</v>
      </c>
      <c r="R661" s="185" t="s">
        <v>3194</v>
      </c>
      <c r="S661" s="196">
        <v>37500</v>
      </c>
      <c r="T661" s="185"/>
      <c r="U661" s="185" t="s">
        <v>19</v>
      </c>
      <c r="V661" s="185" t="s">
        <v>1881</v>
      </c>
      <c r="W661" s="185" t="s">
        <v>1882</v>
      </c>
      <c r="X661" s="185">
        <v>1</v>
      </c>
      <c r="Y661" s="185"/>
      <c r="Z661" s="185"/>
      <c r="AA661" s="185"/>
      <c r="AB661" s="185">
        <v>66</v>
      </c>
      <c r="AC661" s="197" t="s">
        <v>3057</v>
      </c>
      <c r="AD661" s="197" t="s">
        <v>3057</v>
      </c>
      <c r="AE661" s="197">
        <v>1</v>
      </c>
      <c r="AG661" s="197">
        <v>1</v>
      </c>
    </row>
    <row r="662" spans="1:38" s="201" customFormat="1" x14ac:dyDescent="0.3">
      <c r="A662" s="226">
        <v>2184</v>
      </c>
      <c r="B662" s="198" t="s">
        <v>594</v>
      </c>
      <c r="C662" s="198" t="s">
        <v>4686</v>
      </c>
      <c r="D662" s="198" t="s">
        <v>3199</v>
      </c>
      <c r="E662" s="198" t="s">
        <v>4199</v>
      </c>
      <c r="F662" s="198" t="s">
        <v>3187</v>
      </c>
      <c r="G662" s="198" t="s">
        <v>4745</v>
      </c>
      <c r="H662" s="198"/>
      <c r="I662" s="199" t="s">
        <v>12</v>
      </c>
      <c r="J662" s="198" t="s">
        <v>13</v>
      </c>
      <c r="K662" s="198" t="s">
        <v>14</v>
      </c>
      <c r="L662" s="198" t="s">
        <v>4615</v>
      </c>
      <c r="M662" s="198" t="s">
        <v>3190</v>
      </c>
      <c r="N662" s="198" t="s">
        <v>4332</v>
      </c>
      <c r="O662" s="198" t="s">
        <v>3199</v>
      </c>
      <c r="P662" s="198" t="s">
        <v>3192</v>
      </c>
      <c r="Q662" s="198" t="s">
        <v>3193</v>
      </c>
      <c r="R662" s="198" t="s">
        <v>3194</v>
      </c>
      <c r="S662" s="200">
        <v>24939</v>
      </c>
      <c r="T662" s="198"/>
      <c r="U662" s="198" t="s">
        <v>82</v>
      </c>
      <c r="V662" s="198" t="s">
        <v>596</v>
      </c>
      <c r="W662" s="198" t="s">
        <v>597</v>
      </c>
      <c r="X662" s="198"/>
      <c r="Y662" s="198"/>
      <c r="Z662" s="198">
        <v>1</v>
      </c>
      <c r="AA662" s="198"/>
      <c r="AB662" s="198">
        <v>501</v>
      </c>
      <c r="AC662" s="201" t="s">
        <v>2689</v>
      </c>
      <c r="AD662" s="201" t="s">
        <v>2689</v>
      </c>
      <c r="AE662" s="201">
        <v>0</v>
      </c>
    </row>
    <row r="663" spans="1:38" s="201" customFormat="1" x14ac:dyDescent="0.3">
      <c r="A663" s="226">
        <v>2185</v>
      </c>
      <c r="B663" s="198" t="s">
        <v>1737</v>
      </c>
      <c r="C663" s="198" t="s">
        <v>4200</v>
      </c>
      <c r="D663" s="198" t="s">
        <v>478</v>
      </c>
      <c r="E663" s="198" t="s">
        <v>1738</v>
      </c>
      <c r="F663" s="198" t="s">
        <v>3187</v>
      </c>
      <c r="G663" s="198" t="s">
        <v>4201</v>
      </c>
      <c r="H663" s="198"/>
      <c r="I663" s="199" t="s">
        <v>15</v>
      </c>
      <c r="J663" s="198" t="s">
        <v>16</v>
      </c>
      <c r="K663" s="198" t="s">
        <v>17</v>
      </c>
      <c r="L663" s="198" t="s">
        <v>4365</v>
      </c>
      <c r="M663" s="198" t="s">
        <v>3190</v>
      </c>
      <c r="N663" s="198" t="s">
        <v>4332</v>
      </c>
      <c r="O663" s="198" t="s">
        <v>3201</v>
      </c>
      <c r="P663" s="198" t="s">
        <v>3192</v>
      </c>
      <c r="Q663" s="198" t="s">
        <v>3193</v>
      </c>
      <c r="R663" s="198" t="s">
        <v>3194</v>
      </c>
      <c r="S663" s="200">
        <v>38231</v>
      </c>
      <c r="T663" s="198"/>
      <c r="U663" s="198" t="s">
        <v>5</v>
      </c>
      <c r="V663" s="198" t="s">
        <v>1739</v>
      </c>
      <c r="W663" s="198" t="s">
        <v>1740</v>
      </c>
      <c r="X663" s="198"/>
      <c r="Y663" s="198">
        <v>1</v>
      </c>
      <c r="Z663" s="198"/>
      <c r="AA663" s="198"/>
      <c r="AB663" s="198">
        <v>146</v>
      </c>
      <c r="AC663" s="201" t="s">
        <v>3057</v>
      </c>
      <c r="AD663" s="201" t="s">
        <v>3057</v>
      </c>
      <c r="AE663" s="201">
        <v>0</v>
      </c>
    </row>
    <row r="664" spans="1:38" s="197" customFormat="1" x14ac:dyDescent="0.3">
      <c r="A664" s="226">
        <v>2186</v>
      </c>
      <c r="B664" s="185" t="s">
        <v>1197</v>
      </c>
      <c r="C664" s="185" t="s">
        <v>4687</v>
      </c>
      <c r="D664" s="185" t="s">
        <v>3199</v>
      </c>
      <c r="E664" s="185" t="s">
        <v>1198</v>
      </c>
      <c r="F664" s="185" t="s">
        <v>3187</v>
      </c>
      <c r="G664" s="185" t="s">
        <v>4767</v>
      </c>
      <c r="H664" s="185"/>
      <c r="I664" s="195" t="s">
        <v>12</v>
      </c>
      <c r="J664" s="185" t="s">
        <v>13</v>
      </c>
      <c r="K664" s="185" t="s">
        <v>14</v>
      </c>
      <c r="L664" s="185" t="s">
        <v>4615</v>
      </c>
      <c r="M664" s="185" t="s">
        <v>3190</v>
      </c>
      <c r="N664" s="185" t="s">
        <v>4332</v>
      </c>
      <c r="O664" s="185" t="s">
        <v>3199</v>
      </c>
      <c r="P664" s="185" t="s">
        <v>3192</v>
      </c>
      <c r="Q664" s="185" t="s">
        <v>3193</v>
      </c>
      <c r="R664" s="185" t="s">
        <v>3194</v>
      </c>
      <c r="S664" s="196">
        <v>25283</v>
      </c>
      <c r="T664" s="185"/>
      <c r="U664" s="185" t="s">
        <v>82</v>
      </c>
      <c r="V664" s="185" t="s">
        <v>1199</v>
      </c>
      <c r="W664" s="185" t="s">
        <v>1200</v>
      </c>
      <c r="X664" s="185"/>
      <c r="Y664" s="185"/>
      <c r="Z664" s="185">
        <v>1</v>
      </c>
      <c r="AA664" s="185"/>
      <c r="AB664" s="185">
        <v>441</v>
      </c>
      <c r="AC664" s="197" t="s">
        <v>2689</v>
      </c>
      <c r="AD664" s="197" t="s">
        <v>2689</v>
      </c>
      <c r="AE664" s="197">
        <v>1</v>
      </c>
      <c r="AI664" s="197">
        <v>1</v>
      </c>
    </row>
    <row r="665" spans="1:38" s="201" customFormat="1" x14ac:dyDescent="0.3">
      <c r="A665" s="226">
        <v>2187</v>
      </c>
      <c r="B665" s="198" t="s">
        <v>613</v>
      </c>
      <c r="C665" s="198" t="s">
        <v>4202</v>
      </c>
      <c r="D665" s="198" t="s">
        <v>3186</v>
      </c>
      <c r="E665" s="198" t="s">
        <v>614</v>
      </c>
      <c r="F665" s="198" t="s">
        <v>3187</v>
      </c>
      <c r="G665" s="198" t="s">
        <v>3484</v>
      </c>
      <c r="H665" s="198"/>
      <c r="I665" s="199" t="s">
        <v>609</v>
      </c>
      <c r="J665" s="198" t="s">
        <v>610</v>
      </c>
      <c r="K665" s="198" t="s">
        <v>611</v>
      </c>
      <c r="L665" s="198" t="s">
        <v>3437</v>
      </c>
      <c r="M665" s="198" t="s">
        <v>3217</v>
      </c>
      <c r="N665" s="198" t="s">
        <v>4332</v>
      </c>
      <c r="O665" s="198" t="s">
        <v>3191</v>
      </c>
      <c r="P665" s="198" t="s">
        <v>3192</v>
      </c>
      <c r="Q665" s="198" t="s">
        <v>3193</v>
      </c>
      <c r="R665" s="198" t="s">
        <v>3194</v>
      </c>
      <c r="S665" s="200">
        <v>25329</v>
      </c>
      <c r="T665" s="198"/>
      <c r="U665" s="198" t="s">
        <v>19</v>
      </c>
      <c r="V665" s="198" t="s">
        <v>615</v>
      </c>
      <c r="W665" s="198" t="s">
        <v>616</v>
      </c>
      <c r="X665" s="198">
        <v>1</v>
      </c>
      <c r="Y665" s="198"/>
      <c r="Z665" s="198"/>
      <c r="AA665" s="198"/>
      <c r="AB665" s="198">
        <v>57</v>
      </c>
      <c r="AC665" s="201" t="s">
        <v>3074</v>
      </c>
      <c r="AD665" s="201" t="s">
        <v>5151</v>
      </c>
      <c r="AE665" s="201">
        <v>0</v>
      </c>
    </row>
    <row r="666" spans="1:38" s="201" customFormat="1" x14ac:dyDescent="0.3">
      <c r="A666" s="226">
        <v>2188</v>
      </c>
      <c r="B666" s="198" t="s">
        <v>2238</v>
      </c>
      <c r="C666" s="198" t="s">
        <v>4203</v>
      </c>
      <c r="D666" s="198" t="s">
        <v>478</v>
      </c>
      <c r="E666" s="198" t="s">
        <v>2239</v>
      </c>
      <c r="F666" s="198" t="s">
        <v>3187</v>
      </c>
      <c r="G666" s="198" t="s">
        <v>4329</v>
      </c>
      <c r="H666" s="198"/>
      <c r="I666" s="199" t="s">
        <v>264</v>
      </c>
      <c r="J666" s="198" t="s">
        <v>2241</v>
      </c>
      <c r="K666" s="198" t="s">
        <v>2242</v>
      </c>
      <c r="L666" s="198" t="s">
        <v>4414</v>
      </c>
      <c r="M666" s="198" t="s">
        <v>3190</v>
      </c>
      <c r="N666" s="198" t="s">
        <v>4332</v>
      </c>
      <c r="O666" s="198" t="s">
        <v>3201</v>
      </c>
      <c r="P666" s="198" t="s">
        <v>3192</v>
      </c>
      <c r="Q666" s="198" t="s">
        <v>3193</v>
      </c>
      <c r="R666" s="198" t="s">
        <v>3194</v>
      </c>
      <c r="S666" s="200">
        <v>38961</v>
      </c>
      <c r="T666" s="198"/>
      <c r="U666" s="198" t="s">
        <v>5</v>
      </c>
      <c r="V666" s="198" t="s">
        <v>2240</v>
      </c>
      <c r="W666" s="198" t="s">
        <v>2243</v>
      </c>
      <c r="X666" s="198">
        <v>1</v>
      </c>
      <c r="Y666" s="198">
        <v>1</v>
      </c>
      <c r="Z666" s="198"/>
      <c r="AA666" s="198"/>
      <c r="AB666" s="198">
        <v>176</v>
      </c>
      <c r="AC666" s="201" t="s">
        <v>2687</v>
      </c>
      <c r="AD666" s="201" t="s">
        <v>2687</v>
      </c>
      <c r="AE666" s="201">
        <v>0</v>
      </c>
    </row>
    <row r="667" spans="1:38" s="197" customFormat="1" x14ac:dyDescent="0.3">
      <c r="A667" s="226">
        <v>2189</v>
      </c>
      <c r="B667" s="185" t="s">
        <v>833</v>
      </c>
      <c r="C667" s="185" t="s">
        <v>4381</v>
      </c>
      <c r="D667" s="185" t="s">
        <v>3199</v>
      </c>
      <c r="E667" s="185" t="s">
        <v>572</v>
      </c>
      <c r="F667" s="185" t="s">
        <v>3187</v>
      </c>
      <c r="G667" s="185" t="s">
        <v>4355</v>
      </c>
      <c r="H667" s="185" t="s">
        <v>835</v>
      </c>
      <c r="I667" s="195" t="s">
        <v>836</v>
      </c>
      <c r="J667" s="185" t="s">
        <v>16</v>
      </c>
      <c r="K667" s="185" t="s">
        <v>17</v>
      </c>
      <c r="L667" s="185" t="s">
        <v>4365</v>
      </c>
      <c r="M667" s="185" t="s">
        <v>3190</v>
      </c>
      <c r="N667" s="185" t="s">
        <v>4332</v>
      </c>
      <c r="O667" s="185" t="s">
        <v>3199</v>
      </c>
      <c r="P667" s="185" t="s">
        <v>3192</v>
      </c>
      <c r="Q667" s="185" t="s">
        <v>3193</v>
      </c>
      <c r="R667" s="185" t="s">
        <v>3194</v>
      </c>
      <c r="S667" s="196">
        <v>25608</v>
      </c>
      <c r="T667" s="185"/>
      <c r="U667" s="185" t="s">
        <v>82</v>
      </c>
      <c r="V667" s="185" t="s">
        <v>834</v>
      </c>
      <c r="W667" s="185" t="s">
        <v>837</v>
      </c>
      <c r="X667" s="185"/>
      <c r="Y667" s="185"/>
      <c r="Z667" s="185">
        <v>1</v>
      </c>
      <c r="AA667" s="185"/>
      <c r="AB667" s="185">
        <v>406</v>
      </c>
      <c r="AC667" s="197" t="s">
        <v>3057</v>
      </c>
      <c r="AD667" s="197" t="s">
        <v>3057</v>
      </c>
      <c r="AE667" s="197">
        <v>1</v>
      </c>
      <c r="AG667" s="197">
        <v>1</v>
      </c>
    </row>
    <row r="668" spans="1:38" s="197" customFormat="1" x14ac:dyDescent="0.3">
      <c r="A668" s="226">
        <v>2190</v>
      </c>
      <c r="B668" s="185" t="s">
        <v>1129</v>
      </c>
      <c r="C668" s="185" t="s">
        <v>4204</v>
      </c>
      <c r="D668" s="185" t="s">
        <v>3186</v>
      </c>
      <c r="E668" s="185" t="s">
        <v>4205</v>
      </c>
      <c r="F668" s="185" t="s">
        <v>3187</v>
      </c>
      <c r="G668" s="185" t="s">
        <v>4328</v>
      </c>
      <c r="H668" s="185"/>
      <c r="I668" s="195" t="s">
        <v>151</v>
      </c>
      <c r="J668" s="185" t="s">
        <v>56</v>
      </c>
      <c r="K668" s="185" t="s">
        <v>28</v>
      </c>
      <c r="L668" s="185" t="s">
        <v>3259</v>
      </c>
      <c r="M668" s="185" t="s">
        <v>3190</v>
      </c>
      <c r="N668" s="185" t="s">
        <v>4332</v>
      </c>
      <c r="O668" s="185" t="s">
        <v>3191</v>
      </c>
      <c r="P668" s="185" t="s">
        <v>3192</v>
      </c>
      <c r="Q668" s="185" t="s">
        <v>3193</v>
      </c>
      <c r="R668" s="185" t="s">
        <v>3194</v>
      </c>
      <c r="S668" s="196">
        <v>38961</v>
      </c>
      <c r="T668" s="185"/>
      <c r="U668" s="185" t="s">
        <v>19</v>
      </c>
      <c r="V668" s="185" t="s">
        <v>1130</v>
      </c>
      <c r="W668" s="185" t="s">
        <v>1131</v>
      </c>
      <c r="X668" s="185">
        <v>1</v>
      </c>
      <c r="Y668" s="185"/>
      <c r="Z668" s="185"/>
      <c r="AA668" s="185"/>
      <c r="AB668" s="185">
        <v>43</v>
      </c>
      <c r="AC668" s="197" t="s">
        <v>3069</v>
      </c>
      <c r="AD668" s="197" t="s">
        <v>5149</v>
      </c>
      <c r="AE668" s="197">
        <v>1</v>
      </c>
      <c r="AI668" s="197">
        <v>1</v>
      </c>
    </row>
    <row r="669" spans="1:38" s="197" customFormat="1" x14ac:dyDescent="0.3">
      <c r="A669" s="226">
        <v>2191</v>
      </c>
      <c r="B669" s="185" t="s">
        <v>708</v>
      </c>
      <c r="C669" s="185" t="s">
        <v>4206</v>
      </c>
      <c r="D669" s="185" t="s">
        <v>3186</v>
      </c>
      <c r="E669" s="185" t="s">
        <v>3328</v>
      </c>
      <c r="F669" s="185" t="s">
        <v>3187</v>
      </c>
      <c r="G669" s="185" t="s">
        <v>4207</v>
      </c>
      <c r="H669" s="185"/>
      <c r="I669" s="195" t="s">
        <v>710</v>
      </c>
      <c r="J669" s="185" t="s">
        <v>709</v>
      </c>
      <c r="K669" s="185" t="s">
        <v>711</v>
      </c>
      <c r="L669" s="185" t="s">
        <v>3330</v>
      </c>
      <c r="M669" s="185" t="s">
        <v>3190</v>
      </c>
      <c r="N669" s="185" t="s">
        <v>4332</v>
      </c>
      <c r="O669" s="185" t="s">
        <v>3191</v>
      </c>
      <c r="P669" s="185" t="s">
        <v>3192</v>
      </c>
      <c r="Q669" s="185" t="s">
        <v>3193</v>
      </c>
      <c r="R669" s="185" t="s">
        <v>3194</v>
      </c>
      <c r="S669" s="196">
        <v>25723</v>
      </c>
      <c r="T669" s="185"/>
      <c r="U669" s="185" t="s">
        <v>19</v>
      </c>
      <c r="V669" s="185" t="s">
        <v>5094</v>
      </c>
      <c r="W669" s="185" t="s">
        <v>712</v>
      </c>
      <c r="X669" s="185">
        <v>1</v>
      </c>
      <c r="Y669" s="185"/>
      <c r="Z669" s="185"/>
      <c r="AA669" s="185"/>
      <c r="AB669" s="185">
        <v>110</v>
      </c>
      <c r="AC669" s="197" t="s">
        <v>2702</v>
      </c>
      <c r="AD669" s="197" t="s">
        <v>2695</v>
      </c>
      <c r="AE669" s="197">
        <v>1</v>
      </c>
      <c r="AJ669" s="197">
        <v>1</v>
      </c>
    </row>
    <row r="670" spans="1:38" s="221" customFormat="1" x14ac:dyDescent="0.3">
      <c r="A670" s="226">
        <v>2192</v>
      </c>
      <c r="B670" s="218" t="s">
        <v>1530</v>
      </c>
      <c r="C670" s="218" t="s">
        <v>5067</v>
      </c>
      <c r="D670" s="218" t="s">
        <v>3361</v>
      </c>
      <c r="E670" s="218" t="s">
        <v>4208</v>
      </c>
      <c r="F670" s="218" t="s">
        <v>4301</v>
      </c>
      <c r="G670" s="218" t="s">
        <v>4718</v>
      </c>
      <c r="H670" s="218"/>
      <c r="I670" s="219" t="s">
        <v>110</v>
      </c>
      <c r="J670" s="218" t="s">
        <v>13</v>
      </c>
      <c r="K670" s="218" t="s">
        <v>14</v>
      </c>
      <c r="L670" s="218" t="s">
        <v>4615</v>
      </c>
      <c r="M670" s="218" t="s">
        <v>3217</v>
      </c>
      <c r="N670" s="218" t="s">
        <v>4332</v>
      </c>
      <c r="O670" s="218" t="s">
        <v>3363</v>
      </c>
      <c r="P670" s="218" t="s">
        <v>3192</v>
      </c>
      <c r="Q670" s="218" t="s">
        <v>3193</v>
      </c>
      <c r="R670" s="218" t="s">
        <v>3194</v>
      </c>
      <c r="S670" s="220">
        <v>38596</v>
      </c>
      <c r="T670" s="218"/>
      <c r="U670" s="218" t="s">
        <v>184</v>
      </c>
      <c r="V670" s="218" t="s">
        <v>1532</v>
      </c>
      <c r="W670" s="218" t="s">
        <v>1533</v>
      </c>
      <c r="X670" s="218"/>
      <c r="Y670" s="218"/>
      <c r="Z670" s="218"/>
      <c r="AA670" s="218">
        <v>1</v>
      </c>
      <c r="AB670" s="218">
        <v>32</v>
      </c>
      <c r="AC670" s="221" t="s">
        <v>2689</v>
      </c>
      <c r="AD670" s="221" t="s">
        <v>2689</v>
      </c>
      <c r="AE670" s="221">
        <v>0</v>
      </c>
      <c r="AK670" s="221" t="s">
        <v>5174</v>
      </c>
      <c r="AL670" s="221">
        <v>1</v>
      </c>
    </row>
    <row r="671" spans="1:38" s="201" customFormat="1" x14ac:dyDescent="0.3">
      <c r="A671" s="226">
        <v>2193</v>
      </c>
      <c r="B671" s="198" t="s">
        <v>2540</v>
      </c>
      <c r="C671" s="198" t="s">
        <v>3185</v>
      </c>
      <c r="D671" s="198" t="s">
        <v>3186</v>
      </c>
      <c r="E671" s="198"/>
      <c r="F671" s="198" t="s">
        <v>3187</v>
      </c>
      <c r="G671" s="198" t="s">
        <v>4209</v>
      </c>
      <c r="H671" s="198"/>
      <c r="I671" s="199" t="s">
        <v>710</v>
      </c>
      <c r="J671" s="198" t="s">
        <v>2541</v>
      </c>
      <c r="K671" s="198" t="s">
        <v>2543</v>
      </c>
      <c r="L671" s="198" t="s">
        <v>3895</v>
      </c>
      <c r="M671" s="198" t="s">
        <v>3190</v>
      </c>
      <c r="N671" s="198" t="s">
        <v>4332</v>
      </c>
      <c r="O671" s="198" t="s">
        <v>3191</v>
      </c>
      <c r="P671" s="198" t="s">
        <v>3192</v>
      </c>
      <c r="Q671" s="198" t="s">
        <v>3193</v>
      </c>
      <c r="R671" s="198" t="s">
        <v>3194</v>
      </c>
      <c r="S671" s="200">
        <v>25723</v>
      </c>
      <c r="T671" s="198"/>
      <c r="U671" s="198" t="s">
        <v>19</v>
      </c>
      <c r="V671" s="198" t="s">
        <v>2542</v>
      </c>
      <c r="W671" s="198" t="s">
        <v>2544</v>
      </c>
      <c r="X671" s="198">
        <v>1</v>
      </c>
      <c r="Y671" s="198"/>
      <c r="Z671" s="198"/>
      <c r="AA671" s="198"/>
      <c r="AB671" s="198">
        <v>68</v>
      </c>
      <c r="AC671" s="201" t="s">
        <v>2702</v>
      </c>
      <c r="AD671" s="201" t="s">
        <v>2695</v>
      </c>
      <c r="AE671" s="201">
        <v>0</v>
      </c>
    </row>
    <row r="672" spans="1:38" s="221" customFormat="1" x14ac:dyDescent="0.3">
      <c r="A672" s="226">
        <v>2194</v>
      </c>
      <c r="B672" s="218" t="s">
        <v>1534</v>
      </c>
      <c r="C672" s="218" t="s">
        <v>5068</v>
      </c>
      <c r="D672" s="218" t="s">
        <v>3197</v>
      </c>
      <c r="E672" s="218" t="s">
        <v>1531</v>
      </c>
      <c r="F672" s="218" t="s">
        <v>4301</v>
      </c>
      <c r="G672" s="218" t="s">
        <v>5009</v>
      </c>
      <c r="H672" s="218"/>
      <c r="I672" s="219" t="s">
        <v>110</v>
      </c>
      <c r="J672" s="218" t="s">
        <v>13</v>
      </c>
      <c r="K672" s="218" t="s">
        <v>14</v>
      </c>
      <c r="L672" s="218" t="s">
        <v>4615</v>
      </c>
      <c r="M672" s="218" t="s">
        <v>3190</v>
      </c>
      <c r="N672" s="218" t="s">
        <v>4332</v>
      </c>
      <c r="O672" s="218" t="s">
        <v>3199</v>
      </c>
      <c r="P672" s="218" t="s">
        <v>3192</v>
      </c>
      <c r="Q672" s="218" t="s">
        <v>3193</v>
      </c>
      <c r="R672" s="218" t="s">
        <v>3194</v>
      </c>
      <c r="S672" s="220">
        <v>38596</v>
      </c>
      <c r="T672" s="218"/>
      <c r="U672" s="218" t="s">
        <v>82</v>
      </c>
      <c r="V672" s="218" t="s">
        <v>1535</v>
      </c>
      <c r="W672" s="218" t="s">
        <v>1533</v>
      </c>
      <c r="X672" s="218"/>
      <c r="Y672" s="218"/>
      <c r="Z672" s="218">
        <v>1</v>
      </c>
      <c r="AA672" s="218"/>
      <c r="AB672" s="218">
        <v>12</v>
      </c>
      <c r="AC672" s="221" t="s">
        <v>2689</v>
      </c>
      <c r="AD672" s="221" t="s">
        <v>2689</v>
      </c>
      <c r="AE672" s="221">
        <v>0</v>
      </c>
      <c r="AK672" s="221" t="s">
        <v>5174</v>
      </c>
      <c r="AL672" s="221">
        <v>1</v>
      </c>
    </row>
    <row r="673" spans="1:38" s="175" customFormat="1" ht="28.8" x14ac:dyDescent="0.3">
      <c r="A673" s="174">
        <v>0</v>
      </c>
      <c r="B673" s="174" t="s">
        <v>5008</v>
      </c>
      <c r="C673" s="174" t="s">
        <v>5069</v>
      </c>
      <c r="D673" s="174" t="s">
        <v>3269</v>
      </c>
      <c r="E673" s="174" t="s">
        <v>1531</v>
      </c>
      <c r="F673" s="174" t="s">
        <v>4301</v>
      </c>
      <c r="G673" s="174" t="s">
        <v>5009</v>
      </c>
      <c r="H673" s="174"/>
      <c r="I673" s="294" t="s">
        <v>110</v>
      </c>
      <c r="J673" s="174" t="s">
        <v>13</v>
      </c>
      <c r="K673" s="174" t="s">
        <v>14</v>
      </c>
      <c r="L673" s="174" t="s">
        <v>4615</v>
      </c>
      <c r="M673" s="174" t="s">
        <v>3190</v>
      </c>
      <c r="N673" s="174" t="s">
        <v>4332</v>
      </c>
      <c r="O673" s="174" t="s">
        <v>3245</v>
      </c>
      <c r="P673" s="174" t="s">
        <v>3192</v>
      </c>
      <c r="Q673" s="174" t="s">
        <v>3193</v>
      </c>
      <c r="R673" s="174" t="s">
        <v>3194</v>
      </c>
      <c r="S673" s="295"/>
      <c r="T673" s="174">
        <v>2</v>
      </c>
      <c r="U673" s="174" t="s">
        <v>0</v>
      </c>
      <c r="V673" s="174" t="s">
        <v>1532</v>
      </c>
      <c r="W673" s="174" t="s">
        <v>1533</v>
      </c>
      <c r="X673" s="174"/>
      <c r="Y673" s="174">
        <v>0</v>
      </c>
      <c r="Z673" s="174"/>
      <c r="AA673" s="174"/>
      <c r="AB673" s="174">
        <v>0</v>
      </c>
      <c r="AC673" s="175" t="s">
        <v>2689</v>
      </c>
      <c r="AD673" s="175" t="s">
        <v>2689</v>
      </c>
      <c r="AE673" s="175">
        <v>0</v>
      </c>
      <c r="AK673" s="296" t="s">
        <v>5196</v>
      </c>
      <c r="AL673" s="175">
        <v>1</v>
      </c>
    </row>
    <row r="674" spans="1:38" s="201" customFormat="1" x14ac:dyDescent="0.3">
      <c r="A674" s="226">
        <v>2195</v>
      </c>
      <c r="B674" s="198" t="s">
        <v>1776</v>
      </c>
      <c r="C674" s="198" t="s">
        <v>4342</v>
      </c>
      <c r="D674" s="198" t="s">
        <v>3061</v>
      </c>
      <c r="E674" s="198" t="s">
        <v>1777</v>
      </c>
      <c r="F674" s="198" t="s">
        <v>3187</v>
      </c>
      <c r="G674" s="198" t="s">
        <v>4341</v>
      </c>
      <c r="H674" s="198"/>
      <c r="I674" s="199" t="s">
        <v>1772</v>
      </c>
      <c r="J674" s="198" t="s">
        <v>1773</v>
      </c>
      <c r="K674" s="198" t="s">
        <v>1774</v>
      </c>
      <c r="L674" s="198" t="s">
        <v>4098</v>
      </c>
      <c r="M674" s="198" t="s">
        <v>3190</v>
      </c>
      <c r="N674" s="198" t="s">
        <v>4332</v>
      </c>
      <c r="O674" s="198" t="s">
        <v>3201</v>
      </c>
      <c r="P674" s="198" t="s">
        <v>3192</v>
      </c>
      <c r="Q674" s="198" t="s">
        <v>3193</v>
      </c>
      <c r="R674" s="198" t="s">
        <v>3194</v>
      </c>
      <c r="S674" s="200">
        <v>25723</v>
      </c>
      <c r="T674" s="198"/>
      <c r="U674" s="198" t="s">
        <v>5</v>
      </c>
      <c r="V674" s="198" t="s">
        <v>1778</v>
      </c>
      <c r="W674" s="198" t="s">
        <v>1779</v>
      </c>
      <c r="X674" s="198">
        <v>1</v>
      </c>
      <c r="Y674" s="198">
        <v>1</v>
      </c>
      <c r="Z674" s="198"/>
      <c r="AA674" s="198"/>
      <c r="AB674" s="198">
        <v>230</v>
      </c>
      <c r="AC674" s="201" t="s">
        <v>2689</v>
      </c>
      <c r="AD674" s="201" t="s">
        <v>2689</v>
      </c>
      <c r="AE674" s="201">
        <v>0</v>
      </c>
    </row>
    <row r="675" spans="1:38" s="197" customFormat="1" x14ac:dyDescent="0.3">
      <c r="A675" s="226">
        <v>2280</v>
      </c>
      <c r="B675" s="185" t="s">
        <v>1822</v>
      </c>
      <c r="C675" s="185" t="s">
        <v>4402</v>
      </c>
      <c r="D675" s="185" t="s">
        <v>3061</v>
      </c>
      <c r="E675" s="185" t="s">
        <v>3264</v>
      </c>
      <c r="F675" s="185" t="s">
        <v>3187</v>
      </c>
      <c r="G675" s="185" t="s">
        <v>4210</v>
      </c>
      <c r="H675" s="185"/>
      <c r="I675" s="195" t="s">
        <v>62</v>
      </c>
      <c r="J675" s="185" t="s">
        <v>63</v>
      </c>
      <c r="K675" s="185" t="s">
        <v>287</v>
      </c>
      <c r="L675" s="185" t="s">
        <v>4420</v>
      </c>
      <c r="M675" s="185" t="s">
        <v>3190</v>
      </c>
      <c r="N675" s="185" t="s">
        <v>4332</v>
      </c>
      <c r="O675" s="185" t="s">
        <v>3201</v>
      </c>
      <c r="P675" s="185" t="s">
        <v>3192</v>
      </c>
      <c r="Q675" s="185" t="s">
        <v>3193</v>
      </c>
      <c r="R675" s="185" t="s">
        <v>3194</v>
      </c>
      <c r="S675" s="196">
        <v>39692</v>
      </c>
      <c r="T675" s="185"/>
      <c r="U675" s="185" t="s">
        <v>5</v>
      </c>
      <c r="V675" s="185" t="s">
        <v>1823</v>
      </c>
      <c r="W675" s="185" t="s">
        <v>1821</v>
      </c>
      <c r="X675" s="185"/>
      <c r="Y675" s="185">
        <v>1</v>
      </c>
      <c r="Z675" s="185"/>
      <c r="AA675" s="185"/>
      <c r="AB675" s="185">
        <v>340</v>
      </c>
      <c r="AC675" s="197" t="s">
        <v>2695</v>
      </c>
      <c r="AD675" s="210" t="s">
        <v>2695</v>
      </c>
      <c r="AE675" s="197">
        <v>1</v>
      </c>
      <c r="AG675" s="197">
        <v>1</v>
      </c>
    </row>
    <row r="676" spans="1:38" s="197" customFormat="1" x14ac:dyDescent="0.3">
      <c r="A676" s="226">
        <v>2197</v>
      </c>
      <c r="B676" s="185" t="s">
        <v>991</v>
      </c>
      <c r="C676" s="185" t="s">
        <v>4688</v>
      </c>
      <c r="D676" s="185" t="s">
        <v>3061</v>
      </c>
      <c r="E676" s="185" t="s">
        <v>3451</v>
      </c>
      <c r="F676" s="185" t="s">
        <v>3187</v>
      </c>
      <c r="G676" s="185" t="s">
        <v>4719</v>
      </c>
      <c r="H676" s="185"/>
      <c r="I676" s="195" t="s">
        <v>12</v>
      </c>
      <c r="J676" s="185" t="s">
        <v>13</v>
      </c>
      <c r="K676" s="185" t="s">
        <v>14</v>
      </c>
      <c r="L676" s="185" t="s">
        <v>4615</v>
      </c>
      <c r="M676" s="185" t="s">
        <v>3190</v>
      </c>
      <c r="N676" s="185" t="s">
        <v>4332</v>
      </c>
      <c r="O676" s="185" t="s">
        <v>3201</v>
      </c>
      <c r="P676" s="185" t="s">
        <v>3192</v>
      </c>
      <c r="Q676" s="185" t="s">
        <v>3193</v>
      </c>
      <c r="R676" s="185" t="s">
        <v>3194</v>
      </c>
      <c r="S676" s="196">
        <v>25724</v>
      </c>
      <c r="T676" s="185"/>
      <c r="U676" s="185" t="s">
        <v>958</v>
      </c>
      <c r="V676" s="185" t="s">
        <v>992</v>
      </c>
      <c r="W676" s="185" t="s">
        <v>993</v>
      </c>
      <c r="X676" s="185"/>
      <c r="Y676" s="185">
        <v>1</v>
      </c>
      <c r="Z676" s="185"/>
      <c r="AA676" s="185"/>
      <c r="AB676" s="185">
        <v>211</v>
      </c>
      <c r="AC676" s="197" t="s">
        <v>2689</v>
      </c>
      <c r="AD676" s="197" t="s">
        <v>2689</v>
      </c>
      <c r="AE676" s="197">
        <v>1</v>
      </c>
      <c r="AF676" s="151">
        <v>1</v>
      </c>
    </row>
    <row r="677" spans="1:38" s="197" customFormat="1" x14ac:dyDescent="0.3">
      <c r="A677" s="226">
        <v>2198</v>
      </c>
      <c r="B677" s="185" t="s">
        <v>1346</v>
      </c>
      <c r="C677" s="185" t="s">
        <v>4785</v>
      </c>
      <c r="D677" s="185" t="s">
        <v>478</v>
      </c>
      <c r="E677" s="185" t="s">
        <v>1347</v>
      </c>
      <c r="F677" s="185" t="s">
        <v>3187</v>
      </c>
      <c r="G677" s="185" t="s">
        <v>4211</v>
      </c>
      <c r="H677" s="185"/>
      <c r="I677" s="195" t="s">
        <v>1349</v>
      </c>
      <c r="J677" s="185" t="s">
        <v>1350</v>
      </c>
      <c r="K677" s="185" t="s">
        <v>1351</v>
      </c>
      <c r="L677" s="185" t="s">
        <v>4212</v>
      </c>
      <c r="M677" s="185" t="s">
        <v>3190</v>
      </c>
      <c r="N677" s="185" t="s">
        <v>4332</v>
      </c>
      <c r="O677" s="185" t="s">
        <v>3201</v>
      </c>
      <c r="P677" s="185" t="s">
        <v>3192</v>
      </c>
      <c r="Q677" s="185" t="s">
        <v>3193</v>
      </c>
      <c r="R677" s="185" t="s">
        <v>3194</v>
      </c>
      <c r="S677" s="196">
        <v>40057</v>
      </c>
      <c r="T677" s="185"/>
      <c r="U677" s="185" t="s">
        <v>5</v>
      </c>
      <c r="V677" s="185" t="s">
        <v>1348</v>
      </c>
      <c r="W677" s="185" t="s">
        <v>1352</v>
      </c>
      <c r="X677" s="185">
        <v>1</v>
      </c>
      <c r="Y677" s="185">
        <v>1</v>
      </c>
      <c r="Z677" s="185"/>
      <c r="AA677" s="185"/>
      <c r="AB677" s="185">
        <v>52</v>
      </c>
      <c r="AC677" s="197" t="s">
        <v>2695</v>
      </c>
      <c r="AD677" s="197" t="s">
        <v>2695</v>
      </c>
      <c r="AE677" s="197">
        <v>1</v>
      </c>
      <c r="AI677" s="197">
        <v>1</v>
      </c>
    </row>
    <row r="678" spans="1:38" s="201" customFormat="1" x14ac:dyDescent="0.3">
      <c r="A678" s="226">
        <v>2199</v>
      </c>
      <c r="B678" s="198" t="s">
        <v>1437</v>
      </c>
      <c r="C678" s="198" t="s">
        <v>4693</v>
      </c>
      <c r="D678" s="198" t="s">
        <v>3061</v>
      </c>
      <c r="E678" s="198" t="s">
        <v>2257</v>
      </c>
      <c r="F678" s="198" t="s">
        <v>3187</v>
      </c>
      <c r="G678" s="198" t="s">
        <v>3897</v>
      </c>
      <c r="H678" s="198"/>
      <c r="I678" s="199" t="s">
        <v>54</v>
      </c>
      <c r="J678" s="198" t="s">
        <v>55</v>
      </c>
      <c r="K678" s="198" t="s">
        <v>57</v>
      </c>
      <c r="L678" s="198" t="s">
        <v>3674</v>
      </c>
      <c r="M678" s="198" t="s">
        <v>3190</v>
      </c>
      <c r="N678" s="198" t="s">
        <v>4332</v>
      </c>
      <c r="O678" s="198" t="s">
        <v>3201</v>
      </c>
      <c r="P678" s="198" t="s">
        <v>3192</v>
      </c>
      <c r="Q678" s="198" t="s">
        <v>3193</v>
      </c>
      <c r="R678" s="198" t="s">
        <v>3194</v>
      </c>
      <c r="S678" s="200">
        <v>25724</v>
      </c>
      <c r="T678" s="198"/>
      <c r="U678" s="198" t="s">
        <v>5</v>
      </c>
      <c r="V678" s="198" t="s">
        <v>907</v>
      </c>
      <c r="W678" s="198" t="s">
        <v>1438</v>
      </c>
      <c r="X678" s="198"/>
      <c r="Y678" s="198">
        <v>1</v>
      </c>
      <c r="Z678" s="198"/>
      <c r="AA678" s="198"/>
      <c r="AB678" s="198">
        <v>221</v>
      </c>
      <c r="AC678" s="201" t="s">
        <v>2689</v>
      </c>
      <c r="AD678" s="201" t="s">
        <v>5148</v>
      </c>
      <c r="AE678" s="201">
        <v>0</v>
      </c>
    </row>
    <row r="679" spans="1:38" s="221" customFormat="1" x14ac:dyDescent="0.3">
      <c r="A679" s="226">
        <v>2200</v>
      </c>
      <c r="B679" s="218" t="s">
        <v>4213</v>
      </c>
      <c r="C679" s="218" t="s">
        <v>4980</v>
      </c>
      <c r="D679" s="218" t="s">
        <v>4214</v>
      </c>
      <c r="E679" s="218" t="s">
        <v>523</v>
      </c>
      <c r="F679" s="218" t="s">
        <v>4301</v>
      </c>
      <c r="G679" s="218" t="s">
        <v>3570</v>
      </c>
      <c r="H679" s="218"/>
      <c r="I679" s="219" t="s">
        <v>22</v>
      </c>
      <c r="J679" s="218" t="s">
        <v>395</v>
      </c>
      <c r="K679" s="218" t="s">
        <v>396</v>
      </c>
      <c r="L679" s="218" t="s">
        <v>4906</v>
      </c>
      <c r="M679" s="218" t="s">
        <v>3190</v>
      </c>
      <c r="N679" s="218" t="s">
        <v>4332</v>
      </c>
      <c r="O679" s="218" t="s">
        <v>4215</v>
      </c>
      <c r="P679" s="218" t="s">
        <v>3192</v>
      </c>
      <c r="Q679" s="218" t="s">
        <v>3193</v>
      </c>
      <c r="R679" s="218" t="s">
        <v>3194</v>
      </c>
      <c r="S679" s="220">
        <v>40634</v>
      </c>
      <c r="T679" s="218">
        <v>1</v>
      </c>
      <c r="U679" s="218" t="s">
        <v>82</v>
      </c>
      <c r="V679" s="218" t="s">
        <v>5106</v>
      </c>
      <c r="W679" s="218" t="s">
        <v>5107</v>
      </c>
      <c r="X679" s="218"/>
      <c r="Y679" s="218"/>
      <c r="Z679" s="218">
        <v>1</v>
      </c>
      <c r="AA679" s="218"/>
      <c r="AB679" s="218">
        <v>31</v>
      </c>
      <c r="AC679" s="221" t="s">
        <v>3057</v>
      </c>
      <c r="AD679" s="221" t="s">
        <v>3057</v>
      </c>
      <c r="AE679" s="221">
        <v>0</v>
      </c>
      <c r="AK679" s="221" t="s">
        <v>5174</v>
      </c>
      <c r="AL679" s="221">
        <v>1</v>
      </c>
    </row>
    <row r="680" spans="1:38" s="197" customFormat="1" x14ac:dyDescent="0.3">
      <c r="A680" s="226">
        <v>2201</v>
      </c>
      <c r="B680" s="185" t="s">
        <v>1442</v>
      </c>
      <c r="C680" s="185" t="s">
        <v>4843</v>
      </c>
      <c r="D680" s="185" t="s">
        <v>3267</v>
      </c>
      <c r="E680" s="185" t="s">
        <v>1443</v>
      </c>
      <c r="F680" s="185" t="s">
        <v>4301</v>
      </c>
      <c r="G680" s="185" t="s">
        <v>4216</v>
      </c>
      <c r="H680" s="185"/>
      <c r="I680" s="195" t="s">
        <v>316</v>
      </c>
      <c r="J680" s="185" t="s">
        <v>317</v>
      </c>
      <c r="K680" s="185" t="s">
        <v>318</v>
      </c>
      <c r="L680" s="185" t="s">
        <v>3266</v>
      </c>
      <c r="M680" s="185" t="s">
        <v>3190</v>
      </c>
      <c r="N680" s="185" t="s">
        <v>4332</v>
      </c>
      <c r="O680" s="185" t="s">
        <v>3201</v>
      </c>
      <c r="P680" s="185" t="s">
        <v>3192</v>
      </c>
      <c r="Q680" s="185" t="s">
        <v>3193</v>
      </c>
      <c r="R680" s="185" t="s">
        <v>3194</v>
      </c>
      <c r="S680" s="196">
        <v>26011</v>
      </c>
      <c r="T680" s="185"/>
      <c r="U680" s="185" t="s">
        <v>0</v>
      </c>
      <c r="V680" s="185" t="s">
        <v>1444</v>
      </c>
      <c r="W680" s="185" t="s">
        <v>1445</v>
      </c>
      <c r="X680" s="185">
        <v>1</v>
      </c>
      <c r="Y680" s="185">
        <v>1</v>
      </c>
      <c r="Z680" s="185"/>
      <c r="AA680" s="185"/>
      <c r="AB680" s="185">
        <v>243</v>
      </c>
      <c r="AC680" s="197" t="s">
        <v>3058</v>
      </c>
      <c r="AD680" s="197" t="s">
        <v>5148</v>
      </c>
      <c r="AE680" s="197">
        <v>1</v>
      </c>
      <c r="AG680" s="197">
        <v>1</v>
      </c>
    </row>
    <row r="681" spans="1:38" s="197" customFormat="1" x14ac:dyDescent="0.3">
      <c r="A681" s="226">
        <v>2202</v>
      </c>
      <c r="B681" s="185" t="s">
        <v>2660</v>
      </c>
      <c r="C681" s="185" t="s">
        <v>4689</v>
      </c>
      <c r="D681" s="185" t="s">
        <v>3061</v>
      </c>
      <c r="E681" s="185" t="s">
        <v>1019</v>
      </c>
      <c r="F681" s="185" t="s">
        <v>3187</v>
      </c>
      <c r="G681" s="185" t="s">
        <v>4217</v>
      </c>
      <c r="H681" s="185"/>
      <c r="I681" s="195" t="s">
        <v>12</v>
      </c>
      <c r="J681" s="185" t="s">
        <v>13</v>
      </c>
      <c r="K681" s="185" t="s">
        <v>14</v>
      </c>
      <c r="L681" s="185" t="s">
        <v>4615</v>
      </c>
      <c r="M681" s="185" t="s">
        <v>3217</v>
      </c>
      <c r="N681" s="185" t="s">
        <v>4332</v>
      </c>
      <c r="O681" s="185" t="s">
        <v>3201</v>
      </c>
      <c r="P681" s="185" t="s">
        <v>3192</v>
      </c>
      <c r="Q681" s="185" t="s">
        <v>3193</v>
      </c>
      <c r="R681" s="185" t="s">
        <v>3194</v>
      </c>
      <c r="S681" s="196">
        <v>41153</v>
      </c>
      <c r="T681" s="185">
        <v>1</v>
      </c>
      <c r="U681" s="185" t="s">
        <v>5</v>
      </c>
      <c r="V681" s="185" t="s">
        <v>2329</v>
      </c>
      <c r="W681" s="185" t="s">
        <v>147</v>
      </c>
      <c r="X681" s="185"/>
      <c r="Y681" s="185">
        <v>1</v>
      </c>
      <c r="Z681" s="185"/>
      <c r="AA681" s="185"/>
      <c r="AB681" s="185">
        <v>288</v>
      </c>
      <c r="AC681" s="197" t="s">
        <v>2689</v>
      </c>
      <c r="AD681" s="197" t="s">
        <v>2689</v>
      </c>
      <c r="AE681" s="197">
        <v>1</v>
      </c>
      <c r="AG681" s="197">
        <v>1</v>
      </c>
    </row>
    <row r="682" spans="1:38" s="201" customFormat="1" x14ac:dyDescent="0.3">
      <c r="A682" s="226">
        <v>2203</v>
      </c>
      <c r="B682" s="198" t="s">
        <v>1419</v>
      </c>
      <c r="C682" s="198" t="s">
        <v>4481</v>
      </c>
      <c r="D682" s="198" t="s">
        <v>3267</v>
      </c>
      <c r="E682" s="198" t="s">
        <v>1214</v>
      </c>
      <c r="F682" s="198" t="s">
        <v>4301</v>
      </c>
      <c r="G682" s="198" t="s">
        <v>4327</v>
      </c>
      <c r="H682" s="198"/>
      <c r="I682" s="199" t="s">
        <v>54</v>
      </c>
      <c r="J682" s="198" t="s">
        <v>55</v>
      </c>
      <c r="K682" s="198" t="s">
        <v>57</v>
      </c>
      <c r="L682" s="198" t="s">
        <v>3674</v>
      </c>
      <c r="M682" s="198" t="s">
        <v>3190</v>
      </c>
      <c r="N682" s="198" t="s">
        <v>4332</v>
      </c>
      <c r="O682" s="198" t="s">
        <v>3201</v>
      </c>
      <c r="P682" s="198" t="s">
        <v>3192</v>
      </c>
      <c r="Q682" s="198" t="s">
        <v>3193</v>
      </c>
      <c r="R682" s="198" t="s">
        <v>3194</v>
      </c>
      <c r="S682" s="200">
        <v>26015</v>
      </c>
      <c r="T682" s="198"/>
      <c r="U682" s="198" t="s">
        <v>0</v>
      </c>
      <c r="V682" s="198" t="s">
        <v>333</v>
      </c>
      <c r="W682" s="198" t="s">
        <v>1420</v>
      </c>
      <c r="X682" s="198">
        <v>1</v>
      </c>
      <c r="Y682" s="198">
        <v>1</v>
      </c>
      <c r="Z682" s="198"/>
      <c r="AA682" s="198"/>
      <c r="AB682" s="198">
        <v>249</v>
      </c>
      <c r="AC682" s="201" t="s">
        <v>2689</v>
      </c>
      <c r="AD682" s="201" t="s">
        <v>5148</v>
      </c>
      <c r="AE682" s="201">
        <v>0</v>
      </c>
    </row>
    <row r="683" spans="1:38" s="201" customFormat="1" x14ac:dyDescent="0.3">
      <c r="A683" s="226">
        <v>2204</v>
      </c>
      <c r="B683" s="198" t="s">
        <v>2662</v>
      </c>
      <c r="C683" s="198" t="s">
        <v>4396</v>
      </c>
      <c r="D683" s="198" t="s">
        <v>3061</v>
      </c>
      <c r="E683" s="198"/>
      <c r="F683" s="198" t="s">
        <v>3187</v>
      </c>
      <c r="G683" s="198" t="s">
        <v>3188</v>
      </c>
      <c r="H683" s="198"/>
      <c r="I683" s="199" t="s">
        <v>48</v>
      </c>
      <c r="J683" s="198" t="s">
        <v>2663</v>
      </c>
      <c r="K683" s="198" t="s">
        <v>501</v>
      </c>
      <c r="L683" s="198" t="s">
        <v>4218</v>
      </c>
      <c r="M683" s="198" t="s">
        <v>3190</v>
      </c>
      <c r="N683" s="198" t="s">
        <v>4332</v>
      </c>
      <c r="O683" s="198" t="s">
        <v>3201</v>
      </c>
      <c r="P683" s="198" t="s">
        <v>3192</v>
      </c>
      <c r="Q683" s="198" t="s">
        <v>3193</v>
      </c>
      <c r="R683" s="198" t="s">
        <v>3194</v>
      </c>
      <c r="S683" s="200">
        <v>41883</v>
      </c>
      <c r="T683" s="198"/>
      <c r="U683" s="198" t="s">
        <v>5</v>
      </c>
      <c r="V683" s="198" t="s">
        <v>2664</v>
      </c>
      <c r="W683" s="198"/>
      <c r="X683" s="198"/>
      <c r="Y683" s="198"/>
      <c r="Z683" s="198">
        <v>1</v>
      </c>
      <c r="AA683" s="198"/>
      <c r="AB683" s="198">
        <v>17</v>
      </c>
      <c r="AC683" s="201" t="s">
        <v>4988</v>
      </c>
      <c r="AD683" s="201" t="s">
        <v>3072</v>
      </c>
      <c r="AE683" s="201">
        <v>0</v>
      </c>
    </row>
    <row r="684" spans="1:38" s="201" customFormat="1" x14ac:dyDescent="0.3">
      <c r="A684" s="226">
        <v>2205</v>
      </c>
      <c r="B684" s="198" t="s">
        <v>84</v>
      </c>
      <c r="C684" s="198" t="s">
        <v>4936</v>
      </c>
      <c r="D684" s="198" t="s">
        <v>3267</v>
      </c>
      <c r="E684" s="198" t="s">
        <v>85</v>
      </c>
      <c r="F684" s="198" t="s">
        <v>4301</v>
      </c>
      <c r="G684" s="198" t="s">
        <v>4944</v>
      </c>
      <c r="H684" s="198"/>
      <c r="I684" s="199" t="s">
        <v>75</v>
      </c>
      <c r="J684" s="198" t="s">
        <v>73</v>
      </c>
      <c r="K684" s="198" t="s">
        <v>76</v>
      </c>
      <c r="L684" s="198" t="s">
        <v>4931</v>
      </c>
      <c r="M684" s="198" t="s">
        <v>3190</v>
      </c>
      <c r="N684" s="198" t="s">
        <v>4332</v>
      </c>
      <c r="O684" s="198" t="s">
        <v>3201</v>
      </c>
      <c r="P684" s="198" t="s">
        <v>3192</v>
      </c>
      <c r="Q684" s="198" t="s">
        <v>3193</v>
      </c>
      <c r="R684" s="198" t="s">
        <v>3194</v>
      </c>
      <c r="S684" s="200">
        <v>26015</v>
      </c>
      <c r="T684" s="198"/>
      <c r="U684" s="198" t="s">
        <v>0</v>
      </c>
      <c r="V684" s="198" t="s">
        <v>86</v>
      </c>
      <c r="W684" s="198" t="s">
        <v>87</v>
      </c>
      <c r="X684" s="198">
        <v>1</v>
      </c>
      <c r="Y684" s="198">
        <v>1</v>
      </c>
      <c r="Z684" s="198"/>
      <c r="AA684" s="198"/>
      <c r="AB684" s="198">
        <v>157</v>
      </c>
      <c r="AC684" s="201" t="s">
        <v>2689</v>
      </c>
      <c r="AD684" s="201" t="s">
        <v>2689</v>
      </c>
      <c r="AE684" s="201">
        <v>0</v>
      </c>
    </row>
    <row r="685" spans="1:38" s="221" customFormat="1" x14ac:dyDescent="0.3">
      <c r="A685" s="226">
        <v>2206</v>
      </c>
      <c r="B685" s="218" t="s">
        <v>4219</v>
      </c>
      <c r="C685" s="218" t="s">
        <v>5002</v>
      </c>
      <c r="D685" s="218" t="s">
        <v>3481</v>
      </c>
      <c r="E685" s="218" t="s">
        <v>82</v>
      </c>
      <c r="F685" s="218" t="s">
        <v>3187</v>
      </c>
      <c r="G685" s="218" t="s">
        <v>4220</v>
      </c>
      <c r="H685" s="218"/>
      <c r="I685" s="219" t="s">
        <v>75</v>
      </c>
      <c r="J685" s="218" t="s">
        <v>73</v>
      </c>
      <c r="K685" s="218" t="s">
        <v>76</v>
      </c>
      <c r="L685" s="218" t="s">
        <v>4931</v>
      </c>
      <c r="M685" s="218" t="s">
        <v>3190</v>
      </c>
      <c r="N685" s="218" t="s">
        <v>3205</v>
      </c>
      <c r="O685" s="218" t="s">
        <v>3483</v>
      </c>
      <c r="P685" s="218" t="s">
        <v>3192</v>
      </c>
      <c r="Q685" s="218" t="s">
        <v>3193</v>
      </c>
      <c r="R685" s="218" t="s">
        <v>3194</v>
      </c>
      <c r="S685" s="220">
        <v>42795</v>
      </c>
      <c r="T685" s="218">
        <v>2</v>
      </c>
      <c r="U685" s="218" t="s">
        <v>82</v>
      </c>
      <c r="V685" s="218" t="s">
        <v>83</v>
      </c>
      <c r="W685" s="218" t="s">
        <v>80</v>
      </c>
      <c r="X685" s="218"/>
      <c r="Y685" s="218"/>
      <c r="Z685" s="218">
        <v>1</v>
      </c>
      <c r="AA685" s="218"/>
      <c r="AB685" s="218">
        <v>64</v>
      </c>
      <c r="AC685" s="221" t="s">
        <v>2689</v>
      </c>
      <c r="AD685" s="221" t="s">
        <v>2689</v>
      </c>
      <c r="AE685" s="221">
        <v>0</v>
      </c>
      <c r="AK685" s="221" t="s">
        <v>5191</v>
      </c>
      <c r="AL685" s="221">
        <v>1</v>
      </c>
    </row>
    <row r="686" spans="1:38" s="197" customFormat="1" x14ac:dyDescent="0.3">
      <c r="A686" s="226">
        <v>2207</v>
      </c>
      <c r="B686" s="185" t="s">
        <v>2042</v>
      </c>
      <c r="C686" s="185" t="s">
        <v>4380</v>
      </c>
      <c r="D686" s="185" t="s">
        <v>3269</v>
      </c>
      <c r="E686" s="185" t="s">
        <v>1214</v>
      </c>
      <c r="F686" s="185" t="s">
        <v>4301</v>
      </c>
      <c r="G686" s="185" t="s">
        <v>4221</v>
      </c>
      <c r="H686" s="185"/>
      <c r="I686" s="195" t="s">
        <v>15</v>
      </c>
      <c r="J686" s="185" t="s">
        <v>16</v>
      </c>
      <c r="K686" s="185" t="s">
        <v>17</v>
      </c>
      <c r="L686" s="185" t="s">
        <v>4365</v>
      </c>
      <c r="M686" s="185" t="s">
        <v>3190</v>
      </c>
      <c r="N686" s="185" t="s">
        <v>4332</v>
      </c>
      <c r="O686" s="185" t="s">
        <v>3201</v>
      </c>
      <c r="P686" s="185" t="s">
        <v>3192</v>
      </c>
      <c r="Q686" s="185" t="s">
        <v>3193</v>
      </c>
      <c r="R686" s="185" t="s">
        <v>3194</v>
      </c>
      <c r="S686" s="196">
        <v>26000</v>
      </c>
      <c r="T686" s="185"/>
      <c r="U686" s="185" t="s">
        <v>0</v>
      </c>
      <c r="V686" s="185" t="s">
        <v>333</v>
      </c>
      <c r="W686" s="185" t="s">
        <v>2043</v>
      </c>
      <c r="X686" s="185">
        <v>1</v>
      </c>
      <c r="Y686" s="185">
        <v>1</v>
      </c>
      <c r="Z686" s="185"/>
      <c r="AA686" s="185"/>
      <c r="AB686" s="185">
        <v>447</v>
      </c>
      <c r="AC686" s="197" t="s">
        <v>3057</v>
      </c>
      <c r="AD686" s="197" t="s">
        <v>3057</v>
      </c>
      <c r="AE686" s="197">
        <v>1</v>
      </c>
      <c r="AI686" s="197">
        <v>1</v>
      </c>
    </row>
    <row r="687" spans="1:38" s="221" customFormat="1" x14ac:dyDescent="0.3">
      <c r="A687" s="226">
        <v>2208</v>
      </c>
      <c r="B687" s="218" t="s">
        <v>4222</v>
      </c>
      <c r="C687" s="218" t="s">
        <v>5128</v>
      </c>
      <c r="D687" s="218" t="s">
        <v>3267</v>
      </c>
      <c r="E687" s="218" t="s">
        <v>4223</v>
      </c>
      <c r="F687" s="218" t="s">
        <v>4301</v>
      </c>
      <c r="G687" s="218" t="s">
        <v>4224</v>
      </c>
      <c r="H687" s="218"/>
      <c r="I687" s="219" t="s">
        <v>192</v>
      </c>
      <c r="J687" s="218" t="s">
        <v>2482</v>
      </c>
      <c r="K687" s="218" t="s">
        <v>2484</v>
      </c>
      <c r="L687" s="218" t="s">
        <v>3305</v>
      </c>
      <c r="M687" s="218" t="s">
        <v>3190</v>
      </c>
      <c r="N687" s="218" t="s">
        <v>3205</v>
      </c>
      <c r="O687" s="218" t="s">
        <v>3201</v>
      </c>
      <c r="P687" s="218" t="s">
        <v>3192</v>
      </c>
      <c r="Q687" s="218" t="s">
        <v>3193</v>
      </c>
      <c r="R687" s="218" t="s">
        <v>3194</v>
      </c>
      <c r="S687" s="220">
        <v>43344</v>
      </c>
      <c r="T687" s="218"/>
      <c r="U687" s="218"/>
      <c r="V687" s="218"/>
      <c r="W687" s="218"/>
      <c r="X687" s="218"/>
      <c r="Y687" s="218">
        <v>1</v>
      </c>
      <c r="Z687" s="218"/>
      <c r="AA687" s="218"/>
      <c r="AB687" s="218">
        <v>64</v>
      </c>
      <c r="AC687" s="221" t="s">
        <v>2689</v>
      </c>
      <c r="AD687" s="221" t="s">
        <v>2689</v>
      </c>
      <c r="AE687" s="221">
        <v>0</v>
      </c>
      <c r="AK687" s="221" t="s">
        <v>5174</v>
      </c>
      <c r="AL687" s="221">
        <v>1</v>
      </c>
    </row>
    <row r="688" spans="1:38" s="221" customFormat="1" x14ac:dyDescent="0.3">
      <c r="A688" s="226">
        <v>2274</v>
      </c>
      <c r="B688" s="218" t="s">
        <v>5024</v>
      </c>
      <c r="C688" s="218" t="s">
        <v>5127</v>
      </c>
      <c r="D688" s="218" t="s">
        <v>4214</v>
      </c>
      <c r="E688" s="218" t="s">
        <v>4223</v>
      </c>
      <c r="F688" s="218" t="s">
        <v>4301</v>
      </c>
      <c r="G688" s="218" t="s">
        <v>4224</v>
      </c>
      <c r="H688" s="218"/>
      <c r="I688" s="219" t="s">
        <v>192</v>
      </c>
      <c r="J688" s="218" t="s">
        <v>2482</v>
      </c>
      <c r="K688" s="218" t="s">
        <v>2484</v>
      </c>
      <c r="L688" s="218" t="s">
        <v>3305</v>
      </c>
      <c r="M688" s="218" t="s">
        <v>3217</v>
      </c>
      <c r="N688" s="218" t="s">
        <v>3205</v>
      </c>
      <c r="O688" s="218" t="s">
        <v>3199</v>
      </c>
      <c r="P688" s="218" t="s">
        <v>3192</v>
      </c>
      <c r="Q688" s="218" t="s">
        <v>3193</v>
      </c>
      <c r="R688" s="218" t="s">
        <v>3194</v>
      </c>
      <c r="S688" s="220">
        <v>43344</v>
      </c>
      <c r="T688" s="218">
        <v>1</v>
      </c>
      <c r="U688" s="218"/>
      <c r="V688" s="218"/>
      <c r="W688" s="218"/>
      <c r="X688" s="218"/>
      <c r="Y688" s="218"/>
      <c r="Z688" s="218">
        <v>1</v>
      </c>
      <c r="AA688" s="218"/>
      <c r="AB688" s="218">
        <v>0</v>
      </c>
      <c r="AC688" s="221" t="s">
        <v>2689</v>
      </c>
      <c r="AD688" s="221" t="s">
        <v>2689</v>
      </c>
      <c r="AE688" s="221">
        <v>0</v>
      </c>
      <c r="AK688" s="221" t="s">
        <v>5174</v>
      </c>
      <c r="AL688" s="221">
        <v>1</v>
      </c>
    </row>
    <row r="689" spans="1:38" s="197" customFormat="1" x14ac:dyDescent="0.3">
      <c r="A689" s="226">
        <v>2209</v>
      </c>
      <c r="B689" s="185" t="s">
        <v>846</v>
      </c>
      <c r="C689" s="185" t="s">
        <v>4465</v>
      </c>
      <c r="D689" s="185" t="s">
        <v>3267</v>
      </c>
      <c r="E689" s="185" t="s">
        <v>847</v>
      </c>
      <c r="F689" s="185" t="s">
        <v>4301</v>
      </c>
      <c r="G689" s="185" t="s">
        <v>4475</v>
      </c>
      <c r="H689" s="185"/>
      <c r="I689" s="195" t="s">
        <v>253</v>
      </c>
      <c r="J689" s="185" t="s">
        <v>254</v>
      </c>
      <c r="K689" s="185" t="s">
        <v>255</v>
      </c>
      <c r="L689" s="185" t="s">
        <v>2670</v>
      </c>
      <c r="M689" s="185" t="s">
        <v>3190</v>
      </c>
      <c r="N689" s="185" t="s">
        <v>3205</v>
      </c>
      <c r="O689" s="185" t="s">
        <v>3201</v>
      </c>
      <c r="P689" s="185" t="s">
        <v>3192</v>
      </c>
      <c r="Q689" s="185" t="s">
        <v>3193</v>
      </c>
      <c r="R689" s="185" t="s">
        <v>3194</v>
      </c>
      <c r="S689" s="196">
        <v>26001</v>
      </c>
      <c r="T689" s="185"/>
      <c r="U689" s="185" t="s">
        <v>0</v>
      </c>
      <c r="V689" s="185" t="s">
        <v>848</v>
      </c>
      <c r="W689" s="185" t="s">
        <v>849</v>
      </c>
      <c r="X689" s="185"/>
      <c r="Y689" s="185">
        <v>1</v>
      </c>
      <c r="Z689" s="185"/>
      <c r="AA689" s="185"/>
      <c r="AB689" s="185">
        <v>217</v>
      </c>
      <c r="AC689" s="197" t="s">
        <v>3058</v>
      </c>
      <c r="AD689" s="197" t="s">
        <v>5148</v>
      </c>
      <c r="AE689" s="197">
        <v>1</v>
      </c>
      <c r="AG689" s="197">
        <v>1</v>
      </c>
    </row>
    <row r="690" spans="1:38" s="221" customFormat="1" x14ac:dyDescent="0.3">
      <c r="A690" s="226">
        <v>2210</v>
      </c>
      <c r="B690" s="218" t="s">
        <v>4225</v>
      </c>
      <c r="C690" s="218" t="s">
        <v>5042</v>
      </c>
      <c r="D690" s="218" t="s">
        <v>3267</v>
      </c>
      <c r="E690" s="218" t="s">
        <v>4594</v>
      </c>
      <c r="F690" s="218" t="s">
        <v>4301</v>
      </c>
      <c r="G690" s="218" t="s">
        <v>4578</v>
      </c>
      <c r="H690" s="218"/>
      <c r="I690" s="219" t="s">
        <v>501</v>
      </c>
      <c r="J690" s="218" t="s">
        <v>1135</v>
      </c>
      <c r="K690" s="218" t="s">
        <v>1136</v>
      </c>
      <c r="L690" s="218" t="s">
        <v>3151</v>
      </c>
      <c r="M690" s="218" t="s">
        <v>3190</v>
      </c>
      <c r="N690" s="218" t="s">
        <v>4332</v>
      </c>
      <c r="O690" s="218" t="s">
        <v>3201</v>
      </c>
      <c r="P690" s="218" t="s">
        <v>3192</v>
      </c>
      <c r="Q690" s="218" t="s">
        <v>3193</v>
      </c>
      <c r="R690" s="218" t="s">
        <v>3194</v>
      </c>
      <c r="S690" s="220">
        <v>43344</v>
      </c>
      <c r="T690" s="218"/>
      <c r="U690" s="218"/>
      <c r="V690" s="218"/>
      <c r="W690" s="218"/>
      <c r="X690" s="218"/>
      <c r="Y690" s="218">
        <v>1</v>
      </c>
      <c r="Z690" s="218"/>
      <c r="AA690" s="218"/>
      <c r="AB690" s="218">
        <v>14</v>
      </c>
      <c r="AC690" s="221" t="s">
        <v>2689</v>
      </c>
      <c r="AD690" s="221" t="s">
        <v>2689</v>
      </c>
      <c r="AE690" s="221">
        <v>1</v>
      </c>
      <c r="AH690" s="221">
        <v>1</v>
      </c>
      <c r="AK690" s="221" t="s">
        <v>5174</v>
      </c>
      <c r="AL690" s="221">
        <v>1</v>
      </c>
    </row>
    <row r="691" spans="1:38" s="197" customFormat="1" x14ac:dyDescent="0.3">
      <c r="A691" s="226">
        <v>2211</v>
      </c>
      <c r="B691" s="185" t="s">
        <v>320</v>
      </c>
      <c r="C691" s="185" t="s">
        <v>4519</v>
      </c>
      <c r="D691" s="185" t="s">
        <v>3061</v>
      </c>
      <c r="E691" s="185" t="s">
        <v>321</v>
      </c>
      <c r="F691" s="185" t="s">
        <v>3187</v>
      </c>
      <c r="G691" s="185" t="s">
        <v>4226</v>
      </c>
      <c r="H691" s="185"/>
      <c r="I691" s="195" t="s">
        <v>323</v>
      </c>
      <c r="J691" s="185" t="s">
        <v>324</v>
      </c>
      <c r="K691" s="185" t="s">
        <v>325</v>
      </c>
      <c r="L691" s="185" t="s">
        <v>2668</v>
      </c>
      <c r="M691" s="185" t="s">
        <v>3190</v>
      </c>
      <c r="N691" s="185" t="s">
        <v>4332</v>
      </c>
      <c r="O691" s="185" t="s">
        <v>3201</v>
      </c>
      <c r="P691" s="185" t="s">
        <v>3192</v>
      </c>
      <c r="Q691" s="185" t="s">
        <v>3193</v>
      </c>
      <c r="R691" s="185" t="s">
        <v>3194</v>
      </c>
      <c r="S691" s="196">
        <v>26204</v>
      </c>
      <c r="T691" s="185"/>
      <c r="U691" s="185" t="s">
        <v>5</v>
      </c>
      <c r="V691" s="185" t="s">
        <v>322</v>
      </c>
      <c r="W691" s="185" t="s">
        <v>2161</v>
      </c>
      <c r="X691" s="185"/>
      <c r="Y691" s="185">
        <v>1</v>
      </c>
      <c r="Z691" s="185"/>
      <c r="AA691" s="185"/>
      <c r="AB691" s="185">
        <v>174</v>
      </c>
      <c r="AC691" s="197" t="s">
        <v>2689</v>
      </c>
      <c r="AD691" s="197" t="s">
        <v>2689</v>
      </c>
      <c r="AE691" s="197">
        <v>1</v>
      </c>
      <c r="AI691" s="197">
        <v>1</v>
      </c>
    </row>
    <row r="692" spans="1:38" s="201" customFormat="1" x14ac:dyDescent="0.3">
      <c r="A692" s="226">
        <v>2212</v>
      </c>
      <c r="B692" s="198" t="s">
        <v>4227</v>
      </c>
      <c r="C692" s="198" t="s">
        <v>4894</v>
      </c>
      <c r="D692" s="198" t="s">
        <v>3254</v>
      </c>
      <c r="E692" s="198" t="s">
        <v>4228</v>
      </c>
      <c r="F692" s="198" t="s">
        <v>3187</v>
      </c>
      <c r="G692" s="198" t="s">
        <v>3995</v>
      </c>
      <c r="H692" s="198"/>
      <c r="I692" s="199" t="s">
        <v>264</v>
      </c>
      <c r="J692" s="198" t="s">
        <v>265</v>
      </c>
      <c r="K692" s="198" t="s">
        <v>266</v>
      </c>
      <c r="L692" s="198" t="s">
        <v>4889</v>
      </c>
      <c r="M692" s="198" t="s">
        <v>3217</v>
      </c>
      <c r="N692" s="198" t="s">
        <v>3205</v>
      </c>
      <c r="O692" s="198" t="s">
        <v>3254</v>
      </c>
      <c r="P692" s="198" t="s">
        <v>3192</v>
      </c>
      <c r="Q692" s="198" t="s">
        <v>3193</v>
      </c>
      <c r="R692" s="198" t="s">
        <v>3194</v>
      </c>
      <c r="S692" s="200">
        <v>44032</v>
      </c>
      <c r="T692" s="198">
        <v>1</v>
      </c>
      <c r="U692" s="198" t="s">
        <v>184</v>
      </c>
      <c r="V692" s="198" t="s">
        <v>5100</v>
      </c>
      <c r="W692" s="198" t="s">
        <v>5101</v>
      </c>
      <c r="X692" s="198"/>
      <c r="Y692" s="198"/>
      <c r="Z692" s="198"/>
      <c r="AA692" s="198">
        <v>1</v>
      </c>
      <c r="AB692" s="198">
        <v>604</v>
      </c>
      <c r="AC692" s="201" t="s">
        <v>2687</v>
      </c>
      <c r="AD692" s="201" t="s">
        <v>2687</v>
      </c>
      <c r="AE692" s="151">
        <v>0</v>
      </c>
    </row>
    <row r="693" spans="1:38" s="221" customFormat="1" x14ac:dyDescent="0.3">
      <c r="A693" s="226">
        <v>2017</v>
      </c>
      <c r="B693" s="218" t="s">
        <v>5176</v>
      </c>
      <c r="C693" s="218" t="s">
        <v>5099</v>
      </c>
      <c r="D693" s="218" t="s">
        <v>3354</v>
      </c>
      <c r="E693" s="218" t="s">
        <v>4228</v>
      </c>
      <c r="F693" s="218" t="s">
        <v>3187</v>
      </c>
      <c r="G693" s="218" t="s">
        <v>3995</v>
      </c>
      <c r="H693" s="218"/>
      <c r="I693" s="219" t="s">
        <v>264</v>
      </c>
      <c r="J693" s="218" t="s">
        <v>265</v>
      </c>
      <c r="K693" s="218" t="s">
        <v>266</v>
      </c>
      <c r="L693" s="218" t="s">
        <v>4889</v>
      </c>
      <c r="M693" s="218" t="s">
        <v>3217</v>
      </c>
      <c r="N693" s="218" t="s">
        <v>3205</v>
      </c>
      <c r="O693" s="218" t="s">
        <v>3254</v>
      </c>
      <c r="P693" s="218" t="s">
        <v>3192</v>
      </c>
      <c r="Q693" s="218" t="s">
        <v>3193</v>
      </c>
      <c r="R693" s="218" t="s">
        <v>3194</v>
      </c>
      <c r="S693" s="220">
        <v>44032</v>
      </c>
      <c r="T693" s="218">
        <v>2</v>
      </c>
      <c r="U693" s="218" t="s">
        <v>184</v>
      </c>
      <c r="V693" s="218" t="s">
        <v>5100</v>
      </c>
      <c r="W693" s="218" t="s">
        <v>5101</v>
      </c>
      <c r="X693" s="218"/>
      <c r="Y693" s="218"/>
      <c r="Z693" s="218"/>
      <c r="AA693" s="218">
        <v>1</v>
      </c>
      <c r="AB693" s="218">
        <v>70</v>
      </c>
      <c r="AC693" s="221" t="s">
        <v>2687</v>
      </c>
      <c r="AD693" s="221" t="s">
        <v>2687</v>
      </c>
      <c r="AE693" s="151">
        <v>0</v>
      </c>
      <c r="AK693" s="221" t="s">
        <v>5174</v>
      </c>
      <c r="AL693" s="221">
        <v>1</v>
      </c>
    </row>
    <row r="694" spans="1:38" s="201" customFormat="1" x14ac:dyDescent="0.3">
      <c r="A694" s="226">
        <v>2213</v>
      </c>
      <c r="B694" s="198" t="s">
        <v>1645</v>
      </c>
      <c r="C694" s="198" t="s">
        <v>3185</v>
      </c>
      <c r="D694" s="198" t="s">
        <v>3186</v>
      </c>
      <c r="E694" s="198"/>
      <c r="F694" s="198" t="s">
        <v>3187</v>
      </c>
      <c r="G694" s="198" t="s">
        <v>4229</v>
      </c>
      <c r="H694" s="198"/>
      <c r="I694" s="199" t="s">
        <v>197</v>
      </c>
      <c r="J694" s="198" t="s">
        <v>1641</v>
      </c>
      <c r="K694" s="198" t="s">
        <v>1643</v>
      </c>
      <c r="L694" s="198" t="s">
        <v>4230</v>
      </c>
      <c r="M694" s="198" t="s">
        <v>3190</v>
      </c>
      <c r="N694" s="198" t="s">
        <v>4332</v>
      </c>
      <c r="O694" s="198" t="s">
        <v>3191</v>
      </c>
      <c r="P694" s="198" t="s">
        <v>3192</v>
      </c>
      <c r="Q694" s="198" t="s">
        <v>3193</v>
      </c>
      <c r="R694" s="198" t="s">
        <v>3194</v>
      </c>
      <c r="S694" s="200">
        <v>26204</v>
      </c>
      <c r="T694" s="198"/>
      <c r="U694" s="198" t="s">
        <v>19</v>
      </c>
      <c r="V694" s="198" t="s">
        <v>1646</v>
      </c>
      <c r="W694" s="198" t="s">
        <v>1647</v>
      </c>
      <c r="X694" s="198">
        <v>1</v>
      </c>
      <c r="Y694" s="198"/>
      <c r="Z694" s="198"/>
      <c r="AA694" s="198"/>
      <c r="AB694" s="198">
        <v>47</v>
      </c>
      <c r="AC694" s="201" t="s">
        <v>2702</v>
      </c>
      <c r="AD694" s="201" t="s">
        <v>5142</v>
      </c>
      <c r="AE694" s="201">
        <v>0</v>
      </c>
    </row>
    <row r="695" spans="1:38" s="221" customFormat="1" x14ac:dyDescent="0.3">
      <c r="A695" s="226">
        <v>2214</v>
      </c>
      <c r="B695" s="218" t="s">
        <v>4231</v>
      </c>
      <c r="C695" s="218" t="s">
        <v>4508</v>
      </c>
      <c r="D695" s="218" t="s">
        <v>3197</v>
      </c>
      <c r="E695" s="218" t="s">
        <v>3575</v>
      </c>
      <c r="F695" s="218" t="s">
        <v>4301</v>
      </c>
      <c r="G695" s="218" t="s">
        <v>3576</v>
      </c>
      <c r="H695" s="218"/>
      <c r="I695" s="219" t="s">
        <v>1602</v>
      </c>
      <c r="J695" s="218" t="s">
        <v>1603</v>
      </c>
      <c r="K695" s="218" t="s">
        <v>1604</v>
      </c>
      <c r="L695" s="218" t="s">
        <v>3250</v>
      </c>
      <c r="M695" s="218" t="s">
        <v>3190</v>
      </c>
      <c r="N695" s="218" t="s">
        <v>4332</v>
      </c>
      <c r="O695" s="218" t="s">
        <v>3199</v>
      </c>
      <c r="P695" s="218" t="s">
        <v>3192</v>
      </c>
      <c r="Q695" s="218" t="s">
        <v>3193</v>
      </c>
      <c r="R695" s="218" t="s">
        <v>3194</v>
      </c>
      <c r="S695" s="220">
        <v>44011</v>
      </c>
      <c r="T695" s="218"/>
      <c r="U695" s="218"/>
      <c r="V695" s="218"/>
      <c r="W695" s="218"/>
      <c r="X695" s="218"/>
      <c r="Y695" s="218"/>
      <c r="Z695" s="218">
        <v>1</v>
      </c>
      <c r="AA695" s="218"/>
      <c r="AB695" s="218">
        <v>1</v>
      </c>
      <c r="AC695" s="221" t="s">
        <v>2689</v>
      </c>
      <c r="AD695" s="221" t="s">
        <v>5145</v>
      </c>
      <c r="AE695" s="221">
        <v>1</v>
      </c>
      <c r="AH695" s="221">
        <v>1</v>
      </c>
      <c r="AK695" s="221" t="s">
        <v>5174</v>
      </c>
      <c r="AL695" s="221">
        <v>1</v>
      </c>
    </row>
    <row r="696" spans="1:38" s="201" customFormat="1" x14ac:dyDescent="0.3">
      <c r="A696" s="226">
        <v>2215</v>
      </c>
      <c r="B696" s="198" t="s">
        <v>1640</v>
      </c>
      <c r="C696" s="198" t="s">
        <v>4396</v>
      </c>
      <c r="D696" s="198" t="s">
        <v>3061</v>
      </c>
      <c r="E696" s="198"/>
      <c r="F696" s="198" t="s">
        <v>3187</v>
      </c>
      <c r="G696" s="198" t="s">
        <v>4232</v>
      </c>
      <c r="H696" s="198"/>
      <c r="I696" s="199" t="s">
        <v>197</v>
      </c>
      <c r="J696" s="198" t="s">
        <v>1641</v>
      </c>
      <c r="K696" s="198" t="s">
        <v>1643</v>
      </c>
      <c r="L696" s="198" t="s">
        <v>4230</v>
      </c>
      <c r="M696" s="198" t="s">
        <v>3190</v>
      </c>
      <c r="N696" s="198" t="s">
        <v>4332</v>
      </c>
      <c r="O696" s="198" t="s">
        <v>3201</v>
      </c>
      <c r="P696" s="198" t="s">
        <v>3192</v>
      </c>
      <c r="Q696" s="198" t="s">
        <v>3193</v>
      </c>
      <c r="R696" s="198" t="s">
        <v>3194</v>
      </c>
      <c r="S696" s="200">
        <v>26204</v>
      </c>
      <c r="T696" s="198"/>
      <c r="U696" s="198" t="s">
        <v>5</v>
      </c>
      <c r="V696" s="198" t="s">
        <v>1642</v>
      </c>
      <c r="W696" s="198" t="s">
        <v>1644</v>
      </c>
      <c r="X696" s="198"/>
      <c r="Y696" s="198">
        <v>1</v>
      </c>
      <c r="Z696" s="198"/>
      <c r="AA696" s="198"/>
      <c r="AB696" s="198">
        <v>104</v>
      </c>
      <c r="AC696" s="201" t="s">
        <v>2702</v>
      </c>
      <c r="AD696" s="201" t="s">
        <v>5142</v>
      </c>
      <c r="AE696" s="201">
        <v>0</v>
      </c>
    </row>
    <row r="697" spans="1:38" s="197" customFormat="1" x14ac:dyDescent="0.3">
      <c r="A697" s="226">
        <v>2216</v>
      </c>
      <c r="B697" s="185" t="s">
        <v>582</v>
      </c>
      <c r="C697" s="185" t="s">
        <v>4690</v>
      </c>
      <c r="D697" s="185" t="s">
        <v>3061</v>
      </c>
      <c r="E697" s="185" t="s">
        <v>583</v>
      </c>
      <c r="F697" s="185" t="s">
        <v>3187</v>
      </c>
      <c r="G697" s="185" t="s">
        <v>4233</v>
      </c>
      <c r="H697" s="185"/>
      <c r="I697" s="195" t="s">
        <v>12</v>
      </c>
      <c r="J697" s="185" t="s">
        <v>13</v>
      </c>
      <c r="K697" s="185" t="s">
        <v>14</v>
      </c>
      <c r="L697" s="185" t="s">
        <v>4615</v>
      </c>
      <c r="M697" s="185" t="s">
        <v>3190</v>
      </c>
      <c r="N697" s="185" t="s">
        <v>4332</v>
      </c>
      <c r="O697" s="185" t="s">
        <v>3201</v>
      </c>
      <c r="P697" s="185" t="s">
        <v>3192</v>
      </c>
      <c r="Q697" s="185" t="s">
        <v>3193</v>
      </c>
      <c r="R697" s="185" t="s">
        <v>3194</v>
      </c>
      <c r="S697" s="196">
        <v>26246</v>
      </c>
      <c r="T697" s="185"/>
      <c r="U697" s="185" t="s">
        <v>5</v>
      </c>
      <c r="V697" s="185" t="s">
        <v>5048</v>
      </c>
      <c r="W697" s="185" t="s">
        <v>584</v>
      </c>
      <c r="X697" s="185"/>
      <c r="Y697" s="185">
        <v>1</v>
      </c>
      <c r="Z697" s="185"/>
      <c r="AA697" s="185"/>
      <c r="AB697" s="185">
        <v>157</v>
      </c>
      <c r="AC697" s="197" t="s">
        <v>2689</v>
      </c>
      <c r="AD697" s="197" t="s">
        <v>2689</v>
      </c>
      <c r="AE697" s="197">
        <v>1</v>
      </c>
      <c r="AI697" s="197">
        <v>1</v>
      </c>
    </row>
    <row r="698" spans="1:38" s="221" customFormat="1" x14ac:dyDescent="0.3">
      <c r="A698" s="226">
        <v>2217</v>
      </c>
      <c r="B698" s="218" t="s">
        <v>1037</v>
      </c>
      <c r="C698" s="218" t="s">
        <v>4691</v>
      </c>
      <c r="D698" s="218" t="s">
        <v>3312</v>
      </c>
      <c r="E698" s="218" t="s">
        <v>1038</v>
      </c>
      <c r="F698" s="218" t="s">
        <v>3187</v>
      </c>
      <c r="G698" s="218" t="s">
        <v>4736</v>
      </c>
      <c r="H698" s="218" t="s">
        <v>1040</v>
      </c>
      <c r="I698" s="219" t="s">
        <v>1041</v>
      </c>
      <c r="J698" s="218" t="s">
        <v>13</v>
      </c>
      <c r="K698" s="218" t="s">
        <v>14</v>
      </c>
      <c r="L698" s="218" t="s">
        <v>4615</v>
      </c>
      <c r="M698" s="218" t="s">
        <v>3190</v>
      </c>
      <c r="N698" s="218" t="s">
        <v>4332</v>
      </c>
      <c r="O698" s="218" t="s">
        <v>3312</v>
      </c>
      <c r="P698" s="218" t="s">
        <v>3192</v>
      </c>
      <c r="Q698" s="218" t="s">
        <v>3193</v>
      </c>
      <c r="R698" s="218" t="s">
        <v>3194</v>
      </c>
      <c r="S698" s="220">
        <v>26365</v>
      </c>
      <c r="T698" s="218"/>
      <c r="U698" s="218" t="s">
        <v>130</v>
      </c>
      <c r="V698" s="218" t="s">
        <v>1039</v>
      </c>
      <c r="W698" s="218" t="s">
        <v>1042</v>
      </c>
      <c r="X698" s="218"/>
      <c r="Y698" s="218"/>
      <c r="Z698" s="218"/>
      <c r="AA698" s="218">
        <v>1</v>
      </c>
      <c r="AB698" s="218">
        <v>469</v>
      </c>
      <c r="AC698" s="221" t="s">
        <v>2689</v>
      </c>
      <c r="AD698" s="221" t="s">
        <v>2689</v>
      </c>
      <c r="AE698" s="221">
        <v>0</v>
      </c>
      <c r="AK698" s="221" t="s">
        <v>5168</v>
      </c>
      <c r="AL698" s="221">
        <v>1</v>
      </c>
    </row>
    <row r="699" spans="1:38" s="201" customFormat="1" x14ac:dyDescent="0.3">
      <c r="A699" s="226">
        <v>2218</v>
      </c>
      <c r="B699" s="198" t="s">
        <v>1429</v>
      </c>
      <c r="C699" s="198" t="s">
        <v>4234</v>
      </c>
      <c r="D699" s="198" t="s">
        <v>3186</v>
      </c>
      <c r="E699" s="198" t="s">
        <v>1430</v>
      </c>
      <c r="F699" s="198" t="s">
        <v>3187</v>
      </c>
      <c r="G699" s="198" t="s">
        <v>4926</v>
      </c>
      <c r="H699" s="198"/>
      <c r="I699" s="199" t="s">
        <v>54</v>
      </c>
      <c r="J699" s="198" t="s">
        <v>55</v>
      </c>
      <c r="K699" s="198" t="s">
        <v>57</v>
      </c>
      <c r="L699" s="198" t="s">
        <v>3674</v>
      </c>
      <c r="M699" s="198" t="s">
        <v>3190</v>
      </c>
      <c r="N699" s="198" t="s">
        <v>3205</v>
      </c>
      <c r="O699" s="198" t="s">
        <v>3191</v>
      </c>
      <c r="P699" s="198" t="s">
        <v>3192</v>
      </c>
      <c r="Q699" s="198" t="s">
        <v>3193</v>
      </c>
      <c r="R699" s="198" t="s">
        <v>3194</v>
      </c>
      <c r="S699" s="200">
        <v>26456</v>
      </c>
      <c r="T699" s="198"/>
      <c r="U699" s="198" t="s">
        <v>19</v>
      </c>
      <c r="V699" s="198" t="s">
        <v>1431</v>
      </c>
      <c r="W699" s="198" t="s">
        <v>1432</v>
      </c>
      <c r="X699" s="198">
        <v>1</v>
      </c>
      <c r="Y699" s="198"/>
      <c r="Z699" s="198"/>
      <c r="AA699" s="198"/>
      <c r="AB699" s="198">
        <v>103</v>
      </c>
      <c r="AC699" s="201" t="s">
        <v>2689</v>
      </c>
      <c r="AD699" s="201" t="s">
        <v>5148</v>
      </c>
      <c r="AE699" s="201">
        <v>0</v>
      </c>
    </row>
    <row r="700" spans="1:38" s="197" customFormat="1" x14ac:dyDescent="0.3">
      <c r="A700" s="226">
        <v>2219</v>
      </c>
      <c r="B700" s="185" t="s">
        <v>1228</v>
      </c>
      <c r="C700" s="185" t="s">
        <v>4692</v>
      </c>
      <c r="D700" s="185" t="s">
        <v>3061</v>
      </c>
      <c r="E700" s="185" t="s">
        <v>1229</v>
      </c>
      <c r="F700" s="185" t="s">
        <v>3187</v>
      </c>
      <c r="G700" s="185" t="s">
        <v>4235</v>
      </c>
      <c r="H700" s="185"/>
      <c r="I700" s="195" t="s">
        <v>12</v>
      </c>
      <c r="J700" s="185" t="s">
        <v>13</v>
      </c>
      <c r="K700" s="185" t="s">
        <v>14</v>
      </c>
      <c r="L700" s="185" t="s">
        <v>4615</v>
      </c>
      <c r="M700" s="185" t="s">
        <v>3190</v>
      </c>
      <c r="N700" s="185" t="s">
        <v>4332</v>
      </c>
      <c r="O700" s="185" t="s">
        <v>3201</v>
      </c>
      <c r="P700" s="185" t="s">
        <v>3192</v>
      </c>
      <c r="Q700" s="185" t="s">
        <v>3193</v>
      </c>
      <c r="R700" s="185" t="s">
        <v>3194</v>
      </c>
      <c r="S700" s="196">
        <v>26457</v>
      </c>
      <c r="T700" s="185"/>
      <c r="U700" s="185" t="s">
        <v>5</v>
      </c>
      <c r="V700" s="185" t="s">
        <v>1230</v>
      </c>
      <c r="W700" s="185" t="s">
        <v>1231</v>
      </c>
      <c r="X700" s="185"/>
      <c r="Y700" s="185">
        <v>1</v>
      </c>
      <c r="Z700" s="185"/>
      <c r="AA700" s="185"/>
      <c r="AB700" s="185">
        <v>126</v>
      </c>
      <c r="AC700" s="197" t="s">
        <v>2689</v>
      </c>
      <c r="AD700" s="197" t="s">
        <v>2689</v>
      </c>
      <c r="AE700" s="197">
        <v>1</v>
      </c>
      <c r="AF700" s="197">
        <v>1</v>
      </c>
    </row>
    <row r="701" spans="1:38" s="197" customFormat="1" x14ac:dyDescent="0.3">
      <c r="A701" s="226">
        <v>2220</v>
      </c>
      <c r="B701" s="185" t="s">
        <v>906</v>
      </c>
      <c r="C701" s="185" t="s">
        <v>4693</v>
      </c>
      <c r="D701" s="185" t="s">
        <v>3061</v>
      </c>
      <c r="E701" s="185" t="s">
        <v>2257</v>
      </c>
      <c r="F701" s="185" t="s">
        <v>3187</v>
      </c>
      <c r="G701" s="185" t="s">
        <v>4708</v>
      </c>
      <c r="H701" s="185"/>
      <c r="I701" s="195" t="s">
        <v>12</v>
      </c>
      <c r="J701" s="185" t="s">
        <v>13</v>
      </c>
      <c r="K701" s="185" t="s">
        <v>14</v>
      </c>
      <c r="L701" s="185" t="s">
        <v>4615</v>
      </c>
      <c r="M701" s="185" t="s">
        <v>3190</v>
      </c>
      <c r="N701" s="185" t="s">
        <v>4332</v>
      </c>
      <c r="O701" s="185" t="s">
        <v>3201</v>
      </c>
      <c r="P701" s="185" t="s">
        <v>3192</v>
      </c>
      <c r="Q701" s="185" t="s">
        <v>3193</v>
      </c>
      <c r="R701" s="185" t="s">
        <v>3194</v>
      </c>
      <c r="S701" s="196">
        <v>26457</v>
      </c>
      <c r="T701" s="185"/>
      <c r="U701" s="185" t="s">
        <v>5</v>
      </c>
      <c r="V701" s="185" t="s">
        <v>907</v>
      </c>
      <c r="W701" s="185" t="s">
        <v>908</v>
      </c>
      <c r="X701" s="185"/>
      <c r="Y701" s="185">
        <v>1</v>
      </c>
      <c r="Z701" s="185"/>
      <c r="AA701" s="185"/>
      <c r="AB701" s="185">
        <v>236</v>
      </c>
      <c r="AC701" s="197" t="s">
        <v>2689</v>
      </c>
      <c r="AD701" s="197" t="s">
        <v>2689</v>
      </c>
      <c r="AE701" s="197">
        <v>1</v>
      </c>
      <c r="AH701" s="197">
        <v>1</v>
      </c>
    </row>
    <row r="702" spans="1:38" s="201" customFormat="1" x14ac:dyDescent="0.3">
      <c r="A702" s="226">
        <v>2221</v>
      </c>
      <c r="B702" s="198" t="s">
        <v>142</v>
      </c>
      <c r="C702" s="198" t="s">
        <v>4236</v>
      </c>
      <c r="D702" s="198" t="s">
        <v>3186</v>
      </c>
      <c r="E702" s="198" t="s">
        <v>4237</v>
      </c>
      <c r="F702" s="198" t="s">
        <v>3187</v>
      </c>
      <c r="G702" s="198" t="s">
        <v>4238</v>
      </c>
      <c r="H702" s="198"/>
      <c r="I702" s="199" t="s">
        <v>136</v>
      </c>
      <c r="J702" s="198" t="s">
        <v>3492</v>
      </c>
      <c r="K702" s="198" t="s">
        <v>137</v>
      </c>
      <c r="L702" s="198" t="s">
        <v>3493</v>
      </c>
      <c r="M702" s="198" t="s">
        <v>3190</v>
      </c>
      <c r="N702" s="198" t="s">
        <v>4332</v>
      </c>
      <c r="O702" s="198" t="s">
        <v>3191</v>
      </c>
      <c r="P702" s="198" t="s">
        <v>3192</v>
      </c>
      <c r="Q702" s="198" t="s">
        <v>3193</v>
      </c>
      <c r="R702" s="198" t="s">
        <v>3194</v>
      </c>
      <c r="S702" s="200">
        <v>26962</v>
      </c>
      <c r="T702" s="198"/>
      <c r="U702" s="198" t="s">
        <v>19</v>
      </c>
      <c r="V702" s="198" t="s">
        <v>143</v>
      </c>
      <c r="W702" s="198" t="s">
        <v>144</v>
      </c>
      <c r="X702" s="198">
        <v>1</v>
      </c>
      <c r="Y702" s="198"/>
      <c r="Z702" s="198"/>
      <c r="AA702" s="198"/>
      <c r="AB702" s="198">
        <v>68</v>
      </c>
      <c r="AC702" s="201" t="s">
        <v>3068</v>
      </c>
      <c r="AD702" s="201" t="s">
        <v>5142</v>
      </c>
      <c r="AE702" s="201">
        <v>0</v>
      </c>
    </row>
    <row r="703" spans="1:38" s="201" customFormat="1" x14ac:dyDescent="0.3">
      <c r="A703" s="226">
        <v>2222</v>
      </c>
      <c r="B703" s="198" t="s">
        <v>415</v>
      </c>
      <c r="C703" s="198" t="s">
        <v>4916</v>
      </c>
      <c r="D703" s="198" t="s">
        <v>3283</v>
      </c>
      <c r="E703" s="198" t="s">
        <v>416</v>
      </c>
      <c r="F703" s="198" t="s">
        <v>4301</v>
      </c>
      <c r="G703" s="198" t="s">
        <v>4912</v>
      </c>
      <c r="H703" s="198"/>
      <c r="I703" s="199" t="s">
        <v>22</v>
      </c>
      <c r="J703" s="198" t="s">
        <v>395</v>
      </c>
      <c r="K703" s="198" t="s">
        <v>396</v>
      </c>
      <c r="L703" s="198" t="s">
        <v>4906</v>
      </c>
      <c r="M703" s="198" t="s">
        <v>3190</v>
      </c>
      <c r="N703" s="198" t="s">
        <v>4332</v>
      </c>
      <c r="O703" s="198" t="s">
        <v>3199</v>
      </c>
      <c r="P703" s="198" t="s">
        <v>3192</v>
      </c>
      <c r="Q703" s="198" t="s">
        <v>3193</v>
      </c>
      <c r="R703" s="198" t="s">
        <v>3194</v>
      </c>
      <c r="S703" s="200">
        <v>27016</v>
      </c>
      <c r="T703" s="198"/>
      <c r="U703" s="198" t="s">
        <v>82</v>
      </c>
      <c r="V703" s="198" t="s">
        <v>417</v>
      </c>
      <c r="W703" s="198" t="s">
        <v>418</v>
      </c>
      <c r="X703" s="198"/>
      <c r="Y703" s="198"/>
      <c r="Z703" s="198">
        <v>1</v>
      </c>
      <c r="AA703" s="198"/>
      <c r="AB703" s="198">
        <v>239</v>
      </c>
      <c r="AC703" s="201" t="s">
        <v>3057</v>
      </c>
      <c r="AD703" s="201" t="s">
        <v>3057</v>
      </c>
      <c r="AE703" s="201">
        <v>0</v>
      </c>
    </row>
    <row r="704" spans="1:38" s="201" customFormat="1" x14ac:dyDescent="0.3">
      <c r="A704" s="226">
        <v>2223</v>
      </c>
      <c r="B704" s="198" t="s">
        <v>2068</v>
      </c>
      <c r="C704" s="198" t="s">
        <v>4694</v>
      </c>
      <c r="D704" s="198" t="s">
        <v>3061</v>
      </c>
      <c r="E704" s="198" t="s">
        <v>1202</v>
      </c>
      <c r="F704" s="198" t="s">
        <v>3187</v>
      </c>
      <c r="G704" s="198" t="s">
        <v>4720</v>
      </c>
      <c r="H704" s="198"/>
      <c r="I704" s="199" t="s">
        <v>12</v>
      </c>
      <c r="J704" s="198" t="s">
        <v>13</v>
      </c>
      <c r="K704" s="198" t="s">
        <v>14</v>
      </c>
      <c r="L704" s="198" t="s">
        <v>4615</v>
      </c>
      <c r="M704" s="198" t="s">
        <v>3217</v>
      </c>
      <c r="N704" s="198" t="s">
        <v>4332</v>
      </c>
      <c r="O704" s="198" t="s">
        <v>3201</v>
      </c>
      <c r="P704" s="198" t="s">
        <v>3192</v>
      </c>
      <c r="Q704" s="198" t="s">
        <v>3193</v>
      </c>
      <c r="R704" s="198" t="s">
        <v>3194</v>
      </c>
      <c r="S704" s="200">
        <v>27164</v>
      </c>
      <c r="T704" s="198"/>
      <c r="U704" s="198" t="s">
        <v>5</v>
      </c>
      <c r="V704" s="198" t="s">
        <v>2069</v>
      </c>
      <c r="W704" s="198" t="s">
        <v>1204</v>
      </c>
      <c r="X704" s="198"/>
      <c r="Y704" s="198">
        <v>1</v>
      </c>
      <c r="Z704" s="198"/>
      <c r="AA704" s="198"/>
      <c r="AB704" s="198">
        <v>169</v>
      </c>
      <c r="AC704" s="201" t="s">
        <v>2689</v>
      </c>
      <c r="AD704" s="201" t="s">
        <v>2689</v>
      </c>
      <c r="AE704" s="201">
        <v>0</v>
      </c>
    </row>
    <row r="705" spans="1:38" s="197" customFormat="1" x14ac:dyDescent="0.3">
      <c r="A705" s="226">
        <v>2224</v>
      </c>
      <c r="B705" s="185" t="s">
        <v>1226</v>
      </c>
      <c r="C705" s="185" t="s">
        <v>4695</v>
      </c>
      <c r="D705" s="185" t="s">
        <v>3061</v>
      </c>
      <c r="E705" s="185" t="s">
        <v>3869</v>
      </c>
      <c r="F705" s="185" t="s">
        <v>3187</v>
      </c>
      <c r="G705" s="185" t="s">
        <v>3870</v>
      </c>
      <c r="H705" s="185"/>
      <c r="I705" s="195" t="s">
        <v>12</v>
      </c>
      <c r="J705" s="185" t="s">
        <v>13</v>
      </c>
      <c r="K705" s="185" t="s">
        <v>14</v>
      </c>
      <c r="L705" s="185" t="s">
        <v>4615</v>
      </c>
      <c r="M705" s="185" t="s">
        <v>3190</v>
      </c>
      <c r="N705" s="185" t="s">
        <v>4332</v>
      </c>
      <c r="O705" s="185" t="s">
        <v>3201</v>
      </c>
      <c r="P705" s="185" t="s">
        <v>3192</v>
      </c>
      <c r="Q705" s="185" t="s">
        <v>3193</v>
      </c>
      <c r="R705" s="185" t="s">
        <v>3194</v>
      </c>
      <c r="S705" s="196">
        <v>27164</v>
      </c>
      <c r="T705" s="185"/>
      <c r="U705" s="185" t="s">
        <v>5</v>
      </c>
      <c r="V705" s="185" t="s">
        <v>1227</v>
      </c>
      <c r="W705" s="185" t="s">
        <v>1225</v>
      </c>
      <c r="X705" s="185"/>
      <c r="Y705" s="185">
        <v>1</v>
      </c>
      <c r="Z705" s="185"/>
      <c r="AA705" s="185"/>
      <c r="AB705" s="185">
        <v>193</v>
      </c>
      <c r="AC705" s="197" t="s">
        <v>2689</v>
      </c>
      <c r="AD705" s="197" t="s">
        <v>2689</v>
      </c>
      <c r="AE705" s="197">
        <v>1</v>
      </c>
      <c r="AG705" s="197">
        <v>1</v>
      </c>
    </row>
    <row r="706" spans="1:38" s="201" customFormat="1" x14ac:dyDescent="0.3">
      <c r="A706" s="226">
        <v>2225</v>
      </c>
      <c r="B706" s="198" t="s">
        <v>1189</v>
      </c>
      <c r="C706" s="198" t="s">
        <v>3200</v>
      </c>
      <c r="D706" s="198" t="s">
        <v>478</v>
      </c>
      <c r="E706" s="198"/>
      <c r="F706" s="198" t="s">
        <v>3187</v>
      </c>
      <c r="G706" s="198" t="s">
        <v>4239</v>
      </c>
      <c r="H706" s="198"/>
      <c r="I706" s="199" t="s">
        <v>35</v>
      </c>
      <c r="J706" s="198" t="s">
        <v>1190</v>
      </c>
      <c r="K706" s="198" t="s">
        <v>1192</v>
      </c>
      <c r="L706" s="198" t="s">
        <v>4576</v>
      </c>
      <c r="M706" s="198" t="s">
        <v>3190</v>
      </c>
      <c r="N706" s="198" t="s">
        <v>4332</v>
      </c>
      <c r="O706" s="198" t="s">
        <v>3201</v>
      </c>
      <c r="P706" s="198" t="s">
        <v>3192</v>
      </c>
      <c r="Q706" s="198" t="s">
        <v>3193</v>
      </c>
      <c r="R706" s="198" t="s">
        <v>3194</v>
      </c>
      <c r="S706" s="200">
        <v>27298</v>
      </c>
      <c r="T706" s="198"/>
      <c r="U706" s="198" t="s">
        <v>5</v>
      </c>
      <c r="V706" s="198" t="s">
        <v>1191</v>
      </c>
      <c r="W706" s="198" t="s">
        <v>1193</v>
      </c>
      <c r="X706" s="198">
        <v>1</v>
      </c>
      <c r="Y706" s="198">
        <v>1</v>
      </c>
      <c r="Z706" s="198"/>
      <c r="AA706" s="198"/>
      <c r="AB706" s="198">
        <v>161</v>
      </c>
      <c r="AC706" s="201" t="s">
        <v>2687</v>
      </c>
      <c r="AD706" s="201" t="s">
        <v>4989</v>
      </c>
      <c r="AE706" s="201">
        <v>0</v>
      </c>
    </row>
    <row r="707" spans="1:38" s="201" customFormat="1" x14ac:dyDescent="0.3">
      <c r="A707" s="226">
        <v>2226</v>
      </c>
      <c r="B707" s="198" t="s">
        <v>108</v>
      </c>
      <c r="C707" s="198" t="s">
        <v>4696</v>
      </c>
      <c r="D707" s="198" t="s">
        <v>3061</v>
      </c>
      <c r="E707" s="198" t="s">
        <v>4240</v>
      </c>
      <c r="F707" s="198" t="s">
        <v>3187</v>
      </c>
      <c r="G707" s="198" t="s">
        <v>4721</v>
      </c>
      <c r="H707" s="198"/>
      <c r="I707" s="199" t="s">
        <v>12</v>
      </c>
      <c r="J707" s="198" t="s">
        <v>13</v>
      </c>
      <c r="K707" s="198" t="s">
        <v>14</v>
      </c>
      <c r="L707" s="198" t="s">
        <v>4615</v>
      </c>
      <c r="M707" s="198" t="s">
        <v>3190</v>
      </c>
      <c r="N707" s="198" t="s">
        <v>4332</v>
      </c>
      <c r="O707" s="198" t="s">
        <v>3201</v>
      </c>
      <c r="P707" s="198" t="s">
        <v>3192</v>
      </c>
      <c r="Q707" s="198" t="s">
        <v>3193</v>
      </c>
      <c r="R707" s="198" t="s">
        <v>3194</v>
      </c>
      <c r="S707" s="200">
        <v>27542</v>
      </c>
      <c r="T707" s="198"/>
      <c r="U707" s="198" t="s">
        <v>5</v>
      </c>
      <c r="V707" s="198" t="s">
        <v>109</v>
      </c>
      <c r="W707" s="198" t="s">
        <v>111</v>
      </c>
      <c r="X707" s="198"/>
      <c r="Y707" s="198">
        <v>1</v>
      </c>
      <c r="Z707" s="198"/>
      <c r="AA707" s="198"/>
      <c r="AB707" s="198">
        <v>167</v>
      </c>
      <c r="AC707" s="201" t="s">
        <v>2689</v>
      </c>
      <c r="AD707" s="201" t="s">
        <v>2689</v>
      </c>
      <c r="AE707" s="201">
        <v>0</v>
      </c>
    </row>
    <row r="708" spans="1:38" s="197" customFormat="1" x14ac:dyDescent="0.3">
      <c r="A708" s="226">
        <v>2227</v>
      </c>
      <c r="B708" s="185" t="s">
        <v>1622</v>
      </c>
      <c r="C708" s="185" t="s">
        <v>4241</v>
      </c>
      <c r="D708" s="185" t="s">
        <v>3186</v>
      </c>
      <c r="E708" s="185" t="s">
        <v>3485</v>
      </c>
      <c r="F708" s="185" t="s">
        <v>3187</v>
      </c>
      <c r="G708" s="185" t="s">
        <v>3486</v>
      </c>
      <c r="H708" s="185"/>
      <c r="I708" s="195" t="s">
        <v>28</v>
      </c>
      <c r="J708" s="185" t="s">
        <v>29</v>
      </c>
      <c r="K708" s="185" t="s">
        <v>30</v>
      </c>
      <c r="L708" s="185" t="s">
        <v>3487</v>
      </c>
      <c r="M708" s="185" t="s">
        <v>3190</v>
      </c>
      <c r="N708" s="185" t="s">
        <v>4332</v>
      </c>
      <c r="O708" s="185" t="s">
        <v>3191</v>
      </c>
      <c r="P708" s="185" t="s">
        <v>3192</v>
      </c>
      <c r="Q708" s="185" t="s">
        <v>3193</v>
      </c>
      <c r="R708" s="185" t="s">
        <v>3194</v>
      </c>
      <c r="S708" s="196">
        <v>27904</v>
      </c>
      <c r="T708" s="185"/>
      <c r="U708" s="185" t="s">
        <v>19</v>
      </c>
      <c r="V708" s="185" t="s">
        <v>1623</v>
      </c>
      <c r="W708" s="185" t="s">
        <v>1624</v>
      </c>
      <c r="X708" s="185">
        <v>1</v>
      </c>
      <c r="Y708" s="185"/>
      <c r="Z708" s="185"/>
      <c r="AA708" s="185"/>
      <c r="AB708" s="185">
        <v>74</v>
      </c>
      <c r="AC708" s="197" t="s">
        <v>2702</v>
      </c>
      <c r="AD708" s="197" t="s">
        <v>5144</v>
      </c>
      <c r="AE708" s="197">
        <v>1</v>
      </c>
      <c r="AJ708" s="197">
        <v>1</v>
      </c>
    </row>
    <row r="709" spans="1:38" s="197" customFormat="1" x14ac:dyDescent="0.3">
      <c r="A709" s="226">
        <v>2228</v>
      </c>
      <c r="B709" s="185" t="s">
        <v>2189</v>
      </c>
      <c r="C709" s="185" t="s">
        <v>3185</v>
      </c>
      <c r="D709" s="185" t="s">
        <v>3186</v>
      </c>
      <c r="E709" s="185"/>
      <c r="F709" s="185" t="s">
        <v>3187</v>
      </c>
      <c r="G709" s="185" t="s">
        <v>4242</v>
      </c>
      <c r="H709" s="185"/>
      <c r="I709" s="195" t="s">
        <v>1</v>
      </c>
      <c r="J709" s="185" t="s">
        <v>779</v>
      </c>
      <c r="K709" s="185" t="s">
        <v>780</v>
      </c>
      <c r="L709" s="185" t="s">
        <v>2669</v>
      </c>
      <c r="M709" s="185" t="s">
        <v>3190</v>
      </c>
      <c r="N709" s="185" t="s">
        <v>4332</v>
      </c>
      <c r="O709" s="185" t="s">
        <v>3191</v>
      </c>
      <c r="P709" s="185" t="s">
        <v>3192</v>
      </c>
      <c r="Q709" s="185" t="s">
        <v>3193</v>
      </c>
      <c r="R709" s="185" t="s">
        <v>3194</v>
      </c>
      <c r="S709" s="196">
        <v>27904</v>
      </c>
      <c r="T709" s="185"/>
      <c r="U709" s="185" t="s">
        <v>19</v>
      </c>
      <c r="V709" s="185" t="s">
        <v>2190</v>
      </c>
      <c r="W709" s="185" t="s">
        <v>2191</v>
      </c>
      <c r="X709" s="185">
        <v>1</v>
      </c>
      <c r="Y709" s="185"/>
      <c r="Z709" s="185"/>
      <c r="AA709" s="185"/>
      <c r="AB709" s="185">
        <v>72</v>
      </c>
      <c r="AC709" s="197" t="s">
        <v>2702</v>
      </c>
      <c r="AD709" s="197" t="s">
        <v>5137</v>
      </c>
      <c r="AE709" s="197">
        <v>1</v>
      </c>
      <c r="AG709" s="197">
        <v>1</v>
      </c>
    </row>
    <row r="710" spans="1:38" s="201" customFormat="1" x14ac:dyDescent="0.3">
      <c r="A710" s="226">
        <v>2229</v>
      </c>
      <c r="B710" s="198" t="s">
        <v>2387</v>
      </c>
      <c r="C710" s="198" t="s">
        <v>3185</v>
      </c>
      <c r="D710" s="198" t="s">
        <v>3186</v>
      </c>
      <c r="E710" s="198"/>
      <c r="F710" s="198" t="s">
        <v>3187</v>
      </c>
      <c r="G710" s="198" t="s">
        <v>3876</v>
      </c>
      <c r="H710" s="198"/>
      <c r="I710" s="199" t="s">
        <v>2385</v>
      </c>
      <c r="J710" s="198" t="s">
        <v>2383</v>
      </c>
      <c r="K710" s="198" t="s">
        <v>609</v>
      </c>
      <c r="L710" s="198" t="s">
        <v>4550</v>
      </c>
      <c r="M710" s="198" t="s">
        <v>3190</v>
      </c>
      <c r="N710" s="198" t="s">
        <v>4332</v>
      </c>
      <c r="O710" s="198" t="s">
        <v>3191</v>
      </c>
      <c r="P710" s="198" t="s">
        <v>3192</v>
      </c>
      <c r="Q710" s="198" t="s">
        <v>3193</v>
      </c>
      <c r="R710" s="198" t="s">
        <v>3194</v>
      </c>
      <c r="S710" s="200">
        <v>27904</v>
      </c>
      <c r="T710" s="198"/>
      <c r="U710" s="198" t="s">
        <v>19</v>
      </c>
      <c r="V710" s="198" t="s">
        <v>2388</v>
      </c>
      <c r="W710" s="198" t="s">
        <v>2389</v>
      </c>
      <c r="X710" s="198">
        <v>1</v>
      </c>
      <c r="Y710" s="198"/>
      <c r="Z710" s="198"/>
      <c r="AA710" s="198"/>
      <c r="AB710" s="198">
        <v>16</v>
      </c>
      <c r="AC710" s="201" t="s">
        <v>2695</v>
      </c>
      <c r="AD710" s="201" t="s">
        <v>2695</v>
      </c>
      <c r="AE710" s="201">
        <v>0</v>
      </c>
    </row>
    <row r="711" spans="1:38" s="197" customFormat="1" x14ac:dyDescent="0.3">
      <c r="A711" s="226">
        <v>2230</v>
      </c>
      <c r="B711" s="185" t="s">
        <v>1892</v>
      </c>
      <c r="C711" s="185" t="s">
        <v>4243</v>
      </c>
      <c r="D711" s="185" t="s">
        <v>3186</v>
      </c>
      <c r="E711" s="185" t="s">
        <v>1893</v>
      </c>
      <c r="F711" s="185" t="s">
        <v>3187</v>
      </c>
      <c r="G711" s="185" t="s">
        <v>4089</v>
      </c>
      <c r="H711" s="185"/>
      <c r="I711" s="195" t="s">
        <v>1877</v>
      </c>
      <c r="J711" s="185" t="s">
        <v>1895</v>
      </c>
      <c r="K711" s="185" t="s">
        <v>1896</v>
      </c>
      <c r="L711" s="185" t="s">
        <v>2674</v>
      </c>
      <c r="M711" s="185" t="s">
        <v>3190</v>
      </c>
      <c r="N711" s="185" t="s">
        <v>3205</v>
      </c>
      <c r="O711" s="185" t="s">
        <v>3191</v>
      </c>
      <c r="P711" s="185" t="s">
        <v>3192</v>
      </c>
      <c r="Q711" s="185" t="s">
        <v>3193</v>
      </c>
      <c r="R711" s="185" t="s">
        <v>3194</v>
      </c>
      <c r="S711" s="196">
        <v>28040</v>
      </c>
      <c r="T711" s="185"/>
      <c r="U711" s="185" t="s">
        <v>19</v>
      </c>
      <c r="V711" s="185" t="s">
        <v>1894</v>
      </c>
      <c r="W711" s="185" t="s">
        <v>1897</v>
      </c>
      <c r="X711" s="185">
        <v>1</v>
      </c>
      <c r="Y711" s="185"/>
      <c r="Z711" s="185"/>
      <c r="AA711" s="185"/>
      <c r="AB711" s="185">
        <v>74</v>
      </c>
      <c r="AC711" s="185" t="s">
        <v>3066</v>
      </c>
      <c r="AD711" s="185" t="s">
        <v>5150</v>
      </c>
      <c r="AE711" s="197">
        <v>1</v>
      </c>
      <c r="AG711" s="197">
        <v>1</v>
      </c>
    </row>
    <row r="712" spans="1:38" s="201" customFormat="1" x14ac:dyDescent="0.3">
      <c r="A712" s="226">
        <v>2231</v>
      </c>
      <c r="B712" s="198" t="s">
        <v>2169</v>
      </c>
      <c r="C712" s="198" t="s">
        <v>4953</v>
      </c>
      <c r="D712" s="198" t="s">
        <v>3199</v>
      </c>
      <c r="E712" s="198" t="s">
        <v>1372</v>
      </c>
      <c r="F712" s="198" t="s">
        <v>3187</v>
      </c>
      <c r="G712" s="198" t="s">
        <v>4956</v>
      </c>
      <c r="H712" s="198" t="s">
        <v>1374</v>
      </c>
      <c r="I712" s="199" t="s">
        <v>530</v>
      </c>
      <c r="J712" s="198" t="s">
        <v>245</v>
      </c>
      <c r="K712" s="198" t="s">
        <v>35</v>
      </c>
      <c r="L712" s="198" t="s">
        <v>3255</v>
      </c>
      <c r="M712" s="198" t="s">
        <v>3190</v>
      </c>
      <c r="N712" s="198" t="s">
        <v>4332</v>
      </c>
      <c r="O712" s="198" t="s">
        <v>3199</v>
      </c>
      <c r="P712" s="198" t="s">
        <v>3192</v>
      </c>
      <c r="Q712" s="198" t="s">
        <v>3193</v>
      </c>
      <c r="R712" s="198" t="s">
        <v>3194</v>
      </c>
      <c r="S712" s="200">
        <v>28198</v>
      </c>
      <c r="T712" s="198"/>
      <c r="U712" s="198" t="s">
        <v>82</v>
      </c>
      <c r="V712" s="198" t="s">
        <v>2170</v>
      </c>
      <c r="W712" s="198" t="s">
        <v>1375</v>
      </c>
      <c r="X712" s="198"/>
      <c r="Y712" s="198"/>
      <c r="Z712" s="198">
        <v>1</v>
      </c>
      <c r="AA712" s="198"/>
      <c r="AB712" s="198">
        <v>456</v>
      </c>
      <c r="AC712" s="201" t="s">
        <v>2709</v>
      </c>
      <c r="AD712" s="201" t="s">
        <v>2709</v>
      </c>
      <c r="AE712" s="201">
        <v>0</v>
      </c>
    </row>
    <row r="713" spans="1:38" s="201" customFormat="1" x14ac:dyDescent="0.3">
      <c r="A713" s="226">
        <v>2232</v>
      </c>
      <c r="B713" s="198" t="s">
        <v>414</v>
      </c>
      <c r="C713" s="198" t="s">
        <v>4244</v>
      </c>
      <c r="D713" s="198" t="s">
        <v>3186</v>
      </c>
      <c r="E713" s="198" t="s">
        <v>403</v>
      </c>
      <c r="F713" s="198" t="s">
        <v>3187</v>
      </c>
      <c r="G713" s="198" t="s">
        <v>4245</v>
      </c>
      <c r="H713" s="198"/>
      <c r="I713" s="199" t="s">
        <v>22</v>
      </c>
      <c r="J713" s="198" t="s">
        <v>395</v>
      </c>
      <c r="K713" s="198" t="s">
        <v>396</v>
      </c>
      <c r="L713" s="198" t="s">
        <v>4906</v>
      </c>
      <c r="M713" s="198" t="s">
        <v>3190</v>
      </c>
      <c r="N713" s="198" t="s">
        <v>3205</v>
      </c>
      <c r="O713" s="198" t="s">
        <v>3191</v>
      </c>
      <c r="P713" s="198" t="s">
        <v>3192</v>
      </c>
      <c r="Q713" s="198" t="s">
        <v>3193</v>
      </c>
      <c r="R713" s="198" t="s">
        <v>3194</v>
      </c>
      <c r="S713" s="200">
        <v>29099</v>
      </c>
      <c r="T713" s="198">
        <v>2</v>
      </c>
      <c r="U713" s="198" t="s">
        <v>19</v>
      </c>
      <c r="V713" s="198" t="s">
        <v>404</v>
      </c>
      <c r="W713" s="198" t="s">
        <v>405</v>
      </c>
      <c r="X713" s="198">
        <v>1</v>
      </c>
      <c r="Y713" s="198"/>
      <c r="Z713" s="198"/>
      <c r="AA713" s="198"/>
      <c r="AB713" s="198">
        <v>34</v>
      </c>
      <c r="AC713" s="201" t="s">
        <v>3057</v>
      </c>
      <c r="AD713" s="201" t="s">
        <v>3057</v>
      </c>
      <c r="AE713" s="201">
        <v>0</v>
      </c>
    </row>
    <row r="714" spans="1:38" s="197" customFormat="1" x14ac:dyDescent="0.3">
      <c r="A714" s="226">
        <v>2233</v>
      </c>
      <c r="B714" s="185" t="s">
        <v>2367</v>
      </c>
      <c r="C714" s="185" t="s">
        <v>4697</v>
      </c>
      <c r="D714" s="185" t="s">
        <v>3283</v>
      </c>
      <c r="E714" s="185" t="s">
        <v>2365</v>
      </c>
      <c r="F714" s="185" t="s">
        <v>4301</v>
      </c>
      <c r="G714" s="185" t="s">
        <v>3905</v>
      </c>
      <c r="H714" s="185"/>
      <c r="I714" s="195" t="s">
        <v>1233</v>
      </c>
      <c r="J714" s="185" t="s">
        <v>13</v>
      </c>
      <c r="K714" s="185" t="s">
        <v>14</v>
      </c>
      <c r="L714" s="185" t="s">
        <v>4615</v>
      </c>
      <c r="M714" s="185" t="s">
        <v>3190</v>
      </c>
      <c r="N714" s="185" t="s">
        <v>4332</v>
      </c>
      <c r="O714" s="185" t="s">
        <v>3199</v>
      </c>
      <c r="P714" s="185" t="s">
        <v>3192</v>
      </c>
      <c r="Q714" s="185" t="s">
        <v>3193</v>
      </c>
      <c r="R714" s="185" t="s">
        <v>3194</v>
      </c>
      <c r="S714" s="196">
        <v>29493</v>
      </c>
      <c r="T714" s="185"/>
      <c r="U714" s="185" t="s">
        <v>82</v>
      </c>
      <c r="V714" s="185" t="s">
        <v>2368</v>
      </c>
      <c r="W714" s="185" t="s">
        <v>2363</v>
      </c>
      <c r="X714" s="185"/>
      <c r="Y714" s="185"/>
      <c r="Z714" s="185">
        <v>1</v>
      </c>
      <c r="AA714" s="185"/>
      <c r="AB714" s="185">
        <v>503</v>
      </c>
      <c r="AC714" s="197" t="s">
        <v>2689</v>
      </c>
      <c r="AD714" s="197" t="s">
        <v>2689</v>
      </c>
      <c r="AE714" s="197">
        <v>1</v>
      </c>
      <c r="AH714" s="197">
        <v>1</v>
      </c>
    </row>
    <row r="715" spans="1:38" s="197" customFormat="1" x14ac:dyDescent="0.3">
      <c r="A715" s="226">
        <v>2234</v>
      </c>
      <c r="B715" s="185" t="s">
        <v>331</v>
      </c>
      <c r="C715" s="185" t="s">
        <v>4481</v>
      </c>
      <c r="D715" s="185" t="s">
        <v>3267</v>
      </c>
      <c r="E715" s="185" t="s">
        <v>332</v>
      </c>
      <c r="F715" s="185" t="s">
        <v>4301</v>
      </c>
      <c r="G715" s="185" t="s">
        <v>4246</v>
      </c>
      <c r="H715" s="185"/>
      <c r="I715" s="195" t="s">
        <v>334</v>
      </c>
      <c r="J715" s="185" t="s">
        <v>335</v>
      </c>
      <c r="K715" s="185" t="s">
        <v>337</v>
      </c>
      <c r="L715" s="185" t="s">
        <v>3296</v>
      </c>
      <c r="M715" s="185" t="s">
        <v>3190</v>
      </c>
      <c r="N715" s="185" t="s">
        <v>4332</v>
      </c>
      <c r="O715" s="185" t="s">
        <v>3201</v>
      </c>
      <c r="P715" s="185" t="s">
        <v>3192</v>
      </c>
      <c r="Q715" s="185" t="s">
        <v>3193</v>
      </c>
      <c r="R715" s="185" t="s">
        <v>3194</v>
      </c>
      <c r="S715" s="196">
        <v>31291</v>
      </c>
      <c r="T715" s="185"/>
      <c r="U715" s="185" t="s">
        <v>0</v>
      </c>
      <c r="V715" s="185" t="s">
        <v>333</v>
      </c>
      <c r="W715" s="185" t="s">
        <v>338</v>
      </c>
      <c r="X715" s="185"/>
      <c r="Y715" s="185">
        <v>1</v>
      </c>
      <c r="Z715" s="185"/>
      <c r="AA715" s="185"/>
      <c r="AB715" s="185">
        <v>126</v>
      </c>
      <c r="AC715" s="197" t="s">
        <v>2689</v>
      </c>
      <c r="AD715" s="197" t="s">
        <v>2689</v>
      </c>
      <c r="AE715" s="197">
        <v>1</v>
      </c>
      <c r="AH715" s="197">
        <v>1</v>
      </c>
    </row>
    <row r="716" spans="1:38" s="197" customFormat="1" x14ac:dyDescent="0.3">
      <c r="A716" s="226">
        <v>2235</v>
      </c>
      <c r="B716" s="185" t="s">
        <v>679</v>
      </c>
      <c r="C716" s="185" t="s">
        <v>4698</v>
      </c>
      <c r="D716" s="185" t="s">
        <v>3061</v>
      </c>
      <c r="E716" s="185" t="s">
        <v>3454</v>
      </c>
      <c r="F716" s="185" t="s">
        <v>3187</v>
      </c>
      <c r="G716" s="185" t="s">
        <v>4247</v>
      </c>
      <c r="H716" s="185"/>
      <c r="I716" s="195" t="s">
        <v>12</v>
      </c>
      <c r="J716" s="185" t="s">
        <v>13</v>
      </c>
      <c r="K716" s="185" t="s">
        <v>14</v>
      </c>
      <c r="L716" s="185" t="s">
        <v>4615</v>
      </c>
      <c r="M716" s="185" t="s">
        <v>3190</v>
      </c>
      <c r="N716" s="185" t="s">
        <v>4332</v>
      </c>
      <c r="O716" s="185" t="s">
        <v>3201</v>
      </c>
      <c r="P716" s="185" t="s">
        <v>3192</v>
      </c>
      <c r="Q716" s="185" t="s">
        <v>3193</v>
      </c>
      <c r="R716" s="185" t="s">
        <v>3194</v>
      </c>
      <c r="S716" s="196">
        <v>30567</v>
      </c>
      <c r="T716" s="185"/>
      <c r="U716" s="185" t="s">
        <v>5</v>
      </c>
      <c r="V716" s="185" t="s">
        <v>680</v>
      </c>
      <c r="W716" s="185" t="s">
        <v>681</v>
      </c>
      <c r="X716" s="185"/>
      <c r="Y716" s="185">
        <v>1</v>
      </c>
      <c r="Z716" s="185"/>
      <c r="AA716" s="185"/>
      <c r="AB716" s="185">
        <v>146</v>
      </c>
      <c r="AC716" s="197" t="s">
        <v>2689</v>
      </c>
      <c r="AD716" s="197" t="s">
        <v>2689</v>
      </c>
      <c r="AE716" s="197">
        <v>1</v>
      </c>
      <c r="AH716" s="197">
        <v>1</v>
      </c>
    </row>
    <row r="717" spans="1:38" s="197" customFormat="1" x14ac:dyDescent="0.3">
      <c r="A717" s="226">
        <v>2236</v>
      </c>
      <c r="B717" s="185" t="s">
        <v>1116</v>
      </c>
      <c r="C717" s="185" t="s">
        <v>3185</v>
      </c>
      <c r="D717" s="185" t="s">
        <v>3186</v>
      </c>
      <c r="E717" s="185"/>
      <c r="F717" s="185" t="s">
        <v>3187</v>
      </c>
      <c r="G717" s="185" t="s">
        <v>4503</v>
      </c>
      <c r="H717" s="185"/>
      <c r="I717" s="195" t="s">
        <v>1119</v>
      </c>
      <c r="J717" s="185" t="s">
        <v>1117</v>
      </c>
      <c r="K717" s="185" t="s">
        <v>1120</v>
      </c>
      <c r="L717" s="185" t="s">
        <v>3306</v>
      </c>
      <c r="M717" s="185" t="s">
        <v>3190</v>
      </c>
      <c r="N717" s="185" t="s">
        <v>4332</v>
      </c>
      <c r="O717" s="185" t="s">
        <v>3191</v>
      </c>
      <c r="P717" s="185" t="s">
        <v>3192</v>
      </c>
      <c r="Q717" s="185" t="s">
        <v>3193</v>
      </c>
      <c r="R717" s="185" t="s">
        <v>3194</v>
      </c>
      <c r="S717" s="196">
        <v>30926</v>
      </c>
      <c r="T717" s="185"/>
      <c r="U717" s="185" t="s">
        <v>19</v>
      </c>
      <c r="V717" s="185" t="s">
        <v>1118</v>
      </c>
      <c r="W717" s="185" t="s">
        <v>1121</v>
      </c>
      <c r="X717" s="185">
        <v>1</v>
      </c>
      <c r="Y717" s="185"/>
      <c r="Z717" s="185"/>
      <c r="AA717" s="185"/>
      <c r="AB717" s="185">
        <v>103</v>
      </c>
      <c r="AC717" s="197" t="s">
        <v>3058</v>
      </c>
      <c r="AD717" s="197" t="s">
        <v>5146</v>
      </c>
      <c r="AE717" s="197">
        <v>1</v>
      </c>
      <c r="AJ717" s="197">
        <v>1</v>
      </c>
    </row>
    <row r="718" spans="1:38" s="197" customFormat="1" x14ac:dyDescent="0.3">
      <c r="A718" s="226">
        <v>2237</v>
      </c>
      <c r="B718" s="185" t="s">
        <v>1487</v>
      </c>
      <c r="C718" s="185" t="s">
        <v>3457</v>
      </c>
      <c r="D718" s="185" t="s">
        <v>3186</v>
      </c>
      <c r="E718" s="185" t="s">
        <v>572</v>
      </c>
      <c r="F718" s="185" t="s">
        <v>3187</v>
      </c>
      <c r="G718" s="185" t="s">
        <v>4248</v>
      </c>
      <c r="H718" s="185"/>
      <c r="I718" s="195" t="s">
        <v>382</v>
      </c>
      <c r="J718" s="185" t="s">
        <v>1488</v>
      </c>
      <c r="K718" s="185" t="s">
        <v>216</v>
      </c>
      <c r="L718" s="185" t="s">
        <v>4018</v>
      </c>
      <c r="M718" s="185" t="s">
        <v>3190</v>
      </c>
      <c r="N718" s="185" t="s">
        <v>4332</v>
      </c>
      <c r="O718" s="185" t="s">
        <v>3191</v>
      </c>
      <c r="P718" s="185" t="s">
        <v>3192</v>
      </c>
      <c r="Q718" s="185" t="s">
        <v>3193</v>
      </c>
      <c r="R718" s="185" t="s">
        <v>3194</v>
      </c>
      <c r="S718" s="196">
        <v>30926</v>
      </c>
      <c r="T718" s="185"/>
      <c r="U718" s="185" t="s">
        <v>19</v>
      </c>
      <c r="V718" s="185" t="s">
        <v>260</v>
      </c>
      <c r="W718" s="185" t="s">
        <v>1489</v>
      </c>
      <c r="X718" s="185">
        <v>1</v>
      </c>
      <c r="Y718" s="185"/>
      <c r="Z718" s="185"/>
      <c r="AA718" s="185"/>
      <c r="AB718" s="185">
        <v>66</v>
      </c>
      <c r="AC718" s="197" t="s">
        <v>2689</v>
      </c>
      <c r="AD718" s="197" t="s">
        <v>2689</v>
      </c>
      <c r="AE718" s="197">
        <v>1</v>
      </c>
      <c r="AG718" s="197">
        <v>1</v>
      </c>
    </row>
    <row r="719" spans="1:38" s="217" customFormat="1" x14ac:dyDescent="0.3">
      <c r="A719" s="226">
        <v>2238</v>
      </c>
      <c r="B719" s="216" t="s">
        <v>4249</v>
      </c>
      <c r="C719" s="216" t="s">
        <v>5014</v>
      </c>
      <c r="D719" s="216" t="s">
        <v>3530</v>
      </c>
      <c r="E719" s="216" t="s">
        <v>4250</v>
      </c>
      <c r="F719" s="216" t="s">
        <v>4301</v>
      </c>
      <c r="G719" s="216" t="s">
        <v>4326</v>
      </c>
      <c r="H719" s="216"/>
      <c r="I719" s="227" t="s">
        <v>8</v>
      </c>
      <c r="J719" s="216" t="s">
        <v>2313</v>
      </c>
      <c r="K719" s="216" t="s">
        <v>2314</v>
      </c>
      <c r="L719" s="216" t="s">
        <v>3216</v>
      </c>
      <c r="M719" s="216" t="s">
        <v>3190</v>
      </c>
      <c r="N719" s="216" t="s">
        <v>4332</v>
      </c>
      <c r="O719" s="216" t="s">
        <v>3532</v>
      </c>
      <c r="P719" s="216" t="s">
        <v>3192</v>
      </c>
      <c r="Q719" s="216" t="s">
        <v>3313</v>
      </c>
      <c r="R719" s="216" t="s">
        <v>3314</v>
      </c>
      <c r="S719" s="228">
        <v>30926</v>
      </c>
      <c r="T719" s="216">
        <v>2</v>
      </c>
      <c r="U719" s="216"/>
      <c r="V719" s="216" t="s">
        <v>5032</v>
      </c>
      <c r="W719" s="216" t="s">
        <v>5033</v>
      </c>
      <c r="X719" s="216"/>
      <c r="Y719" s="216"/>
      <c r="Z719" s="216"/>
      <c r="AA719" s="216">
        <v>1</v>
      </c>
      <c r="AB719" s="216">
        <f>etab_agricole!O3</f>
        <v>198</v>
      </c>
      <c r="AC719" s="217" t="s">
        <v>3057</v>
      </c>
      <c r="AD719" s="217" t="s">
        <v>3057</v>
      </c>
      <c r="AE719" s="217">
        <v>1</v>
      </c>
      <c r="AG719" s="217">
        <v>1</v>
      </c>
      <c r="AK719" s="217" t="s">
        <v>5171</v>
      </c>
      <c r="AL719" s="221">
        <v>1</v>
      </c>
    </row>
    <row r="720" spans="1:38" s="217" customFormat="1" x14ac:dyDescent="0.3">
      <c r="A720" s="226">
        <v>2239</v>
      </c>
      <c r="B720" s="216" t="s">
        <v>4251</v>
      </c>
      <c r="C720" s="216" t="s">
        <v>5013</v>
      </c>
      <c r="D720" s="216" t="s">
        <v>3530</v>
      </c>
      <c r="E720" s="216" t="s">
        <v>4252</v>
      </c>
      <c r="F720" s="216" t="s">
        <v>4301</v>
      </c>
      <c r="G720" s="216" t="s">
        <v>4913</v>
      </c>
      <c r="H720" s="216"/>
      <c r="I720" s="227" t="s">
        <v>22</v>
      </c>
      <c r="J720" s="216" t="s">
        <v>395</v>
      </c>
      <c r="K720" s="216" t="s">
        <v>396</v>
      </c>
      <c r="L720" s="216" t="s">
        <v>4906</v>
      </c>
      <c r="M720" s="216" t="s">
        <v>3190</v>
      </c>
      <c r="N720" s="216" t="s">
        <v>4332</v>
      </c>
      <c r="O720" s="216" t="s">
        <v>3532</v>
      </c>
      <c r="P720" s="216" t="s">
        <v>3192</v>
      </c>
      <c r="Q720" s="216" t="s">
        <v>3313</v>
      </c>
      <c r="R720" s="216" t="s">
        <v>3314</v>
      </c>
      <c r="S720" s="228">
        <v>30926</v>
      </c>
      <c r="T720" s="216">
        <v>2</v>
      </c>
      <c r="U720" s="216" t="s">
        <v>184</v>
      </c>
      <c r="V720" s="216" t="s">
        <v>5110</v>
      </c>
      <c r="W720" s="216" t="s">
        <v>5111</v>
      </c>
      <c r="X720" s="216"/>
      <c r="Y720" s="216"/>
      <c r="Z720" s="216"/>
      <c r="AA720" s="216">
        <v>1</v>
      </c>
      <c r="AB720" s="216">
        <f>etab_agricole!O6</f>
        <v>116</v>
      </c>
      <c r="AC720" s="217" t="s">
        <v>3057</v>
      </c>
      <c r="AD720" s="217" t="s">
        <v>3057</v>
      </c>
      <c r="AE720" s="217">
        <v>1</v>
      </c>
      <c r="AF720" s="217">
        <v>1</v>
      </c>
      <c r="AK720" s="217" t="s">
        <v>5189</v>
      </c>
      <c r="AL720" s="221">
        <v>1</v>
      </c>
    </row>
    <row r="721" spans="1:38" s="201" customFormat="1" x14ac:dyDescent="0.3">
      <c r="A721" s="226">
        <v>2240</v>
      </c>
      <c r="B721" s="198" t="s">
        <v>2206</v>
      </c>
      <c r="C721" s="198" t="s">
        <v>4536</v>
      </c>
      <c r="D721" s="198" t="s">
        <v>3061</v>
      </c>
      <c r="E721" s="198" t="s">
        <v>4253</v>
      </c>
      <c r="F721" s="198" t="s">
        <v>3187</v>
      </c>
      <c r="G721" s="198" t="s">
        <v>4538</v>
      </c>
      <c r="H721" s="198"/>
      <c r="I721" s="199" t="s">
        <v>528</v>
      </c>
      <c r="J721" s="198" t="s">
        <v>529</v>
      </c>
      <c r="K721" s="198" t="s">
        <v>530</v>
      </c>
      <c r="L721" s="198" t="s">
        <v>3635</v>
      </c>
      <c r="M721" s="198" t="s">
        <v>3190</v>
      </c>
      <c r="N721" s="198" t="s">
        <v>4332</v>
      </c>
      <c r="O721" s="198" t="s">
        <v>3201</v>
      </c>
      <c r="P721" s="198" t="s">
        <v>3192</v>
      </c>
      <c r="Q721" s="198" t="s">
        <v>3193</v>
      </c>
      <c r="R721" s="198" t="s">
        <v>3194</v>
      </c>
      <c r="S721" s="200">
        <v>31291</v>
      </c>
      <c r="T721" s="198"/>
      <c r="U721" s="198" t="s">
        <v>5</v>
      </c>
      <c r="V721" s="198" t="s">
        <v>2207</v>
      </c>
      <c r="W721" s="198" t="s">
        <v>2208</v>
      </c>
      <c r="X721" s="198"/>
      <c r="Y721" s="198">
        <v>1</v>
      </c>
      <c r="Z721" s="198"/>
      <c r="AA721" s="198"/>
      <c r="AB721" s="198">
        <v>247</v>
      </c>
      <c r="AC721" s="201" t="s">
        <v>4993</v>
      </c>
      <c r="AD721" s="201" t="s">
        <v>5145</v>
      </c>
      <c r="AE721" s="201">
        <v>0</v>
      </c>
    </row>
    <row r="722" spans="1:38" s="204" customFormat="1" x14ac:dyDescent="0.3">
      <c r="A722" s="226">
        <v>2241</v>
      </c>
      <c r="B722" s="203" t="s">
        <v>749</v>
      </c>
      <c r="C722" s="203" t="s">
        <v>4942</v>
      </c>
      <c r="D722" s="203" t="s">
        <v>3061</v>
      </c>
      <c r="E722" s="203" t="s">
        <v>4254</v>
      </c>
      <c r="F722" s="203" t="s">
        <v>3187</v>
      </c>
      <c r="G722" s="203" t="s">
        <v>4255</v>
      </c>
      <c r="H722" s="203"/>
      <c r="I722" s="205" t="s">
        <v>41</v>
      </c>
      <c r="J722" s="203" t="s">
        <v>285</v>
      </c>
      <c r="K722" s="203" t="s">
        <v>286</v>
      </c>
      <c r="L722" s="203" t="s">
        <v>4932</v>
      </c>
      <c r="M722" s="203" t="s">
        <v>3190</v>
      </c>
      <c r="N722" s="203" t="s">
        <v>4332</v>
      </c>
      <c r="O722" s="203" t="s">
        <v>3201</v>
      </c>
      <c r="P722" s="203" t="s">
        <v>3192</v>
      </c>
      <c r="Q722" s="203" t="s">
        <v>3193</v>
      </c>
      <c r="R722" s="203" t="s">
        <v>3194</v>
      </c>
      <c r="S722" s="206">
        <v>31656</v>
      </c>
      <c r="T722" s="203">
        <v>2</v>
      </c>
      <c r="U722" s="203" t="s">
        <v>5</v>
      </c>
      <c r="V722" s="203" t="s">
        <v>750</v>
      </c>
      <c r="W722" s="203" t="s">
        <v>751</v>
      </c>
      <c r="X722" s="203"/>
      <c r="Y722" s="203">
        <v>1</v>
      </c>
      <c r="Z722" s="203"/>
      <c r="AA722" s="203"/>
      <c r="AB722" s="203">
        <v>126</v>
      </c>
      <c r="AC722" s="204" t="s">
        <v>3057</v>
      </c>
      <c r="AD722" s="204" t="s">
        <v>3057</v>
      </c>
      <c r="AE722" s="204">
        <v>0</v>
      </c>
    </row>
    <row r="723" spans="1:38" s="204" customFormat="1" x14ac:dyDescent="0.3">
      <c r="A723" s="226">
        <v>2242</v>
      </c>
      <c r="B723" s="203" t="s">
        <v>746</v>
      </c>
      <c r="C723" s="203" t="s">
        <v>3185</v>
      </c>
      <c r="D723" s="203" t="s">
        <v>3186</v>
      </c>
      <c r="E723" s="203"/>
      <c r="F723" s="203" t="s">
        <v>3187</v>
      </c>
      <c r="G723" s="203" t="s">
        <v>4256</v>
      </c>
      <c r="H723" s="203"/>
      <c r="I723" s="205" t="s">
        <v>41</v>
      </c>
      <c r="J723" s="203" t="s">
        <v>285</v>
      </c>
      <c r="K723" s="203" t="s">
        <v>286</v>
      </c>
      <c r="L723" s="203" t="s">
        <v>4932</v>
      </c>
      <c r="M723" s="203" t="s">
        <v>3190</v>
      </c>
      <c r="N723" s="203" t="s">
        <v>4332</v>
      </c>
      <c r="O723" s="203" t="s">
        <v>3191</v>
      </c>
      <c r="P723" s="203" t="s">
        <v>3192</v>
      </c>
      <c r="Q723" s="203" t="s">
        <v>3193</v>
      </c>
      <c r="R723" s="203" t="s">
        <v>3194</v>
      </c>
      <c r="S723" s="206">
        <v>31656</v>
      </c>
      <c r="T723" s="203">
        <v>2</v>
      </c>
      <c r="U723" s="203" t="s">
        <v>19</v>
      </c>
      <c r="V723" s="203" t="s">
        <v>747</v>
      </c>
      <c r="W723" s="203" t="s">
        <v>748</v>
      </c>
      <c r="X723" s="203">
        <v>1</v>
      </c>
      <c r="Y723" s="203"/>
      <c r="Z723" s="203"/>
      <c r="AA723" s="203"/>
      <c r="AB723" s="203">
        <v>79</v>
      </c>
      <c r="AC723" s="204" t="s">
        <v>3057</v>
      </c>
      <c r="AD723" s="204" t="s">
        <v>3057</v>
      </c>
      <c r="AE723" s="204">
        <v>0</v>
      </c>
    </row>
    <row r="724" spans="1:38" s="210" customFormat="1" x14ac:dyDescent="0.3">
      <c r="A724" s="226">
        <v>2243</v>
      </c>
      <c r="B724" s="207" t="s">
        <v>112</v>
      </c>
      <c r="C724" s="207" t="s">
        <v>5070</v>
      </c>
      <c r="D724" s="207" t="s">
        <v>3186</v>
      </c>
      <c r="E724" s="207" t="s">
        <v>113</v>
      </c>
      <c r="F724" s="207" t="s">
        <v>3187</v>
      </c>
      <c r="G724" s="207" t="s">
        <v>3538</v>
      </c>
      <c r="H724" s="207"/>
      <c r="I724" s="208" t="s">
        <v>110</v>
      </c>
      <c r="J724" s="207" t="s">
        <v>13</v>
      </c>
      <c r="K724" s="207" t="s">
        <v>14</v>
      </c>
      <c r="L724" s="207" t="s">
        <v>4615</v>
      </c>
      <c r="M724" s="207" t="s">
        <v>3190</v>
      </c>
      <c r="N724" s="207" t="s">
        <v>4332</v>
      </c>
      <c r="O724" s="207" t="s">
        <v>3191</v>
      </c>
      <c r="P724" s="207" t="s">
        <v>3192</v>
      </c>
      <c r="Q724" s="207" t="s">
        <v>3193</v>
      </c>
      <c r="R724" s="207" t="s">
        <v>3194</v>
      </c>
      <c r="S724" s="209">
        <v>32387</v>
      </c>
      <c r="T724" s="207">
        <v>1</v>
      </c>
      <c r="U724" s="207" t="s">
        <v>19</v>
      </c>
      <c r="V724" s="207" t="s">
        <v>114</v>
      </c>
      <c r="W724" s="207" t="s">
        <v>115</v>
      </c>
      <c r="X724" s="207">
        <v>1</v>
      </c>
      <c r="Y724" s="207"/>
      <c r="Z724" s="207"/>
      <c r="AA724" s="207"/>
      <c r="AB724" s="207">
        <v>88</v>
      </c>
      <c r="AC724" s="210" t="s">
        <v>2689</v>
      </c>
      <c r="AD724" s="210" t="s">
        <v>2689</v>
      </c>
      <c r="AE724" s="210">
        <v>1</v>
      </c>
      <c r="AH724" s="210">
        <v>1</v>
      </c>
    </row>
    <row r="725" spans="1:38" s="221" customFormat="1" x14ac:dyDescent="0.3">
      <c r="A725" s="226">
        <v>2244</v>
      </c>
      <c r="B725" s="218" t="s">
        <v>4257</v>
      </c>
      <c r="C725" s="218" t="s">
        <v>4972</v>
      </c>
      <c r="D725" s="218" t="s">
        <v>3563</v>
      </c>
      <c r="E725" s="218" t="s">
        <v>4258</v>
      </c>
      <c r="F725" s="218" t="s">
        <v>4301</v>
      </c>
      <c r="G725" s="218" t="s">
        <v>4737</v>
      </c>
      <c r="H725" s="218"/>
      <c r="I725" s="219" t="s">
        <v>216</v>
      </c>
      <c r="J725" s="218" t="s">
        <v>13</v>
      </c>
      <c r="K725" s="218" t="s">
        <v>14</v>
      </c>
      <c r="L725" s="218" t="s">
        <v>4615</v>
      </c>
      <c r="M725" s="218" t="s">
        <v>3217</v>
      </c>
      <c r="N725" s="218" t="s">
        <v>3205</v>
      </c>
      <c r="O725" s="218" t="s">
        <v>3354</v>
      </c>
      <c r="P725" s="218" t="s">
        <v>3192</v>
      </c>
      <c r="Q725" s="218" t="s">
        <v>3193</v>
      </c>
      <c r="R725" s="218" t="s">
        <v>3194</v>
      </c>
      <c r="S725" s="220">
        <v>32387</v>
      </c>
      <c r="T725" s="218"/>
      <c r="U725" s="218" t="s">
        <v>184</v>
      </c>
      <c r="V725" s="218" t="s">
        <v>569</v>
      </c>
      <c r="W725" s="218" t="s">
        <v>570</v>
      </c>
      <c r="X725" s="218"/>
      <c r="Y725" s="218"/>
      <c r="Z725" s="218"/>
      <c r="AA725" s="218">
        <v>1</v>
      </c>
      <c r="AB725" s="218">
        <v>472</v>
      </c>
      <c r="AC725" s="221" t="s">
        <v>2689</v>
      </c>
      <c r="AD725" s="221" t="s">
        <v>2689</v>
      </c>
      <c r="AE725" s="221">
        <v>1</v>
      </c>
      <c r="AH725" s="221">
        <v>1</v>
      </c>
      <c r="AK725" s="221" t="s">
        <v>5174</v>
      </c>
      <c r="AL725" s="221">
        <v>1</v>
      </c>
    </row>
    <row r="726" spans="1:38" s="221" customFormat="1" x14ac:dyDescent="0.3">
      <c r="A726" s="226">
        <v>2245</v>
      </c>
      <c r="B726" s="218" t="s">
        <v>4259</v>
      </c>
      <c r="C726" s="218" t="s">
        <v>4970</v>
      </c>
      <c r="D726" s="218" t="s">
        <v>3563</v>
      </c>
      <c r="E726" s="218" t="s">
        <v>4260</v>
      </c>
      <c r="F726" s="218" t="s">
        <v>4301</v>
      </c>
      <c r="G726" s="218" t="s">
        <v>4726</v>
      </c>
      <c r="H726" s="218"/>
      <c r="I726" s="219" t="s">
        <v>12</v>
      </c>
      <c r="J726" s="218" t="s">
        <v>13</v>
      </c>
      <c r="K726" s="218" t="s">
        <v>14</v>
      </c>
      <c r="L726" s="218" t="s">
        <v>4615</v>
      </c>
      <c r="M726" s="218" t="s">
        <v>3190</v>
      </c>
      <c r="N726" s="218" t="s">
        <v>4332</v>
      </c>
      <c r="O726" s="218" t="s">
        <v>3354</v>
      </c>
      <c r="P726" s="218" t="s">
        <v>3192</v>
      </c>
      <c r="Q726" s="218" t="s">
        <v>3193</v>
      </c>
      <c r="R726" s="218" t="s">
        <v>3194</v>
      </c>
      <c r="S726" s="220">
        <v>32387</v>
      </c>
      <c r="T726" s="218"/>
      <c r="U726" s="218" t="s">
        <v>184</v>
      </c>
      <c r="V726" s="218" t="s">
        <v>202</v>
      </c>
      <c r="W726" s="218" t="s">
        <v>203</v>
      </c>
      <c r="X726" s="218"/>
      <c r="Y726" s="218"/>
      <c r="Z726" s="218"/>
      <c r="AA726" s="218">
        <v>1</v>
      </c>
      <c r="AB726" s="218">
        <v>401</v>
      </c>
      <c r="AC726" s="221" t="s">
        <v>2689</v>
      </c>
      <c r="AD726" s="221" t="s">
        <v>2689</v>
      </c>
      <c r="AE726" s="221">
        <v>1</v>
      </c>
      <c r="AF726" s="221">
        <v>1</v>
      </c>
      <c r="AK726" s="221" t="s">
        <v>5174</v>
      </c>
      <c r="AL726" s="221">
        <v>1</v>
      </c>
    </row>
    <row r="727" spans="1:38" s="201" customFormat="1" x14ac:dyDescent="0.3">
      <c r="A727" s="226">
        <v>2246</v>
      </c>
      <c r="B727" s="198" t="s">
        <v>1216</v>
      </c>
      <c r="C727" s="198" t="s">
        <v>4701</v>
      </c>
      <c r="D727" s="198" t="s">
        <v>3061</v>
      </c>
      <c r="E727" s="198" t="s">
        <v>4261</v>
      </c>
      <c r="F727" s="198" t="s">
        <v>3187</v>
      </c>
      <c r="G727" s="198" t="s">
        <v>4262</v>
      </c>
      <c r="H727" s="198"/>
      <c r="I727" s="199" t="s">
        <v>12</v>
      </c>
      <c r="J727" s="198" t="s">
        <v>13</v>
      </c>
      <c r="K727" s="198" t="s">
        <v>14</v>
      </c>
      <c r="L727" s="198" t="s">
        <v>4615</v>
      </c>
      <c r="M727" s="198" t="s">
        <v>3190</v>
      </c>
      <c r="N727" s="198" t="s">
        <v>4332</v>
      </c>
      <c r="O727" s="198" t="s">
        <v>3201</v>
      </c>
      <c r="P727" s="198" t="s">
        <v>3192</v>
      </c>
      <c r="Q727" s="198" t="s">
        <v>3193</v>
      </c>
      <c r="R727" s="198" t="s">
        <v>3194</v>
      </c>
      <c r="S727" s="200">
        <v>33117</v>
      </c>
      <c r="T727" s="198">
        <v>1</v>
      </c>
      <c r="U727" s="198" t="s">
        <v>5</v>
      </c>
      <c r="X727" s="198"/>
      <c r="Y727" s="198">
        <v>1</v>
      </c>
      <c r="Z727" s="198"/>
      <c r="AA727" s="198"/>
      <c r="AB727" s="198">
        <v>304</v>
      </c>
      <c r="AC727" s="201" t="s">
        <v>2689</v>
      </c>
      <c r="AD727" s="201" t="s">
        <v>2689</v>
      </c>
      <c r="AE727" s="201">
        <v>0</v>
      </c>
    </row>
    <row r="728" spans="1:38" s="197" customFormat="1" x14ac:dyDescent="0.3">
      <c r="A728" s="226">
        <v>2247</v>
      </c>
      <c r="B728" s="185" t="s">
        <v>982</v>
      </c>
      <c r="C728" s="185" t="s">
        <v>4700</v>
      </c>
      <c r="D728" s="185" t="s">
        <v>3061</v>
      </c>
      <c r="E728" s="185" t="s">
        <v>513</v>
      </c>
      <c r="F728" s="185" t="s">
        <v>3187</v>
      </c>
      <c r="G728" s="185" t="s">
        <v>4722</v>
      </c>
      <c r="H728" s="185"/>
      <c r="I728" s="195" t="s">
        <v>12</v>
      </c>
      <c r="J728" s="185" t="s">
        <v>13</v>
      </c>
      <c r="K728" s="185" t="s">
        <v>14</v>
      </c>
      <c r="L728" s="185" t="s">
        <v>4615</v>
      </c>
      <c r="M728" s="185" t="s">
        <v>3190</v>
      </c>
      <c r="N728" s="185" t="s">
        <v>4332</v>
      </c>
      <c r="O728" s="185" t="s">
        <v>3201</v>
      </c>
      <c r="P728" s="185" t="s">
        <v>3192</v>
      </c>
      <c r="Q728" s="185" t="s">
        <v>3193</v>
      </c>
      <c r="R728" s="185" t="s">
        <v>3194</v>
      </c>
      <c r="S728" s="196">
        <v>33117</v>
      </c>
      <c r="T728" s="185"/>
      <c r="U728" s="185" t="s">
        <v>5</v>
      </c>
      <c r="V728" s="185" t="s">
        <v>983</v>
      </c>
      <c r="W728" s="185" t="s">
        <v>984</v>
      </c>
      <c r="X728" s="185"/>
      <c r="Y728" s="185">
        <v>1</v>
      </c>
      <c r="Z728" s="185"/>
      <c r="AA728" s="185"/>
      <c r="AB728" s="185">
        <v>185</v>
      </c>
      <c r="AC728" s="197" t="s">
        <v>2689</v>
      </c>
      <c r="AD728" s="197" t="s">
        <v>2689</v>
      </c>
      <c r="AE728" s="197">
        <v>1</v>
      </c>
      <c r="AH728" s="197">
        <v>1</v>
      </c>
    </row>
    <row r="729" spans="1:38" s="221" customFormat="1" x14ac:dyDescent="0.3">
      <c r="A729" s="226">
        <v>2248</v>
      </c>
      <c r="B729" s="218" t="s">
        <v>1691</v>
      </c>
      <c r="C729" s="218" t="s">
        <v>4740</v>
      </c>
      <c r="D729" s="218" t="s">
        <v>3197</v>
      </c>
      <c r="E729" s="218" t="s">
        <v>525</v>
      </c>
      <c r="F729" s="218" t="s">
        <v>4301</v>
      </c>
      <c r="G729" s="218" t="s">
        <v>4322</v>
      </c>
      <c r="H729" s="218"/>
      <c r="I729" s="219" t="s">
        <v>110</v>
      </c>
      <c r="J729" s="218" t="s">
        <v>13</v>
      </c>
      <c r="K729" s="218" t="s">
        <v>14</v>
      </c>
      <c r="L729" s="218" t="s">
        <v>4615</v>
      </c>
      <c r="M729" s="218" t="s">
        <v>3217</v>
      </c>
      <c r="N729" s="218" t="s">
        <v>3205</v>
      </c>
      <c r="O729" s="218" t="s">
        <v>3199</v>
      </c>
      <c r="P729" s="218" t="s">
        <v>3192</v>
      </c>
      <c r="Q729" s="218" t="s">
        <v>3193</v>
      </c>
      <c r="R729" s="218" t="s">
        <v>3194</v>
      </c>
      <c r="S729" s="220">
        <v>33487</v>
      </c>
      <c r="T729" s="218"/>
      <c r="U729" s="218" t="s">
        <v>82</v>
      </c>
      <c r="V729" s="218" t="s">
        <v>1692</v>
      </c>
      <c r="W729" s="218" t="s">
        <v>526</v>
      </c>
      <c r="X729" s="218"/>
      <c r="Y729" s="218"/>
      <c r="Z729" s="218">
        <v>1</v>
      </c>
      <c r="AA729" s="218"/>
      <c r="AB729" s="218">
        <v>8</v>
      </c>
      <c r="AC729" s="221" t="s">
        <v>2689</v>
      </c>
      <c r="AD729" s="221" t="s">
        <v>2689</v>
      </c>
      <c r="AE729" s="221">
        <v>0</v>
      </c>
      <c r="AK729" s="221" t="s">
        <v>5160</v>
      </c>
      <c r="AL729" s="221">
        <v>1</v>
      </c>
    </row>
    <row r="730" spans="1:38" s="201" customFormat="1" x14ac:dyDescent="0.3">
      <c r="A730" s="226">
        <v>2249</v>
      </c>
      <c r="B730" s="198" t="s">
        <v>457</v>
      </c>
      <c r="C730" s="198" t="s">
        <v>3200</v>
      </c>
      <c r="D730" s="198" t="s">
        <v>478</v>
      </c>
      <c r="E730" s="198"/>
      <c r="F730" s="198" t="s">
        <v>3187</v>
      </c>
      <c r="G730" s="198" t="s">
        <v>4800</v>
      </c>
      <c r="H730" s="198"/>
      <c r="I730" s="199" t="s">
        <v>156</v>
      </c>
      <c r="J730" s="198" t="s">
        <v>458</v>
      </c>
      <c r="K730" s="198" t="s">
        <v>460</v>
      </c>
      <c r="L730" s="198" t="s">
        <v>4263</v>
      </c>
      <c r="M730" s="198" t="s">
        <v>3190</v>
      </c>
      <c r="N730" s="198" t="s">
        <v>4332</v>
      </c>
      <c r="O730" s="198" t="s">
        <v>3201</v>
      </c>
      <c r="P730" s="198" t="s">
        <v>3192</v>
      </c>
      <c r="Q730" s="198" t="s">
        <v>3193</v>
      </c>
      <c r="R730" s="198" t="s">
        <v>3194</v>
      </c>
      <c r="S730" s="200">
        <v>33848</v>
      </c>
      <c r="T730" s="198"/>
      <c r="U730" s="198" t="s">
        <v>5</v>
      </c>
      <c r="V730" s="198" t="s">
        <v>459</v>
      </c>
      <c r="W730" s="198" t="s">
        <v>461</v>
      </c>
      <c r="X730" s="198">
        <v>1</v>
      </c>
      <c r="Y730" s="198">
        <v>1</v>
      </c>
      <c r="Z730" s="198"/>
      <c r="AA730" s="198"/>
      <c r="AB730" s="198">
        <v>134</v>
      </c>
      <c r="AC730" s="201" t="s">
        <v>3057</v>
      </c>
      <c r="AD730" s="201" t="s">
        <v>3057</v>
      </c>
      <c r="AE730" s="201">
        <v>0</v>
      </c>
    </row>
    <row r="731" spans="1:38" s="197" customFormat="1" x14ac:dyDescent="0.3">
      <c r="A731" s="226">
        <v>2250</v>
      </c>
      <c r="B731" s="185" t="s">
        <v>1767</v>
      </c>
      <c r="C731" s="185" t="s">
        <v>5181</v>
      </c>
      <c r="D731" s="185" t="s">
        <v>3061</v>
      </c>
      <c r="E731" s="185" t="s">
        <v>3699</v>
      </c>
      <c r="F731" s="185" t="s">
        <v>3187</v>
      </c>
      <c r="G731" s="185" t="s">
        <v>4334</v>
      </c>
      <c r="H731" s="185"/>
      <c r="I731" s="195" t="s">
        <v>367</v>
      </c>
      <c r="J731" s="185" t="s">
        <v>368</v>
      </c>
      <c r="K731" s="185" t="s">
        <v>369</v>
      </c>
      <c r="L731" s="185" t="s">
        <v>3700</v>
      </c>
      <c r="M731" s="185" t="s">
        <v>3190</v>
      </c>
      <c r="N731" s="185" t="s">
        <v>4332</v>
      </c>
      <c r="O731" s="185" t="s">
        <v>3201</v>
      </c>
      <c r="P731" s="185" t="s">
        <v>3192</v>
      </c>
      <c r="Q731" s="185" t="s">
        <v>3193</v>
      </c>
      <c r="R731" s="185" t="s">
        <v>3194</v>
      </c>
      <c r="S731" s="196">
        <v>34213</v>
      </c>
      <c r="T731" s="185"/>
      <c r="U731" s="185" t="s">
        <v>5</v>
      </c>
      <c r="V731" s="185" t="s">
        <v>1768</v>
      </c>
      <c r="W731" s="185" t="s">
        <v>1769</v>
      </c>
      <c r="X731" s="185">
        <v>1</v>
      </c>
      <c r="Y731" s="185">
        <v>1</v>
      </c>
      <c r="Z731" s="185"/>
      <c r="AA731" s="185"/>
      <c r="AB731" s="185">
        <v>349</v>
      </c>
      <c r="AC731" s="185" t="s">
        <v>3058</v>
      </c>
      <c r="AD731" s="185" t="s">
        <v>5149</v>
      </c>
      <c r="AE731" s="197">
        <v>1</v>
      </c>
      <c r="AI731" s="197">
        <v>1</v>
      </c>
      <c r="AK731" s="197" t="s">
        <v>5175</v>
      </c>
    </row>
    <row r="732" spans="1:38" s="197" customFormat="1" x14ac:dyDescent="0.3">
      <c r="A732" s="226">
        <v>2251</v>
      </c>
      <c r="B732" s="185" t="s">
        <v>812</v>
      </c>
      <c r="C732" s="185" t="s">
        <v>3185</v>
      </c>
      <c r="D732" s="185" t="s">
        <v>3186</v>
      </c>
      <c r="E732" s="185"/>
      <c r="F732" s="185" t="s">
        <v>3187</v>
      </c>
      <c r="G732" s="185" t="s">
        <v>4870</v>
      </c>
      <c r="H732" s="185"/>
      <c r="I732" s="195" t="s">
        <v>41</v>
      </c>
      <c r="J732" s="185" t="s">
        <v>4264</v>
      </c>
      <c r="K732" s="185" t="s">
        <v>814</v>
      </c>
      <c r="L732" s="185" t="s">
        <v>4265</v>
      </c>
      <c r="M732" s="185" t="s">
        <v>3190</v>
      </c>
      <c r="N732" s="185" t="s">
        <v>4332</v>
      </c>
      <c r="O732" s="185" t="s">
        <v>3191</v>
      </c>
      <c r="P732" s="185" t="s">
        <v>3192</v>
      </c>
      <c r="Q732" s="185" t="s">
        <v>3193</v>
      </c>
      <c r="R732" s="185" t="s">
        <v>3194</v>
      </c>
      <c r="S732" s="196">
        <v>34943</v>
      </c>
      <c r="T732" s="185"/>
      <c r="U732" s="185" t="s">
        <v>19</v>
      </c>
      <c r="V732" s="185" t="s">
        <v>813</v>
      </c>
      <c r="W732" s="185" t="s">
        <v>815</v>
      </c>
      <c r="X732" s="185">
        <v>1</v>
      </c>
      <c r="Y732" s="185"/>
      <c r="Z732" s="185"/>
      <c r="AA732" s="185"/>
      <c r="AB732" s="185">
        <v>45</v>
      </c>
      <c r="AC732" s="197" t="s">
        <v>3057</v>
      </c>
      <c r="AD732" s="197" t="s">
        <v>3057</v>
      </c>
      <c r="AE732" s="197">
        <v>1</v>
      </c>
      <c r="AH732" s="197">
        <v>1</v>
      </c>
    </row>
    <row r="733" spans="1:38" s="210" customFormat="1" x14ac:dyDescent="0.3">
      <c r="A733" s="226">
        <v>2252</v>
      </c>
      <c r="B733" s="207" t="s">
        <v>1208</v>
      </c>
      <c r="C733" s="207" t="s">
        <v>4699</v>
      </c>
      <c r="D733" s="207" t="s">
        <v>3061</v>
      </c>
      <c r="E733" s="207" t="s">
        <v>3433</v>
      </c>
      <c r="F733" s="207" t="s">
        <v>3187</v>
      </c>
      <c r="G733" s="207" t="s">
        <v>4266</v>
      </c>
      <c r="H733" s="207"/>
      <c r="I733" s="208" t="s">
        <v>12</v>
      </c>
      <c r="J733" s="207" t="s">
        <v>13</v>
      </c>
      <c r="K733" s="207" t="s">
        <v>14</v>
      </c>
      <c r="L733" s="207" t="s">
        <v>4615</v>
      </c>
      <c r="M733" s="207" t="s">
        <v>3190</v>
      </c>
      <c r="N733" s="207" t="s">
        <v>3205</v>
      </c>
      <c r="O733" s="207" t="s">
        <v>3201</v>
      </c>
      <c r="P733" s="207" t="s">
        <v>3192</v>
      </c>
      <c r="Q733" s="207" t="s">
        <v>3193</v>
      </c>
      <c r="R733" s="207" t="s">
        <v>3194</v>
      </c>
      <c r="S733" s="209">
        <v>35309</v>
      </c>
      <c r="T733" s="207">
        <v>2</v>
      </c>
      <c r="U733" s="207" t="s">
        <v>5</v>
      </c>
      <c r="V733" s="207" t="s">
        <v>4267</v>
      </c>
      <c r="W733" s="207" t="s">
        <v>1209</v>
      </c>
      <c r="X733" s="207"/>
      <c r="Y733" s="207">
        <v>1</v>
      </c>
      <c r="Z733" s="207"/>
      <c r="AA733" s="207"/>
      <c r="AB733" s="207">
        <v>245</v>
      </c>
      <c r="AC733" s="210" t="s">
        <v>2689</v>
      </c>
      <c r="AD733" s="210" t="s">
        <v>2689</v>
      </c>
      <c r="AE733" s="210">
        <v>1</v>
      </c>
      <c r="AG733" s="210">
        <v>1</v>
      </c>
    </row>
    <row r="734" spans="1:38" s="201" customFormat="1" x14ac:dyDescent="0.3">
      <c r="A734" s="226">
        <v>2253</v>
      </c>
      <c r="B734" s="198" t="s">
        <v>965</v>
      </c>
      <c r="C734" s="198" t="s">
        <v>4268</v>
      </c>
      <c r="D734" s="198" t="s">
        <v>3186</v>
      </c>
      <c r="E734" s="198" t="s">
        <v>4190</v>
      </c>
      <c r="F734" s="198" t="s">
        <v>3187</v>
      </c>
      <c r="G734" s="198" t="s">
        <v>4191</v>
      </c>
      <c r="H734" s="198"/>
      <c r="I734" s="199" t="s">
        <v>110</v>
      </c>
      <c r="J734" s="198" t="s">
        <v>13</v>
      </c>
      <c r="K734" s="198" t="s">
        <v>14</v>
      </c>
      <c r="L734" s="198" t="s">
        <v>4615</v>
      </c>
      <c r="M734" s="198" t="s">
        <v>3190</v>
      </c>
      <c r="N734" s="198" t="s">
        <v>4332</v>
      </c>
      <c r="O734" s="198" t="s">
        <v>3191</v>
      </c>
      <c r="P734" s="198" t="s">
        <v>3192</v>
      </c>
      <c r="Q734" s="198" t="s">
        <v>3193</v>
      </c>
      <c r="R734" s="198" t="s">
        <v>3194</v>
      </c>
      <c r="S734" s="200">
        <v>36039</v>
      </c>
      <c r="T734" s="198"/>
      <c r="U734" s="198" t="s">
        <v>19</v>
      </c>
      <c r="V734" s="198" t="s">
        <v>966</v>
      </c>
      <c r="W734" s="198" t="s">
        <v>964</v>
      </c>
      <c r="X734" s="198">
        <v>1</v>
      </c>
      <c r="Y734" s="198"/>
      <c r="Z734" s="198"/>
      <c r="AA734" s="198"/>
      <c r="AB734" s="198">
        <v>90</v>
      </c>
      <c r="AC734" s="201" t="s">
        <v>2689</v>
      </c>
      <c r="AD734" s="201" t="s">
        <v>2689</v>
      </c>
      <c r="AE734" s="201">
        <v>0</v>
      </c>
    </row>
    <row r="735" spans="1:38" s="204" customFormat="1" x14ac:dyDescent="0.3">
      <c r="A735" s="226">
        <v>2254</v>
      </c>
      <c r="B735" s="203" t="s">
        <v>682</v>
      </c>
      <c r="C735" s="203" t="s">
        <v>3200</v>
      </c>
      <c r="D735" s="203" t="s">
        <v>478</v>
      </c>
      <c r="E735" s="203"/>
      <c r="F735" s="203" t="s">
        <v>3187</v>
      </c>
      <c r="G735" s="203" t="s">
        <v>4855</v>
      </c>
      <c r="H735" s="203"/>
      <c r="I735" s="205" t="s">
        <v>685</v>
      </c>
      <c r="J735" s="203" t="s">
        <v>683</v>
      </c>
      <c r="K735" s="203" t="s">
        <v>686</v>
      </c>
      <c r="L735" s="203" t="s">
        <v>4269</v>
      </c>
      <c r="M735" s="203" t="s">
        <v>3190</v>
      </c>
      <c r="N735" s="203" t="s">
        <v>4332</v>
      </c>
      <c r="O735" s="203" t="s">
        <v>3201</v>
      </c>
      <c r="P735" s="203" t="s">
        <v>3192</v>
      </c>
      <c r="Q735" s="203" t="s">
        <v>3193</v>
      </c>
      <c r="R735" s="203" t="s">
        <v>3194</v>
      </c>
      <c r="S735" s="206">
        <v>36770</v>
      </c>
      <c r="T735" s="203"/>
      <c r="U735" s="203" t="s">
        <v>5</v>
      </c>
      <c r="V735" s="203" t="s">
        <v>684</v>
      </c>
      <c r="W735" s="203" t="s">
        <v>687</v>
      </c>
      <c r="X735" s="203">
        <v>1</v>
      </c>
      <c r="Y735" s="203">
        <v>1</v>
      </c>
      <c r="Z735" s="203"/>
      <c r="AA735" s="203"/>
      <c r="AB735" s="203">
        <v>161</v>
      </c>
      <c r="AC735" s="204" t="s">
        <v>2841</v>
      </c>
      <c r="AD735" s="204" t="s">
        <v>2841</v>
      </c>
      <c r="AE735" s="204">
        <v>0</v>
      </c>
    </row>
    <row r="736" spans="1:38" s="221" customFormat="1" x14ac:dyDescent="0.3">
      <c r="A736" s="226">
        <v>2255</v>
      </c>
      <c r="B736" s="218" t="s">
        <v>4270</v>
      </c>
      <c r="C736" s="218" t="s">
        <v>4973</v>
      </c>
      <c r="D736" s="218" t="s">
        <v>3352</v>
      </c>
      <c r="E736" s="218" t="s">
        <v>4271</v>
      </c>
      <c r="F736" s="218" t="s">
        <v>3187</v>
      </c>
      <c r="G736" s="218" t="s">
        <v>4603</v>
      </c>
      <c r="H736" s="218"/>
      <c r="I736" s="219" t="s">
        <v>1548</v>
      </c>
      <c r="J736" s="218" t="s">
        <v>1549</v>
      </c>
      <c r="K736" s="218" t="s">
        <v>1550</v>
      </c>
      <c r="L736" s="218" t="s">
        <v>3760</v>
      </c>
      <c r="M736" s="218" t="s">
        <v>3190</v>
      </c>
      <c r="N736" s="218" t="s">
        <v>4332</v>
      </c>
      <c r="O736" s="218" t="s">
        <v>3354</v>
      </c>
      <c r="P736" s="218" t="s">
        <v>3192</v>
      </c>
      <c r="Q736" s="218" t="s">
        <v>3193</v>
      </c>
      <c r="R736" s="218" t="s">
        <v>3194</v>
      </c>
      <c r="S736" s="220">
        <v>37073</v>
      </c>
      <c r="T736" s="218"/>
      <c r="U736" s="218" t="s">
        <v>184</v>
      </c>
      <c r="V736" s="218" t="s">
        <v>1547</v>
      </c>
      <c r="W736" s="218" t="s">
        <v>1551</v>
      </c>
      <c r="X736" s="218"/>
      <c r="Y736" s="218"/>
      <c r="Z736" s="218"/>
      <c r="AA736" s="218">
        <v>1</v>
      </c>
      <c r="AB736" s="218">
        <v>321</v>
      </c>
      <c r="AC736" s="221" t="s">
        <v>2689</v>
      </c>
      <c r="AD736" s="221" t="s">
        <v>2689</v>
      </c>
      <c r="AE736" s="221">
        <v>1</v>
      </c>
      <c r="AG736" s="221">
        <v>1</v>
      </c>
      <c r="AK736" s="221" t="s">
        <v>5174</v>
      </c>
      <c r="AL736" s="221">
        <v>1</v>
      </c>
    </row>
    <row r="737" spans="1:38" s="201" customFormat="1" x14ac:dyDescent="0.3">
      <c r="A737" s="226">
        <v>2256</v>
      </c>
      <c r="B737" s="198" t="s">
        <v>2398</v>
      </c>
      <c r="C737" s="198" t="s">
        <v>3185</v>
      </c>
      <c r="D737" s="198" t="s">
        <v>3186</v>
      </c>
      <c r="E737" s="198"/>
      <c r="F737" s="198" t="s">
        <v>3187</v>
      </c>
      <c r="G737" s="198" t="s">
        <v>3843</v>
      </c>
      <c r="H737" s="198"/>
      <c r="I737" s="199" t="s">
        <v>685</v>
      </c>
      <c r="J737" s="198" t="s">
        <v>2399</v>
      </c>
      <c r="K737" s="198" t="s">
        <v>622</v>
      </c>
      <c r="L737" s="198" t="s">
        <v>4272</v>
      </c>
      <c r="M737" s="198" t="s">
        <v>3190</v>
      </c>
      <c r="N737" s="198" t="s">
        <v>4332</v>
      </c>
      <c r="O737" s="198" t="s">
        <v>3191</v>
      </c>
      <c r="P737" s="198" t="s">
        <v>3192</v>
      </c>
      <c r="Q737" s="198" t="s">
        <v>3193</v>
      </c>
      <c r="R737" s="198" t="s">
        <v>3194</v>
      </c>
      <c r="S737" s="200">
        <v>37135</v>
      </c>
      <c r="T737" s="198"/>
      <c r="U737" s="198" t="s">
        <v>19</v>
      </c>
      <c r="V737" s="198" t="s">
        <v>2400</v>
      </c>
      <c r="W737" s="198" t="s">
        <v>2401</v>
      </c>
      <c r="X737" s="198">
        <v>1</v>
      </c>
      <c r="Y737" s="198"/>
      <c r="Z737" s="198"/>
      <c r="AA737" s="198"/>
      <c r="AB737" s="198">
        <v>16</v>
      </c>
      <c r="AC737" s="201" t="s">
        <v>4987</v>
      </c>
      <c r="AD737" s="201" t="s">
        <v>4987</v>
      </c>
      <c r="AE737" s="201">
        <v>0</v>
      </c>
    </row>
    <row r="738" spans="1:38" s="201" customFormat="1" x14ac:dyDescent="0.3">
      <c r="A738" s="226">
        <v>2257</v>
      </c>
      <c r="B738" s="198" t="s">
        <v>419</v>
      </c>
      <c r="C738" s="198" t="s">
        <v>4917</v>
      </c>
      <c r="D738" s="198" t="s">
        <v>3199</v>
      </c>
      <c r="E738" s="198" t="s">
        <v>420</v>
      </c>
      <c r="F738" s="198" t="s">
        <v>3187</v>
      </c>
      <c r="G738" s="198" t="s">
        <v>4245</v>
      </c>
      <c r="H738" s="198"/>
      <c r="I738" s="199" t="s">
        <v>22</v>
      </c>
      <c r="J738" s="198" t="s">
        <v>395</v>
      </c>
      <c r="K738" s="198" t="s">
        <v>396</v>
      </c>
      <c r="L738" s="198" t="s">
        <v>4906</v>
      </c>
      <c r="M738" s="198" t="s">
        <v>3190</v>
      </c>
      <c r="N738" s="198" t="s">
        <v>4332</v>
      </c>
      <c r="O738" s="198" t="s">
        <v>3199</v>
      </c>
      <c r="P738" s="198" t="s">
        <v>3192</v>
      </c>
      <c r="Q738" s="198" t="s">
        <v>3193</v>
      </c>
      <c r="R738" s="198" t="s">
        <v>3194</v>
      </c>
      <c r="S738" s="200">
        <v>37865</v>
      </c>
      <c r="T738" s="198"/>
      <c r="U738" s="198" t="s">
        <v>82</v>
      </c>
      <c r="V738" s="198" t="s">
        <v>421</v>
      </c>
      <c r="W738" s="198" t="s">
        <v>422</v>
      </c>
      <c r="X738" s="198"/>
      <c r="Y738" s="198"/>
      <c r="Z738" s="198">
        <v>1</v>
      </c>
      <c r="AA738" s="198"/>
      <c r="AB738" s="198">
        <v>417</v>
      </c>
      <c r="AC738" s="201" t="s">
        <v>3057</v>
      </c>
      <c r="AD738" s="201" t="s">
        <v>3057</v>
      </c>
      <c r="AE738" s="201">
        <v>0</v>
      </c>
    </row>
    <row r="739" spans="1:38" s="197" customFormat="1" x14ac:dyDescent="0.3">
      <c r="A739" s="226">
        <v>2258</v>
      </c>
      <c r="B739" s="185" t="s">
        <v>2148</v>
      </c>
      <c r="C739" s="185" t="s">
        <v>4523</v>
      </c>
      <c r="D739" s="185" t="s">
        <v>3199</v>
      </c>
      <c r="E739" s="185" t="s">
        <v>2149</v>
      </c>
      <c r="F739" s="185" t="s">
        <v>3187</v>
      </c>
      <c r="G739" s="185" t="s">
        <v>4522</v>
      </c>
      <c r="H739" s="185"/>
      <c r="I739" s="195" t="s">
        <v>376</v>
      </c>
      <c r="J739" s="185" t="s">
        <v>2151</v>
      </c>
      <c r="K739" s="185" t="s">
        <v>2152</v>
      </c>
      <c r="L739" s="185" t="s">
        <v>2675</v>
      </c>
      <c r="M739" s="185" t="s">
        <v>3190</v>
      </c>
      <c r="N739" s="185" t="s">
        <v>4332</v>
      </c>
      <c r="O739" s="185" t="s">
        <v>3199</v>
      </c>
      <c r="P739" s="185" t="s">
        <v>3192</v>
      </c>
      <c r="Q739" s="185" t="s">
        <v>3193</v>
      </c>
      <c r="R739" s="185" t="s">
        <v>3194</v>
      </c>
      <c r="S739" s="196">
        <v>37865</v>
      </c>
      <c r="T739" s="185"/>
      <c r="U739" s="185" t="s">
        <v>82</v>
      </c>
      <c r="V739" s="185" t="s">
        <v>2150</v>
      </c>
      <c r="W739" s="185" t="s">
        <v>2153</v>
      </c>
      <c r="X739" s="185"/>
      <c r="Y739" s="185"/>
      <c r="Z739" s="185">
        <v>1</v>
      </c>
      <c r="AA739" s="185"/>
      <c r="AB739" s="185">
        <v>577</v>
      </c>
      <c r="AC739" s="197" t="s">
        <v>4990</v>
      </c>
      <c r="AD739" s="197" t="s">
        <v>4990</v>
      </c>
      <c r="AE739" s="197">
        <v>1</v>
      </c>
      <c r="AG739" s="197">
        <v>1</v>
      </c>
    </row>
    <row r="740" spans="1:38" s="221" customFormat="1" x14ac:dyDescent="0.3">
      <c r="A740" s="226">
        <v>2259</v>
      </c>
      <c r="B740" s="218" t="s">
        <v>4273</v>
      </c>
      <c r="C740" s="218" t="s">
        <v>4918</v>
      </c>
      <c r="D740" s="218" t="s">
        <v>3481</v>
      </c>
      <c r="E740" s="218" t="s">
        <v>4274</v>
      </c>
      <c r="F740" s="218" t="s">
        <v>3187</v>
      </c>
      <c r="G740" s="218" t="s">
        <v>4911</v>
      </c>
      <c r="H740" s="218" t="s">
        <v>4144</v>
      </c>
      <c r="I740" s="219" t="s">
        <v>400</v>
      </c>
      <c r="J740" s="218" t="s">
        <v>395</v>
      </c>
      <c r="K740" s="218" t="s">
        <v>396</v>
      </c>
      <c r="L740" s="218" t="s">
        <v>4906</v>
      </c>
      <c r="M740" s="218" t="s">
        <v>3190</v>
      </c>
      <c r="N740" s="218" t="s">
        <v>4332</v>
      </c>
      <c r="O740" s="218" t="s">
        <v>3483</v>
      </c>
      <c r="P740" s="218" t="s">
        <v>3192</v>
      </c>
      <c r="Q740" s="218" t="s">
        <v>3193</v>
      </c>
      <c r="R740" s="218" t="s">
        <v>3194</v>
      </c>
      <c r="S740" s="220">
        <v>37500</v>
      </c>
      <c r="T740" s="218"/>
      <c r="U740" s="218" t="s">
        <v>82</v>
      </c>
      <c r="V740" s="218" t="s">
        <v>399</v>
      </c>
      <c r="W740" s="218" t="s">
        <v>401</v>
      </c>
      <c r="X740" s="218"/>
      <c r="Y740" s="218"/>
      <c r="Z740" s="218">
        <v>1</v>
      </c>
      <c r="AA740" s="218"/>
      <c r="AB740" s="218">
        <v>61</v>
      </c>
      <c r="AC740" s="221" t="s">
        <v>3057</v>
      </c>
      <c r="AD740" s="221" t="s">
        <v>3057</v>
      </c>
      <c r="AE740" s="221">
        <v>0</v>
      </c>
      <c r="AK740" s="221" t="s">
        <v>5174</v>
      </c>
      <c r="AL740" s="221">
        <v>1</v>
      </c>
    </row>
    <row r="741" spans="1:38" s="201" customFormat="1" x14ac:dyDescent="0.3">
      <c r="A741" s="226">
        <v>2260</v>
      </c>
      <c r="B741" s="198" t="s">
        <v>1341</v>
      </c>
      <c r="C741" s="198" t="s">
        <v>4275</v>
      </c>
      <c r="D741" s="198" t="s">
        <v>478</v>
      </c>
      <c r="E741" s="198" t="s">
        <v>232</v>
      </c>
      <c r="F741" s="198" t="s">
        <v>3187</v>
      </c>
      <c r="G741" s="198" t="s">
        <v>4276</v>
      </c>
      <c r="H741" s="198"/>
      <c r="I741" s="199" t="s">
        <v>1342</v>
      </c>
      <c r="J741" s="198" t="s">
        <v>1343</v>
      </c>
      <c r="K741" s="198" t="s">
        <v>1344</v>
      </c>
      <c r="L741" s="198" t="s">
        <v>4277</v>
      </c>
      <c r="M741" s="198" t="s">
        <v>3190</v>
      </c>
      <c r="N741" s="198" t="s">
        <v>3205</v>
      </c>
      <c r="O741" s="198" t="s">
        <v>3201</v>
      </c>
      <c r="P741" s="198" t="s">
        <v>3192</v>
      </c>
      <c r="Q741" s="198" t="s">
        <v>3193</v>
      </c>
      <c r="R741" s="198" t="s">
        <v>3194</v>
      </c>
      <c r="S741" s="200">
        <v>37865</v>
      </c>
      <c r="T741" s="198"/>
      <c r="U741" s="198" t="s">
        <v>5</v>
      </c>
      <c r="V741" s="198" t="s">
        <v>233</v>
      </c>
      <c r="W741" s="198" t="s">
        <v>1345</v>
      </c>
      <c r="X741" s="198">
        <v>1</v>
      </c>
      <c r="Y741" s="198">
        <v>1</v>
      </c>
      <c r="Z741" s="198"/>
      <c r="AA741" s="198"/>
      <c r="AB741" s="198">
        <v>192</v>
      </c>
      <c r="AC741" s="201" t="s">
        <v>3057</v>
      </c>
      <c r="AD741" s="201" t="s">
        <v>3057</v>
      </c>
      <c r="AE741" s="201">
        <v>0</v>
      </c>
    </row>
    <row r="742" spans="1:38" s="197" customFormat="1" x14ac:dyDescent="0.3">
      <c r="A742" s="226">
        <v>2261</v>
      </c>
      <c r="B742" s="185" t="s">
        <v>2024</v>
      </c>
      <c r="C742" s="185" t="s">
        <v>4379</v>
      </c>
      <c r="D742" s="185" t="s">
        <v>3283</v>
      </c>
      <c r="E742" s="185" t="s">
        <v>2025</v>
      </c>
      <c r="F742" s="185" t="s">
        <v>4301</v>
      </c>
      <c r="G742" s="185" t="s">
        <v>3591</v>
      </c>
      <c r="H742" s="185" t="s">
        <v>2027</v>
      </c>
      <c r="I742" s="195" t="s">
        <v>1885</v>
      </c>
      <c r="J742" s="185" t="s">
        <v>16</v>
      </c>
      <c r="K742" s="185" t="s">
        <v>17</v>
      </c>
      <c r="L742" s="185" t="s">
        <v>4365</v>
      </c>
      <c r="M742" s="185" t="s">
        <v>3190</v>
      </c>
      <c r="N742" s="185" t="s">
        <v>4332</v>
      </c>
      <c r="O742" s="185" t="s">
        <v>3199</v>
      </c>
      <c r="P742" s="185" t="s">
        <v>3192</v>
      </c>
      <c r="Q742" s="185" t="s">
        <v>3193</v>
      </c>
      <c r="R742" s="185" t="s">
        <v>3194</v>
      </c>
      <c r="S742" s="196">
        <v>37500</v>
      </c>
      <c r="T742" s="185"/>
      <c r="U742" s="185" t="s">
        <v>82</v>
      </c>
      <c r="V742" s="185" t="s">
        <v>2026</v>
      </c>
      <c r="W742" s="185" t="s">
        <v>2028</v>
      </c>
      <c r="X742" s="185"/>
      <c r="Y742" s="185"/>
      <c r="Z742" s="185">
        <v>1</v>
      </c>
      <c r="AA742" s="185"/>
      <c r="AB742" s="185">
        <v>92</v>
      </c>
      <c r="AC742" s="197" t="s">
        <v>3057</v>
      </c>
      <c r="AD742" s="197" t="s">
        <v>3057</v>
      </c>
      <c r="AE742" s="197">
        <v>1</v>
      </c>
      <c r="AH742" s="197">
        <v>1</v>
      </c>
    </row>
    <row r="743" spans="1:38" s="197" customFormat="1" x14ac:dyDescent="0.3">
      <c r="A743" s="226">
        <v>2262</v>
      </c>
      <c r="B743" s="185" t="s">
        <v>2038</v>
      </c>
      <c r="C743" s="185" t="s">
        <v>4378</v>
      </c>
      <c r="D743" s="185" t="s">
        <v>3269</v>
      </c>
      <c r="E743" s="185" t="s">
        <v>2039</v>
      </c>
      <c r="F743" s="185" t="s">
        <v>4301</v>
      </c>
      <c r="G743" s="185" t="s">
        <v>4278</v>
      </c>
      <c r="H743" s="185"/>
      <c r="I743" s="195" t="s">
        <v>15</v>
      </c>
      <c r="J743" s="185" t="s">
        <v>16</v>
      </c>
      <c r="K743" s="185" t="s">
        <v>17</v>
      </c>
      <c r="L743" s="185" t="s">
        <v>4365</v>
      </c>
      <c r="M743" s="185" t="s">
        <v>3190</v>
      </c>
      <c r="N743" s="185" t="s">
        <v>4332</v>
      </c>
      <c r="O743" s="185" t="s">
        <v>3201</v>
      </c>
      <c r="P743" s="185" t="s">
        <v>3192</v>
      </c>
      <c r="Q743" s="185" t="s">
        <v>3193</v>
      </c>
      <c r="R743" s="185" t="s">
        <v>3194</v>
      </c>
      <c r="S743" s="196">
        <v>37865</v>
      </c>
      <c r="T743" s="185"/>
      <c r="U743" s="185" t="s">
        <v>0</v>
      </c>
      <c r="V743" s="185" t="s">
        <v>2040</v>
      </c>
      <c r="W743" s="185" t="s">
        <v>2041</v>
      </c>
      <c r="X743" s="185">
        <v>1</v>
      </c>
      <c r="Y743" s="185">
        <v>1</v>
      </c>
      <c r="Z743" s="185"/>
      <c r="AA743" s="185"/>
      <c r="AB743" s="185">
        <v>54</v>
      </c>
      <c r="AC743" s="197" t="s">
        <v>3057</v>
      </c>
      <c r="AD743" s="197" t="s">
        <v>3057</v>
      </c>
      <c r="AE743" s="197">
        <v>1</v>
      </c>
      <c r="AI743" s="197">
        <v>1</v>
      </c>
    </row>
    <row r="744" spans="1:38" s="197" customFormat="1" x14ac:dyDescent="0.3">
      <c r="A744" s="226">
        <v>2263</v>
      </c>
      <c r="B744" s="185" t="s">
        <v>1712</v>
      </c>
      <c r="C744" s="185" t="s">
        <v>4790</v>
      </c>
      <c r="D744" s="185" t="s">
        <v>478</v>
      </c>
      <c r="E744" s="185" t="s">
        <v>1713</v>
      </c>
      <c r="F744" s="185" t="s">
        <v>3187</v>
      </c>
      <c r="G744" s="185" t="s">
        <v>4279</v>
      </c>
      <c r="H744" s="185"/>
      <c r="I744" s="195" t="s">
        <v>156</v>
      </c>
      <c r="J744" s="185" t="s">
        <v>1713</v>
      </c>
      <c r="K744" s="185" t="s">
        <v>1715</v>
      </c>
      <c r="L744" s="185" t="s">
        <v>4795</v>
      </c>
      <c r="M744" s="185" t="s">
        <v>3190</v>
      </c>
      <c r="N744" s="185" t="s">
        <v>4332</v>
      </c>
      <c r="O744" s="185" t="s">
        <v>3201</v>
      </c>
      <c r="P744" s="185" t="s">
        <v>3192</v>
      </c>
      <c r="Q744" s="185" t="s">
        <v>3193</v>
      </c>
      <c r="R744" s="185" t="s">
        <v>3194</v>
      </c>
      <c r="S744" s="196">
        <v>38231</v>
      </c>
      <c r="T744" s="185"/>
      <c r="U744" s="185" t="s">
        <v>5</v>
      </c>
      <c r="V744" s="185" t="s">
        <v>1714</v>
      </c>
      <c r="W744" s="185" t="s">
        <v>1716</v>
      </c>
      <c r="X744" s="185"/>
      <c r="Y744" s="185">
        <v>1</v>
      </c>
      <c r="Z744" s="185"/>
      <c r="AA744" s="185"/>
      <c r="AB744" s="185">
        <v>67</v>
      </c>
      <c r="AC744" s="197" t="s">
        <v>3057</v>
      </c>
      <c r="AD744" s="197" t="s">
        <v>3057</v>
      </c>
      <c r="AE744" s="197">
        <v>1</v>
      </c>
      <c r="AG744" s="151">
        <v>1</v>
      </c>
    </row>
    <row r="745" spans="1:38" s="201" customFormat="1" x14ac:dyDescent="0.3">
      <c r="A745" s="226">
        <v>2264</v>
      </c>
      <c r="B745" s="198" t="s">
        <v>1353</v>
      </c>
      <c r="C745" s="198" t="s">
        <v>5185</v>
      </c>
      <c r="D745" s="198" t="s">
        <v>3199</v>
      </c>
      <c r="E745" s="198"/>
      <c r="F745" s="198" t="s">
        <v>3187</v>
      </c>
      <c r="G745" s="198" t="s">
        <v>4239</v>
      </c>
      <c r="H745" s="198"/>
      <c r="I745" s="199" t="s">
        <v>35</v>
      </c>
      <c r="J745" s="198" t="s">
        <v>1190</v>
      </c>
      <c r="K745" s="198" t="s">
        <v>1192</v>
      </c>
      <c r="L745" s="198" t="s">
        <v>4576</v>
      </c>
      <c r="M745" s="198" t="s">
        <v>3190</v>
      </c>
      <c r="N745" s="198" t="s">
        <v>4332</v>
      </c>
      <c r="O745" s="198" t="s">
        <v>3199</v>
      </c>
      <c r="P745" s="198" t="s">
        <v>3192</v>
      </c>
      <c r="Q745" s="198" t="s">
        <v>3193</v>
      </c>
      <c r="R745" s="198" t="s">
        <v>3194</v>
      </c>
      <c r="S745" s="200">
        <v>38596</v>
      </c>
      <c r="T745" s="198"/>
      <c r="U745" s="198" t="s">
        <v>82</v>
      </c>
      <c r="V745" s="198" t="s">
        <v>1354</v>
      </c>
      <c r="W745" s="198" t="s">
        <v>1355</v>
      </c>
      <c r="X745" s="198"/>
      <c r="Y745" s="198"/>
      <c r="Z745" s="198">
        <v>1</v>
      </c>
      <c r="AA745" s="198"/>
      <c r="AB745" s="198">
        <v>427</v>
      </c>
      <c r="AC745" s="201" t="s">
        <v>2687</v>
      </c>
      <c r="AD745" s="201" t="s">
        <v>4989</v>
      </c>
      <c r="AE745" s="201">
        <v>0</v>
      </c>
    </row>
    <row r="746" spans="1:38" s="221" customFormat="1" x14ac:dyDescent="0.3">
      <c r="A746" s="226">
        <v>2265</v>
      </c>
      <c r="B746" s="218" t="s">
        <v>4280</v>
      </c>
      <c r="C746" s="218" t="s">
        <v>4954</v>
      </c>
      <c r="D746" s="218" t="s">
        <v>3481</v>
      </c>
      <c r="E746" s="218" t="s">
        <v>4281</v>
      </c>
      <c r="F746" s="218" t="s">
        <v>3187</v>
      </c>
      <c r="G746" s="218" t="s">
        <v>4956</v>
      </c>
      <c r="H746" s="218" t="s">
        <v>1374</v>
      </c>
      <c r="I746" s="219" t="s">
        <v>530</v>
      </c>
      <c r="J746" s="218" t="s">
        <v>245</v>
      </c>
      <c r="K746" s="218" t="s">
        <v>35</v>
      </c>
      <c r="L746" s="218" t="s">
        <v>3255</v>
      </c>
      <c r="M746" s="218" t="s">
        <v>3190</v>
      </c>
      <c r="N746" s="218" t="s">
        <v>4332</v>
      </c>
      <c r="O746" s="218" t="s">
        <v>3483</v>
      </c>
      <c r="P746" s="218" t="s">
        <v>3192</v>
      </c>
      <c r="Q746" s="218" t="s">
        <v>3193</v>
      </c>
      <c r="R746" s="218" t="s">
        <v>3194</v>
      </c>
      <c r="S746" s="220">
        <v>38596</v>
      </c>
      <c r="T746" s="218"/>
      <c r="U746" s="218" t="s">
        <v>82</v>
      </c>
      <c r="V746" s="218" t="s">
        <v>2170</v>
      </c>
      <c r="W746" s="218" t="s">
        <v>1375</v>
      </c>
      <c r="X746" s="218"/>
      <c r="Y746" s="218"/>
      <c r="Z746" s="218">
        <v>1</v>
      </c>
      <c r="AA746" s="218"/>
      <c r="AB746" s="218">
        <v>49</v>
      </c>
      <c r="AC746" s="221" t="s">
        <v>2709</v>
      </c>
      <c r="AD746" s="221" t="s">
        <v>2709</v>
      </c>
      <c r="AE746" s="221">
        <v>0</v>
      </c>
      <c r="AK746" s="221" t="s">
        <v>5174</v>
      </c>
      <c r="AL746" s="221">
        <v>1</v>
      </c>
    </row>
    <row r="747" spans="1:38" s="201" customFormat="1" x14ac:dyDescent="0.3">
      <c r="A747" s="226">
        <v>2266</v>
      </c>
      <c r="B747" s="198" t="s">
        <v>1709</v>
      </c>
      <c r="C747" s="198" t="s">
        <v>4593</v>
      </c>
      <c r="D747" s="198" t="s">
        <v>3061</v>
      </c>
      <c r="E747" s="198" t="s">
        <v>4140</v>
      </c>
      <c r="F747" s="198" t="s">
        <v>3187</v>
      </c>
      <c r="G747" s="198" t="s">
        <v>4282</v>
      </c>
      <c r="H747" s="198"/>
      <c r="I747" s="199" t="s">
        <v>1094</v>
      </c>
      <c r="J747" s="198" t="s">
        <v>336</v>
      </c>
      <c r="K747" s="198" t="s">
        <v>1095</v>
      </c>
      <c r="L747" s="198" t="s">
        <v>3537</v>
      </c>
      <c r="M747" s="198" t="s">
        <v>3190</v>
      </c>
      <c r="N747" s="198" t="s">
        <v>3205</v>
      </c>
      <c r="O747" s="198" t="s">
        <v>3201</v>
      </c>
      <c r="P747" s="198" t="s">
        <v>3192</v>
      </c>
      <c r="Q747" s="198" t="s">
        <v>3193</v>
      </c>
      <c r="R747" s="198" t="s">
        <v>3194</v>
      </c>
      <c r="S747" s="200">
        <v>38596</v>
      </c>
      <c r="T747" s="198"/>
      <c r="U747" s="198" t="s">
        <v>5</v>
      </c>
      <c r="V747" s="198" t="s">
        <v>1710</v>
      </c>
      <c r="W747" s="198" t="s">
        <v>1711</v>
      </c>
      <c r="X747" s="198"/>
      <c r="Y747" s="198">
        <v>1</v>
      </c>
      <c r="Z747" s="198"/>
      <c r="AA747" s="198"/>
      <c r="AB747" s="198">
        <v>290</v>
      </c>
      <c r="AC747" s="201" t="s">
        <v>2689</v>
      </c>
      <c r="AD747" s="201" t="s">
        <v>2689</v>
      </c>
      <c r="AE747" s="201">
        <v>0</v>
      </c>
    </row>
    <row r="748" spans="1:38" s="201" customFormat="1" x14ac:dyDescent="0.3">
      <c r="A748" s="226">
        <v>2267</v>
      </c>
      <c r="B748" s="198" t="s">
        <v>356</v>
      </c>
      <c r="C748" s="198" t="s">
        <v>3200</v>
      </c>
      <c r="D748" s="198" t="s">
        <v>478</v>
      </c>
      <c r="E748" s="198"/>
      <c r="F748" s="198" t="s">
        <v>3187</v>
      </c>
      <c r="G748" s="198" t="s">
        <v>4283</v>
      </c>
      <c r="H748" s="198"/>
      <c r="I748" s="199" t="s">
        <v>359</v>
      </c>
      <c r="J748" s="198" t="s">
        <v>357</v>
      </c>
      <c r="K748" s="198" t="s">
        <v>342</v>
      </c>
      <c r="L748" s="198" t="s">
        <v>4284</v>
      </c>
      <c r="M748" s="198" t="s">
        <v>3190</v>
      </c>
      <c r="N748" s="198" t="s">
        <v>4332</v>
      </c>
      <c r="O748" s="198" t="s">
        <v>3201</v>
      </c>
      <c r="P748" s="198" t="s">
        <v>3192</v>
      </c>
      <c r="Q748" s="198" t="s">
        <v>3193</v>
      </c>
      <c r="R748" s="198" t="s">
        <v>3194</v>
      </c>
      <c r="S748" s="200">
        <v>40057</v>
      </c>
      <c r="T748" s="198"/>
      <c r="U748" s="198" t="s">
        <v>5</v>
      </c>
      <c r="V748" s="198" t="s">
        <v>358</v>
      </c>
      <c r="W748" s="198" t="s">
        <v>360</v>
      </c>
      <c r="X748" s="198">
        <v>1</v>
      </c>
      <c r="Y748" s="198">
        <v>1</v>
      </c>
      <c r="Z748" s="198"/>
      <c r="AA748" s="198"/>
      <c r="AB748" s="198">
        <v>114</v>
      </c>
      <c r="AC748" s="201" t="s">
        <v>3057</v>
      </c>
      <c r="AD748" s="201" t="s">
        <v>3057</v>
      </c>
      <c r="AE748" s="201">
        <v>0</v>
      </c>
    </row>
    <row r="749" spans="1:38" s="197" customFormat="1" x14ac:dyDescent="0.3">
      <c r="A749" s="226">
        <v>2268</v>
      </c>
      <c r="B749" s="185" t="s">
        <v>4285</v>
      </c>
      <c r="C749" s="185" t="s">
        <v>4286</v>
      </c>
      <c r="D749" s="185" t="s">
        <v>3186</v>
      </c>
      <c r="E749" s="185" t="s">
        <v>3533</v>
      </c>
      <c r="F749" s="185" t="s">
        <v>3187</v>
      </c>
      <c r="G749" s="185" t="s">
        <v>3534</v>
      </c>
      <c r="H749" s="185"/>
      <c r="I749" s="195" t="s">
        <v>110</v>
      </c>
      <c r="J749" s="185" t="s">
        <v>13</v>
      </c>
      <c r="K749" s="185" t="s">
        <v>14</v>
      </c>
      <c r="L749" s="185" t="s">
        <v>4615</v>
      </c>
      <c r="M749" s="185" t="s">
        <v>3190</v>
      </c>
      <c r="N749" s="185" t="s">
        <v>4332</v>
      </c>
      <c r="O749" s="185" t="s">
        <v>3191</v>
      </c>
      <c r="P749" s="185" t="s">
        <v>3192</v>
      </c>
      <c r="Q749" s="185" t="s">
        <v>3193</v>
      </c>
      <c r="R749" s="185" t="s">
        <v>3194</v>
      </c>
      <c r="S749" s="196">
        <v>41153</v>
      </c>
      <c r="T749" s="185"/>
      <c r="U749" s="185" t="s">
        <v>19</v>
      </c>
      <c r="V749" s="185" t="s">
        <v>2659</v>
      </c>
      <c r="W749" s="185"/>
      <c r="X749" s="185">
        <v>1</v>
      </c>
      <c r="Y749" s="185"/>
      <c r="Z749" s="185"/>
      <c r="AA749" s="185"/>
      <c r="AB749" s="185">
        <v>155</v>
      </c>
      <c r="AC749" s="197" t="s">
        <v>2689</v>
      </c>
      <c r="AD749" s="197" t="s">
        <v>2689</v>
      </c>
      <c r="AE749" s="151">
        <v>1</v>
      </c>
      <c r="AH749" s="151">
        <v>1</v>
      </c>
    </row>
    <row r="750" spans="1:38" s="221" customFormat="1" x14ac:dyDescent="0.3">
      <c r="A750" s="226">
        <v>2269</v>
      </c>
      <c r="B750" s="218" t="s">
        <v>4287</v>
      </c>
      <c r="C750" s="218" t="s">
        <v>4610</v>
      </c>
      <c r="D750" s="218" t="s">
        <v>3269</v>
      </c>
      <c r="E750" s="218" t="s">
        <v>4288</v>
      </c>
      <c r="F750" s="218" t="s">
        <v>4301</v>
      </c>
      <c r="G750" s="218" t="s">
        <v>3771</v>
      </c>
      <c r="H750" s="218"/>
      <c r="I750" s="219" t="s">
        <v>69</v>
      </c>
      <c r="J750" s="218" t="s">
        <v>4289</v>
      </c>
      <c r="K750" s="218" t="s">
        <v>4291</v>
      </c>
      <c r="L750" s="218" t="s">
        <v>4290</v>
      </c>
      <c r="M750" s="218" t="s">
        <v>3190</v>
      </c>
      <c r="N750" s="218" t="s">
        <v>4332</v>
      </c>
      <c r="O750" s="218" t="s">
        <v>3201</v>
      </c>
      <c r="P750" s="218" t="s">
        <v>3192</v>
      </c>
      <c r="Q750" s="218" t="s">
        <v>3193</v>
      </c>
      <c r="R750" s="218" t="s">
        <v>3194</v>
      </c>
      <c r="S750" s="220">
        <v>42248</v>
      </c>
      <c r="T750" s="218"/>
      <c r="U750" s="218"/>
      <c r="V750" s="218"/>
      <c r="W750" s="218"/>
      <c r="X750" s="218"/>
      <c r="Y750" s="218">
        <v>1</v>
      </c>
      <c r="Z750" s="218"/>
      <c r="AA750" s="218"/>
      <c r="AB750" s="218">
        <v>25</v>
      </c>
      <c r="AC750" s="221" t="s">
        <v>2695</v>
      </c>
      <c r="AD750" s="221" t="s">
        <v>2695</v>
      </c>
      <c r="AE750" s="221">
        <v>0</v>
      </c>
      <c r="AK750" s="221" t="s">
        <v>5174</v>
      </c>
      <c r="AL750" s="221">
        <v>1</v>
      </c>
    </row>
    <row r="751" spans="1:38" s="221" customFormat="1" x14ac:dyDescent="0.3">
      <c r="A751" s="226">
        <v>2270</v>
      </c>
      <c r="B751" s="218" t="s">
        <v>4292</v>
      </c>
      <c r="C751" s="218" t="s">
        <v>5045</v>
      </c>
      <c r="D751" s="218" t="s">
        <v>3267</v>
      </c>
      <c r="E751" s="218" t="s">
        <v>3572</v>
      </c>
      <c r="F751" s="218" t="s">
        <v>4301</v>
      </c>
      <c r="G751" s="218" t="s">
        <v>3573</v>
      </c>
      <c r="H751" s="218"/>
      <c r="I751" s="219" t="s">
        <v>35</v>
      </c>
      <c r="J751" s="218" t="s">
        <v>1673</v>
      </c>
      <c r="K751" s="218" t="s">
        <v>1675</v>
      </c>
      <c r="L751" s="218" t="s">
        <v>4612</v>
      </c>
      <c r="M751" s="218" t="s">
        <v>3211</v>
      </c>
      <c r="N751" s="218" t="s">
        <v>3212</v>
      </c>
      <c r="O751" s="218" t="s">
        <v>3201</v>
      </c>
      <c r="P751" s="218" t="s">
        <v>3192</v>
      </c>
      <c r="Q751" s="218" t="s">
        <v>3193</v>
      </c>
      <c r="R751" s="218" t="s">
        <v>3194</v>
      </c>
      <c r="S751" s="220">
        <v>43344</v>
      </c>
      <c r="T751" s="218"/>
      <c r="U751" s="218"/>
      <c r="V751" s="218"/>
      <c r="W751" s="218"/>
      <c r="X751" s="218">
        <v>1</v>
      </c>
      <c r="Y751" s="218">
        <v>1</v>
      </c>
      <c r="Z751" s="218"/>
      <c r="AA751" s="218"/>
      <c r="AB751" s="218">
        <v>43</v>
      </c>
      <c r="AC751" s="221" t="s">
        <v>2687</v>
      </c>
      <c r="AD751" s="221" t="s">
        <v>3057</v>
      </c>
      <c r="AE751" s="221">
        <v>0</v>
      </c>
      <c r="AK751" s="221" t="s">
        <v>5174</v>
      </c>
      <c r="AL751" s="221">
        <v>1</v>
      </c>
    </row>
    <row r="752" spans="1:38" s="221" customFormat="1" x14ac:dyDescent="0.3">
      <c r="A752" s="226">
        <v>2271</v>
      </c>
      <c r="B752" s="218" t="s">
        <v>4293</v>
      </c>
      <c r="C752" s="218" t="s">
        <v>4404</v>
      </c>
      <c r="D752" s="218" t="s">
        <v>3361</v>
      </c>
      <c r="E752" s="218" t="s">
        <v>3567</v>
      </c>
      <c r="F752" s="218" t="s">
        <v>4301</v>
      </c>
      <c r="G752" s="218" t="s">
        <v>4400</v>
      </c>
      <c r="H752" s="218"/>
      <c r="I752" s="219" t="s">
        <v>359</v>
      </c>
      <c r="J752" s="218" t="s">
        <v>1996</v>
      </c>
      <c r="K752" s="218" t="s">
        <v>1997</v>
      </c>
      <c r="L752" s="218" t="s">
        <v>3388</v>
      </c>
      <c r="M752" s="218" t="s">
        <v>3190</v>
      </c>
      <c r="N752" s="218" t="s">
        <v>4332</v>
      </c>
      <c r="O752" s="218" t="s">
        <v>3363</v>
      </c>
      <c r="P752" s="218" t="s">
        <v>3192</v>
      </c>
      <c r="Q752" s="218" t="s">
        <v>3193</v>
      </c>
      <c r="R752" s="218" t="s">
        <v>3194</v>
      </c>
      <c r="S752" s="220">
        <v>43344</v>
      </c>
      <c r="T752" s="218"/>
      <c r="U752" s="218"/>
      <c r="V752" s="218"/>
      <c r="W752" s="218"/>
      <c r="X752" s="218"/>
      <c r="Y752" s="218"/>
      <c r="Z752" s="218"/>
      <c r="AA752" s="218">
        <v>1</v>
      </c>
      <c r="AB752" s="218">
        <v>1</v>
      </c>
      <c r="AC752" s="221" t="s">
        <v>3057</v>
      </c>
      <c r="AD752" s="221" t="s">
        <v>3057</v>
      </c>
      <c r="AE752" s="221">
        <v>0</v>
      </c>
      <c r="AK752" s="221" t="s">
        <v>5174</v>
      </c>
      <c r="AL752" s="221">
        <v>1</v>
      </c>
    </row>
    <row r="753" spans="1:38" s="221" customFormat="1" x14ac:dyDescent="0.3">
      <c r="A753" s="226">
        <v>2272</v>
      </c>
      <c r="B753" s="218" t="s">
        <v>4294</v>
      </c>
      <c r="C753" s="218" t="s">
        <v>5122</v>
      </c>
      <c r="D753" s="218" t="s">
        <v>3267</v>
      </c>
      <c r="E753" s="218" t="s">
        <v>4943</v>
      </c>
      <c r="F753" s="218" t="s">
        <v>4301</v>
      </c>
      <c r="G753" s="218" t="s">
        <v>4295</v>
      </c>
      <c r="H753" s="218"/>
      <c r="I753" s="219" t="s">
        <v>41</v>
      </c>
      <c r="J753" s="218" t="s">
        <v>285</v>
      </c>
      <c r="K753" s="218" t="s">
        <v>286</v>
      </c>
      <c r="L753" s="218" t="s">
        <v>4932</v>
      </c>
      <c r="M753" s="218" t="s">
        <v>3190</v>
      </c>
      <c r="N753" s="218" t="s">
        <v>4332</v>
      </c>
      <c r="O753" s="218" t="s">
        <v>3201</v>
      </c>
      <c r="P753" s="218" t="s">
        <v>3192</v>
      </c>
      <c r="Q753" s="218" t="s">
        <v>3193</v>
      </c>
      <c r="R753" s="218" t="s">
        <v>3194</v>
      </c>
      <c r="S753" s="220">
        <v>43563</v>
      </c>
      <c r="T753" s="218"/>
      <c r="U753" s="218"/>
      <c r="V753" s="218"/>
      <c r="W753" s="218"/>
      <c r="X753" s="218"/>
      <c r="Y753" s="218">
        <v>1</v>
      </c>
      <c r="Z753" s="218"/>
      <c r="AA753" s="218"/>
      <c r="AB753" s="218">
        <v>12</v>
      </c>
      <c r="AC753" s="221" t="s">
        <v>3057</v>
      </c>
      <c r="AD753" s="221" t="s">
        <v>3057</v>
      </c>
      <c r="AE753" s="221">
        <v>0</v>
      </c>
      <c r="AK753" s="221" t="s">
        <v>5174</v>
      </c>
      <c r="AL753" s="221">
        <v>1</v>
      </c>
    </row>
    <row r="754" spans="1:38" s="197" customFormat="1" x14ac:dyDescent="0.3">
      <c r="A754" s="226">
        <v>1921</v>
      </c>
      <c r="B754" s="185" t="s">
        <v>925</v>
      </c>
      <c r="C754" s="185" t="s">
        <v>4296</v>
      </c>
      <c r="D754" s="185" t="s">
        <v>3186</v>
      </c>
      <c r="E754" s="185" t="s">
        <v>4029</v>
      </c>
      <c r="F754" s="185" t="s">
        <v>3187</v>
      </c>
      <c r="G754" s="185" t="s">
        <v>4297</v>
      </c>
      <c r="H754" s="185"/>
      <c r="I754" s="195" t="s">
        <v>12</v>
      </c>
      <c r="J754" s="185" t="s">
        <v>13</v>
      </c>
      <c r="K754" s="185" t="s">
        <v>14</v>
      </c>
      <c r="L754" s="185" t="s">
        <v>4615</v>
      </c>
      <c r="M754" s="185" t="s">
        <v>3190</v>
      </c>
      <c r="N754" s="185" t="s">
        <v>4332</v>
      </c>
      <c r="O754" s="185" t="s">
        <v>3191</v>
      </c>
      <c r="P754" s="185" t="s">
        <v>3192</v>
      </c>
      <c r="Q754" s="185" t="s">
        <v>3193</v>
      </c>
      <c r="R754" s="185" t="s">
        <v>3194</v>
      </c>
      <c r="S754" s="196">
        <v>24756</v>
      </c>
      <c r="T754" s="185"/>
      <c r="U754" s="185" t="s">
        <v>19</v>
      </c>
      <c r="V754" s="185" t="s">
        <v>926</v>
      </c>
      <c r="W754" s="185" t="s">
        <v>927</v>
      </c>
      <c r="X754" s="185">
        <v>1</v>
      </c>
      <c r="Y754" s="185"/>
      <c r="Z754" s="185"/>
      <c r="AA754" s="185"/>
      <c r="AB754" s="185">
        <v>117</v>
      </c>
      <c r="AC754" s="197" t="s">
        <v>2689</v>
      </c>
      <c r="AD754" s="197" t="s">
        <v>2689</v>
      </c>
      <c r="AE754" s="197">
        <v>1</v>
      </c>
      <c r="AH754" s="197">
        <v>1</v>
      </c>
    </row>
    <row r="755" spans="1:38" s="201" customFormat="1" x14ac:dyDescent="0.3">
      <c r="A755" s="226">
        <v>2068</v>
      </c>
      <c r="B755" s="198" t="s">
        <v>898</v>
      </c>
      <c r="C755" s="198" t="s">
        <v>3646</v>
      </c>
      <c r="D755" s="198" t="s">
        <v>3186</v>
      </c>
      <c r="E755" s="198" t="s">
        <v>241</v>
      </c>
      <c r="F755" s="198" t="s">
        <v>3187</v>
      </c>
      <c r="G755" s="198" t="s">
        <v>4298</v>
      </c>
      <c r="H755" s="198"/>
      <c r="I755" s="199" t="s">
        <v>364</v>
      </c>
      <c r="J755" s="198" t="s">
        <v>899</v>
      </c>
      <c r="K755" s="198" t="s">
        <v>900</v>
      </c>
      <c r="L755" s="198" t="s">
        <v>3374</v>
      </c>
      <c r="M755" s="198" t="s">
        <v>3190</v>
      </c>
      <c r="N755" s="198" t="s">
        <v>3205</v>
      </c>
      <c r="O755" s="198" t="s">
        <v>3191</v>
      </c>
      <c r="P755" s="198" t="s">
        <v>3192</v>
      </c>
      <c r="Q755" s="198" t="s">
        <v>3193</v>
      </c>
      <c r="R755" s="198" t="s">
        <v>3194</v>
      </c>
      <c r="S755" s="200">
        <v>24756</v>
      </c>
      <c r="T755" s="198"/>
      <c r="U755" s="198" t="s">
        <v>19</v>
      </c>
      <c r="V755" s="198" t="s">
        <v>242</v>
      </c>
      <c r="W755" s="198" t="s">
        <v>901</v>
      </c>
      <c r="X755" s="198">
        <v>1</v>
      </c>
      <c r="Y755" s="198"/>
      <c r="Z755" s="198"/>
      <c r="AA755" s="198"/>
      <c r="AB755" s="198">
        <v>91</v>
      </c>
      <c r="AC755" s="201" t="s">
        <v>2695</v>
      </c>
      <c r="AD755" s="201" t="s">
        <v>2695</v>
      </c>
      <c r="AE755" s="201">
        <v>0</v>
      </c>
    </row>
    <row r="756" spans="1:38" s="201" customFormat="1" x14ac:dyDescent="0.3">
      <c r="A756" s="226">
        <v>1873</v>
      </c>
      <c r="B756" s="198" t="s">
        <v>406</v>
      </c>
      <c r="C756" s="198" t="s">
        <v>5112</v>
      </c>
      <c r="D756" s="198" t="s">
        <v>3254</v>
      </c>
      <c r="E756" s="198" t="s">
        <v>4919</v>
      </c>
      <c r="F756" s="198" t="s">
        <v>3187</v>
      </c>
      <c r="G756" s="198" t="s">
        <v>4299</v>
      </c>
      <c r="H756" s="198" t="s">
        <v>407</v>
      </c>
      <c r="I756" s="199" t="s">
        <v>408</v>
      </c>
      <c r="J756" s="198" t="s">
        <v>395</v>
      </c>
      <c r="K756" s="198" t="s">
        <v>396</v>
      </c>
      <c r="L756" s="198" t="s">
        <v>4906</v>
      </c>
      <c r="M756" s="198" t="s">
        <v>3190</v>
      </c>
      <c r="N756" s="198" t="s">
        <v>4332</v>
      </c>
      <c r="O756" s="198" t="s">
        <v>3254</v>
      </c>
      <c r="P756" s="198" t="s">
        <v>3192</v>
      </c>
      <c r="Q756" s="198" t="s">
        <v>3193</v>
      </c>
      <c r="R756" s="198" t="s">
        <v>3194</v>
      </c>
      <c r="S756" s="200">
        <v>23863</v>
      </c>
      <c r="T756" s="198">
        <v>1</v>
      </c>
      <c r="U756" s="198" t="s">
        <v>130</v>
      </c>
      <c r="V756" s="201" t="s">
        <v>5113</v>
      </c>
      <c r="W756" s="201" t="s">
        <v>409</v>
      </c>
      <c r="X756" s="198"/>
      <c r="Y756" s="198"/>
      <c r="Z756" s="198"/>
      <c r="AA756" s="198">
        <v>1</v>
      </c>
      <c r="AB756" s="198">
        <v>986</v>
      </c>
      <c r="AC756" s="201" t="s">
        <v>3057</v>
      </c>
      <c r="AD756" s="201" t="s">
        <v>3057</v>
      </c>
      <c r="AE756" s="201">
        <v>0</v>
      </c>
    </row>
    <row r="757" spans="1:38" s="217" customFormat="1" x14ac:dyDescent="0.3">
      <c r="A757" s="226">
        <v>1602</v>
      </c>
      <c r="B757" s="216" t="s">
        <v>4300</v>
      </c>
      <c r="C757" s="216" t="s">
        <v>5115</v>
      </c>
      <c r="D757" s="216" t="s">
        <v>3352</v>
      </c>
      <c r="E757" s="216" t="s">
        <v>4920</v>
      </c>
      <c r="F757" s="216" t="s">
        <v>3187</v>
      </c>
      <c r="G757" s="216" t="s">
        <v>4299</v>
      </c>
      <c r="H757" s="216" t="s">
        <v>407</v>
      </c>
      <c r="I757" s="227" t="s">
        <v>22</v>
      </c>
      <c r="J757" s="216" t="s">
        <v>395</v>
      </c>
      <c r="K757" s="216" t="s">
        <v>396</v>
      </c>
      <c r="L757" s="216" t="s">
        <v>4906</v>
      </c>
      <c r="M757" s="216" t="s">
        <v>3190</v>
      </c>
      <c r="N757" s="216" t="s">
        <v>4332</v>
      </c>
      <c r="O757" s="216" t="s">
        <v>3354</v>
      </c>
      <c r="P757" s="216" t="s">
        <v>3192</v>
      </c>
      <c r="Q757" s="216" t="s">
        <v>3193</v>
      </c>
      <c r="R757" s="216" t="s">
        <v>3194</v>
      </c>
      <c r="S757" s="228">
        <v>43922</v>
      </c>
      <c r="T757" s="216">
        <v>2</v>
      </c>
      <c r="U757" s="216" t="s">
        <v>130</v>
      </c>
      <c r="V757" s="216" t="s">
        <v>5114</v>
      </c>
      <c r="W757" s="216" t="s">
        <v>413</v>
      </c>
      <c r="X757" s="216"/>
      <c r="Y757" s="216"/>
      <c r="Z757" s="216"/>
      <c r="AA757" s="216">
        <v>1</v>
      </c>
      <c r="AB757" s="216">
        <v>237</v>
      </c>
      <c r="AC757" s="217" t="s">
        <v>3057</v>
      </c>
      <c r="AD757" s="217" t="s">
        <v>3057</v>
      </c>
      <c r="AE757" s="217">
        <v>0</v>
      </c>
    </row>
    <row r="758" spans="1:38" s="225" customFormat="1" x14ac:dyDescent="0.3">
      <c r="A758" s="226">
        <v>2050</v>
      </c>
      <c r="B758" s="222" t="s">
        <v>5177</v>
      </c>
      <c r="C758" s="222" t="s">
        <v>5178</v>
      </c>
      <c r="D758" s="222" t="s">
        <v>3245</v>
      </c>
      <c r="E758" s="222" t="s">
        <v>5179</v>
      </c>
      <c r="F758" s="222" t="s">
        <v>3187</v>
      </c>
      <c r="G758" s="222" t="s">
        <v>5180</v>
      </c>
      <c r="H758" s="222"/>
      <c r="I758" s="223">
        <v>30128</v>
      </c>
      <c r="J758" s="222" t="s">
        <v>2211</v>
      </c>
      <c r="K758" s="305">
        <v>30125</v>
      </c>
      <c r="L758" s="222" t="s">
        <v>3830</v>
      </c>
      <c r="M758" s="222"/>
      <c r="N758" s="222"/>
      <c r="O758" s="222" t="s">
        <v>3201</v>
      </c>
      <c r="P758" s="222" t="s">
        <v>3192</v>
      </c>
      <c r="Q758" s="222" t="s">
        <v>3193</v>
      </c>
      <c r="R758" s="222" t="s">
        <v>3194</v>
      </c>
      <c r="S758" s="224">
        <v>45350</v>
      </c>
      <c r="T758" s="222"/>
      <c r="U758" s="222" t="s">
        <v>5</v>
      </c>
      <c r="V758" s="222"/>
      <c r="W758" s="222"/>
      <c r="X758" s="222"/>
      <c r="Y758" s="222">
        <v>1</v>
      </c>
      <c r="Z758" s="222"/>
      <c r="AA758" s="222"/>
      <c r="AB758" s="222">
        <v>256</v>
      </c>
      <c r="AC758" s="225" t="s">
        <v>2689</v>
      </c>
      <c r="AD758" s="225" t="s">
        <v>2689</v>
      </c>
      <c r="AE758" s="225">
        <v>0</v>
      </c>
      <c r="AK758" s="225" t="s">
        <v>4595</v>
      </c>
      <c r="AL758" s="225">
        <v>1</v>
      </c>
    </row>
    <row r="759" spans="1:38" s="232" customFormat="1" x14ac:dyDescent="0.3">
      <c r="A759" s="192"/>
      <c r="B759" s="192"/>
      <c r="C759" s="192"/>
      <c r="D759" s="192"/>
      <c r="E759" s="192"/>
      <c r="F759" s="192"/>
      <c r="G759" s="192"/>
      <c r="H759" s="192"/>
      <c r="I759" s="269"/>
      <c r="J759" s="192"/>
      <c r="K759" s="192"/>
      <c r="L759" s="192"/>
      <c r="M759" s="192"/>
      <c r="N759" s="192"/>
      <c r="O759" s="192"/>
      <c r="P759" s="192"/>
      <c r="Q759" s="192"/>
      <c r="R759" s="192"/>
      <c r="S759" s="270"/>
      <c r="T759" s="192"/>
      <c r="U759" s="192"/>
      <c r="V759" s="192"/>
      <c r="W759" s="192"/>
      <c r="X759" s="192"/>
      <c r="Y759" s="192"/>
      <c r="Z759" s="192"/>
      <c r="AA759" s="192"/>
      <c r="AB759" s="192"/>
    </row>
    <row r="760" spans="1:38" ht="12.75" customHeight="1" x14ac:dyDescent="0.3">
      <c r="A760" s="169"/>
      <c r="B760" s="169"/>
      <c r="C760" s="169"/>
      <c r="D760" s="169"/>
      <c r="E760" s="169"/>
      <c r="F760" s="169"/>
      <c r="G760" s="169"/>
      <c r="H760" s="169"/>
      <c r="I760" s="172"/>
      <c r="J760" s="169"/>
      <c r="K760" s="169"/>
      <c r="L760" s="169"/>
      <c r="M760" s="169"/>
      <c r="N760" s="169"/>
      <c r="O760" s="169"/>
      <c r="P760" s="169"/>
      <c r="Q760" s="169"/>
      <c r="R760" s="169"/>
      <c r="T760" s="169"/>
      <c r="U760" s="169"/>
      <c r="V760" s="169"/>
      <c r="W760" s="198">
        <v>757</v>
      </c>
      <c r="X760" s="198">
        <f>SUM(X2:X758)</f>
        <v>307</v>
      </c>
      <c r="Y760" s="198">
        <f t="shared" ref="Y760:AA760" si="0">SUM(Y2:Y758)</f>
        <v>414</v>
      </c>
      <c r="Z760" s="198">
        <f t="shared" si="0"/>
        <v>103</v>
      </c>
      <c r="AA760" s="198">
        <f t="shared" si="0"/>
        <v>57</v>
      </c>
      <c r="AB760" s="271">
        <f>SUM(AB2:AB758)</f>
        <v>137496</v>
      </c>
      <c r="AC760" s="201"/>
      <c r="AD760" s="201"/>
      <c r="AE760" s="198">
        <f>SUM(AE2:AE758)</f>
        <v>321</v>
      </c>
      <c r="AF760" s="198">
        <f>SUM(AF2:AF758)</f>
        <v>18</v>
      </c>
      <c r="AG760" s="198">
        <f t="shared" ref="AG760:AJ760" si="1">SUM(AG2:AG758)</f>
        <v>116</v>
      </c>
      <c r="AH760" s="198">
        <f t="shared" si="1"/>
        <v>88</v>
      </c>
      <c r="AI760" s="198">
        <f t="shared" si="1"/>
        <v>68</v>
      </c>
      <c r="AJ760" s="198">
        <f t="shared" si="1"/>
        <v>31</v>
      </c>
      <c r="AL760" s="169">
        <f t="shared" ref="AL760" si="2">SUM(AL2:AL757)</f>
        <v>88</v>
      </c>
    </row>
    <row r="761" spans="1:38" x14ac:dyDescent="0.3">
      <c r="A761" s="169"/>
      <c r="B761" s="169"/>
      <c r="C761" s="169"/>
      <c r="D761" s="169"/>
      <c r="E761" s="169"/>
      <c r="F761" s="169"/>
      <c r="G761" s="169"/>
      <c r="H761" s="169"/>
      <c r="I761" s="172"/>
      <c r="J761" s="169"/>
      <c r="K761" s="169"/>
      <c r="L761" s="169"/>
      <c r="M761" s="169"/>
      <c r="N761" s="169"/>
      <c r="O761" s="169"/>
      <c r="P761" s="169"/>
      <c r="Q761" s="169"/>
      <c r="R761" s="169"/>
      <c r="T761" s="169"/>
      <c r="U761" s="169"/>
      <c r="V761" s="169"/>
      <c r="W761" s="169"/>
      <c r="X761" s="152">
        <v>125</v>
      </c>
      <c r="Y761" s="169"/>
      <c r="Z761" s="169"/>
      <c r="AA761" s="169"/>
      <c r="AB761" s="169"/>
    </row>
    <row r="762" spans="1:38" x14ac:dyDescent="0.3">
      <c r="A762" s="169"/>
      <c r="B762" s="169"/>
      <c r="C762" s="169"/>
      <c r="D762" s="169"/>
      <c r="E762" s="169"/>
      <c r="F762" s="169"/>
      <c r="G762" s="169"/>
      <c r="H762" s="169"/>
      <c r="I762" s="172"/>
      <c r="J762" s="169"/>
      <c r="K762" s="169"/>
      <c r="L762" s="169"/>
      <c r="M762" s="169"/>
      <c r="N762" s="169"/>
      <c r="O762" s="169"/>
      <c r="P762" s="169"/>
      <c r="Q762" s="169"/>
      <c r="R762" s="169"/>
      <c r="T762" s="169"/>
      <c r="U762" s="169"/>
      <c r="V762" s="169"/>
      <c r="W762" s="169"/>
      <c r="X762" s="198">
        <f>X760-X761</f>
        <v>182</v>
      </c>
      <c r="Y762" s="169"/>
      <c r="Z762" s="169"/>
      <c r="AA762" s="169">
        <f>X760+Y759+Y760+Z760+AA760-X761</f>
        <v>756</v>
      </c>
      <c r="AB762" s="169"/>
      <c r="AJ762" s="169">
        <f>AF760+AG760+AH760+AI760+AJ760</f>
        <v>321</v>
      </c>
    </row>
    <row r="763" spans="1:38" x14ac:dyDescent="0.3">
      <c r="AA763" s="169"/>
      <c r="AB763" s="170"/>
    </row>
    <row r="764" spans="1:38" x14ac:dyDescent="0.3">
      <c r="AB764" s="170"/>
    </row>
    <row r="765" spans="1:38" x14ac:dyDescent="0.3">
      <c r="AB765" s="170"/>
    </row>
    <row r="766" spans="1:38" x14ac:dyDescent="0.3">
      <c r="V766" s="169"/>
      <c r="W766" s="169"/>
      <c r="AB766" s="170"/>
    </row>
    <row r="767" spans="1:38" x14ac:dyDescent="0.3">
      <c r="AB767" s="170"/>
    </row>
    <row r="768" spans="1:38" x14ac:dyDescent="0.3">
      <c r="AB768" s="170"/>
    </row>
    <row r="769" spans="22:28" x14ac:dyDescent="0.3">
      <c r="AB769" s="170"/>
    </row>
    <row r="770" spans="22:28" x14ac:dyDescent="0.3">
      <c r="AB770" s="170"/>
    </row>
    <row r="771" spans="22:28" x14ac:dyDescent="0.3">
      <c r="V771" s="169"/>
      <c r="W771" s="169"/>
      <c r="AB771" s="170"/>
    </row>
    <row r="772" spans="22:28" x14ac:dyDescent="0.3">
      <c r="AB772" s="170"/>
    </row>
    <row r="773" spans="22:28" x14ac:dyDescent="0.3">
      <c r="V773" s="169"/>
      <c r="AB773" s="170"/>
    </row>
    <row r="774" spans="22:28" x14ac:dyDescent="0.3">
      <c r="AB774" s="170"/>
    </row>
    <row r="775" spans="22:28" x14ac:dyDescent="0.3">
      <c r="AB775" s="170"/>
    </row>
    <row r="776" spans="22:28" x14ac:dyDescent="0.3">
      <c r="V776" s="169"/>
      <c r="W776" s="169"/>
      <c r="AB776" s="170"/>
    </row>
    <row r="777" spans="22:28" x14ac:dyDescent="0.3">
      <c r="AB777" s="170"/>
    </row>
    <row r="778" spans="22:28" x14ac:dyDescent="0.3">
      <c r="AB778" s="170"/>
    </row>
    <row r="779" spans="22:28" x14ac:dyDescent="0.3">
      <c r="AB779" s="170"/>
    </row>
    <row r="780" spans="22:28" x14ac:dyDescent="0.3">
      <c r="AB780" s="170"/>
    </row>
    <row r="781" spans="22:28" x14ac:dyDescent="0.3">
      <c r="AB781" s="170"/>
    </row>
    <row r="782" spans="22:28" x14ac:dyDescent="0.3">
      <c r="AB782" s="170"/>
    </row>
    <row r="783" spans="22:28" x14ac:dyDescent="0.3">
      <c r="AB783" s="170"/>
    </row>
    <row r="784" spans="22:28" x14ac:dyDescent="0.3">
      <c r="AB784" s="170"/>
    </row>
    <row r="785" spans="28:28" x14ac:dyDescent="0.3">
      <c r="AB785" s="170"/>
    </row>
    <row r="786" spans="28:28" x14ac:dyDescent="0.3">
      <c r="AB786" s="170"/>
    </row>
    <row r="787" spans="28:28" x14ac:dyDescent="0.3">
      <c r="AB787" s="170"/>
    </row>
    <row r="788" spans="28:28" x14ac:dyDescent="0.3">
      <c r="AB788" s="170"/>
    </row>
    <row r="789" spans="28:28" x14ac:dyDescent="0.3">
      <c r="AB789" s="170"/>
    </row>
    <row r="790" spans="28:28" x14ac:dyDescent="0.3">
      <c r="AB790" s="170"/>
    </row>
    <row r="791" spans="28:28" x14ac:dyDescent="0.3">
      <c r="AB791" s="170"/>
    </row>
    <row r="792" spans="28:28" x14ac:dyDescent="0.3">
      <c r="AB792" s="170"/>
    </row>
    <row r="793" spans="28:28" x14ac:dyDescent="0.3">
      <c r="AB793" s="170"/>
    </row>
    <row r="794" spans="28:28" x14ac:dyDescent="0.3">
      <c r="AB794" s="170"/>
    </row>
    <row r="795" spans="28:28" x14ac:dyDescent="0.3">
      <c r="AB795" s="170"/>
    </row>
    <row r="796" spans="28:28" x14ac:dyDescent="0.3">
      <c r="AB796" s="170"/>
    </row>
    <row r="797" spans="28:28" x14ac:dyDescent="0.3">
      <c r="AB797" s="170"/>
    </row>
    <row r="798" spans="28:28" x14ac:dyDescent="0.3">
      <c r="AB798" s="170"/>
    </row>
    <row r="799" spans="28:28" x14ac:dyDescent="0.3">
      <c r="AB799" s="170"/>
    </row>
    <row r="800" spans="28:28" x14ac:dyDescent="0.3">
      <c r="AB800" s="170"/>
    </row>
    <row r="801" spans="28:28" x14ac:dyDescent="0.3">
      <c r="AB801" s="170"/>
    </row>
    <row r="802" spans="28:28" x14ac:dyDescent="0.3">
      <c r="AB802" s="170"/>
    </row>
    <row r="803" spans="28:28" x14ac:dyDescent="0.3">
      <c r="AB803" s="170"/>
    </row>
    <row r="804" spans="28:28" x14ac:dyDescent="0.3">
      <c r="AB804" s="170"/>
    </row>
    <row r="805" spans="28:28" x14ac:dyDescent="0.3">
      <c r="AB805" s="170"/>
    </row>
    <row r="806" spans="28:28" x14ac:dyDescent="0.3">
      <c r="AB806" s="170"/>
    </row>
    <row r="807" spans="28:28" x14ac:dyDescent="0.3">
      <c r="AB807" s="170"/>
    </row>
    <row r="808" spans="28:28" x14ac:dyDescent="0.3">
      <c r="AB808" s="170"/>
    </row>
    <row r="809" spans="28:28" x14ac:dyDescent="0.3">
      <c r="AB809" s="170"/>
    </row>
    <row r="810" spans="28:28" x14ac:dyDescent="0.3">
      <c r="AB810" s="170"/>
    </row>
    <row r="811" spans="28:28" x14ac:dyDescent="0.3">
      <c r="AB811" s="170"/>
    </row>
    <row r="812" spans="28:28" x14ac:dyDescent="0.3">
      <c r="AB812" s="170"/>
    </row>
    <row r="813" spans="28:28" x14ac:dyDescent="0.3">
      <c r="AB813" s="170"/>
    </row>
    <row r="814" spans="28:28" x14ac:dyDescent="0.3">
      <c r="AB814" s="170"/>
    </row>
    <row r="815" spans="28:28" x14ac:dyDescent="0.3">
      <c r="AB815" s="170"/>
    </row>
    <row r="816" spans="28:28" x14ac:dyDescent="0.3">
      <c r="AB816" s="170"/>
    </row>
    <row r="817" spans="28:28" x14ac:dyDescent="0.3">
      <c r="AB817" s="170"/>
    </row>
    <row r="818" spans="28:28" x14ac:dyDescent="0.3">
      <c r="AB818" s="170"/>
    </row>
    <row r="819" spans="28:28" x14ac:dyDescent="0.3">
      <c r="AB819" s="170"/>
    </row>
    <row r="820" spans="28:28" x14ac:dyDescent="0.3">
      <c r="AB820" s="170"/>
    </row>
    <row r="821" spans="28:28" x14ac:dyDescent="0.3">
      <c r="AB821" s="170"/>
    </row>
    <row r="822" spans="28:28" x14ac:dyDescent="0.3">
      <c r="AB822" s="170"/>
    </row>
    <row r="823" spans="28:28" x14ac:dyDescent="0.3">
      <c r="AB823" s="170"/>
    </row>
    <row r="824" spans="28:28" x14ac:dyDescent="0.3">
      <c r="AB824" s="170"/>
    </row>
    <row r="825" spans="28:28" x14ac:dyDescent="0.3">
      <c r="AB825" s="170"/>
    </row>
    <row r="826" spans="28:28" x14ac:dyDescent="0.3">
      <c r="AB826" s="170"/>
    </row>
    <row r="827" spans="28:28" x14ac:dyDescent="0.3">
      <c r="AB827" s="170"/>
    </row>
    <row r="828" spans="28:28" x14ac:dyDescent="0.3">
      <c r="AB828" s="170"/>
    </row>
    <row r="829" spans="28:28" x14ac:dyDescent="0.3">
      <c r="AB829" s="170"/>
    </row>
    <row r="830" spans="28:28" x14ac:dyDescent="0.3">
      <c r="AB830" s="170"/>
    </row>
    <row r="831" spans="28:28" x14ac:dyDescent="0.3">
      <c r="AB831" s="170"/>
    </row>
    <row r="832" spans="28:28" x14ac:dyDescent="0.3">
      <c r="AB832" s="170"/>
    </row>
    <row r="833" spans="28:28" x14ac:dyDescent="0.3">
      <c r="AB833" s="170"/>
    </row>
    <row r="834" spans="28:28" x14ac:dyDescent="0.3">
      <c r="AB834" s="170"/>
    </row>
    <row r="835" spans="28:28" x14ac:dyDescent="0.3">
      <c r="AB835" s="170"/>
    </row>
    <row r="836" spans="28:28" x14ac:dyDescent="0.3">
      <c r="AB836" s="170"/>
    </row>
    <row r="837" spans="28:28" x14ac:dyDescent="0.3">
      <c r="AB837" s="170"/>
    </row>
    <row r="838" spans="28:28" x14ac:dyDescent="0.3">
      <c r="AB838" s="170"/>
    </row>
    <row r="839" spans="28:28" x14ac:dyDescent="0.3">
      <c r="AB839" s="170"/>
    </row>
    <row r="840" spans="28:28" x14ac:dyDescent="0.3">
      <c r="AB840" s="170"/>
    </row>
    <row r="841" spans="28:28" x14ac:dyDescent="0.3">
      <c r="AB841" s="170"/>
    </row>
    <row r="842" spans="28:28" x14ac:dyDescent="0.3">
      <c r="AB842" s="170"/>
    </row>
    <row r="843" spans="28:28" x14ac:dyDescent="0.3">
      <c r="AB843" s="170"/>
    </row>
    <row r="844" spans="28:28" x14ac:dyDescent="0.3">
      <c r="AB844" s="170"/>
    </row>
    <row r="845" spans="28:28" x14ac:dyDescent="0.3">
      <c r="AB845" s="170"/>
    </row>
    <row r="846" spans="28:28" x14ac:dyDescent="0.3">
      <c r="AB846" s="170"/>
    </row>
    <row r="847" spans="28:28" x14ac:dyDescent="0.3">
      <c r="AB847" s="170"/>
    </row>
    <row r="848" spans="28:28" x14ac:dyDescent="0.3">
      <c r="AB848" s="170"/>
    </row>
    <row r="849" spans="28:28" x14ac:dyDescent="0.3">
      <c r="AB849" s="170"/>
    </row>
    <row r="850" spans="28:28" x14ac:dyDescent="0.3">
      <c r="AB850" s="170"/>
    </row>
    <row r="851" spans="28:28" x14ac:dyDescent="0.3">
      <c r="AB851" s="170"/>
    </row>
    <row r="852" spans="28:28" x14ac:dyDescent="0.3">
      <c r="AB852" s="170"/>
    </row>
    <row r="853" spans="28:28" x14ac:dyDescent="0.3">
      <c r="AB853" s="170"/>
    </row>
    <row r="854" spans="28:28" x14ac:dyDescent="0.3">
      <c r="AB854" s="170"/>
    </row>
    <row r="855" spans="28:28" x14ac:dyDescent="0.3">
      <c r="AB855" s="170"/>
    </row>
    <row r="856" spans="28:28" x14ac:dyDescent="0.3">
      <c r="AB856" s="170"/>
    </row>
    <row r="857" spans="28:28" x14ac:dyDescent="0.3">
      <c r="AB857" s="170"/>
    </row>
    <row r="858" spans="28:28" x14ac:dyDescent="0.3">
      <c r="AB858" s="170"/>
    </row>
    <row r="859" spans="28:28" x14ac:dyDescent="0.3">
      <c r="AB859" s="170"/>
    </row>
    <row r="860" spans="28:28" x14ac:dyDescent="0.3">
      <c r="AB860" s="170"/>
    </row>
    <row r="861" spans="28:28" x14ac:dyDescent="0.3">
      <c r="AB861" s="170"/>
    </row>
    <row r="862" spans="28:28" x14ac:dyDescent="0.3">
      <c r="AB862" s="170"/>
    </row>
    <row r="863" spans="28:28" x14ac:dyDescent="0.3">
      <c r="AB863" s="170"/>
    </row>
    <row r="864" spans="28:28" x14ac:dyDescent="0.3">
      <c r="AB864" s="170"/>
    </row>
    <row r="865" spans="28:28" x14ac:dyDescent="0.3">
      <c r="AB865" s="170"/>
    </row>
    <row r="866" spans="28:28" x14ac:dyDescent="0.3">
      <c r="AB866" s="170"/>
    </row>
    <row r="867" spans="28:28" x14ac:dyDescent="0.3">
      <c r="AB867" s="170"/>
    </row>
    <row r="868" spans="28:28" x14ac:dyDescent="0.3">
      <c r="AB868" s="170"/>
    </row>
    <row r="869" spans="28:28" x14ac:dyDescent="0.3">
      <c r="AB869" s="170"/>
    </row>
    <row r="870" spans="28:28" x14ac:dyDescent="0.3">
      <c r="AB870" s="170"/>
    </row>
    <row r="871" spans="28:28" x14ac:dyDescent="0.3">
      <c r="AB871" s="170"/>
    </row>
    <row r="872" spans="28:28" x14ac:dyDescent="0.3">
      <c r="AB872" s="170"/>
    </row>
    <row r="873" spans="28:28" x14ac:dyDescent="0.3">
      <c r="AB873" s="170"/>
    </row>
    <row r="874" spans="28:28" x14ac:dyDescent="0.3">
      <c r="AB874" s="170"/>
    </row>
    <row r="875" spans="28:28" x14ac:dyDescent="0.3">
      <c r="AB875" s="170"/>
    </row>
    <row r="876" spans="28:28" x14ac:dyDescent="0.3">
      <c r="AB876" s="170"/>
    </row>
    <row r="877" spans="28:28" x14ac:dyDescent="0.3">
      <c r="AB877" s="170"/>
    </row>
    <row r="878" spans="28:28" x14ac:dyDescent="0.3">
      <c r="AB878" s="170"/>
    </row>
    <row r="879" spans="28:28" x14ac:dyDescent="0.3">
      <c r="AB879" s="170"/>
    </row>
    <row r="880" spans="28:28" x14ac:dyDescent="0.3">
      <c r="AB880" s="170"/>
    </row>
    <row r="881" spans="28:28" x14ac:dyDescent="0.3">
      <c r="AB881" s="170"/>
    </row>
    <row r="882" spans="28:28" x14ac:dyDescent="0.3">
      <c r="AB882" s="170"/>
    </row>
    <row r="883" spans="28:28" x14ac:dyDescent="0.3">
      <c r="AB883" s="170"/>
    </row>
    <row r="884" spans="28:28" x14ac:dyDescent="0.3">
      <c r="AB884" s="170"/>
    </row>
    <row r="885" spans="28:28" x14ac:dyDescent="0.3">
      <c r="AB885" s="170"/>
    </row>
    <row r="886" spans="28:28" x14ac:dyDescent="0.3">
      <c r="AB886" s="170"/>
    </row>
    <row r="887" spans="28:28" x14ac:dyDescent="0.3">
      <c r="AB887" s="170"/>
    </row>
    <row r="888" spans="28:28" x14ac:dyDescent="0.3">
      <c r="AB888" s="170"/>
    </row>
    <row r="889" spans="28:28" x14ac:dyDescent="0.3">
      <c r="AB889" s="170"/>
    </row>
    <row r="890" spans="28:28" x14ac:dyDescent="0.3">
      <c r="AB890" s="170"/>
    </row>
    <row r="891" spans="28:28" x14ac:dyDescent="0.3">
      <c r="AB891" s="170"/>
    </row>
    <row r="892" spans="28:28" x14ac:dyDescent="0.3">
      <c r="AB892" s="170"/>
    </row>
    <row r="893" spans="28:28" x14ac:dyDescent="0.3">
      <c r="AB893" s="170"/>
    </row>
    <row r="894" spans="28:28" x14ac:dyDescent="0.3">
      <c r="AB894" s="170"/>
    </row>
    <row r="895" spans="28:28" x14ac:dyDescent="0.3">
      <c r="AB895" s="170"/>
    </row>
    <row r="896" spans="28:28" x14ac:dyDescent="0.3">
      <c r="AB896" s="170"/>
    </row>
    <row r="897" spans="28:28" x14ac:dyDescent="0.3">
      <c r="AB897" s="170"/>
    </row>
    <row r="898" spans="28:28" x14ac:dyDescent="0.3">
      <c r="AB898" s="170"/>
    </row>
    <row r="899" spans="28:28" x14ac:dyDescent="0.3">
      <c r="AB899" s="170"/>
    </row>
    <row r="900" spans="28:28" x14ac:dyDescent="0.3">
      <c r="AB900" s="170"/>
    </row>
    <row r="901" spans="28:28" x14ac:dyDescent="0.3">
      <c r="AB901" s="170"/>
    </row>
    <row r="902" spans="28:28" x14ac:dyDescent="0.3">
      <c r="AB902" s="170"/>
    </row>
    <row r="903" spans="28:28" x14ac:dyDescent="0.3">
      <c r="AB903" s="170"/>
    </row>
    <row r="904" spans="28:28" x14ac:dyDescent="0.3">
      <c r="AB904" s="170"/>
    </row>
    <row r="905" spans="28:28" x14ac:dyDescent="0.3">
      <c r="AB905" s="170"/>
    </row>
    <row r="906" spans="28:28" x14ac:dyDescent="0.3">
      <c r="AB906" s="170"/>
    </row>
    <row r="907" spans="28:28" x14ac:dyDescent="0.3">
      <c r="AB907" s="170"/>
    </row>
    <row r="908" spans="28:28" x14ac:dyDescent="0.3">
      <c r="AB908" s="170"/>
    </row>
    <row r="909" spans="28:28" x14ac:dyDescent="0.3">
      <c r="AB909" s="170"/>
    </row>
    <row r="910" spans="28:28" x14ac:dyDescent="0.3">
      <c r="AB910" s="170"/>
    </row>
    <row r="911" spans="28:28" x14ac:dyDescent="0.3">
      <c r="AB911" s="170"/>
    </row>
    <row r="912" spans="28:28" x14ac:dyDescent="0.3">
      <c r="AB912" s="170"/>
    </row>
    <row r="913" spans="28:28" x14ac:dyDescent="0.3">
      <c r="AB913" s="170"/>
    </row>
    <row r="914" spans="28:28" x14ac:dyDescent="0.3">
      <c r="AB914" s="170"/>
    </row>
    <row r="915" spans="28:28" x14ac:dyDescent="0.3">
      <c r="AB915" s="170"/>
    </row>
    <row r="916" spans="28:28" x14ac:dyDescent="0.3">
      <c r="AB916" s="170"/>
    </row>
    <row r="917" spans="28:28" x14ac:dyDescent="0.3">
      <c r="AB917" s="170"/>
    </row>
    <row r="918" spans="28:28" x14ac:dyDescent="0.3">
      <c r="AB918" s="170"/>
    </row>
    <row r="919" spans="28:28" x14ac:dyDescent="0.3">
      <c r="AB919" s="170"/>
    </row>
    <row r="920" spans="28:28" x14ac:dyDescent="0.3">
      <c r="AB920" s="170"/>
    </row>
    <row r="921" spans="28:28" x14ac:dyDescent="0.3">
      <c r="AB921" s="170"/>
    </row>
    <row r="922" spans="28:28" x14ac:dyDescent="0.3">
      <c r="AB922" s="170"/>
    </row>
    <row r="923" spans="28:28" x14ac:dyDescent="0.3">
      <c r="AB923" s="170"/>
    </row>
    <row r="924" spans="28:28" x14ac:dyDescent="0.3">
      <c r="AB924" s="170"/>
    </row>
    <row r="925" spans="28:28" x14ac:dyDescent="0.3">
      <c r="AB925" s="170"/>
    </row>
    <row r="926" spans="28:28" x14ac:dyDescent="0.3">
      <c r="AB926" s="170"/>
    </row>
    <row r="927" spans="28:28" x14ac:dyDescent="0.3">
      <c r="AB927" s="170"/>
    </row>
    <row r="928" spans="28:28" x14ac:dyDescent="0.3">
      <c r="AB928" s="170"/>
    </row>
    <row r="929" spans="28:28" x14ac:dyDescent="0.3">
      <c r="AB929" s="170"/>
    </row>
    <row r="930" spans="28:28" x14ac:dyDescent="0.3">
      <c r="AB930" s="170"/>
    </row>
    <row r="931" spans="28:28" x14ac:dyDescent="0.3">
      <c r="AB931" s="170"/>
    </row>
    <row r="932" spans="28:28" x14ac:dyDescent="0.3">
      <c r="AB932" s="170"/>
    </row>
    <row r="933" spans="28:28" x14ac:dyDescent="0.3">
      <c r="AB933" s="170"/>
    </row>
    <row r="934" spans="28:28" x14ac:dyDescent="0.3">
      <c r="AB934" s="170"/>
    </row>
    <row r="935" spans="28:28" x14ac:dyDescent="0.3">
      <c r="AB935" s="170"/>
    </row>
    <row r="936" spans="28:28" x14ac:dyDescent="0.3">
      <c r="AB936" s="170"/>
    </row>
    <row r="937" spans="28:28" x14ac:dyDescent="0.3">
      <c r="AB937" s="170"/>
    </row>
    <row r="938" spans="28:28" x14ac:dyDescent="0.3">
      <c r="AB938" s="170"/>
    </row>
    <row r="939" spans="28:28" x14ac:dyDescent="0.3">
      <c r="AB939" s="170"/>
    </row>
    <row r="940" spans="28:28" x14ac:dyDescent="0.3">
      <c r="AB940" s="170"/>
    </row>
    <row r="941" spans="28:28" x14ac:dyDescent="0.3">
      <c r="AB941" s="170"/>
    </row>
    <row r="942" spans="28:28" x14ac:dyDescent="0.3">
      <c r="AB942" s="170"/>
    </row>
    <row r="943" spans="28:28" x14ac:dyDescent="0.3">
      <c r="AB943" s="170"/>
    </row>
    <row r="944" spans="28:28" x14ac:dyDescent="0.3">
      <c r="AB944" s="170"/>
    </row>
    <row r="945" spans="28:28" x14ac:dyDescent="0.3">
      <c r="AB945" s="170"/>
    </row>
    <row r="946" spans="28:28" x14ac:dyDescent="0.3">
      <c r="AB946" s="170"/>
    </row>
    <row r="947" spans="28:28" x14ac:dyDescent="0.3">
      <c r="AB947" s="170"/>
    </row>
    <row r="948" spans="28:28" x14ac:dyDescent="0.3">
      <c r="AB948" s="170"/>
    </row>
    <row r="949" spans="28:28" x14ac:dyDescent="0.3">
      <c r="AB949" s="170"/>
    </row>
    <row r="950" spans="28:28" x14ac:dyDescent="0.3">
      <c r="AB950" s="170"/>
    </row>
    <row r="951" spans="28:28" x14ac:dyDescent="0.3">
      <c r="AB951" s="170"/>
    </row>
    <row r="952" spans="28:28" x14ac:dyDescent="0.3">
      <c r="AB952" s="170"/>
    </row>
    <row r="953" spans="28:28" x14ac:dyDescent="0.3">
      <c r="AB953" s="170"/>
    </row>
    <row r="954" spans="28:28" x14ac:dyDescent="0.3">
      <c r="AB954" s="170"/>
    </row>
    <row r="955" spans="28:28" x14ac:dyDescent="0.3">
      <c r="AB955" s="170"/>
    </row>
    <row r="956" spans="28:28" x14ac:dyDescent="0.3">
      <c r="AB956" s="170"/>
    </row>
    <row r="957" spans="28:28" x14ac:dyDescent="0.3">
      <c r="AB957" s="170"/>
    </row>
    <row r="958" spans="28:28" x14ac:dyDescent="0.3">
      <c r="AB958" s="170"/>
    </row>
    <row r="959" spans="28:28" x14ac:dyDescent="0.3">
      <c r="AB959" s="170"/>
    </row>
    <row r="960" spans="28:28" x14ac:dyDescent="0.3">
      <c r="AB960" s="170"/>
    </row>
    <row r="961" spans="28:28" x14ac:dyDescent="0.3">
      <c r="AB961" s="170"/>
    </row>
    <row r="962" spans="28:28" x14ac:dyDescent="0.3">
      <c r="AB962" s="170"/>
    </row>
    <row r="963" spans="28:28" x14ac:dyDescent="0.3">
      <c r="AB963" s="170"/>
    </row>
    <row r="964" spans="28:28" x14ac:dyDescent="0.3">
      <c r="AB964" s="170"/>
    </row>
    <row r="965" spans="28:28" x14ac:dyDescent="0.3">
      <c r="AB965" s="170"/>
    </row>
    <row r="966" spans="28:28" x14ac:dyDescent="0.3">
      <c r="AB966" s="170"/>
    </row>
    <row r="967" spans="28:28" x14ac:dyDescent="0.3">
      <c r="AB967" s="170"/>
    </row>
    <row r="968" spans="28:28" x14ac:dyDescent="0.3">
      <c r="AB968" s="170"/>
    </row>
    <row r="969" spans="28:28" x14ac:dyDescent="0.3">
      <c r="AB969" s="170"/>
    </row>
    <row r="970" spans="28:28" x14ac:dyDescent="0.3">
      <c r="AB970" s="170"/>
    </row>
    <row r="971" spans="28:28" x14ac:dyDescent="0.3">
      <c r="AB971" s="170"/>
    </row>
    <row r="972" spans="28:28" x14ac:dyDescent="0.3">
      <c r="AB972" s="170"/>
    </row>
    <row r="973" spans="28:28" x14ac:dyDescent="0.3">
      <c r="AB973" s="170"/>
    </row>
    <row r="974" spans="28:28" x14ac:dyDescent="0.3">
      <c r="AB974" s="170"/>
    </row>
    <row r="975" spans="28:28" x14ac:dyDescent="0.3">
      <c r="AB975" s="170"/>
    </row>
    <row r="976" spans="28:28" x14ac:dyDescent="0.3">
      <c r="AB976" s="170"/>
    </row>
    <row r="977" spans="28:28" x14ac:dyDescent="0.3">
      <c r="AB977" s="170"/>
    </row>
    <row r="978" spans="28:28" x14ac:dyDescent="0.3">
      <c r="AB978" s="170"/>
    </row>
    <row r="979" spans="28:28" x14ac:dyDescent="0.3">
      <c r="AB979" s="170"/>
    </row>
    <row r="980" spans="28:28" x14ac:dyDescent="0.3">
      <c r="AB980" s="170"/>
    </row>
    <row r="981" spans="28:28" x14ac:dyDescent="0.3">
      <c r="AB981" s="170"/>
    </row>
    <row r="982" spans="28:28" x14ac:dyDescent="0.3">
      <c r="AB982" s="170"/>
    </row>
    <row r="983" spans="28:28" x14ac:dyDescent="0.3">
      <c r="AB983" s="170"/>
    </row>
    <row r="984" spans="28:28" x14ac:dyDescent="0.3">
      <c r="AB984" s="170"/>
    </row>
    <row r="985" spans="28:28" x14ac:dyDescent="0.3">
      <c r="AB985" s="170"/>
    </row>
    <row r="986" spans="28:28" x14ac:dyDescent="0.3">
      <c r="AB986" s="170"/>
    </row>
    <row r="987" spans="28:28" x14ac:dyDescent="0.3">
      <c r="AB987" s="170"/>
    </row>
    <row r="988" spans="28:28" x14ac:dyDescent="0.3">
      <c r="AB988" s="170"/>
    </row>
    <row r="989" spans="28:28" x14ac:dyDescent="0.3">
      <c r="AB989" s="170"/>
    </row>
    <row r="990" spans="28:28" x14ac:dyDescent="0.3">
      <c r="AB990" s="170"/>
    </row>
    <row r="991" spans="28:28" x14ac:dyDescent="0.3">
      <c r="AB991" s="170"/>
    </row>
    <row r="992" spans="28:28" x14ac:dyDescent="0.3">
      <c r="AB992" s="170"/>
    </row>
    <row r="993" spans="28:28" x14ac:dyDescent="0.3">
      <c r="AB993" s="170"/>
    </row>
    <row r="994" spans="28:28" x14ac:dyDescent="0.3">
      <c r="AB994" s="170"/>
    </row>
    <row r="995" spans="28:28" x14ac:dyDescent="0.3">
      <c r="AB995" s="170"/>
    </row>
    <row r="996" spans="28:28" x14ac:dyDescent="0.3">
      <c r="AB996" s="170"/>
    </row>
    <row r="997" spans="28:28" x14ac:dyDescent="0.3">
      <c r="AB997" s="170"/>
    </row>
    <row r="998" spans="28:28" x14ac:dyDescent="0.3">
      <c r="AB998" s="170"/>
    </row>
    <row r="999" spans="28:28" x14ac:dyDescent="0.3">
      <c r="AB999" s="170"/>
    </row>
    <row r="1000" spans="28:28" x14ac:dyDescent="0.3">
      <c r="AB1000" s="170"/>
    </row>
    <row r="1001" spans="28:28" x14ac:dyDescent="0.3">
      <c r="AB1001" s="170"/>
    </row>
    <row r="1002" spans="28:28" x14ac:dyDescent="0.3">
      <c r="AB1002" s="170"/>
    </row>
    <row r="1003" spans="28:28" x14ac:dyDescent="0.3">
      <c r="AB1003" s="170"/>
    </row>
    <row r="1004" spans="28:28" x14ac:dyDescent="0.3">
      <c r="AB1004" s="170"/>
    </row>
    <row r="1005" spans="28:28" x14ac:dyDescent="0.3">
      <c r="AB1005" s="170"/>
    </row>
    <row r="1006" spans="28:28" x14ac:dyDescent="0.3">
      <c r="AB1006" s="170"/>
    </row>
    <row r="1007" spans="28:28" x14ac:dyDescent="0.3">
      <c r="AB1007" s="170"/>
    </row>
    <row r="1008" spans="28:28" x14ac:dyDescent="0.3">
      <c r="AB1008" s="170"/>
    </row>
    <row r="1009" spans="28:28" x14ac:dyDescent="0.3">
      <c r="AB1009" s="170"/>
    </row>
    <row r="1010" spans="28:28" x14ac:dyDescent="0.3">
      <c r="AB1010" s="170"/>
    </row>
    <row r="1011" spans="28:28" x14ac:dyDescent="0.3">
      <c r="AB1011" s="170"/>
    </row>
    <row r="1012" spans="28:28" x14ac:dyDescent="0.3">
      <c r="AB1012" s="170"/>
    </row>
    <row r="1013" spans="28:28" x14ac:dyDescent="0.3">
      <c r="AB1013" s="170"/>
    </row>
    <row r="1014" spans="28:28" x14ac:dyDescent="0.3">
      <c r="AB1014" s="170"/>
    </row>
    <row r="1015" spans="28:28" x14ac:dyDescent="0.3">
      <c r="AB1015" s="170"/>
    </row>
    <row r="1016" spans="28:28" x14ac:dyDescent="0.3">
      <c r="AB1016" s="170"/>
    </row>
    <row r="1017" spans="28:28" x14ac:dyDescent="0.3">
      <c r="AB1017" s="170"/>
    </row>
    <row r="1018" spans="28:28" x14ac:dyDescent="0.3">
      <c r="AB1018" s="170"/>
    </row>
    <row r="1019" spans="28:28" x14ac:dyDescent="0.3">
      <c r="AB1019" s="170"/>
    </row>
    <row r="1020" spans="28:28" x14ac:dyDescent="0.3">
      <c r="AB1020" s="170"/>
    </row>
    <row r="1021" spans="28:28" x14ac:dyDescent="0.3">
      <c r="AB1021" s="170"/>
    </row>
    <row r="1022" spans="28:28" x14ac:dyDescent="0.3">
      <c r="AB1022" s="170"/>
    </row>
    <row r="1023" spans="28:28" x14ac:dyDescent="0.3">
      <c r="AB1023" s="170"/>
    </row>
    <row r="1024" spans="28:28" x14ac:dyDescent="0.3">
      <c r="AB1024" s="170"/>
    </row>
    <row r="1025" spans="28:28" x14ac:dyDescent="0.3">
      <c r="AB1025" s="170"/>
    </row>
    <row r="1026" spans="28:28" x14ac:dyDescent="0.3">
      <c r="AB1026" s="170"/>
    </row>
    <row r="1027" spans="28:28" x14ac:dyDescent="0.3">
      <c r="AB1027" s="170"/>
    </row>
    <row r="1028" spans="28:28" x14ac:dyDescent="0.3">
      <c r="AB1028" s="170"/>
    </row>
    <row r="1029" spans="28:28" x14ac:dyDescent="0.3">
      <c r="AB1029" s="170"/>
    </row>
    <row r="1030" spans="28:28" x14ac:dyDescent="0.3">
      <c r="AB1030" s="170"/>
    </row>
    <row r="1031" spans="28:28" x14ac:dyDescent="0.3">
      <c r="AB1031" s="170"/>
    </row>
    <row r="1032" spans="28:28" x14ac:dyDescent="0.3">
      <c r="AB1032" s="170"/>
    </row>
    <row r="1033" spans="28:28" x14ac:dyDescent="0.3">
      <c r="AB1033" s="170"/>
    </row>
    <row r="1034" spans="28:28" x14ac:dyDescent="0.3">
      <c r="AB1034" s="170"/>
    </row>
    <row r="1035" spans="28:28" x14ac:dyDescent="0.3">
      <c r="AB1035" s="170"/>
    </row>
    <row r="1036" spans="28:28" x14ac:dyDescent="0.3">
      <c r="AB1036" s="170"/>
    </row>
    <row r="1037" spans="28:28" x14ac:dyDescent="0.3">
      <c r="AB1037" s="170"/>
    </row>
    <row r="1038" spans="28:28" x14ac:dyDescent="0.3">
      <c r="AB1038" s="170"/>
    </row>
    <row r="1039" spans="28:28" x14ac:dyDescent="0.3">
      <c r="AB1039" s="170"/>
    </row>
    <row r="1040" spans="28:28" x14ac:dyDescent="0.3">
      <c r="AB1040" s="170"/>
    </row>
    <row r="1041" spans="28:28" x14ac:dyDescent="0.3">
      <c r="AB1041" s="170"/>
    </row>
    <row r="1042" spans="28:28" x14ac:dyDescent="0.3">
      <c r="AB1042" s="170"/>
    </row>
    <row r="1043" spans="28:28" x14ac:dyDescent="0.3">
      <c r="AB1043" s="170"/>
    </row>
    <row r="1044" spans="28:28" x14ac:dyDescent="0.3">
      <c r="AB1044" s="170"/>
    </row>
    <row r="1045" spans="28:28" x14ac:dyDescent="0.3">
      <c r="AB1045" s="170"/>
    </row>
    <row r="1046" spans="28:28" x14ac:dyDescent="0.3">
      <c r="AB1046" s="170"/>
    </row>
    <row r="1047" spans="28:28" x14ac:dyDescent="0.3">
      <c r="AB1047" s="170"/>
    </row>
    <row r="1048" spans="28:28" x14ac:dyDescent="0.3">
      <c r="AB1048" s="170"/>
    </row>
    <row r="1049" spans="28:28" x14ac:dyDescent="0.3">
      <c r="AB1049" s="170"/>
    </row>
    <row r="1050" spans="28:28" x14ac:dyDescent="0.3">
      <c r="AB1050" s="170"/>
    </row>
    <row r="1051" spans="28:28" x14ac:dyDescent="0.3">
      <c r="AB1051" s="170"/>
    </row>
    <row r="1052" spans="28:28" x14ac:dyDescent="0.3">
      <c r="AB1052" s="170"/>
    </row>
    <row r="1053" spans="28:28" x14ac:dyDescent="0.3">
      <c r="AB1053" s="170"/>
    </row>
    <row r="1054" spans="28:28" x14ac:dyDescent="0.3">
      <c r="AB1054" s="170"/>
    </row>
    <row r="1055" spans="28:28" x14ac:dyDescent="0.3">
      <c r="AB1055" s="170"/>
    </row>
    <row r="1056" spans="28:28" x14ac:dyDescent="0.3">
      <c r="AB1056" s="170"/>
    </row>
    <row r="1057" spans="28:28" x14ac:dyDescent="0.3">
      <c r="AB1057" s="170"/>
    </row>
    <row r="1058" spans="28:28" x14ac:dyDescent="0.3">
      <c r="AB1058" s="170"/>
    </row>
    <row r="1059" spans="28:28" x14ac:dyDescent="0.3">
      <c r="AB1059" s="170"/>
    </row>
    <row r="1060" spans="28:28" x14ac:dyDescent="0.3">
      <c r="AB1060" s="170"/>
    </row>
    <row r="1061" spans="28:28" x14ac:dyDescent="0.3">
      <c r="AB1061" s="170"/>
    </row>
    <row r="1062" spans="28:28" x14ac:dyDescent="0.3">
      <c r="AB1062" s="170"/>
    </row>
    <row r="1063" spans="28:28" x14ac:dyDescent="0.3">
      <c r="AB1063" s="170"/>
    </row>
    <row r="1064" spans="28:28" x14ac:dyDescent="0.3">
      <c r="AB1064" s="170"/>
    </row>
    <row r="1065" spans="28:28" x14ac:dyDescent="0.3">
      <c r="AB1065" s="170"/>
    </row>
    <row r="1066" spans="28:28" x14ac:dyDescent="0.3">
      <c r="AB1066" s="170"/>
    </row>
    <row r="1067" spans="28:28" x14ac:dyDescent="0.3">
      <c r="AB1067" s="170"/>
    </row>
    <row r="1068" spans="28:28" x14ac:dyDescent="0.3">
      <c r="AB1068" s="170"/>
    </row>
    <row r="1069" spans="28:28" x14ac:dyDescent="0.3">
      <c r="AB1069" s="170"/>
    </row>
    <row r="1070" spans="28:28" x14ac:dyDescent="0.3">
      <c r="AB1070" s="170"/>
    </row>
    <row r="1071" spans="28:28" x14ac:dyDescent="0.3">
      <c r="AB1071" s="170"/>
    </row>
    <row r="1072" spans="28:28" x14ac:dyDescent="0.3">
      <c r="AB1072" s="170"/>
    </row>
    <row r="1073" spans="28:28" x14ac:dyDescent="0.3">
      <c r="AB1073" s="170"/>
    </row>
    <row r="1074" spans="28:28" x14ac:dyDescent="0.3">
      <c r="AB1074" s="170"/>
    </row>
    <row r="1075" spans="28:28" x14ac:dyDescent="0.3">
      <c r="AB1075" s="170"/>
    </row>
    <row r="1076" spans="28:28" x14ac:dyDescent="0.3">
      <c r="AB1076" s="170"/>
    </row>
    <row r="1077" spans="28:28" x14ac:dyDescent="0.3">
      <c r="AB1077" s="170"/>
    </row>
    <row r="1078" spans="28:28" x14ac:dyDescent="0.3">
      <c r="AB1078" s="170"/>
    </row>
    <row r="1079" spans="28:28" x14ac:dyDescent="0.3">
      <c r="AB1079" s="170"/>
    </row>
    <row r="1080" spans="28:28" x14ac:dyDescent="0.3">
      <c r="AB1080" s="170"/>
    </row>
    <row r="1081" spans="28:28" x14ac:dyDescent="0.3">
      <c r="AB1081" s="170"/>
    </row>
    <row r="1082" spans="28:28" x14ac:dyDescent="0.3">
      <c r="AB1082" s="170"/>
    </row>
    <row r="1083" spans="28:28" x14ac:dyDescent="0.3">
      <c r="AB1083" s="170"/>
    </row>
    <row r="1084" spans="28:28" x14ac:dyDescent="0.3">
      <c r="AB1084" s="170"/>
    </row>
    <row r="1085" spans="28:28" x14ac:dyDescent="0.3">
      <c r="AB1085" s="170"/>
    </row>
    <row r="1086" spans="28:28" x14ac:dyDescent="0.3">
      <c r="AB1086" s="170"/>
    </row>
    <row r="1087" spans="28:28" x14ac:dyDescent="0.3">
      <c r="AB1087" s="170"/>
    </row>
    <row r="1088" spans="28:28" x14ac:dyDescent="0.3">
      <c r="AB1088" s="170"/>
    </row>
    <row r="1089" spans="28:28" x14ac:dyDescent="0.3">
      <c r="AB1089" s="170"/>
    </row>
    <row r="1090" spans="28:28" x14ac:dyDescent="0.3">
      <c r="AB1090" s="170"/>
    </row>
    <row r="1091" spans="28:28" x14ac:dyDescent="0.3">
      <c r="AB1091" s="170"/>
    </row>
    <row r="1092" spans="28:28" x14ac:dyDescent="0.3">
      <c r="AB1092" s="170"/>
    </row>
    <row r="1093" spans="28:28" x14ac:dyDescent="0.3">
      <c r="AB1093" s="170"/>
    </row>
    <row r="1094" spans="28:28" x14ac:dyDescent="0.3">
      <c r="AB1094" s="170"/>
    </row>
    <row r="1095" spans="28:28" x14ac:dyDescent="0.3">
      <c r="AB1095" s="170"/>
    </row>
    <row r="1096" spans="28:28" x14ac:dyDescent="0.3">
      <c r="AB1096" s="170"/>
    </row>
    <row r="1097" spans="28:28" x14ac:dyDescent="0.3">
      <c r="AB1097" s="170"/>
    </row>
    <row r="1098" spans="28:28" x14ac:dyDescent="0.3">
      <c r="AB1098" s="170"/>
    </row>
    <row r="1099" spans="28:28" x14ac:dyDescent="0.3">
      <c r="AB1099" s="170"/>
    </row>
    <row r="1100" spans="28:28" x14ac:dyDescent="0.3">
      <c r="AB1100" s="170"/>
    </row>
    <row r="1101" spans="28:28" x14ac:dyDescent="0.3">
      <c r="AB1101" s="170"/>
    </row>
    <row r="1102" spans="28:28" x14ac:dyDescent="0.3">
      <c r="AB1102" s="170"/>
    </row>
    <row r="1103" spans="28:28" x14ac:dyDescent="0.3">
      <c r="AB1103" s="170"/>
    </row>
    <row r="1104" spans="28:28" x14ac:dyDescent="0.3">
      <c r="AB1104" s="170"/>
    </row>
    <row r="1105" spans="28:28" x14ac:dyDescent="0.3">
      <c r="AB1105" s="170"/>
    </row>
    <row r="1106" spans="28:28" x14ac:dyDescent="0.3">
      <c r="AB1106" s="170"/>
    </row>
    <row r="1107" spans="28:28" x14ac:dyDescent="0.3">
      <c r="AB1107" s="170"/>
    </row>
    <row r="1108" spans="28:28" x14ac:dyDescent="0.3">
      <c r="AB1108" s="170"/>
    </row>
    <row r="1109" spans="28:28" x14ac:dyDescent="0.3">
      <c r="AB1109" s="170"/>
    </row>
    <row r="1110" spans="28:28" x14ac:dyDescent="0.3">
      <c r="AB1110" s="170"/>
    </row>
    <row r="1111" spans="28:28" x14ac:dyDescent="0.3">
      <c r="AB1111" s="170"/>
    </row>
    <row r="1112" spans="28:28" x14ac:dyDescent="0.3">
      <c r="AB1112" s="170"/>
    </row>
    <row r="1113" spans="28:28" x14ac:dyDescent="0.3">
      <c r="AB1113" s="170"/>
    </row>
    <row r="1114" spans="28:28" x14ac:dyDescent="0.3">
      <c r="AB1114" s="170"/>
    </row>
    <row r="1115" spans="28:28" x14ac:dyDescent="0.3">
      <c r="AB1115" s="170"/>
    </row>
    <row r="1116" spans="28:28" x14ac:dyDescent="0.3">
      <c r="AB1116" s="170"/>
    </row>
    <row r="1117" spans="28:28" x14ac:dyDescent="0.3">
      <c r="AB1117" s="170"/>
    </row>
    <row r="1118" spans="28:28" x14ac:dyDescent="0.3">
      <c r="AB1118" s="170"/>
    </row>
    <row r="1119" spans="28:28" x14ac:dyDescent="0.3">
      <c r="AB1119" s="170"/>
    </row>
    <row r="1120" spans="28:28" x14ac:dyDescent="0.3">
      <c r="AB1120" s="170"/>
    </row>
    <row r="1121" spans="28:28" x14ac:dyDescent="0.3">
      <c r="AB1121" s="170"/>
    </row>
    <row r="1122" spans="28:28" x14ac:dyDescent="0.3">
      <c r="AB1122" s="170"/>
    </row>
    <row r="1123" spans="28:28" x14ac:dyDescent="0.3">
      <c r="AB1123" s="170"/>
    </row>
    <row r="1124" spans="28:28" x14ac:dyDescent="0.3">
      <c r="AB1124" s="170"/>
    </row>
    <row r="1125" spans="28:28" x14ac:dyDescent="0.3">
      <c r="AB1125" s="170"/>
    </row>
    <row r="1126" spans="28:28" x14ac:dyDescent="0.3">
      <c r="AB1126" s="170"/>
    </row>
    <row r="1127" spans="28:28" x14ac:dyDescent="0.3">
      <c r="AB1127" s="170"/>
    </row>
    <row r="1128" spans="28:28" x14ac:dyDescent="0.3">
      <c r="AB1128" s="170"/>
    </row>
    <row r="1129" spans="28:28" x14ac:dyDescent="0.3">
      <c r="AB1129" s="170"/>
    </row>
    <row r="1130" spans="28:28" x14ac:dyDescent="0.3">
      <c r="AB1130" s="170"/>
    </row>
    <row r="1131" spans="28:28" x14ac:dyDescent="0.3">
      <c r="AB1131" s="170"/>
    </row>
    <row r="1132" spans="28:28" x14ac:dyDescent="0.3">
      <c r="AB1132" s="170"/>
    </row>
    <row r="1133" spans="28:28" x14ac:dyDescent="0.3">
      <c r="AB1133" s="170"/>
    </row>
    <row r="1134" spans="28:28" x14ac:dyDescent="0.3">
      <c r="AB1134" s="170"/>
    </row>
    <row r="1135" spans="28:28" x14ac:dyDescent="0.3">
      <c r="AB1135" s="170"/>
    </row>
    <row r="1136" spans="28:28" x14ac:dyDescent="0.3">
      <c r="AB1136" s="170"/>
    </row>
    <row r="1137" spans="28:28" x14ac:dyDescent="0.3">
      <c r="AB1137" s="170"/>
    </row>
    <row r="1138" spans="28:28" x14ac:dyDescent="0.3">
      <c r="AB1138" s="170"/>
    </row>
    <row r="1139" spans="28:28" x14ac:dyDescent="0.3">
      <c r="AB1139" s="170"/>
    </row>
    <row r="1140" spans="28:28" x14ac:dyDescent="0.3">
      <c r="AB1140" s="170"/>
    </row>
    <row r="1141" spans="28:28" x14ac:dyDescent="0.3">
      <c r="AB1141" s="170"/>
    </row>
    <row r="1142" spans="28:28" x14ac:dyDescent="0.3">
      <c r="AB1142" s="170"/>
    </row>
    <row r="1143" spans="28:28" x14ac:dyDescent="0.3">
      <c r="AB1143" s="170"/>
    </row>
    <row r="1144" spans="28:28" x14ac:dyDescent="0.3">
      <c r="AB1144" s="170"/>
    </row>
    <row r="1145" spans="28:28" x14ac:dyDescent="0.3">
      <c r="AB1145" s="170"/>
    </row>
    <row r="1146" spans="28:28" x14ac:dyDescent="0.3">
      <c r="AB1146" s="170"/>
    </row>
    <row r="1147" spans="28:28" x14ac:dyDescent="0.3">
      <c r="AB1147" s="170"/>
    </row>
    <row r="1148" spans="28:28" x14ac:dyDescent="0.3">
      <c r="AB1148" s="170"/>
    </row>
    <row r="1149" spans="28:28" x14ac:dyDescent="0.3">
      <c r="AB1149" s="170"/>
    </row>
    <row r="1150" spans="28:28" x14ac:dyDescent="0.3">
      <c r="AB1150" s="170"/>
    </row>
    <row r="1151" spans="28:28" x14ac:dyDescent="0.3">
      <c r="AB1151" s="170"/>
    </row>
    <row r="1152" spans="28:28" x14ac:dyDescent="0.3">
      <c r="AB1152" s="170"/>
    </row>
    <row r="1153" spans="28:28" x14ac:dyDescent="0.3">
      <c r="AB1153" s="170"/>
    </row>
    <row r="1154" spans="28:28" x14ac:dyDescent="0.3">
      <c r="AB1154" s="170"/>
    </row>
    <row r="1155" spans="28:28" x14ac:dyDescent="0.3">
      <c r="AB1155" s="170"/>
    </row>
    <row r="1156" spans="28:28" x14ac:dyDescent="0.3">
      <c r="AB1156" s="170"/>
    </row>
    <row r="1157" spans="28:28" x14ac:dyDescent="0.3">
      <c r="AB1157" s="170"/>
    </row>
    <row r="1158" spans="28:28" x14ac:dyDescent="0.3">
      <c r="AB1158" s="170"/>
    </row>
    <row r="1159" spans="28:28" x14ac:dyDescent="0.3">
      <c r="AB1159" s="170"/>
    </row>
    <row r="1160" spans="28:28" x14ac:dyDescent="0.3">
      <c r="AB1160" s="170"/>
    </row>
    <row r="1161" spans="28:28" x14ac:dyDescent="0.3">
      <c r="AB1161" s="170"/>
    </row>
    <row r="1162" spans="28:28" x14ac:dyDescent="0.3">
      <c r="AB1162" s="170"/>
    </row>
    <row r="1163" spans="28:28" x14ac:dyDescent="0.3">
      <c r="AB1163" s="170"/>
    </row>
    <row r="1164" spans="28:28" x14ac:dyDescent="0.3">
      <c r="AB1164" s="170"/>
    </row>
    <row r="1165" spans="28:28" x14ac:dyDescent="0.3">
      <c r="AB1165" s="170"/>
    </row>
    <row r="1166" spans="28:28" x14ac:dyDescent="0.3">
      <c r="AB1166" s="170"/>
    </row>
    <row r="1167" spans="28:28" x14ac:dyDescent="0.3">
      <c r="AB1167" s="170"/>
    </row>
    <row r="1168" spans="28:28" x14ac:dyDescent="0.3">
      <c r="AB1168" s="170"/>
    </row>
    <row r="1169" spans="28:28" x14ac:dyDescent="0.3">
      <c r="AB1169" s="170"/>
    </row>
    <row r="1170" spans="28:28" x14ac:dyDescent="0.3">
      <c r="AB1170" s="170"/>
    </row>
    <row r="1171" spans="28:28" x14ac:dyDescent="0.3">
      <c r="AB1171" s="170"/>
    </row>
    <row r="1172" spans="28:28" x14ac:dyDescent="0.3">
      <c r="AB1172" s="170"/>
    </row>
    <row r="1173" spans="28:28" x14ac:dyDescent="0.3">
      <c r="AB1173" s="170"/>
    </row>
    <row r="1174" spans="28:28" x14ac:dyDescent="0.3">
      <c r="AB1174" s="170"/>
    </row>
    <row r="1175" spans="28:28" x14ac:dyDescent="0.3">
      <c r="AB1175" s="170"/>
    </row>
    <row r="1176" spans="28:28" x14ac:dyDescent="0.3">
      <c r="AB1176" s="170"/>
    </row>
    <row r="1177" spans="28:28" x14ac:dyDescent="0.3">
      <c r="AB1177" s="170"/>
    </row>
    <row r="1178" spans="28:28" x14ac:dyDescent="0.3">
      <c r="AB1178" s="170"/>
    </row>
    <row r="1179" spans="28:28" x14ac:dyDescent="0.3">
      <c r="AB1179" s="170"/>
    </row>
    <row r="1180" spans="28:28" x14ac:dyDescent="0.3">
      <c r="AB1180" s="170"/>
    </row>
    <row r="1181" spans="28:28" x14ac:dyDescent="0.3">
      <c r="AB1181" s="170"/>
    </row>
    <row r="1182" spans="28:28" x14ac:dyDescent="0.3">
      <c r="AB1182" s="170"/>
    </row>
    <row r="1183" spans="28:28" x14ac:dyDescent="0.3">
      <c r="AB1183" s="170"/>
    </row>
    <row r="1184" spans="28:28" x14ac:dyDescent="0.3">
      <c r="AB1184" s="170"/>
    </row>
    <row r="1185" spans="28:28" x14ac:dyDescent="0.3">
      <c r="AB1185" s="170"/>
    </row>
    <row r="1186" spans="28:28" x14ac:dyDescent="0.3">
      <c r="AB1186" s="170"/>
    </row>
    <row r="1187" spans="28:28" x14ac:dyDescent="0.3">
      <c r="AB1187" s="170"/>
    </row>
    <row r="1188" spans="28:28" x14ac:dyDescent="0.3">
      <c r="AB1188" s="170"/>
    </row>
    <row r="1189" spans="28:28" x14ac:dyDescent="0.3">
      <c r="AB1189" s="170"/>
    </row>
    <row r="1190" spans="28:28" x14ac:dyDescent="0.3">
      <c r="AB1190" s="170"/>
    </row>
    <row r="1191" spans="28:28" x14ac:dyDescent="0.3">
      <c r="AB1191" s="170"/>
    </row>
    <row r="1192" spans="28:28" x14ac:dyDescent="0.3">
      <c r="AB1192" s="170"/>
    </row>
    <row r="1193" spans="28:28" x14ac:dyDescent="0.3">
      <c r="AB1193" s="170"/>
    </row>
    <row r="1194" spans="28:28" x14ac:dyDescent="0.3">
      <c r="AB1194" s="170"/>
    </row>
    <row r="1195" spans="28:28" x14ac:dyDescent="0.3">
      <c r="AB1195" s="170"/>
    </row>
    <row r="1196" spans="28:28" x14ac:dyDescent="0.3">
      <c r="AB1196" s="170"/>
    </row>
    <row r="1197" spans="28:28" x14ac:dyDescent="0.3">
      <c r="AB1197" s="170"/>
    </row>
    <row r="1198" spans="28:28" x14ac:dyDescent="0.3">
      <c r="AB1198" s="170"/>
    </row>
    <row r="1199" spans="28:28" x14ac:dyDescent="0.3">
      <c r="AB1199" s="170"/>
    </row>
    <row r="1200" spans="28:28" x14ac:dyDescent="0.3">
      <c r="AB1200" s="170"/>
    </row>
    <row r="1201" spans="28:28" x14ac:dyDescent="0.3">
      <c r="AB1201" s="170"/>
    </row>
    <row r="1202" spans="28:28" x14ac:dyDescent="0.3">
      <c r="AB1202" s="170"/>
    </row>
    <row r="1203" spans="28:28" x14ac:dyDescent="0.3">
      <c r="AB1203" s="170"/>
    </row>
    <row r="1204" spans="28:28" x14ac:dyDescent="0.3">
      <c r="AB1204" s="170"/>
    </row>
    <row r="1205" spans="28:28" x14ac:dyDescent="0.3">
      <c r="AB1205" s="170"/>
    </row>
    <row r="1206" spans="28:28" x14ac:dyDescent="0.3">
      <c r="AB1206" s="170"/>
    </row>
    <row r="1207" spans="28:28" x14ac:dyDescent="0.3">
      <c r="AB1207" s="170"/>
    </row>
    <row r="1208" spans="28:28" x14ac:dyDescent="0.3">
      <c r="AB1208" s="170"/>
    </row>
    <row r="1209" spans="28:28" x14ac:dyDescent="0.3">
      <c r="AB1209" s="170"/>
    </row>
    <row r="1210" spans="28:28" x14ac:dyDescent="0.3">
      <c r="AB1210" s="170"/>
    </row>
    <row r="1211" spans="28:28" x14ac:dyDescent="0.3">
      <c r="AB1211" s="170"/>
    </row>
    <row r="1212" spans="28:28" x14ac:dyDescent="0.3">
      <c r="AB1212" s="170"/>
    </row>
    <row r="1213" spans="28:28" x14ac:dyDescent="0.3">
      <c r="AB1213" s="170"/>
    </row>
    <row r="1214" spans="28:28" x14ac:dyDescent="0.3">
      <c r="AB1214" s="170"/>
    </row>
    <row r="1215" spans="28:28" x14ac:dyDescent="0.3">
      <c r="AB1215" s="170"/>
    </row>
    <row r="1216" spans="28:28" x14ac:dyDescent="0.3">
      <c r="AB1216" s="170"/>
    </row>
    <row r="1217" spans="28:28" x14ac:dyDescent="0.3">
      <c r="AB1217" s="170"/>
    </row>
    <row r="1218" spans="28:28" x14ac:dyDescent="0.3">
      <c r="AB1218" s="170"/>
    </row>
    <row r="1219" spans="28:28" x14ac:dyDescent="0.3">
      <c r="AB1219" s="170"/>
    </row>
    <row r="1220" spans="28:28" x14ac:dyDescent="0.3">
      <c r="AB1220" s="170"/>
    </row>
    <row r="1221" spans="28:28" x14ac:dyDescent="0.3">
      <c r="AB1221" s="170"/>
    </row>
    <row r="1222" spans="28:28" x14ac:dyDescent="0.3">
      <c r="AB1222" s="170"/>
    </row>
    <row r="1223" spans="28:28" x14ac:dyDescent="0.3">
      <c r="AB1223" s="170"/>
    </row>
    <row r="1224" spans="28:28" x14ac:dyDescent="0.3">
      <c r="AB1224" s="170"/>
    </row>
    <row r="1225" spans="28:28" x14ac:dyDescent="0.3">
      <c r="AB1225" s="170"/>
    </row>
    <row r="1226" spans="28:28" x14ac:dyDescent="0.3">
      <c r="AB1226" s="170"/>
    </row>
    <row r="1227" spans="28:28" x14ac:dyDescent="0.3">
      <c r="AB1227" s="170"/>
    </row>
    <row r="1228" spans="28:28" x14ac:dyDescent="0.3">
      <c r="AB1228" s="170"/>
    </row>
    <row r="1229" spans="28:28" x14ac:dyDescent="0.3">
      <c r="AB1229" s="170"/>
    </row>
    <row r="1230" spans="28:28" x14ac:dyDescent="0.3">
      <c r="AB1230" s="170"/>
    </row>
    <row r="1231" spans="28:28" x14ac:dyDescent="0.3">
      <c r="AB1231" s="170"/>
    </row>
    <row r="1232" spans="28:28" x14ac:dyDescent="0.3">
      <c r="AB1232" s="170"/>
    </row>
    <row r="1233" spans="28:28" x14ac:dyDescent="0.3">
      <c r="AB1233" s="170"/>
    </row>
    <row r="1234" spans="28:28" x14ac:dyDescent="0.3">
      <c r="AB1234" s="170"/>
    </row>
    <row r="1235" spans="28:28" x14ac:dyDescent="0.3">
      <c r="AB1235" s="170"/>
    </row>
    <row r="1236" spans="28:28" x14ac:dyDescent="0.3">
      <c r="AB1236" s="170"/>
    </row>
    <row r="1237" spans="28:28" x14ac:dyDescent="0.3">
      <c r="AB1237" s="170"/>
    </row>
    <row r="1238" spans="28:28" x14ac:dyDescent="0.3">
      <c r="AB1238" s="170"/>
    </row>
    <row r="1239" spans="28:28" x14ac:dyDescent="0.3">
      <c r="AB1239" s="170"/>
    </row>
    <row r="1240" spans="28:28" x14ac:dyDescent="0.3">
      <c r="AB1240" s="170"/>
    </row>
    <row r="1241" spans="28:28" x14ac:dyDescent="0.3">
      <c r="AB1241" s="170"/>
    </row>
    <row r="1242" spans="28:28" x14ac:dyDescent="0.3">
      <c r="AB1242" s="170"/>
    </row>
    <row r="1243" spans="28:28" x14ac:dyDescent="0.3">
      <c r="AB1243" s="170"/>
    </row>
    <row r="1244" spans="28:28" x14ac:dyDescent="0.3">
      <c r="AB1244" s="170"/>
    </row>
    <row r="1245" spans="28:28" x14ac:dyDescent="0.3">
      <c r="AB1245" s="170"/>
    </row>
    <row r="1246" spans="28:28" x14ac:dyDescent="0.3">
      <c r="AB1246" s="170"/>
    </row>
    <row r="1247" spans="28:28" x14ac:dyDescent="0.3">
      <c r="AB1247" s="170"/>
    </row>
    <row r="1248" spans="28:28" x14ac:dyDescent="0.3">
      <c r="AB1248" s="170"/>
    </row>
    <row r="1249" spans="28:28" x14ac:dyDescent="0.3">
      <c r="AB1249" s="170"/>
    </row>
    <row r="1250" spans="28:28" x14ac:dyDescent="0.3">
      <c r="AB1250" s="170"/>
    </row>
    <row r="1251" spans="28:28" x14ac:dyDescent="0.3">
      <c r="AB1251" s="170"/>
    </row>
    <row r="1252" spans="28:28" x14ac:dyDescent="0.3">
      <c r="AB1252" s="170"/>
    </row>
    <row r="1253" spans="28:28" x14ac:dyDescent="0.3">
      <c r="AB1253" s="170"/>
    </row>
    <row r="1254" spans="28:28" x14ac:dyDescent="0.3">
      <c r="AB1254" s="170"/>
    </row>
    <row r="1255" spans="28:28" x14ac:dyDescent="0.3">
      <c r="AB1255" s="170"/>
    </row>
    <row r="1256" spans="28:28" x14ac:dyDescent="0.3">
      <c r="AB1256" s="170"/>
    </row>
    <row r="1257" spans="28:28" x14ac:dyDescent="0.3">
      <c r="AB1257" s="170"/>
    </row>
    <row r="1258" spans="28:28" x14ac:dyDescent="0.3">
      <c r="AB1258" s="170"/>
    </row>
    <row r="1259" spans="28:28" x14ac:dyDescent="0.3">
      <c r="AB1259" s="170"/>
    </row>
    <row r="1260" spans="28:28" x14ac:dyDescent="0.3">
      <c r="AB1260" s="170"/>
    </row>
    <row r="1261" spans="28:28" x14ac:dyDescent="0.3">
      <c r="AB1261" s="170"/>
    </row>
    <row r="1262" spans="28:28" x14ac:dyDescent="0.3">
      <c r="AB1262" s="170"/>
    </row>
    <row r="1263" spans="28:28" x14ac:dyDescent="0.3">
      <c r="AB1263" s="170"/>
    </row>
    <row r="1264" spans="28:28" x14ac:dyDescent="0.3">
      <c r="AB1264" s="170"/>
    </row>
    <row r="1265" spans="28:28" x14ac:dyDescent="0.3">
      <c r="AB1265" s="170"/>
    </row>
    <row r="1266" spans="28:28" x14ac:dyDescent="0.3">
      <c r="AB1266" s="170"/>
    </row>
    <row r="1267" spans="28:28" x14ac:dyDescent="0.3">
      <c r="AB1267" s="170"/>
    </row>
    <row r="1268" spans="28:28" x14ac:dyDescent="0.3">
      <c r="AB1268" s="170"/>
    </row>
    <row r="1269" spans="28:28" x14ac:dyDescent="0.3">
      <c r="AB1269" s="170"/>
    </row>
    <row r="1270" spans="28:28" x14ac:dyDescent="0.3">
      <c r="AB1270" s="170"/>
    </row>
    <row r="1271" spans="28:28" x14ac:dyDescent="0.3">
      <c r="AB1271" s="170"/>
    </row>
    <row r="1272" spans="28:28" x14ac:dyDescent="0.3">
      <c r="AB1272" s="170"/>
    </row>
    <row r="1273" spans="28:28" x14ac:dyDescent="0.3">
      <c r="AB1273" s="170"/>
    </row>
    <row r="1274" spans="28:28" x14ac:dyDescent="0.3">
      <c r="AB1274" s="170"/>
    </row>
    <row r="1275" spans="28:28" x14ac:dyDescent="0.3">
      <c r="AB1275" s="170"/>
    </row>
    <row r="1276" spans="28:28" x14ac:dyDescent="0.3">
      <c r="AB1276" s="170"/>
    </row>
    <row r="1277" spans="28:28" x14ac:dyDescent="0.3">
      <c r="AB1277" s="170"/>
    </row>
    <row r="1278" spans="28:28" x14ac:dyDescent="0.3">
      <c r="AB1278" s="170"/>
    </row>
    <row r="1279" spans="28:28" x14ac:dyDescent="0.3">
      <c r="AB1279" s="170"/>
    </row>
    <row r="1280" spans="28:28" x14ac:dyDescent="0.3">
      <c r="AB1280" s="170"/>
    </row>
    <row r="1281" spans="28:28" x14ac:dyDescent="0.3">
      <c r="AB1281" s="170"/>
    </row>
    <row r="1282" spans="28:28" x14ac:dyDescent="0.3">
      <c r="AB1282" s="170"/>
    </row>
    <row r="1283" spans="28:28" x14ac:dyDescent="0.3">
      <c r="AB1283" s="170"/>
    </row>
    <row r="1284" spans="28:28" x14ac:dyDescent="0.3">
      <c r="AB1284" s="170"/>
    </row>
    <row r="1285" spans="28:28" x14ac:dyDescent="0.3">
      <c r="AB1285" s="170"/>
    </row>
    <row r="1286" spans="28:28" x14ac:dyDescent="0.3">
      <c r="AB1286" s="170"/>
    </row>
    <row r="1287" spans="28:28" x14ac:dyDescent="0.3">
      <c r="AB1287" s="170"/>
    </row>
    <row r="1288" spans="28:28" x14ac:dyDescent="0.3">
      <c r="AB1288" s="170"/>
    </row>
    <row r="1289" spans="28:28" x14ac:dyDescent="0.3">
      <c r="AB1289" s="170"/>
    </row>
    <row r="1290" spans="28:28" x14ac:dyDescent="0.3">
      <c r="AB1290" s="170"/>
    </row>
    <row r="1291" spans="28:28" x14ac:dyDescent="0.3">
      <c r="AB1291" s="170"/>
    </row>
    <row r="1292" spans="28:28" x14ac:dyDescent="0.3">
      <c r="AB1292" s="170"/>
    </row>
    <row r="1293" spans="28:28" x14ac:dyDescent="0.3">
      <c r="AB1293" s="170"/>
    </row>
    <row r="1294" spans="28:28" x14ac:dyDescent="0.3">
      <c r="AB1294" s="170"/>
    </row>
    <row r="1295" spans="28:28" x14ac:dyDescent="0.3">
      <c r="AB1295" s="170"/>
    </row>
    <row r="1296" spans="28:28" x14ac:dyDescent="0.3">
      <c r="AB1296" s="170"/>
    </row>
    <row r="1297" spans="28:28" x14ac:dyDescent="0.3">
      <c r="AB1297" s="170"/>
    </row>
    <row r="1298" spans="28:28" x14ac:dyDescent="0.3">
      <c r="AB1298" s="170"/>
    </row>
    <row r="1299" spans="28:28" x14ac:dyDescent="0.3">
      <c r="AB1299" s="170"/>
    </row>
    <row r="1300" spans="28:28" x14ac:dyDescent="0.3">
      <c r="AB1300" s="170"/>
    </row>
    <row r="1301" spans="28:28" x14ac:dyDescent="0.3">
      <c r="AB1301" s="170"/>
    </row>
    <row r="1302" spans="28:28" x14ac:dyDescent="0.3">
      <c r="AB1302" s="170"/>
    </row>
    <row r="1303" spans="28:28" x14ac:dyDescent="0.3">
      <c r="AB1303" s="170"/>
    </row>
    <row r="1304" spans="28:28" x14ac:dyDescent="0.3">
      <c r="AB1304" s="170"/>
    </row>
    <row r="1305" spans="28:28" x14ac:dyDescent="0.3">
      <c r="AB1305" s="170"/>
    </row>
    <row r="1306" spans="28:28" x14ac:dyDescent="0.3">
      <c r="AB1306" s="170"/>
    </row>
    <row r="1307" spans="28:28" x14ac:dyDescent="0.3">
      <c r="AB1307" s="170"/>
    </row>
    <row r="1308" spans="28:28" x14ac:dyDescent="0.3">
      <c r="AB1308" s="170"/>
    </row>
    <row r="1309" spans="28:28" x14ac:dyDescent="0.3">
      <c r="AB1309" s="170"/>
    </row>
    <row r="1310" spans="28:28" x14ac:dyDescent="0.3">
      <c r="AB1310" s="170"/>
    </row>
    <row r="1311" spans="28:28" x14ac:dyDescent="0.3">
      <c r="AB1311" s="170"/>
    </row>
    <row r="1312" spans="28:28" x14ac:dyDescent="0.3">
      <c r="AB1312" s="170"/>
    </row>
    <row r="1313" spans="28:28" x14ac:dyDescent="0.3">
      <c r="AB1313" s="170"/>
    </row>
    <row r="1314" spans="28:28" x14ac:dyDescent="0.3">
      <c r="AB1314" s="170"/>
    </row>
    <row r="1315" spans="28:28" x14ac:dyDescent="0.3">
      <c r="AB1315" s="170"/>
    </row>
    <row r="1316" spans="28:28" x14ac:dyDescent="0.3">
      <c r="AB1316" s="170"/>
    </row>
    <row r="1317" spans="28:28" x14ac:dyDescent="0.3">
      <c r="AB1317" s="170"/>
    </row>
    <row r="1318" spans="28:28" x14ac:dyDescent="0.3">
      <c r="AB1318" s="170"/>
    </row>
    <row r="1319" spans="28:28" x14ac:dyDescent="0.3">
      <c r="AB1319" s="170"/>
    </row>
    <row r="1320" spans="28:28" x14ac:dyDescent="0.3">
      <c r="AB1320" s="170"/>
    </row>
    <row r="1321" spans="28:28" x14ac:dyDescent="0.3">
      <c r="AB1321" s="170"/>
    </row>
    <row r="1322" spans="28:28" x14ac:dyDescent="0.3">
      <c r="AB1322" s="170"/>
    </row>
    <row r="1323" spans="28:28" x14ac:dyDescent="0.3">
      <c r="AB1323" s="170"/>
    </row>
    <row r="1324" spans="28:28" x14ac:dyDescent="0.3">
      <c r="AB1324" s="170"/>
    </row>
    <row r="1325" spans="28:28" x14ac:dyDescent="0.3">
      <c r="AB1325" s="170"/>
    </row>
    <row r="1326" spans="28:28" x14ac:dyDescent="0.3">
      <c r="AB1326" s="170"/>
    </row>
    <row r="1327" spans="28:28" x14ac:dyDescent="0.3">
      <c r="AB1327" s="170"/>
    </row>
    <row r="1328" spans="28:28" x14ac:dyDescent="0.3">
      <c r="AB1328" s="170"/>
    </row>
    <row r="1329" spans="28:28" x14ac:dyDescent="0.3">
      <c r="AB1329" s="170"/>
    </row>
    <row r="1330" spans="28:28" x14ac:dyDescent="0.3">
      <c r="AB1330" s="170"/>
    </row>
    <row r="1331" spans="28:28" x14ac:dyDescent="0.3">
      <c r="AB1331" s="170"/>
    </row>
    <row r="1332" spans="28:28" x14ac:dyDescent="0.3">
      <c r="AB1332" s="170"/>
    </row>
    <row r="1333" spans="28:28" x14ac:dyDescent="0.3">
      <c r="AB1333" s="170"/>
    </row>
    <row r="1334" spans="28:28" x14ac:dyDescent="0.3">
      <c r="AB1334" s="170"/>
    </row>
    <row r="1335" spans="28:28" x14ac:dyDescent="0.3">
      <c r="AB1335" s="170"/>
    </row>
    <row r="1336" spans="28:28" x14ac:dyDescent="0.3">
      <c r="AB1336" s="170"/>
    </row>
    <row r="1337" spans="28:28" x14ac:dyDescent="0.3">
      <c r="AB1337" s="170"/>
    </row>
    <row r="1338" spans="28:28" x14ac:dyDescent="0.3">
      <c r="AB1338" s="170"/>
    </row>
    <row r="1339" spans="28:28" x14ac:dyDescent="0.3">
      <c r="AB1339" s="170"/>
    </row>
    <row r="1340" spans="28:28" x14ac:dyDescent="0.3">
      <c r="AB1340" s="170"/>
    </row>
    <row r="1341" spans="28:28" x14ac:dyDescent="0.3">
      <c r="AB1341" s="170"/>
    </row>
    <row r="1342" spans="28:28" x14ac:dyDescent="0.3">
      <c r="AB1342" s="170"/>
    </row>
    <row r="1343" spans="28:28" x14ac:dyDescent="0.3">
      <c r="AB1343" s="170"/>
    </row>
    <row r="1344" spans="28:28" x14ac:dyDescent="0.3">
      <c r="AB1344" s="170"/>
    </row>
    <row r="1345" spans="28:28" x14ac:dyDescent="0.3">
      <c r="AB1345" s="170"/>
    </row>
    <row r="1346" spans="28:28" x14ac:dyDescent="0.3">
      <c r="AB1346" s="170"/>
    </row>
    <row r="1347" spans="28:28" x14ac:dyDescent="0.3">
      <c r="AB1347" s="170"/>
    </row>
    <row r="1348" spans="28:28" x14ac:dyDescent="0.3">
      <c r="AB1348" s="170"/>
    </row>
    <row r="1349" spans="28:28" x14ac:dyDescent="0.3">
      <c r="AB1349" s="170"/>
    </row>
    <row r="1350" spans="28:28" x14ac:dyDescent="0.3">
      <c r="AB1350" s="170"/>
    </row>
    <row r="1351" spans="28:28" x14ac:dyDescent="0.3">
      <c r="AB1351" s="170"/>
    </row>
    <row r="1352" spans="28:28" x14ac:dyDescent="0.3">
      <c r="AB1352" s="170"/>
    </row>
    <row r="1353" spans="28:28" x14ac:dyDescent="0.3">
      <c r="AB1353" s="170"/>
    </row>
    <row r="1354" spans="28:28" x14ac:dyDescent="0.3">
      <c r="AB1354" s="170"/>
    </row>
    <row r="1355" spans="28:28" x14ac:dyDescent="0.3">
      <c r="AB1355" s="170"/>
    </row>
    <row r="1356" spans="28:28" x14ac:dyDescent="0.3">
      <c r="AB1356" s="170"/>
    </row>
    <row r="1357" spans="28:28" x14ac:dyDescent="0.3">
      <c r="AB1357" s="170"/>
    </row>
    <row r="1358" spans="28:28" x14ac:dyDescent="0.3">
      <c r="AB1358" s="170"/>
    </row>
    <row r="1359" spans="28:28" x14ac:dyDescent="0.3">
      <c r="AB1359" s="170"/>
    </row>
    <row r="1360" spans="28:28" x14ac:dyDescent="0.3">
      <c r="AB1360" s="170"/>
    </row>
    <row r="1361" spans="28:28" x14ac:dyDescent="0.3">
      <c r="AB1361" s="170"/>
    </row>
    <row r="1362" spans="28:28" x14ac:dyDescent="0.3">
      <c r="AB1362" s="170"/>
    </row>
    <row r="1363" spans="28:28" x14ac:dyDescent="0.3">
      <c r="AB1363" s="170"/>
    </row>
    <row r="1364" spans="28:28" x14ac:dyDescent="0.3">
      <c r="AB1364" s="170"/>
    </row>
    <row r="1365" spans="28:28" x14ac:dyDescent="0.3">
      <c r="AB1365" s="170"/>
    </row>
    <row r="1366" spans="28:28" x14ac:dyDescent="0.3">
      <c r="AB1366" s="170"/>
    </row>
    <row r="1367" spans="28:28" x14ac:dyDescent="0.3">
      <c r="AB1367" s="170"/>
    </row>
    <row r="1368" spans="28:28" x14ac:dyDescent="0.3">
      <c r="AB1368" s="170"/>
    </row>
    <row r="1369" spans="28:28" x14ac:dyDescent="0.3">
      <c r="AB1369" s="170"/>
    </row>
    <row r="1370" spans="28:28" x14ac:dyDescent="0.3">
      <c r="AB1370" s="170"/>
    </row>
    <row r="1371" spans="28:28" x14ac:dyDescent="0.3">
      <c r="AB1371" s="170"/>
    </row>
    <row r="1372" spans="28:28" x14ac:dyDescent="0.3">
      <c r="AB1372" s="170"/>
    </row>
    <row r="1373" spans="28:28" x14ac:dyDescent="0.3">
      <c r="AB1373" s="170"/>
    </row>
    <row r="1374" spans="28:28" x14ac:dyDescent="0.3">
      <c r="AB1374" s="170"/>
    </row>
    <row r="1375" spans="28:28" x14ac:dyDescent="0.3">
      <c r="AB1375" s="170"/>
    </row>
    <row r="1376" spans="28:28" x14ac:dyDescent="0.3">
      <c r="AB1376" s="170"/>
    </row>
    <row r="1377" spans="28:28" x14ac:dyDescent="0.3">
      <c r="AB1377" s="170"/>
    </row>
    <row r="1378" spans="28:28" x14ac:dyDescent="0.3">
      <c r="AB1378" s="170"/>
    </row>
    <row r="1379" spans="28:28" x14ac:dyDescent="0.3">
      <c r="AB1379" s="170"/>
    </row>
    <row r="1380" spans="28:28" x14ac:dyDescent="0.3">
      <c r="AB1380" s="170"/>
    </row>
    <row r="1381" spans="28:28" x14ac:dyDescent="0.3">
      <c r="AB1381" s="170"/>
    </row>
    <row r="1382" spans="28:28" x14ac:dyDescent="0.3">
      <c r="AB1382" s="170"/>
    </row>
    <row r="1383" spans="28:28" x14ac:dyDescent="0.3">
      <c r="AB1383" s="170"/>
    </row>
    <row r="1384" spans="28:28" x14ac:dyDescent="0.3">
      <c r="AB1384" s="170"/>
    </row>
    <row r="1385" spans="28:28" x14ac:dyDescent="0.3">
      <c r="AB1385" s="170"/>
    </row>
    <row r="1386" spans="28:28" x14ac:dyDescent="0.3">
      <c r="AB1386" s="170"/>
    </row>
    <row r="1387" spans="28:28" x14ac:dyDescent="0.3">
      <c r="AB1387" s="170"/>
    </row>
    <row r="1388" spans="28:28" x14ac:dyDescent="0.3">
      <c r="AB1388" s="170"/>
    </row>
    <row r="1389" spans="28:28" x14ac:dyDescent="0.3">
      <c r="AB1389" s="170"/>
    </row>
    <row r="1390" spans="28:28" x14ac:dyDescent="0.3">
      <c r="AB1390" s="170"/>
    </row>
    <row r="1391" spans="28:28" x14ac:dyDescent="0.3">
      <c r="AB1391" s="170"/>
    </row>
    <row r="1392" spans="28:28" x14ac:dyDescent="0.3">
      <c r="AB1392" s="170"/>
    </row>
    <row r="1393" spans="28:28" x14ac:dyDescent="0.3">
      <c r="AB1393" s="170"/>
    </row>
    <row r="1394" spans="28:28" x14ac:dyDescent="0.3">
      <c r="AB1394" s="170"/>
    </row>
    <row r="1395" spans="28:28" x14ac:dyDescent="0.3">
      <c r="AB1395" s="170"/>
    </row>
    <row r="1396" spans="28:28" x14ac:dyDescent="0.3">
      <c r="AB1396" s="170"/>
    </row>
    <row r="1397" spans="28:28" x14ac:dyDescent="0.3">
      <c r="AB1397" s="170"/>
    </row>
    <row r="1398" spans="28:28" x14ac:dyDescent="0.3">
      <c r="AB1398" s="170"/>
    </row>
    <row r="1399" spans="28:28" x14ac:dyDescent="0.3">
      <c r="AB1399" s="170"/>
    </row>
    <row r="1400" spans="28:28" x14ac:dyDescent="0.3">
      <c r="AB1400" s="170"/>
    </row>
    <row r="1401" spans="28:28" x14ac:dyDescent="0.3">
      <c r="AB1401" s="170"/>
    </row>
    <row r="1402" spans="28:28" x14ac:dyDescent="0.3">
      <c r="AB1402" s="170"/>
    </row>
    <row r="1403" spans="28:28" x14ac:dyDescent="0.3">
      <c r="AB1403" s="170"/>
    </row>
    <row r="1404" spans="28:28" x14ac:dyDescent="0.3">
      <c r="AB1404" s="170"/>
    </row>
    <row r="1405" spans="28:28" x14ac:dyDescent="0.3">
      <c r="AB1405" s="170"/>
    </row>
    <row r="1406" spans="28:28" x14ac:dyDescent="0.3">
      <c r="AB1406" s="170"/>
    </row>
    <row r="1407" spans="28:28" x14ac:dyDescent="0.3">
      <c r="AB1407" s="170"/>
    </row>
    <row r="1408" spans="28:28" x14ac:dyDescent="0.3">
      <c r="AB1408" s="170"/>
    </row>
    <row r="1409" spans="28:28" x14ac:dyDescent="0.3">
      <c r="AB1409" s="170"/>
    </row>
    <row r="1410" spans="28:28" x14ac:dyDescent="0.3">
      <c r="AB1410" s="170"/>
    </row>
    <row r="1411" spans="28:28" x14ac:dyDescent="0.3">
      <c r="AB1411" s="170"/>
    </row>
    <row r="1412" spans="28:28" x14ac:dyDescent="0.3">
      <c r="AB1412" s="170"/>
    </row>
    <row r="1413" spans="28:28" x14ac:dyDescent="0.3">
      <c r="AB1413" s="170"/>
    </row>
    <row r="1414" spans="28:28" x14ac:dyDescent="0.3">
      <c r="AB1414" s="170"/>
    </row>
    <row r="1415" spans="28:28" x14ac:dyDescent="0.3">
      <c r="AB1415" s="170"/>
    </row>
    <row r="1416" spans="28:28" x14ac:dyDescent="0.3">
      <c r="AB1416" s="170"/>
    </row>
    <row r="1417" spans="28:28" x14ac:dyDescent="0.3">
      <c r="AB1417" s="170"/>
    </row>
    <row r="1418" spans="28:28" x14ac:dyDescent="0.3">
      <c r="AB1418" s="170"/>
    </row>
    <row r="1419" spans="28:28" x14ac:dyDescent="0.3">
      <c r="AB1419" s="170"/>
    </row>
    <row r="1420" spans="28:28" x14ac:dyDescent="0.3">
      <c r="AB1420" s="170"/>
    </row>
    <row r="1421" spans="28:28" x14ac:dyDescent="0.3">
      <c r="AB1421" s="170"/>
    </row>
    <row r="1422" spans="28:28" x14ac:dyDescent="0.3">
      <c r="AB1422" s="170"/>
    </row>
    <row r="1423" spans="28:28" x14ac:dyDescent="0.3">
      <c r="AB1423" s="170"/>
    </row>
    <row r="1424" spans="28:28" x14ac:dyDescent="0.3">
      <c r="AB1424" s="170"/>
    </row>
    <row r="1425" spans="28:28" x14ac:dyDescent="0.3">
      <c r="AB1425" s="170"/>
    </row>
    <row r="1426" spans="28:28" x14ac:dyDescent="0.3">
      <c r="AB1426" s="170"/>
    </row>
    <row r="1427" spans="28:28" x14ac:dyDescent="0.3">
      <c r="AB1427" s="170"/>
    </row>
    <row r="1428" spans="28:28" x14ac:dyDescent="0.3">
      <c r="AB1428" s="170"/>
    </row>
    <row r="1429" spans="28:28" x14ac:dyDescent="0.3">
      <c r="AB1429" s="170"/>
    </row>
    <row r="1430" spans="28:28" x14ac:dyDescent="0.3">
      <c r="AB1430" s="170"/>
    </row>
    <row r="1431" spans="28:28" x14ac:dyDescent="0.3">
      <c r="AB1431" s="170"/>
    </row>
    <row r="1432" spans="28:28" x14ac:dyDescent="0.3">
      <c r="AB1432" s="170"/>
    </row>
    <row r="1433" spans="28:28" x14ac:dyDescent="0.3">
      <c r="AB1433" s="170"/>
    </row>
    <row r="1434" spans="28:28" x14ac:dyDescent="0.3">
      <c r="AB1434" s="170"/>
    </row>
    <row r="1435" spans="28:28" x14ac:dyDescent="0.3">
      <c r="AB1435" s="170"/>
    </row>
    <row r="1436" spans="28:28" x14ac:dyDescent="0.3">
      <c r="AB1436" s="170"/>
    </row>
    <row r="1437" spans="28:28" x14ac:dyDescent="0.3">
      <c r="AB1437" s="170"/>
    </row>
    <row r="1438" spans="28:28" x14ac:dyDescent="0.3">
      <c r="AB1438" s="170"/>
    </row>
    <row r="1439" spans="28:28" x14ac:dyDescent="0.3">
      <c r="AB1439" s="170"/>
    </row>
    <row r="1440" spans="28:28" x14ac:dyDescent="0.3">
      <c r="AB1440" s="170"/>
    </row>
    <row r="1441" spans="28:28" x14ac:dyDescent="0.3">
      <c r="AB1441" s="170"/>
    </row>
    <row r="1442" spans="28:28" x14ac:dyDescent="0.3">
      <c r="AB1442" s="170"/>
    </row>
    <row r="1443" spans="28:28" x14ac:dyDescent="0.3">
      <c r="AB1443" s="170"/>
    </row>
    <row r="1444" spans="28:28" x14ac:dyDescent="0.3">
      <c r="AB1444" s="170"/>
    </row>
    <row r="1445" spans="28:28" x14ac:dyDescent="0.3">
      <c r="AB1445" s="170"/>
    </row>
    <row r="1446" spans="28:28" x14ac:dyDescent="0.3">
      <c r="AB1446" s="170"/>
    </row>
    <row r="1447" spans="28:28" x14ac:dyDescent="0.3">
      <c r="AB1447" s="170"/>
    </row>
    <row r="1448" spans="28:28" x14ac:dyDescent="0.3">
      <c r="AB1448" s="170"/>
    </row>
    <row r="1449" spans="28:28" x14ac:dyDescent="0.3">
      <c r="AB1449" s="170"/>
    </row>
    <row r="1450" spans="28:28" x14ac:dyDescent="0.3">
      <c r="AB1450" s="170"/>
    </row>
    <row r="1451" spans="28:28" x14ac:dyDescent="0.3">
      <c r="AB1451" s="170"/>
    </row>
    <row r="1452" spans="28:28" x14ac:dyDescent="0.3">
      <c r="AB1452" s="170"/>
    </row>
    <row r="1453" spans="28:28" x14ac:dyDescent="0.3">
      <c r="AB1453" s="170"/>
    </row>
    <row r="1454" spans="28:28" x14ac:dyDescent="0.3">
      <c r="AB1454" s="170"/>
    </row>
    <row r="1455" spans="28:28" x14ac:dyDescent="0.3">
      <c r="AB1455" s="170"/>
    </row>
    <row r="1456" spans="28:28" x14ac:dyDescent="0.3">
      <c r="AB1456" s="170"/>
    </row>
    <row r="1457" spans="28:28" x14ac:dyDescent="0.3">
      <c r="AB1457" s="170"/>
    </row>
    <row r="1458" spans="28:28" x14ac:dyDescent="0.3">
      <c r="AB1458" s="170"/>
    </row>
    <row r="1459" spans="28:28" x14ac:dyDescent="0.3">
      <c r="AB1459" s="170"/>
    </row>
    <row r="1460" spans="28:28" x14ac:dyDescent="0.3">
      <c r="AB1460" s="170"/>
    </row>
    <row r="1461" spans="28:28" x14ac:dyDescent="0.3">
      <c r="AB1461" s="170"/>
    </row>
    <row r="1462" spans="28:28" x14ac:dyDescent="0.3">
      <c r="AB1462" s="170"/>
    </row>
    <row r="1463" spans="28:28" x14ac:dyDescent="0.3">
      <c r="AB1463" s="170"/>
    </row>
    <row r="1464" spans="28:28" x14ac:dyDescent="0.3">
      <c r="AB1464" s="170"/>
    </row>
    <row r="1465" spans="28:28" x14ac:dyDescent="0.3">
      <c r="AB1465" s="170"/>
    </row>
    <row r="1466" spans="28:28" x14ac:dyDescent="0.3">
      <c r="AB1466" s="170"/>
    </row>
    <row r="1467" spans="28:28" x14ac:dyDescent="0.3">
      <c r="AB1467" s="170"/>
    </row>
    <row r="1468" spans="28:28" x14ac:dyDescent="0.3">
      <c r="AB1468" s="170"/>
    </row>
    <row r="1469" spans="28:28" x14ac:dyDescent="0.3">
      <c r="AB1469" s="170"/>
    </row>
    <row r="1470" spans="28:28" x14ac:dyDescent="0.3">
      <c r="AB1470" s="170"/>
    </row>
    <row r="1471" spans="28:28" x14ac:dyDescent="0.3">
      <c r="AB1471" s="170"/>
    </row>
    <row r="1472" spans="28:28" x14ac:dyDescent="0.3">
      <c r="AB1472" s="170"/>
    </row>
    <row r="1473" spans="28:28" x14ac:dyDescent="0.3">
      <c r="AB1473" s="170"/>
    </row>
    <row r="1474" spans="28:28" x14ac:dyDescent="0.3">
      <c r="AB1474" s="170"/>
    </row>
    <row r="1475" spans="28:28" x14ac:dyDescent="0.3">
      <c r="AB1475" s="170"/>
    </row>
    <row r="1476" spans="28:28" x14ac:dyDescent="0.3">
      <c r="AB1476" s="170"/>
    </row>
    <row r="1477" spans="28:28" x14ac:dyDescent="0.3">
      <c r="AB1477" s="170"/>
    </row>
    <row r="1478" spans="28:28" x14ac:dyDescent="0.3">
      <c r="AB1478" s="170"/>
    </row>
    <row r="1479" spans="28:28" x14ac:dyDescent="0.3">
      <c r="AB1479" s="170"/>
    </row>
    <row r="1480" spans="28:28" x14ac:dyDescent="0.3">
      <c r="AB1480" s="170"/>
    </row>
    <row r="1481" spans="28:28" x14ac:dyDescent="0.3">
      <c r="AB1481" s="170"/>
    </row>
    <row r="1482" spans="28:28" x14ac:dyDescent="0.3">
      <c r="AB1482" s="170"/>
    </row>
    <row r="1483" spans="28:28" x14ac:dyDescent="0.3">
      <c r="AB1483" s="170"/>
    </row>
    <row r="1484" spans="28:28" x14ac:dyDescent="0.3">
      <c r="AB1484" s="170"/>
    </row>
    <row r="1485" spans="28:28" x14ac:dyDescent="0.3">
      <c r="AB1485" s="170"/>
    </row>
    <row r="1486" spans="28:28" x14ac:dyDescent="0.3">
      <c r="AB1486" s="170"/>
    </row>
    <row r="1487" spans="28:28" x14ac:dyDescent="0.3">
      <c r="AB1487" s="170"/>
    </row>
    <row r="1488" spans="28:28" x14ac:dyDescent="0.3">
      <c r="AB1488" s="170"/>
    </row>
    <row r="1489" spans="28:28" x14ac:dyDescent="0.3">
      <c r="AB1489" s="170"/>
    </row>
    <row r="1490" spans="28:28" x14ac:dyDescent="0.3">
      <c r="AB1490" s="170"/>
    </row>
    <row r="1491" spans="28:28" x14ac:dyDescent="0.3">
      <c r="AB1491" s="170"/>
    </row>
    <row r="1492" spans="28:28" x14ac:dyDescent="0.3">
      <c r="AB1492" s="170"/>
    </row>
    <row r="1493" spans="28:28" x14ac:dyDescent="0.3">
      <c r="AB1493" s="170"/>
    </row>
    <row r="1494" spans="28:28" x14ac:dyDescent="0.3">
      <c r="AB1494" s="170"/>
    </row>
    <row r="1495" spans="28:28" x14ac:dyDescent="0.3">
      <c r="AB1495" s="170"/>
    </row>
    <row r="1496" spans="28:28" x14ac:dyDescent="0.3">
      <c r="AB1496" s="170"/>
    </row>
    <row r="1497" spans="28:28" x14ac:dyDescent="0.3">
      <c r="AB1497" s="170"/>
    </row>
    <row r="1498" spans="28:28" x14ac:dyDescent="0.3">
      <c r="AB1498" s="170"/>
    </row>
    <row r="1499" spans="28:28" x14ac:dyDescent="0.3">
      <c r="AB1499" s="170"/>
    </row>
    <row r="1500" spans="28:28" x14ac:dyDescent="0.3">
      <c r="AB1500" s="170"/>
    </row>
    <row r="1501" spans="28:28" x14ac:dyDescent="0.3">
      <c r="AB1501" s="170"/>
    </row>
    <row r="1502" spans="28:28" x14ac:dyDescent="0.3">
      <c r="AB1502" s="170"/>
    </row>
    <row r="1503" spans="28:28" x14ac:dyDescent="0.3">
      <c r="AB1503" s="170"/>
    </row>
    <row r="1504" spans="28:28" x14ac:dyDescent="0.3">
      <c r="AB1504" s="170"/>
    </row>
    <row r="1505" spans="28:28" x14ac:dyDescent="0.3">
      <c r="AB1505" s="170"/>
    </row>
    <row r="1506" spans="28:28" x14ac:dyDescent="0.3">
      <c r="AB1506" s="170"/>
    </row>
    <row r="1507" spans="28:28" x14ac:dyDescent="0.3">
      <c r="AB1507" s="170"/>
    </row>
    <row r="1508" spans="28:28" x14ac:dyDescent="0.3">
      <c r="AB1508" s="170"/>
    </row>
    <row r="1509" spans="28:28" x14ac:dyDescent="0.3">
      <c r="AB1509" s="170"/>
    </row>
    <row r="1510" spans="28:28" x14ac:dyDescent="0.3">
      <c r="AB1510" s="170"/>
    </row>
    <row r="1511" spans="28:28" x14ac:dyDescent="0.3">
      <c r="AB1511" s="170"/>
    </row>
    <row r="1512" spans="28:28" x14ac:dyDescent="0.3">
      <c r="AB1512" s="170"/>
    </row>
    <row r="1513" spans="28:28" x14ac:dyDescent="0.3">
      <c r="AB1513" s="170"/>
    </row>
    <row r="1514" spans="28:28" x14ac:dyDescent="0.3">
      <c r="AB1514" s="170"/>
    </row>
    <row r="1515" spans="28:28" x14ac:dyDescent="0.3">
      <c r="AB1515" s="170"/>
    </row>
    <row r="1516" spans="28:28" x14ac:dyDescent="0.3">
      <c r="AB1516" s="170"/>
    </row>
    <row r="1517" spans="28:28" x14ac:dyDescent="0.3">
      <c r="AB1517" s="170"/>
    </row>
    <row r="1518" spans="28:28" x14ac:dyDescent="0.3">
      <c r="AB1518" s="170"/>
    </row>
    <row r="1519" spans="28:28" x14ac:dyDescent="0.3">
      <c r="AB1519" s="170"/>
    </row>
    <row r="1520" spans="28:28" x14ac:dyDescent="0.3">
      <c r="AB1520" s="170"/>
    </row>
    <row r="1521" spans="28:28" x14ac:dyDescent="0.3">
      <c r="AB1521" s="170"/>
    </row>
    <row r="1522" spans="28:28" x14ac:dyDescent="0.3">
      <c r="AB1522" s="170"/>
    </row>
    <row r="1523" spans="28:28" x14ac:dyDescent="0.3">
      <c r="AB1523" s="170"/>
    </row>
    <row r="1524" spans="28:28" x14ac:dyDescent="0.3">
      <c r="AB1524" s="170"/>
    </row>
    <row r="1525" spans="28:28" x14ac:dyDescent="0.3">
      <c r="AB1525" s="170"/>
    </row>
    <row r="1526" spans="28:28" x14ac:dyDescent="0.3">
      <c r="AB1526" s="170"/>
    </row>
    <row r="1527" spans="28:28" x14ac:dyDescent="0.3">
      <c r="AB1527" s="170"/>
    </row>
    <row r="1528" spans="28:28" x14ac:dyDescent="0.3">
      <c r="AB1528" s="170"/>
    </row>
    <row r="1529" spans="28:28" x14ac:dyDescent="0.3">
      <c r="AB1529" s="170"/>
    </row>
    <row r="1530" spans="28:28" x14ac:dyDescent="0.3">
      <c r="AB1530" s="170"/>
    </row>
    <row r="1531" spans="28:28" x14ac:dyDescent="0.3">
      <c r="AB1531" s="170"/>
    </row>
    <row r="1532" spans="28:28" x14ac:dyDescent="0.3">
      <c r="AB1532" s="170"/>
    </row>
    <row r="1533" spans="28:28" x14ac:dyDescent="0.3">
      <c r="AB1533" s="170"/>
    </row>
    <row r="1534" spans="28:28" x14ac:dyDescent="0.3">
      <c r="AB1534" s="170"/>
    </row>
    <row r="1535" spans="28:28" x14ac:dyDescent="0.3">
      <c r="AB1535" s="170"/>
    </row>
    <row r="1536" spans="28:28" x14ac:dyDescent="0.3">
      <c r="AB1536" s="170"/>
    </row>
    <row r="1537" spans="28:28" x14ac:dyDescent="0.3">
      <c r="AB1537" s="170"/>
    </row>
    <row r="1538" spans="28:28" x14ac:dyDescent="0.3">
      <c r="AB1538" s="170"/>
    </row>
    <row r="1539" spans="28:28" x14ac:dyDescent="0.3">
      <c r="AB1539" s="170"/>
    </row>
    <row r="1540" spans="28:28" x14ac:dyDescent="0.3">
      <c r="AB1540" s="170"/>
    </row>
    <row r="1541" spans="28:28" x14ac:dyDescent="0.3">
      <c r="AB1541" s="170"/>
    </row>
    <row r="1542" spans="28:28" x14ac:dyDescent="0.3">
      <c r="AB1542" s="170"/>
    </row>
    <row r="1543" spans="28:28" x14ac:dyDescent="0.3">
      <c r="AB1543" s="170"/>
    </row>
    <row r="1544" spans="28:28" x14ac:dyDescent="0.3">
      <c r="AB1544" s="170"/>
    </row>
    <row r="1545" spans="28:28" x14ac:dyDescent="0.3">
      <c r="AB1545" s="170"/>
    </row>
    <row r="1546" spans="28:28" x14ac:dyDescent="0.3">
      <c r="AB1546" s="170"/>
    </row>
    <row r="1547" spans="28:28" x14ac:dyDescent="0.3">
      <c r="AB1547" s="170"/>
    </row>
    <row r="1548" spans="28:28" x14ac:dyDescent="0.3">
      <c r="AB1548" s="170"/>
    </row>
    <row r="1549" spans="28:28" x14ac:dyDescent="0.3">
      <c r="AB1549" s="170"/>
    </row>
    <row r="1550" spans="28:28" x14ac:dyDescent="0.3">
      <c r="AB1550" s="170"/>
    </row>
    <row r="1551" spans="28:28" x14ac:dyDescent="0.3">
      <c r="AB1551" s="170"/>
    </row>
    <row r="1552" spans="28:28" x14ac:dyDescent="0.3">
      <c r="AB1552" s="170"/>
    </row>
    <row r="1553" spans="28:28" x14ac:dyDescent="0.3">
      <c r="AB1553" s="170"/>
    </row>
    <row r="1554" spans="28:28" x14ac:dyDescent="0.3">
      <c r="AB1554" s="170"/>
    </row>
    <row r="1555" spans="28:28" x14ac:dyDescent="0.3">
      <c r="AB1555" s="170"/>
    </row>
    <row r="1556" spans="28:28" x14ac:dyDescent="0.3">
      <c r="AB1556" s="170"/>
    </row>
    <row r="1557" spans="28:28" x14ac:dyDescent="0.3">
      <c r="AB1557" s="170"/>
    </row>
    <row r="1558" spans="28:28" x14ac:dyDescent="0.3">
      <c r="AB1558" s="170"/>
    </row>
    <row r="1559" spans="28:28" x14ac:dyDescent="0.3">
      <c r="AB1559" s="170"/>
    </row>
    <row r="1560" spans="28:28" x14ac:dyDescent="0.3">
      <c r="AB1560" s="170"/>
    </row>
    <row r="1561" spans="28:28" x14ac:dyDescent="0.3">
      <c r="AB1561" s="170"/>
    </row>
    <row r="1562" spans="28:28" x14ac:dyDescent="0.3">
      <c r="AB1562" s="170"/>
    </row>
    <row r="1563" spans="28:28" x14ac:dyDescent="0.3">
      <c r="AB1563" s="170"/>
    </row>
    <row r="1564" spans="28:28" x14ac:dyDescent="0.3">
      <c r="AB1564" s="170"/>
    </row>
    <row r="1565" spans="28:28" x14ac:dyDescent="0.3">
      <c r="AB1565" s="170"/>
    </row>
    <row r="1566" spans="28:28" x14ac:dyDescent="0.3">
      <c r="AB1566" s="170"/>
    </row>
    <row r="1567" spans="28:28" x14ac:dyDescent="0.3">
      <c r="AB1567" s="170"/>
    </row>
    <row r="1568" spans="28:28" x14ac:dyDescent="0.3">
      <c r="AB1568" s="170"/>
    </row>
    <row r="1569" spans="28:28" x14ac:dyDescent="0.3">
      <c r="AB1569" s="170"/>
    </row>
    <row r="1570" spans="28:28" x14ac:dyDescent="0.3">
      <c r="AB1570" s="170"/>
    </row>
    <row r="1571" spans="28:28" x14ac:dyDescent="0.3">
      <c r="AB1571" s="170"/>
    </row>
    <row r="1572" spans="28:28" x14ac:dyDescent="0.3">
      <c r="AB1572" s="170"/>
    </row>
    <row r="1573" spans="28:28" x14ac:dyDescent="0.3">
      <c r="AB1573" s="170"/>
    </row>
    <row r="1574" spans="28:28" x14ac:dyDescent="0.3">
      <c r="AB1574" s="170"/>
    </row>
    <row r="1575" spans="28:28" x14ac:dyDescent="0.3">
      <c r="AB1575" s="170"/>
    </row>
    <row r="1576" spans="28:28" x14ac:dyDescent="0.3">
      <c r="AB1576" s="170"/>
    </row>
    <row r="1577" spans="28:28" x14ac:dyDescent="0.3">
      <c r="AB1577" s="170"/>
    </row>
    <row r="1578" spans="28:28" x14ac:dyDescent="0.3">
      <c r="AB1578" s="170"/>
    </row>
    <row r="1579" spans="28:28" x14ac:dyDescent="0.3">
      <c r="AB1579" s="170"/>
    </row>
    <row r="1580" spans="28:28" x14ac:dyDescent="0.3">
      <c r="AB1580" s="170"/>
    </row>
    <row r="1581" spans="28:28" x14ac:dyDescent="0.3">
      <c r="AB1581" s="170"/>
    </row>
    <row r="1582" spans="28:28" x14ac:dyDescent="0.3">
      <c r="AB1582" s="170"/>
    </row>
    <row r="1583" spans="28:28" x14ac:dyDescent="0.3">
      <c r="AB1583" s="170"/>
    </row>
    <row r="1584" spans="28:28" x14ac:dyDescent="0.3">
      <c r="AB1584" s="170"/>
    </row>
    <row r="1585" spans="28:28" x14ac:dyDescent="0.3">
      <c r="AB1585" s="170"/>
    </row>
    <row r="1586" spans="28:28" x14ac:dyDescent="0.3">
      <c r="AB1586" s="170"/>
    </row>
    <row r="1587" spans="28:28" x14ac:dyDescent="0.3">
      <c r="AB1587" s="170"/>
    </row>
    <row r="1588" spans="28:28" x14ac:dyDescent="0.3">
      <c r="AB1588" s="170"/>
    </row>
    <row r="1589" spans="28:28" x14ac:dyDescent="0.3">
      <c r="AB1589" s="170"/>
    </row>
    <row r="1590" spans="28:28" x14ac:dyDescent="0.3">
      <c r="AB1590" s="170"/>
    </row>
    <row r="1591" spans="28:28" x14ac:dyDescent="0.3">
      <c r="AB1591" s="170"/>
    </row>
    <row r="1592" spans="28:28" x14ac:dyDescent="0.3">
      <c r="AB1592" s="170"/>
    </row>
    <row r="1593" spans="28:28" x14ac:dyDescent="0.3">
      <c r="AB1593" s="170"/>
    </row>
    <row r="1594" spans="28:28" x14ac:dyDescent="0.3">
      <c r="AB1594" s="170"/>
    </row>
    <row r="1595" spans="28:28" x14ac:dyDescent="0.3">
      <c r="AB1595" s="170"/>
    </row>
    <row r="1596" spans="28:28" x14ac:dyDescent="0.3">
      <c r="AB1596" s="170"/>
    </row>
    <row r="1597" spans="28:28" x14ac:dyDescent="0.3">
      <c r="AB1597" s="170"/>
    </row>
    <row r="1598" spans="28:28" x14ac:dyDescent="0.3">
      <c r="AB1598" s="170"/>
    </row>
    <row r="1599" spans="28:28" x14ac:dyDescent="0.3">
      <c r="AB1599" s="170"/>
    </row>
    <row r="1600" spans="28:28" x14ac:dyDescent="0.3">
      <c r="AB1600" s="170"/>
    </row>
    <row r="1601" spans="28:28" x14ac:dyDescent="0.3">
      <c r="AB1601" s="170"/>
    </row>
    <row r="1602" spans="28:28" x14ac:dyDescent="0.3">
      <c r="AB1602" s="170"/>
    </row>
    <row r="1603" spans="28:28" x14ac:dyDescent="0.3">
      <c r="AB1603" s="170"/>
    </row>
    <row r="1604" spans="28:28" x14ac:dyDescent="0.3">
      <c r="AB1604" s="170"/>
    </row>
    <row r="1605" spans="28:28" x14ac:dyDescent="0.3">
      <c r="AB1605" s="170"/>
    </row>
    <row r="1606" spans="28:28" x14ac:dyDescent="0.3">
      <c r="AB1606" s="170"/>
    </row>
    <row r="1607" spans="28:28" x14ac:dyDescent="0.3">
      <c r="AB1607" s="170"/>
    </row>
    <row r="1608" spans="28:28" x14ac:dyDescent="0.3">
      <c r="AB1608" s="170"/>
    </row>
    <row r="1609" spans="28:28" x14ac:dyDescent="0.3">
      <c r="AB1609" s="170"/>
    </row>
    <row r="1610" spans="28:28" x14ac:dyDescent="0.3">
      <c r="AB1610" s="170"/>
    </row>
    <row r="1611" spans="28:28" x14ac:dyDescent="0.3">
      <c r="AB1611" s="170"/>
    </row>
    <row r="1612" spans="28:28" x14ac:dyDescent="0.3">
      <c r="AB1612" s="170"/>
    </row>
    <row r="1613" spans="28:28" x14ac:dyDescent="0.3">
      <c r="AB1613" s="170"/>
    </row>
    <row r="1614" spans="28:28" x14ac:dyDescent="0.3">
      <c r="AB1614" s="170"/>
    </row>
    <row r="1615" spans="28:28" x14ac:dyDescent="0.3">
      <c r="AB1615" s="170"/>
    </row>
    <row r="1616" spans="28:28" x14ac:dyDescent="0.3">
      <c r="AB1616" s="170"/>
    </row>
    <row r="1617" spans="28:28" x14ac:dyDescent="0.3">
      <c r="AB1617" s="170"/>
    </row>
    <row r="1618" spans="28:28" x14ac:dyDescent="0.3">
      <c r="AB1618" s="170"/>
    </row>
    <row r="1619" spans="28:28" x14ac:dyDescent="0.3">
      <c r="AB1619" s="170"/>
    </row>
    <row r="1620" spans="28:28" x14ac:dyDescent="0.3">
      <c r="AB1620" s="170"/>
    </row>
    <row r="1621" spans="28:28" x14ac:dyDescent="0.3">
      <c r="AB1621" s="170"/>
    </row>
    <row r="1622" spans="28:28" x14ac:dyDescent="0.3">
      <c r="AB1622" s="170"/>
    </row>
    <row r="1623" spans="28:28" x14ac:dyDescent="0.3">
      <c r="AB1623" s="170"/>
    </row>
    <row r="1624" spans="28:28" x14ac:dyDescent="0.3">
      <c r="AB1624" s="170"/>
    </row>
    <row r="1625" spans="28:28" x14ac:dyDescent="0.3">
      <c r="AB1625" s="170"/>
    </row>
    <row r="1626" spans="28:28" x14ac:dyDescent="0.3">
      <c r="AB1626" s="170"/>
    </row>
    <row r="1627" spans="28:28" x14ac:dyDescent="0.3">
      <c r="AB1627" s="170"/>
    </row>
    <row r="1628" spans="28:28" x14ac:dyDescent="0.3">
      <c r="AB1628" s="170"/>
    </row>
    <row r="1629" spans="28:28" x14ac:dyDescent="0.3">
      <c r="AB1629" s="170"/>
    </row>
    <row r="1630" spans="28:28" x14ac:dyDescent="0.3">
      <c r="AB1630" s="170"/>
    </row>
    <row r="1631" spans="28:28" x14ac:dyDescent="0.3">
      <c r="AB1631" s="170"/>
    </row>
    <row r="1632" spans="28:28" x14ac:dyDescent="0.3">
      <c r="AB1632" s="170"/>
    </row>
    <row r="1633" spans="28:28" x14ac:dyDescent="0.3">
      <c r="AB1633" s="170"/>
    </row>
    <row r="1634" spans="28:28" x14ac:dyDescent="0.3">
      <c r="AB1634" s="170"/>
    </row>
    <row r="1635" spans="28:28" x14ac:dyDescent="0.3">
      <c r="AB1635" s="170"/>
    </row>
    <row r="1636" spans="28:28" x14ac:dyDescent="0.3">
      <c r="AB1636" s="170"/>
    </row>
    <row r="1637" spans="28:28" x14ac:dyDescent="0.3">
      <c r="AB1637" s="170"/>
    </row>
    <row r="1638" spans="28:28" x14ac:dyDescent="0.3">
      <c r="AB1638" s="170"/>
    </row>
    <row r="1639" spans="28:28" x14ac:dyDescent="0.3">
      <c r="AB1639" s="170"/>
    </row>
    <row r="1640" spans="28:28" x14ac:dyDescent="0.3">
      <c r="AB1640" s="170"/>
    </row>
    <row r="1641" spans="28:28" x14ac:dyDescent="0.3">
      <c r="AB1641" s="170"/>
    </row>
    <row r="1642" spans="28:28" x14ac:dyDescent="0.3">
      <c r="AB1642" s="170"/>
    </row>
    <row r="1643" spans="28:28" x14ac:dyDescent="0.3">
      <c r="AB1643" s="170"/>
    </row>
    <row r="1644" spans="28:28" x14ac:dyDescent="0.3">
      <c r="AB1644" s="170"/>
    </row>
    <row r="1645" spans="28:28" x14ac:dyDescent="0.3">
      <c r="AB1645" s="170"/>
    </row>
    <row r="1646" spans="28:28" x14ac:dyDescent="0.3">
      <c r="AB1646" s="170"/>
    </row>
    <row r="1647" spans="28:28" x14ac:dyDescent="0.3">
      <c r="AB1647" s="170"/>
    </row>
    <row r="1648" spans="28:28" x14ac:dyDescent="0.3">
      <c r="AB1648" s="170"/>
    </row>
    <row r="1649" spans="28:28" x14ac:dyDescent="0.3">
      <c r="AB1649" s="170"/>
    </row>
    <row r="1650" spans="28:28" x14ac:dyDescent="0.3">
      <c r="AB1650" s="170"/>
    </row>
    <row r="1651" spans="28:28" x14ac:dyDescent="0.3">
      <c r="AB1651" s="170"/>
    </row>
    <row r="1652" spans="28:28" x14ac:dyDescent="0.3">
      <c r="AB1652" s="170"/>
    </row>
    <row r="1653" spans="28:28" x14ac:dyDescent="0.3">
      <c r="AB1653" s="170"/>
    </row>
    <row r="1654" spans="28:28" x14ac:dyDescent="0.3">
      <c r="AB1654" s="170"/>
    </row>
    <row r="1655" spans="28:28" x14ac:dyDescent="0.3">
      <c r="AB1655" s="170"/>
    </row>
    <row r="1656" spans="28:28" x14ac:dyDescent="0.3">
      <c r="AB1656" s="170"/>
    </row>
    <row r="1657" spans="28:28" x14ac:dyDescent="0.3">
      <c r="AB1657" s="170"/>
    </row>
    <row r="1658" spans="28:28" x14ac:dyDescent="0.3">
      <c r="AB1658" s="170"/>
    </row>
    <row r="1659" spans="28:28" x14ac:dyDescent="0.3">
      <c r="AB1659" s="170"/>
    </row>
    <row r="1660" spans="28:28" x14ac:dyDescent="0.3">
      <c r="AB1660" s="170"/>
    </row>
    <row r="1661" spans="28:28" x14ac:dyDescent="0.3">
      <c r="AB1661" s="170"/>
    </row>
    <row r="1662" spans="28:28" x14ac:dyDescent="0.3">
      <c r="AB1662" s="170"/>
    </row>
    <row r="1663" spans="28:28" x14ac:dyDescent="0.3">
      <c r="AB1663" s="170"/>
    </row>
    <row r="1664" spans="28:28" x14ac:dyDescent="0.3">
      <c r="AB1664" s="170"/>
    </row>
    <row r="1665" spans="28:28" x14ac:dyDescent="0.3">
      <c r="AB1665" s="170"/>
    </row>
    <row r="1666" spans="28:28" x14ac:dyDescent="0.3">
      <c r="AB1666" s="170"/>
    </row>
    <row r="1667" spans="28:28" x14ac:dyDescent="0.3">
      <c r="AB1667" s="170"/>
    </row>
    <row r="1668" spans="28:28" x14ac:dyDescent="0.3">
      <c r="AB1668" s="170"/>
    </row>
    <row r="1669" spans="28:28" x14ac:dyDescent="0.3">
      <c r="AB1669" s="170"/>
    </row>
    <row r="1670" spans="28:28" x14ac:dyDescent="0.3">
      <c r="AB1670" s="170"/>
    </row>
    <row r="1671" spans="28:28" x14ac:dyDescent="0.3">
      <c r="AB1671" s="170"/>
    </row>
    <row r="1672" spans="28:28" x14ac:dyDescent="0.3">
      <c r="AB1672" s="170"/>
    </row>
    <row r="1673" spans="28:28" x14ac:dyDescent="0.3">
      <c r="AB1673" s="170"/>
    </row>
    <row r="1674" spans="28:28" x14ac:dyDescent="0.3">
      <c r="AB1674" s="170"/>
    </row>
    <row r="1675" spans="28:28" x14ac:dyDescent="0.3">
      <c r="AB1675" s="170"/>
    </row>
    <row r="1676" spans="28:28" x14ac:dyDescent="0.3">
      <c r="AB1676" s="170"/>
    </row>
    <row r="1677" spans="28:28" x14ac:dyDescent="0.3">
      <c r="AB1677" s="170"/>
    </row>
    <row r="1678" spans="28:28" x14ac:dyDescent="0.3">
      <c r="AB1678" s="170"/>
    </row>
    <row r="1679" spans="28:28" x14ac:dyDescent="0.3">
      <c r="AB1679" s="170"/>
    </row>
    <row r="1680" spans="28:28" x14ac:dyDescent="0.3">
      <c r="AB1680" s="170"/>
    </row>
    <row r="1681" spans="28:28" x14ac:dyDescent="0.3">
      <c r="AB1681" s="170"/>
    </row>
    <row r="1682" spans="28:28" x14ac:dyDescent="0.3">
      <c r="AB1682" s="170"/>
    </row>
    <row r="1683" spans="28:28" x14ac:dyDescent="0.3">
      <c r="AB1683" s="170"/>
    </row>
    <row r="1684" spans="28:28" x14ac:dyDescent="0.3">
      <c r="AB1684" s="170"/>
    </row>
    <row r="1685" spans="28:28" x14ac:dyDescent="0.3">
      <c r="AB1685" s="170"/>
    </row>
    <row r="1686" spans="28:28" x14ac:dyDescent="0.3">
      <c r="AB1686" s="170"/>
    </row>
    <row r="1687" spans="28:28" x14ac:dyDescent="0.3">
      <c r="AB1687" s="170"/>
    </row>
    <row r="1688" spans="28:28" x14ac:dyDescent="0.3">
      <c r="AB1688" s="170"/>
    </row>
    <row r="1689" spans="28:28" x14ac:dyDescent="0.3">
      <c r="AB1689" s="170"/>
    </row>
    <row r="1690" spans="28:28" x14ac:dyDescent="0.3">
      <c r="AB1690" s="170"/>
    </row>
    <row r="1691" spans="28:28" x14ac:dyDescent="0.3">
      <c r="AB1691" s="170"/>
    </row>
    <row r="1692" spans="28:28" x14ac:dyDescent="0.3">
      <c r="AB1692" s="170"/>
    </row>
    <row r="1693" spans="28:28" x14ac:dyDescent="0.3">
      <c r="AB1693" s="170"/>
    </row>
    <row r="1694" spans="28:28" x14ac:dyDescent="0.3">
      <c r="AB1694" s="170"/>
    </row>
    <row r="1695" spans="28:28" x14ac:dyDescent="0.3">
      <c r="AB1695" s="170"/>
    </row>
    <row r="1696" spans="28:28" x14ac:dyDescent="0.3">
      <c r="AB1696" s="170"/>
    </row>
    <row r="1697" spans="28:28" x14ac:dyDescent="0.3">
      <c r="AB1697" s="170"/>
    </row>
    <row r="1698" spans="28:28" x14ac:dyDescent="0.3">
      <c r="AB1698" s="170"/>
    </row>
    <row r="1699" spans="28:28" x14ac:dyDescent="0.3">
      <c r="AB1699" s="170"/>
    </row>
    <row r="1700" spans="28:28" x14ac:dyDescent="0.3">
      <c r="AB1700" s="170"/>
    </row>
    <row r="1701" spans="28:28" x14ac:dyDescent="0.3">
      <c r="AB1701" s="170"/>
    </row>
    <row r="1702" spans="28:28" x14ac:dyDescent="0.3">
      <c r="AB1702" s="170"/>
    </row>
    <row r="1703" spans="28:28" x14ac:dyDescent="0.3">
      <c r="AB1703" s="170"/>
    </row>
    <row r="1704" spans="28:28" x14ac:dyDescent="0.3">
      <c r="AB1704" s="170"/>
    </row>
    <row r="1705" spans="28:28" x14ac:dyDescent="0.3">
      <c r="AB1705" s="170"/>
    </row>
    <row r="1706" spans="28:28" x14ac:dyDescent="0.3">
      <c r="AB1706" s="170"/>
    </row>
    <row r="1707" spans="28:28" x14ac:dyDescent="0.3">
      <c r="AB1707" s="170"/>
    </row>
    <row r="1708" spans="28:28" x14ac:dyDescent="0.3">
      <c r="AB1708" s="170"/>
    </row>
    <row r="1709" spans="28:28" x14ac:dyDescent="0.3">
      <c r="AB1709" s="170"/>
    </row>
    <row r="1710" spans="28:28" x14ac:dyDescent="0.3">
      <c r="AB1710" s="170"/>
    </row>
    <row r="1711" spans="28:28" x14ac:dyDescent="0.3">
      <c r="AB1711" s="170"/>
    </row>
    <row r="1712" spans="28:28" x14ac:dyDescent="0.3">
      <c r="AB1712" s="170"/>
    </row>
    <row r="1713" spans="28:28" x14ac:dyDescent="0.3">
      <c r="AB1713" s="170"/>
    </row>
    <row r="1714" spans="28:28" x14ac:dyDescent="0.3">
      <c r="AB1714" s="170"/>
    </row>
    <row r="1715" spans="28:28" x14ac:dyDescent="0.3">
      <c r="AB1715" s="170"/>
    </row>
    <row r="1716" spans="28:28" x14ac:dyDescent="0.3">
      <c r="AB1716" s="170"/>
    </row>
    <row r="1717" spans="28:28" x14ac:dyDescent="0.3">
      <c r="AB1717" s="170"/>
    </row>
    <row r="1718" spans="28:28" x14ac:dyDescent="0.3">
      <c r="AB1718" s="170"/>
    </row>
    <row r="1719" spans="28:28" x14ac:dyDescent="0.3">
      <c r="AB1719" s="170"/>
    </row>
    <row r="1720" spans="28:28" x14ac:dyDescent="0.3">
      <c r="AB1720" s="170"/>
    </row>
    <row r="1721" spans="28:28" x14ac:dyDescent="0.3">
      <c r="AB1721" s="170"/>
    </row>
    <row r="1722" spans="28:28" x14ac:dyDescent="0.3">
      <c r="AB1722" s="170"/>
    </row>
    <row r="1723" spans="28:28" x14ac:dyDescent="0.3">
      <c r="AB1723" s="170"/>
    </row>
    <row r="1724" spans="28:28" x14ac:dyDescent="0.3">
      <c r="AB1724" s="170"/>
    </row>
    <row r="1725" spans="28:28" x14ac:dyDescent="0.3">
      <c r="AB1725" s="170"/>
    </row>
    <row r="1726" spans="28:28" x14ac:dyDescent="0.3">
      <c r="AB1726" s="170"/>
    </row>
    <row r="1727" spans="28:28" x14ac:dyDescent="0.3">
      <c r="AB1727" s="170"/>
    </row>
    <row r="1728" spans="28:28" x14ac:dyDescent="0.3">
      <c r="AB1728" s="170"/>
    </row>
    <row r="1729" spans="28:28" x14ac:dyDescent="0.3">
      <c r="AB1729" s="170"/>
    </row>
    <row r="1730" spans="28:28" x14ac:dyDescent="0.3">
      <c r="AB1730" s="170"/>
    </row>
    <row r="1731" spans="28:28" x14ac:dyDescent="0.3">
      <c r="AB1731" s="170"/>
    </row>
    <row r="1732" spans="28:28" x14ac:dyDescent="0.3">
      <c r="AB1732" s="170"/>
    </row>
    <row r="1733" spans="28:28" x14ac:dyDescent="0.3">
      <c r="AB1733" s="170"/>
    </row>
    <row r="1734" spans="28:28" x14ac:dyDescent="0.3">
      <c r="AB1734" s="170"/>
    </row>
    <row r="1735" spans="28:28" x14ac:dyDescent="0.3">
      <c r="AB1735" s="170"/>
    </row>
    <row r="1736" spans="28:28" x14ac:dyDescent="0.3">
      <c r="AB1736" s="170"/>
    </row>
    <row r="1737" spans="28:28" x14ac:dyDescent="0.3">
      <c r="AB1737" s="170"/>
    </row>
    <row r="1738" spans="28:28" x14ac:dyDescent="0.3">
      <c r="AB1738" s="170"/>
    </row>
    <row r="1739" spans="28:28" x14ac:dyDescent="0.3">
      <c r="AB1739" s="170"/>
    </row>
    <row r="1740" spans="28:28" x14ac:dyDescent="0.3">
      <c r="AB1740" s="170"/>
    </row>
    <row r="1741" spans="28:28" x14ac:dyDescent="0.3">
      <c r="AB1741" s="170"/>
    </row>
    <row r="1742" spans="28:28" x14ac:dyDescent="0.3">
      <c r="AB1742" s="170"/>
    </row>
    <row r="1743" spans="28:28" x14ac:dyDescent="0.3">
      <c r="AB1743" s="170"/>
    </row>
    <row r="1744" spans="28:28" x14ac:dyDescent="0.3">
      <c r="AB1744" s="170"/>
    </row>
    <row r="1745" spans="28:28" x14ac:dyDescent="0.3">
      <c r="AB1745" s="170"/>
    </row>
    <row r="1746" spans="28:28" x14ac:dyDescent="0.3">
      <c r="AB1746" s="170"/>
    </row>
    <row r="1747" spans="28:28" x14ac:dyDescent="0.3">
      <c r="AB1747" s="170"/>
    </row>
    <row r="1748" spans="28:28" x14ac:dyDescent="0.3">
      <c r="AB1748" s="170"/>
    </row>
    <row r="1749" spans="28:28" x14ac:dyDescent="0.3">
      <c r="AB1749" s="170"/>
    </row>
    <row r="1750" spans="28:28" x14ac:dyDescent="0.3">
      <c r="AB1750" s="170"/>
    </row>
    <row r="1751" spans="28:28" x14ac:dyDescent="0.3">
      <c r="AB1751" s="170"/>
    </row>
    <row r="1752" spans="28:28" x14ac:dyDescent="0.3">
      <c r="AB1752" s="170"/>
    </row>
    <row r="1753" spans="28:28" x14ac:dyDescent="0.3">
      <c r="AB1753" s="170"/>
    </row>
    <row r="1754" spans="28:28" x14ac:dyDescent="0.3">
      <c r="AB1754" s="170"/>
    </row>
    <row r="1755" spans="28:28" x14ac:dyDescent="0.3">
      <c r="AB1755" s="170"/>
    </row>
    <row r="1756" spans="28:28" x14ac:dyDescent="0.3">
      <c r="AB1756" s="170"/>
    </row>
    <row r="1757" spans="28:28" x14ac:dyDescent="0.3">
      <c r="AB1757" s="170"/>
    </row>
    <row r="1758" spans="28:28" x14ac:dyDescent="0.3">
      <c r="AB1758" s="170"/>
    </row>
    <row r="1759" spans="28:28" x14ac:dyDescent="0.3">
      <c r="AB1759" s="170"/>
    </row>
    <row r="1760" spans="28:28" x14ac:dyDescent="0.3">
      <c r="AB1760" s="170"/>
    </row>
    <row r="1761" spans="28:28" x14ac:dyDescent="0.3">
      <c r="AB1761" s="170"/>
    </row>
    <row r="1762" spans="28:28" x14ac:dyDescent="0.3">
      <c r="AB1762" s="170"/>
    </row>
    <row r="1763" spans="28:28" x14ac:dyDescent="0.3">
      <c r="AB1763" s="170"/>
    </row>
    <row r="1764" spans="28:28" x14ac:dyDescent="0.3">
      <c r="AB1764" s="170"/>
    </row>
    <row r="1765" spans="28:28" x14ac:dyDescent="0.3">
      <c r="AB1765" s="170"/>
    </row>
    <row r="1766" spans="28:28" x14ac:dyDescent="0.3">
      <c r="AB1766" s="170"/>
    </row>
    <row r="1767" spans="28:28" x14ac:dyDescent="0.3">
      <c r="AB1767" s="170"/>
    </row>
    <row r="1768" spans="28:28" x14ac:dyDescent="0.3">
      <c r="AB1768" s="170"/>
    </row>
    <row r="1769" spans="28:28" x14ac:dyDescent="0.3">
      <c r="AB1769" s="170"/>
    </row>
    <row r="1770" spans="28:28" x14ac:dyDescent="0.3">
      <c r="AB1770" s="170"/>
    </row>
    <row r="1771" spans="28:28" x14ac:dyDescent="0.3">
      <c r="AB1771" s="170"/>
    </row>
    <row r="1772" spans="28:28" x14ac:dyDescent="0.3">
      <c r="AB1772" s="170"/>
    </row>
    <row r="1773" spans="28:28" x14ac:dyDescent="0.3">
      <c r="AB1773" s="170"/>
    </row>
    <row r="1774" spans="28:28" x14ac:dyDescent="0.3">
      <c r="AB1774" s="170"/>
    </row>
    <row r="1775" spans="28:28" x14ac:dyDescent="0.3">
      <c r="AB1775" s="170"/>
    </row>
    <row r="1776" spans="28:28" x14ac:dyDescent="0.3">
      <c r="AB1776" s="170"/>
    </row>
    <row r="1777" spans="28:28" x14ac:dyDescent="0.3">
      <c r="AB1777" s="170"/>
    </row>
    <row r="1778" spans="28:28" x14ac:dyDescent="0.3">
      <c r="AB1778" s="170"/>
    </row>
    <row r="1779" spans="28:28" x14ac:dyDescent="0.3">
      <c r="AB1779" s="170"/>
    </row>
    <row r="1780" spans="28:28" x14ac:dyDescent="0.3">
      <c r="AB1780" s="170"/>
    </row>
    <row r="1781" spans="28:28" x14ac:dyDescent="0.3">
      <c r="AB1781" s="170"/>
    </row>
    <row r="1782" spans="28:28" x14ac:dyDescent="0.3">
      <c r="AB1782" s="170"/>
    </row>
    <row r="1783" spans="28:28" x14ac:dyDescent="0.3">
      <c r="AB1783" s="170"/>
    </row>
    <row r="1784" spans="28:28" x14ac:dyDescent="0.3">
      <c r="AB1784" s="170"/>
    </row>
    <row r="1785" spans="28:28" x14ac:dyDescent="0.3">
      <c r="AB1785" s="170"/>
    </row>
    <row r="1786" spans="28:28" x14ac:dyDescent="0.3">
      <c r="AB1786" s="170"/>
    </row>
    <row r="1787" spans="28:28" x14ac:dyDescent="0.3">
      <c r="AB1787" s="170"/>
    </row>
    <row r="1788" spans="28:28" x14ac:dyDescent="0.3">
      <c r="AB1788" s="170"/>
    </row>
    <row r="1789" spans="28:28" x14ac:dyDescent="0.3">
      <c r="AB1789" s="170"/>
    </row>
    <row r="1790" spans="28:28" x14ac:dyDescent="0.3">
      <c r="AB1790" s="170"/>
    </row>
    <row r="1791" spans="28:28" x14ac:dyDescent="0.3">
      <c r="AB1791" s="170"/>
    </row>
    <row r="1792" spans="28:28" x14ac:dyDescent="0.3">
      <c r="AB1792" s="170"/>
    </row>
    <row r="1793" spans="28:28" x14ac:dyDescent="0.3">
      <c r="AB1793" s="170"/>
    </row>
    <row r="1794" spans="28:28" x14ac:dyDescent="0.3">
      <c r="AB1794" s="170"/>
    </row>
    <row r="1795" spans="28:28" x14ac:dyDescent="0.3">
      <c r="AB1795" s="170"/>
    </row>
    <row r="1796" spans="28:28" x14ac:dyDescent="0.3">
      <c r="AB1796" s="170"/>
    </row>
    <row r="1797" spans="28:28" x14ac:dyDescent="0.3">
      <c r="AB1797" s="170"/>
    </row>
    <row r="1798" spans="28:28" x14ac:dyDescent="0.3">
      <c r="AB1798" s="170"/>
    </row>
    <row r="1799" spans="28:28" x14ac:dyDescent="0.3">
      <c r="AB1799" s="170"/>
    </row>
    <row r="1800" spans="28:28" x14ac:dyDescent="0.3">
      <c r="AB1800" s="170"/>
    </row>
    <row r="1801" spans="28:28" x14ac:dyDescent="0.3">
      <c r="AB1801" s="170"/>
    </row>
    <row r="1802" spans="28:28" x14ac:dyDescent="0.3">
      <c r="AB1802" s="170"/>
    </row>
    <row r="1803" spans="28:28" x14ac:dyDescent="0.3">
      <c r="AB1803" s="170"/>
    </row>
    <row r="1804" spans="28:28" x14ac:dyDescent="0.3">
      <c r="AB1804" s="170"/>
    </row>
    <row r="1805" spans="28:28" x14ac:dyDescent="0.3">
      <c r="AB1805" s="170"/>
    </row>
    <row r="1806" spans="28:28" x14ac:dyDescent="0.3">
      <c r="AB1806" s="170"/>
    </row>
    <row r="1807" spans="28:28" x14ac:dyDescent="0.3">
      <c r="AB1807" s="170"/>
    </row>
    <row r="1808" spans="28:28" x14ac:dyDescent="0.3">
      <c r="AB1808" s="170"/>
    </row>
    <row r="1809" spans="28:28" x14ac:dyDescent="0.3">
      <c r="AB1809" s="170"/>
    </row>
    <row r="1810" spans="28:28" x14ac:dyDescent="0.3">
      <c r="AB1810" s="170"/>
    </row>
    <row r="1811" spans="28:28" x14ac:dyDescent="0.3">
      <c r="AB1811" s="170"/>
    </row>
    <row r="1812" spans="28:28" x14ac:dyDescent="0.3">
      <c r="AB1812" s="170"/>
    </row>
    <row r="1813" spans="28:28" x14ac:dyDescent="0.3">
      <c r="AB1813" s="170"/>
    </row>
    <row r="1814" spans="28:28" x14ac:dyDescent="0.3">
      <c r="AB1814" s="170"/>
    </row>
    <row r="1815" spans="28:28" x14ac:dyDescent="0.3">
      <c r="AB1815" s="170"/>
    </row>
    <row r="1816" spans="28:28" x14ac:dyDescent="0.3">
      <c r="AB1816" s="170"/>
    </row>
    <row r="1817" spans="28:28" x14ac:dyDescent="0.3">
      <c r="AB1817" s="170"/>
    </row>
    <row r="1818" spans="28:28" x14ac:dyDescent="0.3">
      <c r="AB1818" s="170"/>
    </row>
    <row r="1819" spans="28:28" x14ac:dyDescent="0.3">
      <c r="AB1819" s="170"/>
    </row>
    <row r="1820" spans="28:28" x14ac:dyDescent="0.3">
      <c r="AB1820" s="170"/>
    </row>
    <row r="1821" spans="28:28" x14ac:dyDescent="0.3">
      <c r="AB1821" s="170"/>
    </row>
    <row r="1822" spans="28:28" x14ac:dyDescent="0.3">
      <c r="AB1822" s="170"/>
    </row>
    <row r="1823" spans="28:28" x14ac:dyDescent="0.3">
      <c r="AB1823" s="170"/>
    </row>
    <row r="1824" spans="28:28" x14ac:dyDescent="0.3">
      <c r="AB1824" s="170"/>
    </row>
    <row r="1825" spans="28:28" x14ac:dyDescent="0.3">
      <c r="AB1825" s="170"/>
    </row>
    <row r="1826" spans="28:28" x14ac:dyDescent="0.3">
      <c r="AB1826" s="170"/>
    </row>
    <row r="1827" spans="28:28" x14ac:dyDescent="0.3">
      <c r="AB1827" s="170"/>
    </row>
    <row r="1828" spans="28:28" x14ac:dyDescent="0.3">
      <c r="AB1828" s="170"/>
    </row>
    <row r="1829" spans="28:28" x14ac:dyDescent="0.3">
      <c r="AB1829" s="170"/>
    </row>
    <row r="1830" spans="28:28" x14ac:dyDescent="0.3">
      <c r="AB1830" s="170"/>
    </row>
    <row r="1831" spans="28:28" x14ac:dyDescent="0.3">
      <c r="AB1831" s="170"/>
    </row>
    <row r="1832" spans="28:28" x14ac:dyDescent="0.3">
      <c r="AB1832" s="170"/>
    </row>
    <row r="1833" spans="28:28" x14ac:dyDescent="0.3">
      <c r="AB1833" s="170"/>
    </row>
    <row r="1834" spans="28:28" x14ac:dyDescent="0.3">
      <c r="AB1834" s="170"/>
    </row>
    <row r="1835" spans="28:28" x14ac:dyDescent="0.3">
      <c r="AB1835" s="170"/>
    </row>
    <row r="1836" spans="28:28" x14ac:dyDescent="0.3">
      <c r="AB1836" s="170"/>
    </row>
    <row r="1837" spans="28:28" x14ac:dyDescent="0.3">
      <c r="AB1837" s="170"/>
    </row>
    <row r="1838" spans="28:28" x14ac:dyDescent="0.3">
      <c r="AB1838" s="170"/>
    </row>
    <row r="1839" spans="28:28" x14ac:dyDescent="0.3">
      <c r="AB1839" s="170"/>
    </row>
    <row r="1840" spans="28:28" x14ac:dyDescent="0.3">
      <c r="AB1840" s="170"/>
    </row>
    <row r="1841" spans="28:28" x14ac:dyDescent="0.3">
      <c r="AB1841" s="170"/>
    </row>
    <row r="1842" spans="28:28" x14ac:dyDescent="0.3">
      <c r="AB1842" s="170"/>
    </row>
    <row r="1843" spans="28:28" x14ac:dyDescent="0.3">
      <c r="AB1843" s="170"/>
    </row>
    <row r="1844" spans="28:28" x14ac:dyDescent="0.3">
      <c r="AB1844" s="170"/>
    </row>
    <row r="1845" spans="28:28" x14ac:dyDescent="0.3">
      <c r="AB1845" s="170"/>
    </row>
    <row r="1846" spans="28:28" x14ac:dyDescent="0.3">
      <c r="AB1846" s="170"/>
    </row>
    <row r="1847" spans="28:28" x14ac:dyDescent="0.3">
      <c r="AB1847" s="170"/>
    </row>
    <row r="1848" spans="28:28" x14ac:dyDescent="0.3">
      <c r="AB1848" s="170"/>
    </row>
    <row r="1849" spans="28:28" x14ac:dyDescent="0.3">
      <c r="AB1849" s="170"/>
    </row>
    <row r="1850" spans="28:28" x14ac:dyDescent="0.3">
      <c r="AB1850" s="170"/>
    </row>
    <row r="1851" spans="28:28" x14ac:dyDescent="0.3">
      <c r="AB1851" s="170"/>
    </row>
    <row r="1852" spans="28:28" x14ac:dyDescent="0.3">
      <c r="AB1852" s="170"/>
    </row>
    <row r="1853" spans="28:28" x14ac:dyDescent="0.3">
      <c r="AB1853" s="170"/>
    </row>
    <row r="1854" spans="28:28" x14ac:dyDescent="0.3">
      <c r="AB1854" s="170"/>
    </row>
    <row r="1855" spans="28:28" x14ac:dyDescent="0.3">
      <c r="AB1855" s="170"/>
    </row>
    <row r="1856" spans="28:28" x14ac:dyDescent="0.3">
      <c r="AB1856" s="170"/>
    </row>
    <row r="1857" spans="28:28" x14ac:dyDescent="0.3">
      <c r="AB1857" s="170"/>
    </row>
    <row r="1858" spans="28:28" x14ac:dyDescent="0.3">
      <c r="AB1858" s="170"/>
    </row>
    <row r="1859" spans="28:28" x14ac:dyDescent="0.3">
      <c r="AB1859" s="170"/>
    </row>
    <row r="1860" spans="28:28" x14ac:dyDescent="0.3">
      <c r="AB1860" s="170"/>
    </row>
    <row r="1861" spans="28:28" x14ac:dyDescent="0.3">
      <c r="AB1861" s="170"/>
    </row>
    <row r="1862" spans="28:28" x14ac:dyDescent="0.3">
      <c r="AB1862" s="170"/>
    </row>
    <row r="1863" spans="28:28" x14ac:dyDescent="0.3">
      <c r="AB1863" s="170"/>
    </row>
    <row r="1864" spans="28:28" x14ac:dyDescent="0.3">
      <c r="AB1864" s="170"/>
    </row>
    <row r="1865" spans="28:28" x14ac:dyDescent="0.3">
      <c r="AB1865" s="170"/>
    </row>
    <row r="1866" spans="28:28" x14ac:dyDescent="0.3">
      <c r="AB1866" s="170"/>
    </row>
    <row r="1867" spans="28:28" x14ac:dyDescent="0.3">
      <c r="AB1867" s="170"/>
    </row>
    <row r="1868" spans="28:28" x14ac:dyDescent="0.3">
      <c r="AB1868" s="170"/>
    </row>
    <row r="1869" spans="28:28" x14ac:dyDescent="0.3">
      <c r="AB1869" s="170"/>
    </row>
    <row r="1870" spans="28:28" x14ac:dyDescent="0.3">
      <c r="AB1870" s="170"/>
    </row>
    <row r="1871" spans="28:28" x14ac:dyDescent="0.3">
      <c r="AB1871" s="170"/>
    </row>
    <row r="1872" spans="28:28" x14ac:dyDescent="0.3">
      <c r="AB1872" s="170"/>
    </row>
    <row r="1873" spans="28:28" x14ac:dyDescent="0.3">
      <c r="AB1873" s="170"/>
    </row>
    <row r="1874" spans="28:28" x14ac:dyDescent="0.3">
      <c r="AB1874" s="170"/>
    </row>
    <row r="1875" spans="28:28" x14ac:dyDescent="0.3">
      <c r="AB1875" s="170"/>
    </row>
    <row r="1876" spans="28:28" x14ac:dyDescent="0.3">
      <c r="AB1876" s="170"/>
    </row>
    <row r="1877" spans="28:28" x14ac:dyDescent="0.3">
      <c r="AB1877" s="170"/>
    </row>
    <row r="1878" spans="28:28" x14ac:dyDescent="0.3">
      <c r="AB1878" s="170"/>
    </row>
    <row r="1879" spans="28:28" x14ac:dyDescent="0.3">
      <c r="AB1879" s="170"/>
    </row>
    <row r="1880" spans="28:28" x14ac:dyDescent="0.3">
      <c r="AB1880" s="170"/>
    </row>
    <row r="1881" spans="28:28" x14ac:dyDescent="0.3">
      <c r="AB1881" s="170"/>
    </row>
    <row r="1882" spans="28:28" x14ac:dyDescent="0.3">
      <c r="AB1882" s="170"/>
    </row>
    <row r="1883" spans="28:28" x14ac:dyDescent="0.3">
      <c r="AB1883" s="170"/>
    </row>
    <row r="1884" spans="28:28" x14ac:dyDescent="0.3">
      <c r="AB1884" s="170"/>
    </row>
    <row r="1885" spans="28:28" x14ac:dyDescent="0.3">
      <c r="AB1885" s="170"/>
    </row>
    <row r="1886" spans="28:28" x14ac:dyDescent="0.3">
      <c r="AB1886" s="170"/>
    </row>
    <row r="1887" spans="28:28" x14ac:dyDescent="0.3">
      <c r="AB1887" s="170"/>
    </row>
    <row r="1888" spans="28:28" x14ac:dyDescent="0.3">
      <c r="AB1888" s="170"/>
    </row>
    <row r="1889" spans="28:28" x14ac:dyDescent="0.3">
      <c r="AB1889" s="170"/>
    </row>
    <row r="1890" spans="28:28" x14ac:dyDescent="0.3">
      <c r="AB1890" s="170"/>
    </row>
    <row r="1891" spans="28:28" x14ac:dyDescent="0.3">
      <c r="AB1891" s="170"/>
    </row>
    <row r="1892" spans="28:28" x14ac:dyDescent="0.3">
      <c r="AB1892" s="170"/>
    </row>
    <row r="1893" spans="28:28" x14ac:dyDescent="0.3">
      <c r="AB1893" s="170"/>
    </row>
    <row r="1894" spans="28:28" x14ac:dyDescent="0.3">
      <c r="AB1894" s="170"/>
    </row>
    <row r="1895" spans="28:28" x14ac:dyDescent="0.3">
      <c r="AB1895" s="170"/>
    </row>
    <row r="1896" spans="28:28" x14ac:dyDescent="0.3">
      <c r="AB1896" s="170"/>
    </row>
    <row r="1897" spans="28:28" x14ac:dyDescent="0.3">
      <c r="AB1897" s="170"/>
    </row>
    <row r="1898" spans="28:28" x14ac:dyDescent="0.3">
      <c r="AB1898" s="170"/>
    </row>
    <row r="1899" spans="28:28" x14ac:dyDescent="0.3">
      <c r="AB1899" s="170"/>
    </row>
    <row r="1900" spans="28:28" x14ac:dyDescent="0.3">
      <c r="AB1900" s="170"/>
    </row>
    <row r="1901" spans="28:28" x14ac:dyDescent="0.3">
      <c r="AB1901" s="170"/>
    </row>
    <row r="1902" spans="28:28" x14ac:dyDescent="0.3">
      <c r="AB1902" s="170"/>
    </row>
    <row r="1903" spans="28:28" x14ac:dyDescent="0.3">
      <c r="AB1903" s="170"/>
    </row>
    <row r="1904" spans="28:28" x14ac:dyDescent="0.3">
      <c r="AB1904" s="170"/>
    </row>
    <row r="1905" spans="28:28" x14ac:dyDescent="0.3">
      <c r="AB1905" s="170"/>
    </row>
    <row r="1906" spans="28:28" x14ac:dyDescent="0.3">
      <c r="AB1906" s="170"/>
    </row>
    <row r="1907" spans="28:28" x14ac:dyDescent="0.3">
      <c r="AB1907" s="170"/>
    </row>
    <row r="1908" spans="28:28" x14ac:dyDescent="0.3">
      <c r="AB1908" s="170"/>
    </row>
    <row r="1909" spans="28:28" x14ac:dyDescent="0.3">
      <c r="AB1909" s="170"/>
    </row>
    <row r="1910" spans="28:28" x14ac:dyDescent="0.3">
      <c r="AB1910" s="170"/>
    </row>
    <row r="1911" spans="28:28" x14ac:dyDescent="0.3">
      <c r="AB1911" s="170"/>
    </row>
    <row r="1912" spans="28:28" x14ac:dyDescent="0.3">
      <c r="AB1912" s="170"/>
    </row>
    <row r="1913" spans="28:28" x14ac:dyDescent="0.3">
      <c r="AB1913" s="170"/>
    </row>
    <row r="1914" spans="28:28" x14ac:dyDescent="0.3">
      <c r="AB1914" s="170"/>
    </row>
    <row r="1915" spans="28:28" x14ac:dyDescent="0.3">
      <c r="AB1915" s="170"/>
    </row>
    <row r="1916" spans="28:28" x14ac:dyDescent="0.3">
      <c r="AB1916" s="170"/>
    </row>
    <row r="1917" spans="28:28" x14ac:dyDescent="0.3">
      <c r="AB1917" s="170"/>
    </row>
    <row r="1918" spans="28:28" x14ac:dyDescent="0.3">
      <c r="AB1918" s="170"/>
    </row>
    <row r="1919" spans="28:28" x14ac:dyDescent="0.3">
      <c r="AB1919" s="170"/>
    </row>
    <row r="1920" spans="28:28" x14ac:dyDescent="0.3">
      <c r="AB1920" s="170"/>
    </row>
    <row r="1921" spans="28:28" x14ac:dyDescent="0.3">
      <c r="AB1921" s="170"/>
    </row>
    <row r="1922" spans="28:28" x14ac:dyDescent="0.3">
      <c r="AB1922" s="170"/>
    </row>
    <row r="1923" spans="28:28" x14ac:dyDescent="0.3">
      <c r="AB1923" s="170"/>
    </row>
    <row r="1924" spans="28:28" x14ac:dyDescent="0.3">
      <c r="AB1924" s="170"/>
    </row>
    <row r="1925" spans="28:28" x14ac:dyDescent="0.3">
      <c r="AB1925" s="170"/>
    </row>
    <row r="1926" spans="28:28" x14ac:dyDescent="0.3">
      <c r="AB1926" s="170"/>
    </row>
    <row r="1927" spans="28:28" x14ac:dyDescent="0.3">
      <c r="AB1927" s="170"/>
    </row>
    <row r="1928" spans="28:28" x14ac:dyDescent="0.3">
      <c r="AB1928" s="170"/>
    </row>
    <row r="1929" spans="28:28" x14ac:dyDescent="0.3">
      <c r="AB1929" s="170"/>
    </row>
    <row r="1930" spans="28:28" x14ac:dyDescent="0.3">
      <c r="AB1930" s="170"/>
    </row>
    <row r="1931" spans="28:28" x14ac:dyDescent="0.3">
      <c r="AB1931" s="170"/>
    </row>
    <row r="1932" spans="28:28" x14ac:dyDescent="0.3">
      <c r="AB1932" s="170"/>
    </row>
    <row r="1933" spans="28:28" x14ac:dyDescent="0.3">
      <c r="AB1933" s="170"/>
    </row>
    <row r="1934" spans="28:28" x14ac:dyDescent="0.3">
      <c r="AB1934" s="170"/>
    </row>
    <row r="1935" spans="28:28" x14ac:dyDescent="0.3">
      <c r="AB1935" s="170"/>
    </row>
    <row r="1936" spans="28:28" x14ac:dyDescent="0.3">
      <c r="AB1936" s="170"/>
    </row>
    <row r="1937" spans="28:28" x14ac:dyDescent="0.3">
      <c r="AB1937" s="170"/>
    </row>
    <row r="1938" spans="28:28" x14ac:dyDescent="0.3">
      <c r="AB1938" s="170"/>
    </row>
    <row r="1939" spans="28:28" x14ac:dyDescent="0.3">
      <c r="AB1939" s="170"/>
    </row>
    <row r="1940" spans="28:28" x14ac:dyDescent="0.3">
      <c r="AB1940" s="170"/>
    </row>
    <row r="1941" spans="28:28" x14ac:dyDescent="0.3">
      <c r="AB1941" s="170"/>
    </row>
    <row r="1942" spans="28:28" x14ac:dyDescent="0.3">
      <c r="AB1942" s="170"/>
    </row>
    <row r="1943" spans="28:28" x14ac:dyDescent="0.3">
      <c r="AB1943" s="170"/>
    </row>
    <row r="1944" spans="28:28" x14ac:dyDescent="0.3">
      <c r="AB1944" s="170"/>
    </row>
    <row r="1945" spans="28:28" x14ac:dyDescent="0.3">
      <c r="AB1945" s="170"/>
    </row>
    <row r="1946" spans="28:28" x14ac:dyDescent="0.3">
      <c r="AB1946" s="170"/>
    </row>
    <row r="1947" spans="28:28" x14ac:dyDescent="0.3">
      <c r="AB1947" s="170"/>
    </row>
    <row r="1948" spans="28:28" x14ac:dyDescent="0.3">
      <c r="AB1948" s="170"/>
    </row>
    <row r="1949" spans="28:28" x14ac:dyDescent="0.3">
      <c r="AB1949" s="170"/>
    </row>
    <row r="1950" spans="28:28" x14ac:dyDescent="0.3">
      <c r="AB1950" s="170"/>
    </row>
    <row r="1951" spans="28:28" x14ac:dyDescent="0.3">
      <c r="AB1951" s="170"/>
    </row>
    <row r="1952" spans="28:28" x14ac:dyDescent="0.3">
      <c r="AB1952" s="170"/>
    </row>
    <row r="1953" spans="28:28" x14ac:dyDescent="0.3">
      <c r="AB1953" s="170"/>
    </row>
    <row r="1954" spans="28:28" x14ac:dyDescent="0.3">
      <c r="AB1954" s="170"/>
    </row>
    <row r="1955" spans="28:28" x14ac:dyDescent="0.3">
      <c r="AB1955" s="170"/>
    </row>
    <row r="1956" spans="28:28" x14ac:dyDescent="0.3">
      <c r="AB1956" s="170"/>
    </row>
    <row r="1957" spans="28:28" x14ac:dyDescent="0.3">
      <c r="AB1957" s="170"/>
    </row>
    <row r="1958" spans="28:28" x14ac:dyDescent="0.3">
      <c r="AB1958" s="170"/>
    </row>
    <row r="1959" spans="28:28" x14ac:dyDescent="0.3">
      <c r="AB1959" s="170"/>
    </row>
    <row r="1960" spans="28:28" x14ac:dyDescent="0.3">
      <c r="AB1960" s="170"/>
    </row>
    <row r="1961" spans="28:28" x14ac:dyDescent="0.3">
      <c r="AB1961" s="170"/>
    </row>
    <row r="1962" spans="28:28" x14ac:dyDescent="0.3">
      <c r="AB1962" s="170"/>
    </row>
    <row r="1963" spans="28:28" x14ac:dyDescent="0.3">
      <c r="AB1963" s="170"/>
    </row>
    <row r="1964" spans="28:28" x14ac:dyDescent="0.3">
      <c r="AB1964" s="170"/>
    </row>
    <row r="1965" spans="28:28" x14ac:dyDescent="0.3">
      <c r="AB1965" s="170"/>
    </row>
    <row r="1966" spans="28:28" x14ac:dyDescent="0.3">
      <c r="AB1966" s="170"/>
    </row>
    <row r="1967" spans="28:28" x14ac:dyDescent="0.3">
      <c r="AB1967" s="170"/>
    </row>
    <row r="1968" spans="28:28" x14ac:dyDescent="0.3">
      <c r="AB1968" s="170"/>
    </row>
    <row r="1969" spans="28:28" x14ac:dyDescent="0.3">
      <c r="AB1969" s="170"/>
    </row>
    <row r="1970" spans="28:28" x14ac:dyDescent="0.3">
      <c r="AB1970" s="170"/>
    </row>
    <row r="1971" spans="28:28" x14ac:dyDescent="0.3">
      <c r="AB1971" s="170"/>
    </row>
    <row r="1972" spans="28:28" x14ac:dyDescent="0.3">
      <c r="AB1972" s="170"/>
    </row>
    <row r="1973" spans="28:28" x14ac:dyDescent="0.3">
      <c r="AB1973" s="170"/>
    </row>
    <row r="1974" spans="28:28" x14ac:dyDescent="0.3">
      <c r="AB1974" s="170"/>
    </row>
    <row r="1975" spans="28:28" x14ac:dyDescent="0.3">
      <c r="AB1975" s="170"/>
    </row>
    <row r="1976" spans="28:28" x14ac:dyDescent="0.3">
      <c r="AB1976" s="170"/>
    </row>
    <row r="1977" spans="28:28" x14ac:dyDescent="0.3">
      <c r="AB1977" s="170"/>
    </row>
    <row r="1978" spans="28:28" x14ac:dyDescent="0.3">
      <c r="AB1978" s="170"/>
    </row>
    <row r="1979" spans="28:28" x14ac:dyDescent="0.3">
      <c r="AB1979" s="170"/>
    </row>
    <row r="1980" spans="28:28" x14ac:dyDescent="0.3">
      <c r="AB1980" s="170"/>
    </row>
    <row r="1981" spans="28:28" x14ac:dyDescent="0.3">
      <c r="AB1981" s="170"/>
    </row>
    <row r="1982" spans="28:28" x14ac:dyDescent="0.3">
      <c r="AB1982" s="170"/>
    </row>
    <row r="1983" spans="28:28" x14ac:dyDescent="0.3">
      <c r="AB1983" s="170"/>
    </row>
    <row r="1984" spans="28:28" x14ac:dyDescent="0.3">
      <c r="AB1984" s="170"/>
    </row>
    <row r="1985" spans="28:28" x14ac:dyDescent="0.3">
      <c r="AB1985" s="170"/>
    </row>
    <row r="1986" spans="28:28" x14ac:dyDescent="0.3">
      <c r="AB1986" s="170"/>
    </row>
    <row r="1987" spans="28:28" x14ac:dyDescent="0.3">
      <c r="AB1987" s="170"/>
    </row>
    <row r="1988" spans="28:28" x14ac:dyDescent="0.3">
      <c r="AB1988" s="170"/>
    </row>
    <row r="1989" spans="28:28" x14ac:dyDescent="0.3">
      <c r="AB1989" s="170"/>
    </row>
    <row r="1990" spans="28:28" x14ac:dyDescent="0.3">
      <c r="AB1990" s="170"/>
    </row>
    <row r="1991" spans="28:28" x14ac:dyDescent="0.3">
      <c r="AB1991" s="170"/>
    </row>
    <row r="1992" spans="28:28" x14ac:dyDescent="0.3">
      <c r="AB1992" s="170"/>
    </row>
    <row r="1993" spans="28:28" x14ac:dyDescent="0.3">
      <c r="AB1993" s="170"/>
    </row>
    <row r="1994" spans="28:28" x14ac:dyDescent="0.3">
      <c r="AB1994" s="170"/>
    </row>
    <row r="1995" spans="28:28" x14ac:dyDescent="0.3">
      <c r="AB1995" s="170"/>
    </row>
    <row r="1996" spans="28:28" x14ac:dyDescent="0.3">
      <c r="AB1996" s="170"/>
    </row>
    <row r="1997" spans="28:28" x14ac:dyDescent="0.3">
      <c r="AB1997" s="170"/>
    </row>
    <row r="1998" spans="28:28" x14ac:dyDescent="0.3">
      <c r="AB1998" s="170"/>
    </row>
    <row r="1999" spans="28:28" x14ac:dyDescent="0.3">
      <c r="AB1999" s="170"/>
    </row>
    <row r="2000" spans="28:28" x14ac:dyDescent="0.3">
      <c r="AB2000" s="170"/>
    </row>
    <row r="2001" spans="28:28" x14ac:dyDescent="0.3">
      <c r="AB2001" s="170"/>
    </row>
    <row r="2002" spans="28:28" x14ac:dyDescent="0.3">
      <c r="AB2002" s="170"/>
    </row>
    <row r="2003" spans="28:28" x14ac:dyDescent="0.3">
      <c r="AB2003" s="170"/>
    </row>
    <row r="2004" spans="28:28" x14ac:dyDescent="0.3">
      <c r="AB2004" s="170"/>
    </row>
    <row r="2005" spans="28:28" x14ac:dyDescent="0.3">
      <c r="AB2005" s="170"/>
    </row>
    <row r="2006" spans="28:28" x14ac:dyDescent="0.3">
      <c r="AB2006" s="170"/>
    </row>
    <row r="2007" spans="28:28" x14ac:dyDescent="0.3">
      <c r="AB2007" s="170"/>
    </row>
    <row r="2008" spans="28:28" x14ac:dyDescent="0.3">
      <c r="AB2008" s="170"/>
    </row>
    <row r="2009" spans="28:28" x14ac:dyDescent="0.3">
      <c r="AB2009" s="170"/>
    </row>
    <row r="2010" spans="28:28" x14ac:dyDescent="0.3">
      <c r="AB2010" s="170"/>
    </row>
    <row r="2011" spans="28:28" x14ac:dyDescent="0.3">
      <c r="AB2011" s="170"/>
    </row>
    <row r="2012" spans="28:28" x14ac:dyDescent="0.3">
      <c r="AB2012" s="170"/>
    </row>
    <row r="2013" spans="28:28" x14ac:dyDescent="0.3">
      <c r="AB2013" s="170"/>
    </row>
    <row r="2014" spans="28:28" x14ac:dyDescent="0.3">
      <c r="AB2014" s="170"/>
    </row>
    <row r="2015" spans="28:28" x14ac:dyDescent="0.3">
      <c r="AB2015" s="170"/>
    </row>
    <row r="2016" spans="28:28" x14ac:dyDescent="0.3">
      <c r="AB2016" s="170"/>
    </row>
    <row r="2017" spans="28:28" x14ac:dyDescent="0.3">
      <c r="AB2017" s="170"/>
    </row>
    <row r="2018" spans="28:28" x14ac:dyDescent="0.3">
      <c r="AB2018" s="170"/>
    </row>
    <row r="2019" spans="28:28" x14ac:dyDescent="0.3">
      <c r="AB2019" s="170"/>
    </row>
    <row r="2020" spans="28:28" x14ac:dyDescent="0.3">
      <c r="AB2020" s="170"/>
    </row>
    <row r="2021" spans="28:28" x14ac:dyDescent="0.3">
      <c r="AB2021" s="170"/>
    </row>
    <row r="2022" spans="28:28" x14ac:dyDescent="0.3">
      <c r="AB2022" s="170"/>
    </row>
    <row r="2023" spans="28:28" x14ac:dyDescent="0.3">
      <c r="AB2023" s="170"/>
    </row>
    <row r="2024" spans="28:28" x14ac:dyDescent="0.3">
      <c r="AB2024" s="170"/>
    </row>
    <row r="2025" spans="28:28" x14ac:dyDescent="0.3">
      <c r="AB2025" s="170"/>
    </row>
    <row r="2026" spans="28:28" x14ac:dyDescent="0.3">
      <c r="AB2026" s="170"/>
    </row>
    <row r="2027" spans="28:28" x14ac:dyDescent="0.3">
      <c r="AB2027" s="170"/>
    </row>
    <row r="2028" spans="28:28" x14ac:dyDescent="0.3">
      <c r="AB2028" s="170"/>
    </row>
    <row r="2029" spans="28:28" x14ac:dyDescent="0.3">
      <c r="AB2029" s="170"/>
    </row>
    <row r="2030" spans="28:28" x14ac:dyDescent="0.3">
      <c r="AB2030" s="170"/>
    </row>
    <row r="2031" spans="28:28" x14ac:dyDescent="0.3">
      <c r="AB2031" s="170"/>
    </row>
    <row r="2032" spans="28:28" x14ac:dyDescent="0.3">
      <c r="AB2032" s="170"/>
    </row>
    <row r="2033" spans="28:28" x14ac:dyDescent="0.3">
      <c r="AB2033" s="170"/>
    </row>
    <row r="2034" spans="28:28" x14ac:dyDescent="0.3">
      <c r="AB2034" s="170"/>
    </row>
    <row r="2035" spans="28:28" x14ac:dyDescent="0.3">
      <c r="AB2035" s="170"/>
    </row>
    <row r="2036" spans="28:28" x14ac:dyDescent="0.3">
      <c r="AB2036" s="170"/>
    </row>
    <row r="2037" spans="28:28" x14ac:dyDescent="0.3">
      <c r="AB2037" s="170"/>
    </row>
    <row r="2038" spans="28:28" x14ac:dyDescent="0.3">
      <c r="AB2038" s="170"/>
    </row>
    <row r="2039" spans="28:28" x14ac:dyDescent="0.3">
      <c r="AB2039" s="170"/>
    </row>
    <row r="2040" spans="28:28" x14ac:dyDescent="0.3">
      <c r="AB2040" s="170"/>
    </row>
    <row r="2041" spans="28:28" x14ac:dyDescent="0.3">
      <c r="AB2041" s="170"/>
    </row>
    <row r="2042" spans="28:28" x14ac:dyDescent="0.3">
      <c r="AB2042" s="170"/>
    </row>
    <row r="2043" spans="28:28" x14ac:dyDescent="0.3">
      <c r="AB2043" s="170"/>
    </row>
    <row r="2044" spans="28:28" x14ac:dyDescent="0.3">
      <c r="AB2044" s="170"/>
    </row>
    <row r="2045" spans="28:28" x14ac:dyDescent="0.3">
      <c r="AB2045" s="170"/>
    </row>
    <row r="2046" spans="28:28" x14ac:dyDescent="0.3">
      <c r="AB2046" s="170"/>
    </row>
    <row r="2047" spans="28:28" x14ac:dyDescent="0.3">
      <c r="AB2047" s="170"/>
    </row>
    <row r="2048" spans="28:28" x14ac:dyDescent="0.3">
      <c r="AB2048" s="170"/>
    </row>
    <row r="2049" spans="28:28" x14ac:dyDescent="0.3">
      <c r="AB2049" s="170"/>
    </row>
    <row r="2050" spans="28:28" x14ac:dyDescent="0.3">
      <c r="AB2050" s="170"/>
    </row>
    <row r="2051" spans="28:28" x14ac:dyDescent="0.3">
      <c r="AB2051" s="170"/>
    </row>
    <row r="2052" spans="28:28" x14ac:dyDescent="0.3">
      <c r="AB2052" s="170"/>
    </row>
    <row r="2053" spans="28:28" x14ac:dyDescent="0.3">
      <c r="AB2053" s="170"/>
    </row>
    <row r="2054" spans="28:28" x14ac:dyDescent="0.3">
      <c r="AB2054" s="170"/>
    </row>
    <row r="2055" spans="28:28" x14ac:dyDescent="0.3">
      <c r="AB2055" s="170"/>
    </row>
    <row r="2056" spans="28:28" x14ac:dyDescent="0.3">
      <c r="AB2056" s="170"/>
    </row>
    <row r="2057" spans="28:28" x14ac:dyDescent="0.3">
      <c r="AB2057" s="170"/>
    </row>
    <row r="2058" spans="28:28" x14ac:dyDescent="0.3">
      <c r="AB2058" s="170"/>
    </row>
    <row r="2059" spans="28:28" x14ac:dyDescent="0.3">
      <c r="AB2059" s="170"/>
    </row>
    <row r="2060" spans="28:28" x14ac:dyDescent="0.3">
      <c r="AB2060" s="170"/>
    </row>
    <row r="2061" spans="28:28" x14ac:dyDescent="0.3">
      <c r="AB2061" s="170"/>
    </row>
    <row r="2062" spans="28:28" x14ac:dyDescent="0.3">
      <c r="AB2062" s="170"/>
    </row>
    <row r="2063" spans="28:28" x14ac:dyDescent="0.3">
      <c r="AB2063" s="170"/>
    </row>
    <row r="2064" spans="28:28" x14ac:dyDescent="0.3">
      <c r="AB2064" s="170"/>
    </row>
    <row r="2065" spans="28:28" x14ac:dyDescent="0.3">
      <c r="AB2065" s="170"/>
    </row>
    <row r="2066" spans="28:28" x14ac:dyDescent="0.3">
      <c r="AB2066" s="170"/>
    </row>
    <row r="2067" spans="28:28" x14ac:dyDescent="0.3">
      <c r="AB2067" s="170"/>
    </row>
    <row r="2068" spans="28:28" x14ac:dyDescent="0.3">
      <c r="AB2068" s="170"/>
    </row>
    <row r="2069" spans="28:28" x14ac:dyDescent="0.3">
      <c r="AB2069" s="170"/>
    </row>
    <row r="2070" spans="28:28" x14ac:dyDescent="0.3">
      <c r="AB2070" s="170"/>
    </row>
    <row r="2071" spans="28:28" x14ac:dyDescent="0.3">
      <c r="AB2071" s="170"/>
    </row>
    <row r="2072" spans="28:28" x14ac:dyDescent="0.3">
      <c r="AB2072" s="170"/>
    </row>
    <row r="2073" spans="28:28" x14ac:dyDescent="0.3">
      <c r="AB2073" s="170"/>
    </row>
    <row r="2074" spans="28:28" x14ac:dyDescent="0.3">
      <c r="AB2074" s="170"/>
    </row>
    <row r="2075" spans="28:28" x14ac:dyDescent="0.3">
      <c r="AB2075" s="170"/>
    </row>
    <row r="2076" spans="28:28" x14ac:dyDescent="0.3">
      <c r="AB2076" s="170"/>
    </row>
    <row r="2077" spans="28:28" x14ac:dyDescent="0.3">
      <c r="AB2077" s="170"/>
    </row>
    <row r="2078" spans="28:28" x14ac:dyDescent="0.3">
      <c r="AB2078" s="170"/>
    </row>
    <row r="2079" spans="28:28" x14ac:dyDescent="0.3">
      <c r="AB2079" s="170"/>
    </row>
    <row r="2080" spans="28:28" x14ac:dyDescent="0.3">
      <c r="AB2080" s="170"/>
    </row>
    <row r="2081" spans="28:28" x14ac:dyDescent="0.3">
      <c r="AB2081" s="170"/>
    </row>
    <row r="2082" spans="28:28" x14ac:dyDescent="0.3">
      <c r="AB2082" s="170"/>
    </row>
    <row r="2083" spans="28:28" x14ac:dyDescent="0.3">
      <c r="AB2083" s="170"/>
    </row>
    <row r="2084" spans="28:28" x14ac:dyDescent="0.3">
      <c r="AB2084" s="170"/>
    </row>
    <row r="2085" spans="28:28" x14ac:dyDescent="0.3">
      <c r="AB2085" s="170"/>
    </row>
    <row r="2086" spans="28:28" x14ac:dyDescent="0.3">
      <c r="AB2086" s="170"/>
    </row>
    <row r="2087" spans="28:28" x14ac:dyDescent="0.3">
      <c r="AB2087" s="170"/>
    </row>
    <row r="2088" spans="28:28" x14ac:dyDescent="0.3">
      <c r="AB2088" s="170"/>
    </row>
    <row r="2089" spans="28:28" x14ac:dyDescent="0.3">
      <c r="AB2089" s="170"/>
    </row>
    <row r="2090" spans="28:28" x14ac:dyDescent="0.3">
      <c r="AB2090" s="170"/>
    </row>
    <row r="2091" spans="28:28" x14ac:dyDescent="0.3">
      <c r="AB2091" s="170"/>
    </row>
    <row r="2092" spans="28:28" x14ac:dyDescent="0.3">
      <c r="AB2092" s="170"/>
    </row>
    <row r="2093" spans="28:28" x14ac:dyDescent="0.3">
      <c r="AB2093" s="170"/>
    </row>
    <row r="2094" spans="28:28" x14ac:dyDescent="0.3">
      <c r="AB2094" s="170"/>
    </row>
    <row r="2095" spans="28:28" x14ac:dyDescent="0.3">
      <c r="AB2095" s="170"/>
    </row>
    <row r="2096" spans="28:28" x14ac:dyDescent="0.3">
      <c r="AB2096" s="170"/>
    </row>
    <row r="2097" spans="28:28" x14ac:dyDescent="0.3">
      <c r="AB2097" s="170"/>
    </row>
    <row r="2098" spans="28:28" x14ac:dyDescent="0.3">
      <c r="AB2098" s="170"/>
    </row>
    <row r="2099" spans="28:28" x14ac:dyDescent="0.3">
      <c r="AB2099" s="170"/>
    </row>
    <row r="2100" spans="28:28" x14ac:dyDescent="0.3">
      <c r="AB2100" s="170"/>
    </row>
    <row r="2101" spans="28:28" x14ac:dyDescent="0.3">
      <c r="AB2101" s="170"/>
    </row>
    <row r="2102" spans="28:28" x14ac:dyDescent="0.3">
      <c r="AB2102" s="170"/>
    </row>
    <row r="2103" spans="28:28" x14ac:dyDescent="0.3">
      <c r="AB2103" s="170"/>
    </row>
    <row r="2104" spans="28:28" x14ac:dyDescent="0.3">
      <c r="AB2104" s="170"/>
    </row>
    <row r="2105" spans="28:28" x14ac:dyDescent="0.3">
      <c r="AB2105" s="170"/>
    </row>
    <row r="2106" spans="28:28" x14ac:dyDescent="0.3">
      <c r="AB2106" s="170"/>
    </row>
    <row r="2107" spans="28:28" x14ac:dyDescent="0.3">
      <c r="AB2107" s="170"/>
    </row>
    <row r="2108" spans="28:28" x14ac:dyDescent="0.3">
      <c r="AB2108" s="170"/>
    </row>
    <row r="2109" spans="28:28" x14ac:dyDescent="0.3">
      <c r="AB2109" s="170"/>
    </row>
    <row r="2110" spans="28:28" x14ac:dyDescent="0.3">
      <c r="AB2110" s="170"/>
    </row>
    <row r="2111" spans="28:28" x14ac:dyDescent="0.3">
      <c r="AB2111" s="170"/>
    </row>
    <row r="2112" spans="28:28" x14ac:dyDescent="0.3">
      <c r="AB2112" s="170"/>
    </row>
    <row r="2113" spans="28:28" x14ac:dyDescent="0.3">
      <c r="AB2113" s="170"/>
    </row>
    <row r="2114" spans="28:28" x14ac:dyDescent="0.3">
      <c r="AB2114" s="170"/>
    </row>
    <row r="2115" spans="28:28" x14ac:dyDescent="0.3">
      <c r="AB2115" s="170"/>
    </row>
    <row r="2116" spans="28:28" x14ac:dyDescent="0.3">
      <c r="AB2116" s="170"/>
    </row>
    <row r="2117" spans="28:28" x14ac:dyDescent="0.3">
      <c r="AB2117" s="170"/>
    </row>
    <row r="2118" spans="28:28" x14ac:dyDescent="0.3">
      <c r="AB2118" s="170"/>
    </row>
    <row r="2119" spans="28:28" x14ac:dyDescent="0.3">
      <c r="AB2119" s="170"/>
    </row>
    <row r="2120" spans="28:28" x14ac:dyDescent="0.3">
      <c r="AB2120" s="170"/>
    </row>
    <row r="2121" spans="28:28" x14ac:dyDescent="0.3">
      <c r="AB2121" s="170"/>
    </row>
    <row r="2122" spans="28:28" x14ac:dyDescent="0.3">
      <c r="AB2122" s="170"/>
    </row>
    <row r="2123" spans="28:28" x14ac:dyDescent="0.3">
      <c r="AB2123" s="170"/>
    </row>
    <row r="2124" spans="28:28" x14ac:dyDescent="0.3">
      <c r="AB2124" s="170"/>
    </row>
    <row r="2125" spans="28:28" x14ac:dyDescent="0.3">
      <c r="AB2125" s="170"/>
    </row>
    <row r="2126" spans="28:28" x14ac:dyDescent="0.3">
      <c r="AB2126" s="170"/>
    </row>
    <row r="2127" spans="28:28" x14ac:dyDescent="0.3">
      <c r="AB2127" s="170"/>
    </row>
    <row r="2128" spans="28:28" x14ac:dyDescent="0.3">
      <c r="AB2128" s="170"/>
    </row>
    <row r="2129" spans="28:28" x14ac:dyDescent="0.3">
      <c r="AB2129" s="170"/>
    </row>
    <row r="2130" spans="28:28" x14ac:dyDescent="0.3">
      <c r="AB2130" s="170"/>
    </row>
    <row r="2131" spans="28:28" x14ac:dyDescent="0.3">
      <c r="AB2131" s="170"/>
    </row>
    <row r="2132" spans="28:28" x14ac:dyDescent="0.3">
      <c r="AB2132" s="170"/>
    </row>
    <row r="2133" spans="28:28" x14ac:dyDescent="0.3">
      <c r="AB2133" s="170"/>
    </row>
    <row r="2134" spans="28:28" x14ac:dyDescent="0.3">
      <c r="AB2134" s="170"/>
    </row>
    <row r="2135" spans="28:28" x14ac:dyDescent="0.3">
      <c r="AB2135" s="170"/>
    </row>
    <row r="2136" spans="28:28" x14ac:dyDescent="0.3">
      <c r="AB2136" s="170"/>
    </row>
    <row r="2137" spans="28:28" x14ac:dyDescent="0.3">
      <c r="AB2137" s="170"/>
    </row>
    <row r="2138" spans="28:28" x14ac:dyDescent="0.3">
      <c r="AB2138" s="170"/>
    </row>
    <row r="2139" spans="28:28" x14ac:dyDescent="0.3">
      <c r="AB2139" s="170"/>
    </row>
    <row r="2140" spans="28:28" x14ac:dyDescent="0.3">
      <c r="AB2140" s="170"/>
    </row>
    <row r="2141" spans="28:28" x14ac:dyDescent="0.3">
      <c r="AB2141" s="170"/>
    </row>
    <row r="2142" spans="28:28" x14ac:dyDescent="0.3">
      <c r="AB2142" s="170"/>
    </row>
    <row r="2143" spans="28:28" x14ac:dyDescent="0.3">
      <c r="AB2143" s="170"/>
    </row>
    <row r="2144" spans="28:28" x14ac:dyDescent="0.3">
      <c r="AB2144" s="170"/>
    </row>
    <row r="2145" spans="28:28" x14ac:dyDescent="0.3">
      <c r="AB2145" s="170"/>
    </row>
    <row r="2146" spans="28:28" x14ac:dyDescent="0.3">
      <c r="AB2146" s="170"/>
    </row>
    <row r="2147" spans="28:28" x14ac:dyDescent="0.3">
      <c r="AB2147" s="170"/>
    </row>
    <row r="2148" spans="28:28" x14ac:dyDescent="0.3">
      <c r="AB2148" s="170"/>
    </row>
    <row r="2149" spans="28:28" x14ac:dyDescent="0.3">
      <c r="AB2149" s="170"/>
    </row>
    <row r="2150" spans="28:28" x14ac:dyDescent="0.3">
      <c r="AB2150" s="170"/>
    </row>
    <row r="2151" spans="28:28" x14ac:dyDescent="0.3">
      <c r="AB2151" s="170"/>
    </row>
    <row r="2152" spans="28:28" x14ac:dyDescent="0.3">
      <c r="AB2152" s="170"/>
    </row>
    <row r="2153" spans="28:28" x14ac:dyDescent="0.3">
      <c r="AB2153" s="170"/>
    </row>
    <row r="2154" spans="28:28" x14ac:dyDescent="0.3">
      <c r="AB2154" s="170"/>
    </row>
    <row r="2155" spans="28:28" x14ac:dyDescent="0.3">
      <c r="AB2155" s="170"/>
    </row>
    <row r="2156" spans="28:28" x14ac:dyDescent="0.3">
      <c r="AB2156" s="170"/>
    </row>
    <row r="2157" spans="28:28" x14ac:dyDescent="0.3">
      <c r="AB2157" s="170"/>
    </row>
    <row r="2158" spans="28:28" x14ac:dyDescent="0.3">
      <c r="AB2158" s="170"/>
    </row>
    <row r="2159" spans="28:28" x14ac:dyDescent="0.3">
      <c r="AB2159" s="170"/>
    </row>
    <row r="2160" spans="28:28" x14ac:dyDescent="0.3">
      <c r="AB2160" s="170"/>
    </row>
    <row r="2161" spans="28:28" x14ac:dyDescent="0.3">
      <c r="AB2161" s="170"/>
    </row>
    <row r="2162" spans="28:28" x14ac:dyDescent="0.3">
      <c r="AB2162" s="170"/>
    </row>
    <row r="2163" spans="28:28" x14ac:dyDescent="0.3">
      <c r="AB2163" s="170"/>
    </row>
    <row r="2164" spans="28:28" x14ac:dyDescent="0.3">
      <c r="AB2164" s="170"/>
    </row>
    <row r="2165" spans="28:28" x14ac:dyDescent="0.3">
      <c r="AB2165" s="170"/>
    </row>
    <row r="2166" spans="28:28" x14ac:dyDescent="0.3">
      <c r="AB2166" s="170"/>
    </row>
    <row r="2167" spans="28:28" x14ac:dyDescent="0.3">
      <c r="AB2167" s="170"/>
    </row>
    <row r="2168" spans="28:28" x14ac:dyDescent="0.3">
      <c r="AB2168" s="170"/>
    </row>
    <row r="2169" spans="28:28" x14ac:dyDescent="0.3">
      <c r="AB2169" s="170"/>
    </row>
    <row r="2170" spans="28:28" x14ac:dyDescent="0.3">
      <c r="AB2170" s="170"/>
    </row>
    <row r="2171" spans="28:28" x14ac:dyDescent="0.3">
      <c r="AB2171" s="170"/>
    </row>
    <row r="2172" spans="28:28" x14ac:dyDescent="0.3">
      <c r="AB2172" s="170"/>
    </row>
    <row r="2173" spans="28:28" x14ac:dyDescent="0.3">
      <c r="AB2173" s="170"/>
    </row>
    <row r="2174" spans="28:28" x14ac:dyDescent="0.3">
      <c r="AB2174" s="170"/>
    </row>
    <row r="2175" spans="28:28" x14ac:dyDescent="0.3">
      <c r="AB2175" s="170"/>
    </row>
    <row r="2176" spans="28:28" x14ac:dyDescent="0.3">
      <c r="AB2176" s="170"/>
    </row>
    <row r="2177" spans="28:28" x14ac:dyDescent="0.3">
      <c r="AB2177" s="170"/>
    </row>
    <row r="2178" spans="28:28" x14ac:dyDescent="0.3">
      <c r="AB2178" s="170"/>
    </row>
    <row r="2179" spans="28:28" x14ac:dyDescent="0.3">
      <c r="AB2179" s="170"/>
    </row>
    <row r="2180" spans="28:28" x14ac:dyDescent="0.3">
      <c r="AB2180" s="170"/>
    </row>
    <row r="2181" spans="28:28" x14ac:dyDescent="0.3">
      <c r="AB2181" s="170"/>
    </row>
    <row r="2182" spans="28:28" x14ac:dyDescent="0.3">
      <c r="AB2182" s="170"/>
    </row>
    <row r="2183" spans="28:28" x14ac:dyDescent="0.3">
      <c r="AB2183" s="170"/>
    </row>
    <row r="2184" spans="28:28" x14ac:dyDescent="0.3">
      <c r="AB2184" s="170"/>
    </row>
    <row r="2185" spans="28:28" x14ac:dyDescent="0.3">
      <c r="AB2185" s="170"/>
    </row>
    <row r="2186" spans="28:28" x14ac:dyDescent="0.3">
      <c r="AB2186" s="170"/>
    </row>
    <row r="2187" spans="28:28" x14ac:dyDescent="0.3">
      <c r="AB2187" s="170"/>
    </row>
    <row r="2188" spans="28:28" x14ac:dyDescent="0.3">
      <c r="AB2188" s="170"/>
    </row>
    <row r="2189" spans="28:28" x14ac:dyDescent="0.3">
      <c r="AB2189" s="170"/>
    </row>
    <row r="2190" spans="28:28" x14ac:dyDescent="0.3">
      <c r="AB2190" s="170"/>
    </row>
    <row r="2191" spans="28:28" x14ac:dyDescent="0.3">
      <c r="AB2191" s="170"/>
    </row>
    <row r="2192" spans="28:28" x14ac:dyDescent="0.3">
      <c r="AB2192" s="170"/>
    </row>
    <row r="2193" spans="28:28" x14ac:dyDescent="0.3">
      <c r="AB2193" s="170"/>
    </row>
    <row r="2194" spans="28:28" x14ac:dyDescent="0.3">
      <c r="AB2194" s="170"/>
    </row>
    <row r="2195" spans="28:28" x14ac:dyDescent="0.3">
      <c r="AB2195" s="170"/>
    </row>
    <row r="2196" spans="28:28" x14ac:dyDescent="0.3">
      <c r="AB2196" s="170"/>
    </row>
    <row r="2197" spans="28:28" x14ac:dyDescent="0.3">
      <c r="AB2197" s="170"/>
    </row>
    <row r="2198" spans="28:28" x14ac:dyDescent="0.3">
      <c r="AB2198" s="170"/>
    </row>
    <row r="2199" spans="28:28" x14ac:dyDescent="0.3">
      <c r="AB2199" s="170"/>
    </row>
    <row r="2200" spans="28:28" x14ac:dyDescent="0.3">
      <c r="AB2200" s="170"/>
    </row>
    <row r="2201" spans="28:28" x14ac:dyDescent="0.3">
      <c r="AB2201" s="170"/>
    </row>
    <row r="2202" spans="28:28" x14ac:dyDescent="0.3">
      <c r="AB2202" s="170"/>
    </row>
    <row r="2203" spans="28:28" x14ac:dyDescent="0.3">
      <c r="AB2203" s="170"/>
    </row>
    <row r="2204" spans="28:28" x14ac:dyDescent="0.3">
      <c r="AB2204" s="170"/>
    </row>
    <row r="2205" spans="28:28" x14ac:dyDescent="0.3">
      <c r="AB2205" s="170"/>
    </row>
    <row r="2206" spans="28:28" x14ac:dyDescent="0.3">
      <c r="AB2206" s="170"/>
    </row>
    <row r="2207" spans="28:28" x14ac:dyDescent="0.3">
      <c r="AB2207" s="170"/>
    </row>
    <row r="2208" spans="28:28" x14ac:dyDescent="0.3">
      <c r="AB2208" s="170"/>
    </row>
    <row r="2209" spans="28:28" x14ac:dyDescent="0.3">
      <c r="AB2209" s="170"/>
    </row>
    <row r="2210" spans="28:28" x14ac:dyDescent="0.3">
      <c r="AB2210" s="170"/>
    </row>
    <row r="2211" spans="28:28" x14ac:dyDescent="0.3">
      <c r="AB2211" s="170"/>
    </row>
    <row r="2212" spans="28:28" x14ac:dyDescent="0.3">
      <c r="AB2212" s="170"/>
    </row>
    <row r="2213" spans="28:28" x14ac:dyDescent="0.3">
      <c r="AB2213" s="170"/>
    </row>
    <row r="2214" spans="28:28" x14ac:dyDescent="0.3">
      <c r="AB2214" s="170"/>
    </row>
    <row r="2215" spans="28:28" x14ac:dyDescent="0.3">
      <c r="AB2215" s="170"/>
    </row>
    <row r="2216" spans="28:28" x14ac:dyDescent="0.3">
      <c r="AB2216" s="170"/>
    </row>
    <row r="2217" spans="28:28" x14ac:dyDescent="0.3">
      <c r="AB2217" s="170"/>
    </row>
    <row r="2218" spans="28:28" x14ac:dyDescent="0.3">
      <c r="AB2218" s="170"/>
    </row>
    <row r="2219" spans="28:28" x14ac:dyDescent="0.3">
      <c r="AB2219" s="170"/>
    </row>
    <row r="2220" spans="28:28" x14ac:dyDescent="0.3">
      <c r="AB2220" s="170"/>
    </row>
    <row r="2221" spans="28:28" x14ac:dyDescent="0.3">
      <c r="AB2221" s="170"/>
    </row>
    <row r="2222" spans="28:28" x14ac:dyDescent="0.3">
      <c r="AB2222" s="170"/>
    </row>
    <row r="2223" spans="28:28" x14ac:dyDescent="0.3">
      <c r="AB2223" s="170"/>
    </row>
    <row r="2224" spans="28:28" x14ac:dyDescent="0.3">
      <c r="AB2224" s="170"/>
    </row>
    <row r="2225" spans="28:28" x14ac:dyDescent="0.3">
      <c r="AB2225" s="170"/>
    </row>
    <row r="2226" spans="28:28" x14ac:dyDescent="0.3">
      <c r="AB2226" s="170"/>
    </row>
    <row r="2227" spans="28:28" x14ac:dyDescent="0.3">
      <c r="AB2227" s="170"/>
    </row>
    <row r="2228" spans="28:28" x14ac:dyDescent="0.3">
      <c r="AB2228" s="170"/>
    </row>
    <row r="2229" spans="28:28" x14ac:dyDescent="0.3">
      <c r="AB2229" s="170"/>
    </row>
    <row r="2230" spans="28:28" x14ac:dyDescent="0.3">
      <c r="AB2230" s="170"/>
    </row>
    <row r="2231" spans="28:28" x14ac:dyDescent="0.3">
      <c r="AB2231" s="170"/>
    </row>
    <row r="2232" spans="28:28" x14ac:dyDescent="0.3">
      <c r="AB2232" s="170"/>
    </row>
    <row r="2233" spans="28:28" x14ac:dyDescent="0.3">
      <c r="AB2233" s="170"/>
    </row>
    <row r="2234" spans="28:28" x14ac:dyDescent="0.3">
      <c r="AB2234" s="170"/>
    </row>
    <row r="2235" spans="28:28" x14ac:dyDescent="0.3">
      <c r="AB2235" s="170"/>
    </row>
    <row r="2236" spans="28:28" x14ac:dyDescent="0.3">
      <c r="AB2236" s="170"/>
    </row>
    <row r="2237" spans="28:28" x14ac:dyDescent="0.3">
      <c r="AB2237" s="170"/>
    </row>
    <row r="2238" spans="28:28" x14ac:dyDescent="0.3">
      <c r="AB2238" s="170"/>
    </row>
    <row r="2239" spans="28:28" x14ac:dyDescent="0.3">
      <c r="AB2239" s="170"/>
    </row>
    <row r="2240" spans="28:28" x14ac:dyDescent="0.3">
      <c r="AB2240" s="170"/>
    </row>
    <row r="2241" spans="28:28" x14ac:dyDescent="0.3">
      <c r="AB2241" s="170"/>
    </row>
    <row r="2242" spans="28:28" x14ac:dyDescent="0.3">
      <c r="AB2242" s="170"/>
    </row>
    <row r="2243" spans="28:28" x14ac:dyDescent="0.3">
      <c r="AB2243" s="170"/>
    </row>
    <row r="2244" spans="28:28" x14ac:dyDescent="0.3">
      <c r="AB2244" s="170"/>
    </row>
    <row r="2245" spans="28:28" x14ac:dyDescent="0.3">
      <c r="AB2245" s="170"/>
    </row>
    <row r="2246" spans="28:28" x14ac:dyDescent="0.3">
      <c r="AB2246" s="170"/>
    </row>
    <row r="2247" spans="28:28" x14ac:dyDescent="0.3">
      <c r="AB2247" s="170"/>
    </row>
    <row r="2248" spans="28:28" x14ac:dyDescent="0.3">
      <c r="AB2248" s="170"/>
    </row>
    <row r="2249" spans="28:28" x14ac:dyDescent="0.3">
      <c r="AB2249" s="170"/>
    </row>
    <row r="2250" spans="28:28" x14ac:dyDescent="0.3">
      <c r="AB2250" s="170"/>
    </row>
    <row r="2251" spans="28:28" x14ac:dyDescent="0.3">
      <c r="AB2251" s="170"/>
    </row>
    <row r="2252" spans="28:28" x14ac:dyDescent="0.3">
      <c r="AB2252" s="170"/>
    </row>
    <row r="2253" spans="28:28" x14ac:dyDescent="0.3">
      <c r="AB2253" s="170"/>
    </row>
    <row r="2254" spans="28:28" x14ac:dyDescent="0.3">
      <c r="AB2254" s="170"/>
    </row>
    <row r="2255" spans="28:28" x14ac:dyDescent="0.3">
      <c r="AB2255" s="170"/>
    </row>
    <row r="2256" spans="28:28" x14ac:dyDescent="0.3">
      <c r="AB2256" s="170"/>
    </row>
    <row r="2257" spans="28:28" x14ac:dyDescent="0.3">
      <c r="AB2257" s="170"/>
    </row>
    <row r="2258" spans="28:28" x14ac:dyDescent="0.3">
      <c r="AB2258" s="170"/>
    </row>
    <row r="2259" spans="28:28" x14ac:dyDescent="0.3">
      <c r="AB2259" s="170"/>
    </row>
    <row r="2260" spans="28:28" x14ac:dyDescent="0.3">
      <c r="AB2260" s="170"/>
    </row>
    <row r="2261" spans="28:28" x14ac:dyDescent="0.3">
      <c r="AB2261" s="170"/>
    </row>
    <row r="2262" spans="28:28" x14ac:dyDescent="0.3">
      <c r="AB2262" s="170"/>
    </row>
    <row r="2263" spans="28:28" x14ac:dyDescent="0.3">
      <c r="AB2263" s="170"/>
    </row>
    <row r="2264" spans="28:28" x14ac:dyDescent="0.3">
      <c r="AB2264" s="170"/>
    </row>
    <row r="2265" spans="28:28" x14ac:dyDescent="0.3">
      <c r="AB2265" s="170"/>
    </row>
    <row r="2266" spans="28:28" x14ac:dyDescent="0.3">
      <c r="AB2266" s="170"/>
    </row>
    <row r="2267" spans="28:28" x14ac:dyDescent="0.3">
      <c r="AB2267" s="170"/>
    </row>
    <row r="2268" spans="28:28" x14ac:dyDescent="0.3">
      <c r="AB2268" s="170"/>
    </row>
    <row r="2269" spans="28:28" x14ac:dyDescent="0.3">
      <c r="AB2269" s="170"/>
    </row>
    <row r="2270" spans="28:28" x14ac:dyDescent="0.3">
      <c r="AB2270" s="170"/>
    </row>
    <row r="2271" spans="28:28" x14ac:dyDescent="0.3">
      <c r="AB2271" s="170"/>
    </row>
    <row r="2272" spans="28:28" x14ac:dyDescent="0.3">
      <c r="AB2272" s="170"/>
    </row>
    <row r="2273" spans="28:28" x14ac:dyDescent="0.3">
      <c r="AB2273" s="170"/>
    </row>
    <row r="2274" spans="28:28" x14ac:dyDescent="0.3">
      <c r="AB2274" s="170"/>
    </row>
    <row r="2275" spans="28:28" x14ac:dyDescent="0.3">
      <c r="AB2275" s="170"/>
    </row>
    <row r="2276" spans="28:28" x14ac:dyDescent="0.3">
      <c r="AB2276" s="170"/>
    </row>
    <row r="2277" spans="28:28" x14ac:dyDescent="0.3">
      <c r="AB2277" s="170"/>
    </row>
    <row r="2278" spans="28:28" x14ac:dyDescent="0.3">
      <c r="AB2278" s="170"/>
    </row>
    <row r="2279" spans="28:28" x14ac:dyDescent="0.3">
      <c r="AB2279" s="170"/>
    </row>
    <row r="2280" spans="28:28" x14ac:dyDescent="0.3">
      <c r="AB2280" s="170"/>
    </row>
    <row r="2281" spans="28:28" x14ac:dyDescent="0.3">
      <c r="AB2281" s="170"/>
    </row>
    <row r="2282" spans="28:28" x14ac:dyDescent="0.3">
      <c r="AB2282" s="170"/>
    </row>
    <row r="2283" spans="28:28" x14ac:dyDescent="0.3">
      <c r="AB2283" s="170"/>
    </row>
    <row r="2284" spans="28:28" x14ac:dyDescent="0.3">
      <c r="AB2284" s="170"/>
    </row>
    <row r="2285" spans="28:28" x14ac:dyDescent="0.3">
      <c r="AB2285" s="170"/>
    </row>
    <row r="2286" spans="28:28" x14ac:dyDescent="0.3">
      <c r="AB2286" s="170"/>
    </row>
    <row r="2287" spans="28:28" x14ac:dyDescent="0.3">
      <c r="AB2287" s="170"/>
    </row>
    <row r="2288" spans="28:28" x14ac:dyDescent="0.3">
      <c r="AB2288" s="170"/>
    </row>
    <row r="2289" spans="28:28" x14ac:dyDescent="0.3">
      <c r="AB2289" s="170"/>
    </row>
    <row r="2290" spans="28:28" x14ac:dyDescent="0.3">
      <c r="AB2290" s="170"/>
    </row>
    <row r="2291" spans="28:28" x14ac:dyDescent="0.3">
      <c r="AB2291" s="170"/>
    </row>
    <row r="2292" spans="28:28" x14ac:dyDescent="0.3">
      <c r="AB2292" s="170"/>
    </row>
    <row r="2293" spans="28:28" x14ac:dyDescent="0.3">
      <c r="AB2293" s="170"/>
    </row>
    <row r="2294" spans="28:28" x14ac:dyDescent="0.3">
      <c r="AB2294" s="170"/>
    </row>
    <row r="2295" spans="28:28" x14ac:dyDescent="0.3">
      <c r="AB2295" s="170"/>
    </row>
    <row r="2296" spans="28:28" x14ac:dyDescent="0.3">
      <c r="AB2296" s="170"/>
    </row>
    <row r="2297" spans="28:28" x14ac:dyDescent="0.3">
      <c r="AB2297" s="170"/>
    </row>
    <row r="2298" spans="28:28" x14ac:dyDescent="0.3">
      <c r="AB2298" s="170"/>
    </row>
    <row r="2299" spans="28:28" x14ac:dyDescent="0.3">
      <c r="AB2299" s="170"/>
    </row>
    <row r="2300" spans="28:28" x14ac:dyDescent="0.3">
      <c r="AB2300" s="170"/>
    </row>
    <row r="2301" spans="28:28" x14ac:dyDescent="0.3">
      <c r="AB2301" s="170"/>
    </row>
    <row r="2302" spans="28:28" x14ac:dyDescent="0.3">
      <c r="AB2302" s="170"/>
    </row>
    <row r="2303" spans="28:28" x14ac:dyDescent="0.3">
      <c r="AB2303" s="170"/>
    </row>
    <row r="2304" spans="28:28" x14ac:dyDescent="0.3">
      <c r="AB2304" s="170"/>
    </row>
    <row r="2305" spans="28:28" x14ac:dyDescent="0.3">
      <c r="AB2305" s="170"/>
    </row>
    <row r="2306" spans="28:28" x14ac:dyDescent="0.3">
      <c r="AB2306" s="170"/>
    </row>
    <row r="2307" spans="28:28" x14ac:dyDescent="0.3">
      <c r="AB2307" s="170"/>
    </row>
    <row r="2308" spans="28:28" x14ac:dyDescent="0.3">
      <c r="AB2308" s="170"/>
    </row>
    <row r="2309" spans="28:28" x14ac:dyDescent="0.3">
      <c r="AB2309" s="170"/>
    </row>
    <row r="2310" spans="28:28" x14ac:dyDescent="0.3">
      <c r="AB2310" s="170"/>
    </row>
    <row r="2311" spans="28:28" x14ac:dyDescent="0.3">
      <c r="AB2311" s="170"/>
    </row>
    <row r="2312" spans="28:28" x14ac:dyDescent="0.3">
      <c r="AB2312" s="170"/>
    </row>
    <row r="2313" spans="28:28" x14ac:dyDescent="0.3">
      <c r="AB2313" s="170"/>
    </row>
    <row r="2314" spans="28:28" x14ac:dyDescent="0.3">
      <c r="AB2314" s="170"/>
    </row>
    <row r="2315" spans="28:28" x14ac:dyDescent="0.3">
      <c r="AB2315" s="170"/>
    </row>
    <row r="2316" spans="28:28" x14ac:dyDescent="0.3">
      <c r="AB2316" s="170"/>
    </row>
    <row r="2317" spans="28:28" x14ac:dyDescent="0.3">
      <c r="AB2317" s="170"/>
    </row>
    <row r="2318" spans="28:28" x14ac:dyDescent="0.3">
      <c r="AB2318" s="170"/>
    </row>
    <row r="2319" spans="28:28" x14ac:dyDescent="0.3">
      <c r="AB2319" s="170"/>
    </row>
    <row r="2320" spans="28:28" x14ac:dyDescent="0.3">
      <c r="AB2320" s="170"/>
    </row>
    <row r="2321" spans="28:28" x14ac:dyDescent="0.3">
      <c r="AB2321" s="170"/>
    </row>
    <row r="2322" spans="28:28" x14ac:dyDescent="0.3">
      <c r="AB2322" s="170"/>
    </row>
    <row r="2323" spans="28:28" x14ac:dyDescent="0.3">
      <c r="AB2323" s="170"/>
    </row>
    <row r="2324" spans="28:28" x14ac:dyDescent="0.3">
      <c r="AB2324" s="170"/>
    </row>
    <row r="2325" spans="28:28" x14ac:dyDescent="0.3">
      <c r="AB2325" s="170"/>
    </row>
    <row r="2326" spans="28:28" x14ac:dyDescent="0.3">
      <c r="AB2326" s="170"/>
    </row>
    <row r="2327" spans="28:28" x14ac:dyDescent="0.3">
      <c r="AB2327" s="170"/>
    </row>
    <row r="2328" spans="28:28" x14ac:dyDescent="0.3">
      <c r="AB2328" s="170"/>
    </row>
    <row r="2329" spans="28:28" x14ac:dyDescent="0.3">
      <c r="AB2329" s="170"/>
    </row>
    <row r="2330" spans="28:28" x14ac:dyDescent="0.3">
      <c r="AB2330" s="170"/>
    </row>
    <row r="2331" spans="28:28" x14ac:dyDescent="0.3">
      <c r="AB2331" s="170"/>
    </row>
    <row r="2332" spans="28:28" x14ac:dyDescent="0.3">
      <c r="AB2332" s="170"/>
    </row>
    <row r="2333" spans="28:28" x14ac:dyDescent="0.3">
      <c r="AB2333" s="170"/>
    </row>
    <row r="2334" spans="28:28" x14ac:dyDescent="0.3">
      <c r="AB2334" s="170"/>
    </row>
    <row r="2335" spans="28:28" x14ac:dyDescent="0.3">
      <c r="AB2335" s="170"/>
    </row>
    <row r="2336" spans="28:28" x14ac:dyDescent="0.3">
      <c r="AB2336" s="170"/>
    </row>
    <row r="2337" spans="28:28" x14ac:dyDescent="0.3">
      <c r="AB2337" s="170"/>
    </row>
    <row r="2338" spans="28:28" x14ac:dyDescent="0.3">
      <c r="AB2338" s="170"/>
    </row>
    <row r="2339" spans="28:28" x14ac:dyDescent="0.3">
      <c r="AB2339" s="170"/>
    </row>
    <row r="2340" spans="28:28" x14ac:dyDescent="0.3">
      <c r="AB2340" s="170"/>
    </row>
    <row r="2341" spans="28:28" x14ac:dyDescent="0.3">
      <c r="AB2341" s="170"/>
    </row>
    <row r="2342" spans="28:28" x14ac:dyDescent="0.3">
      <c r="AB2342" s="170"/>
    </row>
    <row r="2343" spans="28:28" x14ac:dyDescent="0.3">
      <c r="AB2343" s="170"/>
    </row>
    <row r="2344" spans="28:28" x14ac:dyDescent="0.3">
      <c r="AB2344" s="170"/>
    </row>
    <row r="2345" spans="28:28" x14ac:dyDescent="0.3">
      <c r="AB2345" s="170"/>
    </row>
    <row r="2346" spans="28:28" x14ac:dyDescent="0.3">
      <c r="AB2346" s="170"/>
    </row>
    <row r="2347" spans="28:28" x14ac:dyDescent="0.3">
      <c r="AB2347" s="170"/>
    </row>
    <row r="2348" spans="28:28" x14ac:dyDescent="0.3">
      <c r="AB2348" s="170"/>
    </row>
    <row r="2349" spans="28:28" x14ac:dyDescent="0.3">
      <c r="AB2349" s="170"/>
    </row>
    <row r="2350" spans="28:28" x14ac:dyDescent="0.3">
      <c r="AB2350" s="170"/>
    </row>
    <row r="2351" spans="28:28" x14ac:dyDescent="0.3">
      <c r="AB2351" s="170"/>
    </row>
    <row r="2352" spans="28:28" x14ac:dyDescent="0.3">
      <c r="AB2352" s="170"/>
    </row>
    <row r="2353" spans="28:28" x14ac:dyDescent="0.3">
      <c r="AB2353" s="170"/>
    </row>
    <row r="2354" spans="28:28" x14ac:dyDescent="0.3">
      <c r="AB2354" s="170"/>
    </row>
    <row r="2355" spans="28:28" x14ac:dyDescent="0.3">
      <c r="AB2355" s="170"/>
    </row>
    <row r="2356" spans="28:28" x14ac:dyDescent="0.3">
      <c r="AB2356" s="170"/>
    </row>
    <row r="2357" spans="28:28" x14ac:dyDescent="0.3">
      <c r="AB2357" s="170"/>
    </row>
    <row r="2358" spans="28:28" x14ac:dyDescent="0.3">
      <c r="AB2358" s="170"/>
    </row>
    <row r="2359" spans="28:28" x14ac:dyDescent="0.3">
      <c r="AB2359" s="170"/>
    </row>
    <row r="2360" spans="28:28" x14ac:dyDescent="0.3">
      <c r="AB2360" s="170"/>
    </row>
    <row r="2361" spans="28:28" x14ac:dyDescent="0.3">
      <c r="AB2361" s="170"/>
    </row>
    <row r="2362" spans="28:28" x14ac:dyDescent="0.3">
      <c r="AB2362" s="170"/>
    </row>
    <row r="2363" spans="28:28" x14ac:dyDescent="0.3">
      <c r="AB2363" s="170"/>
    </row>
    <row r="2364" spans="28:28" x14ac:dyDescent="0.3">
      <c r="AB2364" s="170"/>
    </row>
    <row r="2365" spans="28:28" x14ac:dyDescent="0.3">
      <c r="AB2365" s="170"/>
    </row>
    <row r="2366" spans="28:28" x14ac:dyDescent="0.3">
      <c r="AB2366" s="170"/>
    </row>
    <row r="2367" spans="28:28" x14ac:dyDescent="0.3">
      <c r="AB2367" s="170"/>
    </row>
    <row r="2368" spans="28:28" x14ac:dyDescent="0.3">
      <c r="AB2368" s="170"/>
    </row>
    <row r="2369" spans="28:28" x14ac:dyDescent="0.3">
      <c r="AB2369" s="170"/>
    </row>
    <row r="2370" spans="28:28" x14ac:dyDescent="0.3">
      <c r="AB2370" s="170"/>
    </row>
    <row r="2371" spans="28:28" x14ac:dyDescent="0.3">
      <c r="AB2371" s="170"/>
    </row>
    <row r="2372" spans="28:28" x14ac:dyDescent="0.3">
      <c r="AB2372" s="170"/>
    </row>
    <row r="2373" spans="28:28" x14ac:dyDescent="0.3">
      <c r="AB2373" s="170"/>
    </row>
    <row r="2374" spans="28:28" x14ac:dyDescent="0.3">
      <c r="AB2374" s="170"/>
    </row>
    <row r="2375" spans="28:28" x14ac:dyDescent="0.3">
      <c r="AB2375" s="170"/>
    </row>
    <row r="2376" spans="28:28" x14ac:dyDescent="0.3">
      <c r="AB2376" s="170"/>
    </row>
    <row r="2377" spans="28:28" x14ac:dyDescent="0.3">
      <c r="AB2377" s="170"/>
    </row>
    <row r="2378" spans="28:28" x14ac:dyDescent="0.3">
      <c r="AB2378" s="170"/>
    </row>
    <row r="2379" spans="28:28" x14ac:dyDescent="0.3">
      <c r="AB2379" s="170"/>
    </row>
    <row r="2380" spans="28:28" x14ac:dyDescent="0.3">
      <c r="AB2380" s="170"/>
    </row>
    <row r="2381" spans="28:28" x14ac:dyDescent="0.3">
      <c r="AB2381" s="170"/>
    </row>
    <row r="2382" spans="28:28" x14ac:dyDescent="0.3">
      <c r="AB2382" s="170"/>
    </row>
    <row r="2383" spans="28:28" x14ac:dyDescent="0.3">
      <c r="AB2383" s="170"/>
    </row>
    <row r="2384" spans="28:28" x14ac:dyDescent="0.3">
      <c r="AB2384" s="170"/>
    </row>
    <row r="2385" spans="28:28" x14ac:dyDescent="0.3">
      <c r="AB2385" s="170"/>
    </row>
    <row r="2386" spans="28:28" x14ac:dyDescent="0.3">
      <c r="AB2386" s="170"/>
    </row>
    <row r="2387" spans="28:28" x14ac:dyDescent="0.3">
      <c r="AB2387" s="170"/>
    </row>
    <row r="2388" spans="28:28" x14ac:dyDescent="0.3">
      <c r="AB2388" s="170"/>
    </row>
    <row r="2389" spans="28:28" x14ac:dyDescent="0.3">
      <c r="AB2389" s="170"/>
    </row>
    <row r="2390" spans="28:28" x14ac:dyDescent="0.3">
      <c r="AB2390" s="170"/>
    </row>
    <row r="2391" spans="28:28" x14ac:dyDescent="0.3">
      <c r="AB2391" s="170"/>
    </row>
    <row r="2392" spans="28:28" x14ac:dyDescent="0.3">
      <c r="AB2392" s="170"/>
    </row>
    <row r="2393" spans="28:28" x14ac:dyDescent="0.3">
      <c r="AB2393" s="170"/>
    </row>
    <row r="2394" spans="28:28" x14ac:dyDescent="0.3">
      <c r="AB2394" s="170"/>
    </row>
    <row r="2395" spans="28:28" x14ac:dyDescent="0.3">
      <c r="AB2395" s="170"/>
    </row>
    <row r="2396" spans="28:28" x14ac:dyDescent="0.3">
      <c r="AB2396" s="170"/>
    </row>
    <row r="2397" spans="28:28" x14ac:dyDescent="0.3">
      <c r="AB2397" s="170"/>
    </row>
    <row r="2398" spans="28:28" x14ac:dyDescent="0.3">
      <c r="AB2398" s="170"/>
    </row>
    <row r="2399" spans="28:28" x14ac:dyDescent="0.3">
      <c r="AB2399" s="170"/>
    </row>
    <row r="2400" spans="28:28" x14ac:dyDescent="0.3">
      <c r="AB2400" s="170"/>
    </row>
    <row r="2401" spans="28:28" x14ac:dyDescent="0.3">
      <c r="AB2401" s="170"/>
    </row>
    <row r="2402" spans="28:28" x14ac:dyDescent="0.3">
      <c r="AB2402" s="170"/>
    </row>
    <row r="2403" spans="28:28" x14ac:dyDescent="0.3">
      <c r="AB2403" s="170"/>
    </row>
    <row r="2404" spans="28:28" x14ac:dyDescent="0.3">
      <c r="AB2404" s="170"/>
    </row>
    <row r="2405" spans="28:28" x14ac:dyDescent="0.3">
      <c r="AB2405" s="170"/>
    </row>
    <row r="2406" spans="28:28" x14ac:dyDescent="0.3">
      <c r="AB2406" s="170"/>
    </row>
    <row r="2407" spans="28:28" x14ac:dyDescent="0.3">
      <c r="AB2407" s="170"/>
    </row>
    <row r="2408" spans="28:28" x14ac:dyDescent="0.3">
      <c r="AB2408" s="170"/>
    </row>
    <row r="2409" spans="28:28" x14ac:dyDescent="0.3">
      <c r="AB2409" s="170"/>
    </row>
    <row r="2410" spans="28:28" x14ac:dyDescent="0.3">
      <c r="AB2410" s="170"/>
    </row>
    <row r="2411" spans="28:28" x14ac:dyDescent="0.3">
      <c r="AB2411" s="170"/>
    </row>
    <row r="2412" spans="28:28" x14ac:dyDescent="0.3">
      <c r="AB2412" s="170"/>
    </row>
    <row r="2413" spans="28:28" x14ac:dyDescent="0.3">
      <c r="AB2413" s="170"/>
    </row>
    <row r="2414" spans="28:28" x14ac:dyDescent="0.3">
      <c r="AB2414" s="170"/>
    </row>
    <row r="2415" spans="28:28" x14ac:dyDescent="0.3">
      <c r="AB2415" s="170"/>
    </row>
    <row r="2416" spans="28:28" x14ac:dyDescent="0.3">
      <c r="AB2416" s="170"/>
    </row>
    <row r="2417" spans="28:28" x14ac:dyDescent="0.3">
      <c r="AB2417" s="170"/>
    </row>
    <row r="2418" spans="28:28" x14ac:dyDescent="0.3">
      <c r="AB2418" s="170"/>
    </row>
    <row r="2419" spans="28:28" x14ac:dyDescent="0.3">
      <c r="AB2419" s="170"/>
    </row>
    <row r="2420" spans="28:28" x14ac:dyDescent="0.3">
      <c r="AB2420" s="170"/>
    </row>
    <row r="2421" spans="28:28" x14ac:dyDescent="0.3">
      <c r="AB2421" s="170"/>
    </row>
    <row r="2422" spans="28:28" x14ac:dyDescent="0.3">
      <c r="AB2422" s="170"/>
    </row>
    <row r="2423" spans="28:28" x14ac:dyDescent="0.3">
      <c r="AB2423" s="170"/>
    </row>
    <row r="2424" spans="28:28" x14ac:dyDescent="0.3">
      <c r="AB2424" s="170"/>
    </row>
    <row r="2425" spans="28:28" x14ac:dyDescent="0.3">
      <c r="AB2425" s="170"/>
    </row>
    <row r="2426" spans="28:28" x14ac:dyDescent="0.3">
      <c r="AB2426" s="170"/>
    </row>
    <row r="2427" spans="28:28" x14ac:dyDescent="0.3">
      <c r="AB2427" s="170"/>
    </row>
    <row r="2428" spans="28:28" x14ac:dyDescent="0.3">
      <c r="AB2428" s="170"/>
    </row>
    <row r="2429" spans="28:28" x14ac:dyDescent="0.3">
      <c r="AB2429" s="170"/>
    </row>
    <row r="2430" spans="28:28" x14ac:dyDescent="0.3">
      <c r="AB2430" s="170"/>
    </row>
    <row r="2431" spans="28:28" x14ac:dyDescent="0.3">
      <c r="AB2431" s="170"/>
    </row>
    <row r="2432" spans="28:28" x14ac:dyDescent="0.3">
      <c r="AB2432" s="170"/>
    </row>
    <row r="2433" spans="28:28" x14ac:dyDescent="0.3">
      <c r="AB2433" s="170"/>
    </row>
    <row r="2434" spans="28:28" x14ac:dyDescent="0.3">
      <c r="AB2434" s="170"/>
    </row>
    <row r="2435" spans="28:28" x14ac:dyDescent="0.3">
      <c r="AB2435" s="170"/>
    </row>
    <row r="2436" spans="28:28" x14ac:dyDescent="0.3">
      <c r="AB2436" s="170"/>
    </row>
    <row r="2437" spans="28:28" x14ac:dyDescent="0.3">
      <c r="AB2437" s="170"/>
    </row>
    <row r="2438" spans="28:28" x14ac:dyDescent="0.3">
      <c r="AB2438" s="170"/>
    </row>
    <row r="2439" spans="28:28" x14ac:dyDescent="0.3">
      <c r="AB2439" s="170"/>
    </row>
    <row r="2440" spans="28:28" x14ac:dyDescent="0.3">
      <c r="AB2440" s="170"/>
    </row>
    <row r="2441" spans="28:28" x14ac:dyDescent="0.3">
      <c r="AB2441" s="170"/>
    </row>
    <row r="2442" spans="28:28" x14ac:dyDescent="0.3">
      <c r="AB2442" s="170"/>
    </row>
    <row r="2443" spans="28:28" x14ac:dyDescent="0.3">
      <c r="AB2443" s="170"/>
    </row>
    <row r="2444" spans="28:28" x14ac:dyDescent="0.3">
      <c r="AB2444" s="170"/>
    </row>
    <row r="2445" spans="28:28" x14ac:dyDescent="0.3">
      <c r="AB2445" s="170"/>
    </row>
    <row r="2446" spans="28:28" x14ac:dyDescent="0.3">
      <c r="AB2446" s="170"/>
    </row>
    <row r="2447" spans="28:28" x14ac:dyDescent="0.3">
      <c r="AB2447" s="170"/>
    </row>
    <row r="2448" spans="28:28" x14ac:dyDescent="0.3">
      <c r="AB2448" s="170"/>
    </row>
    <row r="2449" spans="28:28" x14ac:dyDescent="0.3">
      <c r="AB2449" s="170"/>
    </row>
    <row r="2450" spans="28:28" x14ac:dyDescent="0.3">
      <c r="AB2450" s="170"/>
    </row>
    <row r="2451" spans="28:28" x14ac:dyDescent="0.3">
      <c r="AB2451" s="170"/>
    </row>
    <row r="2452" spans="28:28" x14ac:dyDescent="0.3">
      <c r="AB2452" s="170"/>
    </row>
    <row r="2453" spans="28:28" x14ac:dyDescent="0.3">
      <c r="AB2453" s="170"/>
    </row>
    <row r="2454" spans="28:28" x14ac:dyDescent="0.3">
      <c r="AB2454" s="170"/>
    </row>
    <row r="2455" spans="28:28" x14ac:dyDescent="0.3">
      <c r="AB2455" s="170"/>
    </row>
    <row r="2456" spans="28:28" x14ac:dyDescent="0.3">
      <c r="AB2456" s="170"/>
    </row>
    <row r="2457" spans="28:28" x14ac:dyDescent="0.3">
      <c r="AB2457" s="170"/>
    </row>
    <row r="2458" spans="28:28" x14ac:dyDescent="0.3">
      <c r="AB2458" s="170"/>
    </row>
    <row r="2459" spans="28:28" x14ac:dyDescent="0.3">
      <c r="AB2459" s="170"/>
    </row>
    <row r="2460" spans="28:28" x14ac:dyDescent="0.3">
      <c r="AB2460" s="170"/>
    </row>
    <row r="2461" spans="28:28" x14ac:dyDescent="0.3">
      <c r="AB2461" s="170"/>
    </row>
    <row r="2462" spans="28:28" x14ac:dyDescent="0.3">
      <c r="AB2462" s="170"/>
    </row>
    <row r="2463" spans="28:28" x14ac:dyDescent="0.3">
      <c r="AB2463" s="170"/>
    </row>
    <row r="2464" spans="28:28" x14ac:dyDescent="0.3">
      <c r="AB2464" s="170"/>
    </row>
    <row r="2465" spans="28:28" x14ac:dyDescent="0.3">
      <c r="AB2465" s="170"/>
    </row>
    <row r="2466" spans="28:28" x14ac:dyDescent="0.3">
      <c r="AB2466" s="170"/>
    </row>
    <row r="2467" spans="28:28" x14ac:dyDescent="0.3">
      <c r="AB2467" s="170"/>
    </row>
    <row r="2468" spans="28:28" x14ac:dyDescent="0.3">
      <c r="AB2468" s="170"/>
    </row>
    <row r="2469" spans="28:28" x14ac:dyDescent="0.3">
      <c r="AB2469" s="170"/>
    </row>
    <row r="2470" spans="28:28" x14ac:dyDescent="0.3">
      <c r="AB2470" s="170"/>
    </row>
    <row r="2471" spans="28:28" x14ac:dyDescent="0.3">
      <c r="AB2471" s="170"/>
    </row>
    <row r="2472" spans="28:28" x14ac:dyDescent="0.3">
      <c r="AB2472" s="170"/>
    </row>
    <row r="2473" spans="28:28" x14ac:dyDescent="0.3">
      <c r="AB2473" s="170"/>
    </row>
    <row r="2474" spans="28:28" x14ac:dyDescent="0.3">
      <c r="AB2474" s="170"/>
    </row>
    <row r="2475" spans="28:28" x14ac:dyDescent="0.3">
      <c r="AB2475" s="170"/>
    </row>
    <row r="2476" spans="28:28" x14ac:dyDescent="0.3">
      <c r="AB2476" s="170"/>
    </row>
    <row r="2477" spans="28:28" x14ac:dyDescent="0.3">
      <c r="AB2477" s="170"/>
    </row>
    <row r="2478" spans="28:28" x14ac:dyDescent="0.3">
      <c r="AB2478" s="170"/>
    </row>
    <row r="2479" spans="28:28" x14ac:dyDescent="0.3">
      <c r="AB2479" s="170"/>
    </row>
    <row r="2480" spans="28:28" x14ac:dyDescent="0.3">
      <c r="AB2480" s="170"/>
    </row>
    <row r="2481" spans="28:28" x14ac:dyDescent="0.3">
      <c r="AB2481" s="170"/>
    </row>
    <row r="2482" spans="28:28" x14ac:dyDescent="0.3">
      <c r="AB2482" s="170"/>
    </row>
    <row r="2483" spans="28:28" x14ac:dyDescent="0.3">
      <c r="AB2483" s="170"/>
    </row>
    <row r="2484" spans="28:28" x14ac:dyDescent="0.3">
      <c r="AB2484" s="170"/>
    </row>
    <row r="2485" spans="28:28" x14ac:dyDescent="0.3">
      <c r="AB2485" s="170"/>
    </row>
    <row r="2486" spans="28:28" x14ac:dyDescent="0.3">
      <c r="AB2486" s="170"/>
    </row>
    <row r="2487" spans="28:28" x14ac:dyDescent="0.3">
      <c r="AB2487" s="170"/>
    </row>
    <row r="2488" spans="28:28" x14ac:dyDescent="0.3">
      <c r="AB2488" s="170"/>
    </row>
    <row r="2489" spans="28:28" x14ac:dyDescent="0.3">
      <c r="AB2489" s="170"/>
    </row>
    <row r="2490" spans="28:28" x14ac:dyDescent="0.3">
      <c r="AB2490" s="170"/>
    </row>
    <row r="2491" spans="28:28" x14ac:dyDescent="0.3">
      <c r="AB2491" s="170"/>
    </row>
    <row r="2492" spans="28:28" x14ac:dyDescent="0.3">
      <c r="AB2492" s="170"/>
    </row>
    <row r="2493" spans="28:28" x14ac:dyDescent="0.3">
      <c r="AB2493" s="170"/>
    </row>
    <row r="2494" spans="28:28" x14ac:dyDescent="0.3">
      <c r="AB2494" s="170"/>
    </row>
    <row r="2495" spans="28:28" x14ac:dyDescent="0.3">
      <c r="AB2495" s="170"/>
    </row>
    <row r="2496" spans="28:28" x14ac:dyDescent="0.3">
      <c r="AB2496" s="170"/>
    </row>
    <row r="2497" spans="28:28" x14ac:dyDescent="0.3">
      <c r="AB2497" s="170"/>
    </row>
    <row r="2498" spans="28:28" x14ac:dyDescent="0.3">
      <c r="AB2498" s="170"/>
    </row>
    <row r="2499" spans="28:28" x14ac:dyDescent="0.3">
      <c r="AB2499" s="170"/>
    </row>
    <row r="2500" spans="28:28" x14ac:dyDescent="0.3">
      <c r="AB2500" s="170"/>
    </row>
    <row r="2501" spans="28:28" x14ac:dyDescent="0.3">
      <c r="AB2501" s="170"/>
    </row>
    <row r="2502" spans="28:28" x14ac:dyDescent="0.3">
      <c r="AB2502" s="170"/>
    </row>
    <row r="2503" spans="28:28" x14ac:dyDescent="0.3">
      <c r="AB2503" s="170"/>
    </row>
    <row r="2504" spans="28:28" x14ac:dyDescent="0.3">
      <c r="AB2504" s="170"/>
    </row>
    <row r="2505" spans="28:28" x14ac:dyDescent="0.3">
      <c r="AB2505" s="170"/>
    </row>
    <row r="2506" spans="28:28" x14ac:dyDescent="0.3">
      <c r="AB2506" s="170"/>
    </row>
    <row r="2507" spans="28:28" x14ac:dyDescent="0.3">
      <c r="AB2507" s="170"/>
    </row>
    <row r="2508" spans="28:28" x14ac:dyDescent="0.3">
      <c r="AB2508" s="170"/>
    </row>
    <row r="2509" spans="28:28" x14ac:dyDescent="0.3">
      <c r="AB2509" s="170"/>
    </row>
    <row r="2510" spans="28:28" x14ac:dyDescent="0.3">
      <c r="AB2510" s="170"/>
    </row>
    <row r="2511" spans="28:28" x14ac:dyDescent="0.3">
      <c r="AB2511" s="170"/>
    </row>
    <row r="2512" spans="28:28" x14ac:dyDescent="0.3">
      <c r="AB2512" s="170"/>
    </row>
    <row r="2513" spans="28:28" x14ac:dyDescent="0.3">
      <c r="AB2513" s="170"/>
    </row>
    <row r="2514" spans="28:28" x14ac:dyDescent="0.3">
      <c r="AB2514" s="170"/>
    </row>
    <row r="2515" spans="28:28" x14ac:dyDescent="0.3">
      <c r="AB2515" s="170"/>
    </row>
    <row r="2516" spans="28:28" x14ac:dyDescent="0.3">
      <c r="AB2516" s="170"/>
    </row>
    <row r="2517" spans="28:28" x14ac:dyDescent="0.3">
      <c r="AB2517" s="170"/>
    </row>
    <row r="2518" spans="28:28" x14ac:dyDescent="0.3">
      <c r="AB2518" s="170"/>
    </row>
    <row r="2519" spans="28:28" x14ac:dyDescent="0.3">
      <c r="AB2519" s="170"/>
    </row>
    <row r="2520" spans="28:28" x14ac:dyDescent="0.3">
      <c r="AB2520" s="170"/>
    </row>
    <row r="2521" spans="28:28" x14ac:dyDescent="0.3">
      <c r="AB2521" s="170"/>
    </row>
    <row r="2522" spans="28:28" x14ac:dyDescent="0.3">
      <c r="AB2522" s="170"/>
    </row>
    <row r="2523" spans="28:28" x14ac:dyDescent="0.3">
      <c r="AB2523" s="170"/>
    </row>
    <row r="2524" spans="28:28" x14ac:dyDescent="0.3">
      <c r="AB2524" s="170"/>
    </row>
    <row r="2525" spans="28:28" x14ac:dyDescent="0.3">
      <c r="AB2525" s="170"/>
    </row>
    <row r="2526" spans="28:28" x14ac:dyDescent="0.3">
      <c r="AB2526" s="170"/>
    </row>
    <row r="2527" spans="28:28" x14ac:dyDescent="0.3">
      <c r="AB2527" s="170"/>
    </row>
    <row r="2528" spans="28:28" x14ac:dyDescent="0.3">
      <c r="AB2528" s="170"/>
    </row>
    <row r="2529" spans="28:28" x14ac:dyDescent="0.3">
      <c r="AB2529" s="170"/>
    </row>
    <row r="2530" spans="28:28" x14ac:dyDescent="0.3">
      <c r="AB2530" s="170"/>
    </row>
    <row r="2531" spans="28:28" x14ac:dyDescent="0.3">
      <c r="AB2531" s="170"/>
    </row>
    <row r="2532" spans="28:28" x14ac:dyDescent="0.3">
      <c r="AB2532" s="170"/>
    </row>
    <row r="2533" spans="28:28" x14ac:dyDescent="0.3">
      <c r="AB2533" s="170"/>
    </row>
    <row r="2534" spans="28:28" x14ac:dyDescent="0.3">
      <c r="AB2534" s="170"/>
    </row>
    <row r="2535" spans="28:28" x14ac:dyDescent="0.3">
      <c r="AB2535" s="170"/>
    </row>
    <row r="2536" spans="28:28" x14ac:dyDescent="0.3">
      <c r="AB2536" s="170"/>
    </row>
    <row r="2537" spans="28:28" x14ac:dyDescent="0.3">
      <c r="AB2537" s="170"/>
    </row>
    <row r="2538" spans="28:28" x14ac:dyDescent="0.3">
      <c r="AB2538" s="170"/>
    </row>
    <row r="2539" spans="28:28" x14ac:dyDescent="0.3">
      <c r="AB2539" s="170"/>
    </row>
    <row r="2540" spans="28:28" x14ac:dyDescent="0.3">
      <c r="AB2540" s="170"/>
    </row>
    <row r="2541" spans="28:28" x14ac:dyDescent="0.3">
      <c r="AB2541" s="170"/>
    </row>
    <row r="2542" spans="28:28" x14ac:dyDescent="0.3">
      <c r="AB2542" s="170"/>
    </row>
    <row r="2543" spans="28:28" x14ac:dyDescent="0.3">
      <c r="AB2543" s="170"/>
    </row>
    <row r="2544" spans="28:28" x14ac:dyDescent="0.3">
      <c r="AB2544" s="170"/>
    </row>
    <row r="2545" spans="28:28" x14ac:dyDescent="0.3">
      <c r="AB2545" s="170"/>
    </row>
    <row r="2546" spans="28:28" x14ac:dyDescent="0.3">
      <c r="AB2546" s="170"/>
    </row>
    <row r="2547" spans="28:28" x14ac:dyDescent="0.3">
      <c r="AB2547" s="170"/>
    </row>
    <row r="2548" spans="28:28" x14ac:dyDescent="0.3">
      <c r="AB2548" s="170"/>
    </row>
    <row r="2549" spans="28:28" x14ac:dyDescent="0.3">
      <c r="AB2549" s="170"/>
    </row>
    <row r="2550" spans="28:28" x14ac:dyDescent="0.3">
      <c r="AB2550" s="170"/>
    </row>
    <row r="2551" spans="28:28" x14ac:dyDescent="0.3">
      <c r="AB2551" s="170"/>
    </row>
    <row r="2552" spans="28:28" x14ac:dyDescent="0.3">
      <c r="AB2552" s="170"/>
    </row>
    <row r="2553" spans="28:28" x14ac:dyDescent="0.3">
      <c r="AB2553" s="170"/>
    </row>
    <row r="2554" spans="28:28" x14ac:dyDescent="0.3">
      <c r="AB2554" s="170"/>
    </row>
    <row r="2555" spans="28:28" x14ac:dyDescent="0.3">
      <c r="AB2555" s="170"/>
    </row>
    <row r="2556" spans="28:28" x14ac:dyDescent="0.3">
      <c r="AB2556" s="170"/>
    </row>
    <row r="2557" spans="28:28" x14ac:dyDescent="0.3">
      <c r="AB2557" s="170"/>
    </row>
    <row r="2558" spans="28:28" x14ac:dyDescent="0.3">
      <c r="AB2558" s="170"/>
    </row>
    <row r="2559" spans="28:28" x14ac:dyDescent="0.3">
      <c r="AB2559" s="170"/>
    </row>
    <row r="2560" spans="28:28" x14ac:dyDescent="0.3">
      <c r="AB2560" s="170"/>
    </row>
    <row r="2561" spans="28:28" x14ac:dyDescent="0.3">
      <c r="AB2561" s="170"/>
    </row>
    <row r="2562" spans="28:28" x14ac:dyDescent="0.3">
      <c r="AB2562" s="170"/>
    </row>
    <row r="2563" spans="28:28" x14ac:dyDescent="0.3">
      <c r="AB2563" s="170"/>
    </row>
    <row r="2564" spans="28:28" x14ac:dyDescent="0.3">
      <c r="AB2564" s="170"/>
    </row>
    <row r="2565" spans="28:28" x14ac:dyDescent="0.3">
      <c r="AB2565" s="170"/>
    </row>
    <row r="2566" spans="28:28" x14ac:dyDescent="0.3">
      <c r="AB2566" s="170"/>
    </row>
    <row r="2567" spans="28:28" x14ac:dyDescent="0.3">
      <c r="AB2567" s="170"/>
    </row>
    <row r="2568" spans="28:28" x14ac:dyDescent="0.3">
      <c r="AB2568" s="170"/>
    </row>
    <row r="2569" spans="28:28" x14ac:dyDescent="0.3">
      <c r="AB2569" s="170"/>
    </row>
    <row r="2570" spans="28:28" x14ac:dyDescent="0.3">
      <c r="AB2570" s="170"/>
    </row>
    <row r="2571" spans="28:28" x14ac:dyDescent="0.3">
      <c r="AB2571" s="170"/>
    </row>
    <row r="2572" spans="28:28" x14ac:dyDescent="0.3">
      <c r="AB2572" s="170"/>
    </row>
    <row r="2573" spans="28:28" x14ac:dyDescent="0.3">
      <c r="AB2573" s="170"/>
    </row>
    <row r="2574" spans="28:28" x14ac:dyDescent="0.3">
      <c r="AB2574" s="170"/>
    </row>
    <row r="2575" spans="28:28" x14ac:dyDescent="0.3">
      <c r="AB2575" s="170"/>
    </row>
    <row r="2576" spans="28:28" x14ac:dyDescent="0.3">
      <c r="AB2576" s="170"/>
    </row>
    <row r="2577" spans="28:28" x14ac:dyDescent="0.3">
      <c r="AB2577" s="170"/>
    </row>
    <row r="2578" spans="28:28" x14ac:dyDescent="0.3">
      <c r="AB2578" s="170"/>
    </row>
    <row r="2579" spans="28:28" x14ac:dyDescent="0.3">
      <c r="AB2579" s="170"/>
    </row>
    <row r="2580" spans="28:28" x14ac:dyDescent="0.3">
      <c r="AB2580" s="170"/>
    </row>
    <row r="2581" spans="28:28" x14ac:dyDescent="0.3">
      <c r="AB2581" s="170"/>
    </row>
    <row r="2582" spans="28:28" x14ac:dyDescent="0.3">
      <c r="AB2582" s="170"/>
    </row>
    <row r="2583" spans="28:28" x14ac:dyDescent="0.3">
      <c r="AB2583" s="170"/>
    </row>
    <row r="2584" spans="28:28" x14ac:dyDescent="0.3">
      <c r="AB2584" s="170"/>
    </row>
    <row r="2585" spans="28:28" x14ac:dyDescent="0.3">
      <c r="AB2585" s="170"/>
    </row>
    <row r="2586" spans="28:28" x14ac:dyDescent="0.3">
      <c r="AB2586" s="170"/>
    </row>
    <row r="2587" spans="28:28" x14ac:dyDescent="0.3">
      <c r="AB2587" s="170"/>
    </row>
    <row r="2588" spans="28:28" x14ac:dyDescent="0.3">
      <c r="AB2588" s="170"/>
    </row>
    <row r="2589" spans="28:28" x14ac:dyDescent="0.3">
      <c r="AB2589" s="170"/>
    </row>
    <row r="2590" spans="28:28" x14ac:dyDescent="0.3">
      <c r="AB2590" s="170"/>
    </row>
    <row r="2591" spans="28:28" x14ac:dyDescent="0.3">
      <c r="AB2591" s="170"/>
    </row>
    <row r="2592" spans="28:28" x14ac:dyDescent="0.3">
      <c r="AB2592" s="170"/>
    </row>
    <row r="2593" spans="28:28" x14ac:dyDescent="0.3">
      <c r="AB2593" s="170"/>
    </row>
    <row r="2594" spans="28:28" x14ac:dyDescent="0.3">
      <c r="AB2594" s="170"/>
    </row>
    <row r="2595" spans="28:28" x14ac:dyDescent="0.3">
      <c r="AB2595" s="170"/>
    </row>
    <row r="2596" spans="28:28" x14ac:dyDescent="0.3">
      <c r="AB2596" s="170"/>
    </row>
    <row r="2597" spans="28:28" x14ac:dyDescent="0.3">
      <c r="AB2597" s="170"/>
    </row>
    <row r="2598" spans="28:28" x14ac:dyDescent="0.3">
      <c r="AB2598" s="170"/>
    </row>
    <row r="2599" spans="28:28" x14ac:dyDescent="0.3">
      <c r="AB2599" s="170"/>
    </row>
    <row r="2600" spans="28:28" x14ac:dyDescent="0.3">
      <c r="AB2600" s="170"/>
    </row>
    <row r="2601" spans="28:28" x14ac:dyDescent="0.3">
      <c r="AB2601" s="170"/>
    </row>
    <row r="2602" spans="28:28" x14ac:dyDescent="0.3">
      <c r="AB2602" s="170"/>
    </row>
    <row r="2603" spans="28:28" x14ac:dyDescent="0.3">
      <c r="AB2603" s="170"/>
    </row>
    <row r="2604" spans="28:28" x14ac:dyDescent="0.3">
      <c r="AB2604" s="170"/>
    </row>
    <row r="2605" spans="28:28" x14ac:dyDescent="0.3">
      <c r="AB2605" s="170"/>
    </row>
    <row r="2606" spans="28:28" x14ac:dyDescent="0.3">
      <c r="AB2606" s="170"/>
    </row>
    <row r="2607" spans="28:28" x14ac:dyDescent="0.3">
      <c r="AB2607" s="170"/>
    </row>
    <row r="2608" spans="28:28" x14ac:dyDescent="0.3">
      <c r="AB2608" s="170"/>
    </row>
    <row r="2609" spans="28:28" x14ac:dyDescent="0.3">
      <c r="AB2609" s="170"/>
    </row>
    <row r="2610" spans="28:28" x14ac:dyDescent="0.3">
      <c r="AB2610" s="170"/>
    </row>
    <row r="2611" spans="28:28" x14ac:dyDescent="0.3">
      <c r="AB2611" s="170"/>
    </row>
    <row r="2612" spans="28:28" x14ac:dyDescent="0.3">
      <c r="AB2612" s="170"/>
    </row>
    <row r="2613" spans="28:28" x14ac:dyDescent="0.3">
      <c r="AB2613" s="170"/>
    </row>
    <row r="2614" spans="28:28" x14ac:dyDescent="0.3">
      <c r="AB2614" s="170"/>
    </row>
    <row r="2615" spans="28:28" x14ac:dyDescent="0.3">
      <c r="AB2615" s="170"/>
    </row>
    <row r="2616" spans="28:28" x14ac:dyDescent="0.3">
      <c r="AB2616" s="170"/>
    </row>
    <row r="2617" spans="28:28" x14ac:dyDescent="0.3">
      <c r="AB2617" s="170"/>
    </row>
    <row r="2618" spans="28:28" x14ac:dyDescent="0.3">
      <c r="AB2618" s="170"/>
    </row>
    <row r="2619" spans="28:28" x14ac:dyDescent="0.3">
      <c r="AB2619" s="170"/>
    </row>
    <row r="2620" spans="28:28" x14ac:dyDescent="0.3">
      <c r="AB2620" s="170"/>
    </row>
    <row r="2621" spans="28:28" x14ac:dyDescent="0.3">
      <c r="AB2621" s="170"/>
    </row>
    <row r="2622" spans="28:28" x14ac:dyDescent="0.3">
      <c r="AB2622" s="170"/>
    </row>
    <row r="2623" spans="28:28" x14ac:dyDescent="0.3">
      <c r="AB2623" s="170"/>
    </row>
    <row r="2624" spans="28:28" x14ac:dyDescent="0.3">
      <c r="AB2624" s="170"/>
    </row>
    <row r="2625" spans="28:28" x14ac:dyDescent="0.3">
      <c r="AB2625" s="170"/>
    </row>
    <row r="2626" spans="28:28" x14ac:dyDescent="0.3">
      <c r="AB2626" s="170"/>
    </row>
    <row r="2627" spans="28:28" x14ac:dyDescent="0.3">
      <c r="AB2627" s="170"/>
    </row>
    <row r="2628" spans="28:28" x14ac:dyDescent="0.3">
      <c r="AB2628" s="170"/>
    </row>
    <row r="2629" spans="28:28" x14ac:dyDescent="0.3">
      <c r="AB2629" s="170"/>
    </row>
    <row r="2630" spans="28:28" x14ac:dyDescent="0.3">
      <c r="AB2630" s="170"/>
    </row>
    <row r="2631" spans="28:28" x14ac:dyDescent="0.3">
      <c r="AB2631" s="170"/>
    </row>
    <row r="2632" spans="28:28" x14ac:dyDescent="0.3">
      <c r="AB2632" s="170"/>
    </row>
    <row r="2633" spans="28:28" x14ac:dyDescent="0.3">
      <c r="AB2633" s="170"/>
    </row>
    <row r="2634" spans="28:28" x14ac:dyDescent="0.3">
      <c r="AB2634" s="170"/>
    </row>
    <row r="2635" spans="28:28" x14ac:dyDescent="0.3">
      <c r="AB2635" s="170"/>
    </row>
    <row r="2636" spans="28:28" x14ac:dyDescent="0.3">
      <c r="AB2636" s="170"/>
    </row>
    <row r="2637" spans="28:28" x14ac:dyDescent="0.3">
      <c r="AB2637" s="170"/>
    </row>
    <row r="2638" spans="28:28" x14ac:dyDescent="0.3">
      <c r="AB2638" s="170"/>
    </row>
    <row r="2639" spans="28:28" x14ac:dyDescent="0.3">
      <c r="AB2639" s="170"/>
    </row>
    <row r="2640" spans="28:28" x14ac:dyDescent="0.3">
      <c r="AB2640" s="170"/>
    </row>
    <row r="2641" spans="28:28" x14ac:dyDescent="0.3">
      <c r="AB2641" s="170"/>
    </row>
    <row r="2642" spans="28:28" x14ac:dyDescent="0.3">
      <c r="AB2642" s="170"/>
    </row>
    <row r="2643" spans="28:28" x14ac:dyDescent="0.3">
      <c r="AB2643" s="170"/>
    </row>
    <row r="2644" spans="28:28" x14ac:dyDescent="0.3">
      <c r="AB2644" s="170"/>
    </row>
    <row r="2645" spans="28:28" x14ac:dyDescent="0.3">
      <c r="AB2645" s="170"/>
    </row>
    <row r="2646" spans="28:28" x14ac:dyDescent="0.3">
      <c r="AB2646" s="170"/>
    </row>
    <row r="2647" spans="28:28" x14ac:dyDescent="0.3">
      <c r="AB2647" s="170"/>
    </row>
    <row r="2648" spans="28:28" x14ac:dyDescent="0.3">
      <c r="AB2648" s="170"/>
    </row>
    <row r="2649" spans="28:28" x14ac:dyDescent="0.3">
      <c r="AB2649" s="170"/>
    </row>
    <row r="2650" spans="28:28" x14ac:dyDescent="0.3">
      <c r="AB2650" s="170"/>
    </row>
    <row r="2651" spans="28:28" x14ac:dyDescent="0.3">
      <c r="AB2651" s="170"/>
    </row>
    <row r="2652" spans="28:28" x14ac:dyDescent="0.3">
      <c r="AB2652" s="170"/>
    </row>
    <row r="2653" spans="28:28" x14ac:dyDescent="0.3">
      <c r="AB2653" s="170"/>
    </row>
    <row r="2654" spans="28:28" x14ac:dyDescent="0.3">
      <c r="AB2654" s="170"/>
    </row>
    <row r="2655" spans="28:28" x14ac:dyDescent="0.3">
      <c r="AB2655" s="170"/>
    </row>
    <row r="2656" spans="28:28" x14ac:dyDescent="0.3">
      <c r="AB2656" s="170"/>
    </row>
    <row r="2657" spans="28:28" x14ac:dyDescent="0.3">
      <c r="AB2657" s="170"/>
    </row>
    <row r="2658" spans="28:28" x14ac:dyDescent="0.3">
      <c r="AB2658" s="170"/>
    </row>
    <row r="2659" spans="28:28" x14ac:dyDescent="0.3">
      <c r="AB2659" s="170"/>
    </row>
    <row r="2660" spans="28:28" x14ac:dyDescent="0.3">
      <c r="AB2660" s="170"/>
    </row>
    <row r="2661" spans="28:28" x14ac:dyDescent="0.3">
      <c r="AB2661" s="170"/>
    </row>
    <row r="2662" spans="28:28" x14ac:dyDescent="0.3">
      <c r="AB2662" s="170"/>
    </row>
    <row r="2663" spans="28:28" x14ac:dyDescent="0.3">
      <c r="AB2663" s="170"/>
    </row>
    <row r="2664" spans="28:28" x14ac:dyDescent="0.3">
      <c r="AB2664" s="170"/>
    </row>
    <row r="2665" spans="28:28" x14ac:dyDescent="0.3">
      <c r="AB2665" s="170"/>
    </row>
    <row r="2666" spans="28:28" x14ac:dyDescent="0.3">
      <c r="AB2666" s="170"/>
    </row>
    <row r="2667" spans="28:28" x14ac:dyDescent="0.3">
      <c r="AB2667" s="170"/>
    </row>
    <row r="2668" spans="28:28" x14ac:dyDescent="0.3">
      <c r="AB2668" s="170"/>
    </row>
    <row r="2669" spans="28:28" x14ac:dyDescent="0.3">
      <c r="AB2669" s="170"/>
    </row>
    <row r="2670" spans="28:28" x14ac:dyDescent="0.3">
      <c r="AB2670" s="170"/>
    </row>
    <row r="2671" spans="28:28" x14ac:dyDescent="0.3">
      <c r="AB2671" s="170"/>
    </row>
    <row r="2672" spans="28:28" x14ac:dyDescent="0.3">
      <c r="AB2672" s="170"/>
    </row>
    <row r="2673" spans="28:28" x14ac:dyDescent="0.3">
      <c r="AB2673" s="170"/>
    </row>
    <row r="2674" spans="28:28" x14ac:dyDescent="0.3">
      <c r="AB2674" s="170"/>
    </row>
    <row r="2675" spans="28:28" x14ac:dyDescent="0.3">
      <c r="AB2675" s="170"/>
    </row>
    <row r="2676" spans="28:28" x14ac:dyDescent="0.3">
      <c r="AB2676" s="170"/>
    </row>
    <row r="2677" spans="28:28" x14ac:dyDescent="0.3">
      <c r="AB2677" s="170"/>
    </row>
    <row r="2678" spans="28:28" x14ac:dyDescent="0.3">
      <c r="AB2678" s="170"/>
    </row>
    <row r="2679" spans="28:28" x14ac:dyDescent="0.3">
      <c r="AB2679" s="170"/>
    </row>
    <row r="2680" spans="28:28" x14ac:dyDescent="0.3">
      <c r="AB2680" s="170"/>
    </row>
    <row r="2681" spans="28:28" x14ac:dyDescent="0.3">
      <c r="AB2681" s="170"/>
    </row>
    <row r="2682" spans="28:28" x14ac:dyDescent="0.3">
      <c r="AB2682" s="170"/>
    </row>
    <row r="2683" spans="28:28" x14ac:dyDescent="0.3">
      <c r="AB2683" s="170"/>
    </row>
    <row r="2684" spans="28:28" x14ac:dyDescent="0.3">
      <c r="AB2684" s="170"/>
    </row>
    <row r="2685" spans="28:28" x14ac:dyDescent="0.3">
      <c r="AB2685" s="170"/>
    </row>
    <row r="2686" spans="28:28" x14ac:dyDescent="0.3">
      <c r="AB2686" s="170"/>
    </row>
    <row r="2687" spans="28:28" x14ac:dyDescent="0.3">
      <c r="AB2687" s="170"/>
    </row>
    <row r="2688" spans="28:28" x14ac:dyDescent="0.3">
      <c r="AB2688" s="170"/>
    </row>
    <row r="2689" spans="28:28" x14ac:dyDescent="0.3">
      <c r="AB2689" s="170"/>
    </row>
    <row r="2690" spans="28:28" x14ac:dyDescent="0.3">
      <c r="AB2690" s="170"/>
    </row>
    <row r="2691" spans="28:28" x14ac:dyDescent="0.3">
      <c r="AB2691" s="170"/>
    </row>
    <row r="2692" spans="28:28" x14ac:dyDescent="0.3">
      <c r="AB2692" s="170"/>
    </row>
    <row r="2693" spans="28:28" x14ac:dyDescent="0.3">
      <c r="AB2693" s="170"/>
    </row>
    <row r="2694" spans="28:28" x14ac:dyDescent="0.3">
      <c r="AB2694" s="170"/>
    </row>
    <row r="2695" spans="28:28" x14ac:dyDescent="0.3">
      <c r="AB2695" s="170"/>
    </row>
    <row r="2696" spans="28:28" x14ac:dyDescent="0.3">
      <c r="AB2696" s="170"/>
    </row>
    <row r="2697" spans="28:28" x14ac:dyDescent="0.3">
      <c r="AB2697" s="170"/>
    </row>
    <row r="2698" spans="28:28" x14ac:dyDescent="0.3">
      <c r="AB2698" s="170"/>
    </row>
    <row r="2699" spans="28:28" x14ac:dyDescent="0.3">
      <c r="AB2699" s="170"/>
    </row>
    <row r="2700" spans="28:28" x14ac:dyDescent="0.3">
      <c r="AB2700" s="170"/>
    </row>
    <row r="2701" spans="28:28" x14ac:dyDescent="0.3">
      <c r="AB2701" s="170"/>
    </row>
    <row r="2702" spans="28:28" x14ac:dyDescent="0.3">
      <c r="AB2702" s="170"/>
    </row>
    <row r="2703" spans="28:28" x14ac:dyDescent="0.3">
      <c r="AB2703" s="170"/>
    </row>
    <row r="2704" spans="28:28" x14ac:dyDescent="0.3">
      <c r="AB2704" s="170"/>
    </row>
    <row r="2705" spans="28:28" x14ac:dyDescent="0.3">
      <c r="AB2705" s="170"/>
    </row>
    <row r="2706" spans="28:28" x14ac:dyDescent="0.3">
      <c r="AB2706" s="170"/>
    </row>
    <row r="2707" spans="28:28" x14ac:dyDescent="0.3">
      <c r="AB2707" s="170"/>
    </row>
    <row r="2708" spans="28:28" x14ac:dyDescent="0.3">
      <c r="AB2708" s="170"/>
    </row>
    <row r="2709" spans="28:28" x14ac:dyDescent="0.3">
      <c r="AB2709" s="170"/>
    </row>
    <row r="2710" spans="28:28" x14ac:dyDescent="0.3">
      <c r="AB2710" s="170"/>
    </row>
    <row r="2711" spans="28:28" x14ac:dyDescent="0.3">
      <c r="AB2711" s="170"/>
    </row>
    <row r="2712" spans="28:28" x14ac:dyDescent="0.3">
      <c r="AB2712" s="170"/>
    </row>
    <row r="2713" spans="28:28" x14ac:dyDescent="0.3">
      <c r="AB2713" s="170"/>
    </row>
    <row r="2714" spans="28:28" x14ac:dyDescent="0.3">
      <c r="AB2714" s="170"/>
    </row>
    <row r="2715" spans="28:28" x14ac:dyDescent="0.3">
      <c r="AB2715" s="170"/>
    </row>
    <row r="2716" spans="28:28" x14ac:dyDescent="0.3">
      <c r="AB2716" s="170"/>
    </row>
    <row r="2717" spans="28:28" x14ac:dyDescent="0.3">
      <c r="AB2717" s="170"/>
    </row>
    <row r="2718" spans="28:28" x14ac:dyDescent="0.3">
      <c r="AB2718" s="170"/>
    </row>
    <row r="2719" spans="28:28" x14ac:dyDescent="0.3">
      <c r="AB2719" s="170"/>
    </row>
    <row r="2720" spans="28:28" x14ac:dyDescent="0.3">
      <c r="AB2720" s="170"/>
    </row>
    <row r="2721" spans="28:28" x14ac:dyDescent="0.3">
      <c r="AB2721" s="170"/>
    </row>
    <row r="2722" spans="28:28" x14ac:dyDescent="0.3">
      <c r="AB2722" s="170"/>
    </row>
    <row r="2723" spans="28:28" x14ac:dyDescent="0.3">
      <c r="AB2723" s="170"/>
    </row>
    <row r="2724" spans="28:28" x14ac:dyDescent="0.3">
      <c r="AB2724" s="170"/>
    </row>
    <row r="2725" spans="28:28" x14ac:dyDescent="0.3">
      <c r="AB2725" s="170"/>
    </row>
    <row r="2726" spans="28:28" x14ac:dyDescent="0.3">
      <c r="AB2726" s="170"/>
    </row>
    <row r="2727" spans="28:28" x14ac:dyDescent="0.3">
      <c r="AB2727" s="170"/>
    </row>
    <row r="2728" spans="28:28" x14ac:dyDescent="0.3">
      <c r="AB2728" s="170"/>
    </row>
    <row r="2729" spans="28:28" x14ac:dyDescent="0.3">
      <c r="AB2729" s="170"/>
    </row>
    <row r="2730" spans="28:28" x14ac:dyDescent="0.3">
      <c r="AB2730" s="170"/>
    </row>
    <row r="2731" spans="28:28" x14ac:dyDescent="0.3">
      <c r="AB2731" s="170"/>
    </row>
    <row r="2732" spans="28:28" x14ac:dyDescent="0.3">
      <c r="AB2732" s="170"/>
    </row>
    <row r="2733" spans="28:28" x14ac:dyDescent="0.3">
      <c r="AB2733" s="170"/>
    </row>
    <row r="2734" spans="28:28" x14ac:dyDescent="0.3">
      <c r="AB2734" s="170"/>
    </row>
    <row r="2735" spans="28:28" x14ac:dyDescent="0.3">
      <c r="AB2735" s="170"/>
    </row>
    <row r="2736" spans="28:28" x14ac:dyDescent="0.3">
      <c r="AB2736" s="170"/>
    </row>
    <row r="2737" spans="28:28" x14ac:dyDescent="0.3">
      <c r="AB2737" s="170"/>
    </row>
    <row r="2738" spans="28:28" x14ac:dyDescent="0.3">
      <c r="AB2738" s="170"/>
    </row>
    <row r="2739" spans="28:28" x14ac:dyDescent="0.3">
      <c r="AB2739" s="170"/>
    </row>
    <row r="2740" spans="28:28" x14ac:dyDescent="0.3">
      <c r="AB2740" s="170"/>
    </row>
    <row r="2741" spans="28:28" x14ac:dyDescent="0.3">
      <c r="AB2741" s="170"/>
    </row>
    <row r="2742" spans="28:28" x14ac:dyDescent="0.3">
      <c r="AB2742" s="170"/>
    </row>
    <row r="2743" spans="28:28" x14ac:dyDescent="0.3">
      <c r="AB2743" s="170"/>
    </row>
    <row r="2744" spans="28:28" x14ac:dyDescent="0.3">
      <c r="AB2744" s="170"/>
    </row>
    <row r="2745" spans="28:28" x14ac:dyDescent="0.3">
      <c r="AB2745" s="170"/>
    </row>
    <row r="2746" spans="28:28" x14ac:dyDescent="0.3">
      <c r="AB2746" s="170"/>
    </row>
    <row r="2747" spans="28:28" x14ac:dyDescent="0.3">
      <c r="AB2747" s="170"/>
    </row>
    <row r="2748" spans="28:28" x14ac:dyDescent="0.3">
      <c r="AB2748" s="170"/>
    </row>
    <row r="2749" spans="28:28" x14ac:dyDescent="0.3">
      <c r="AB2749" s="170"/>
    </row>
    <row r="2750" spans="28:28" x14ac:dyDescent="0.3">
      <c r="AB2750" s="170"/>
    </row>
    <row r="2751" spans="28:28" x14ac:dyDescent="0.3">
      <c r="AB2751" s="170"/>
    </row>
    <row r="2752" spans="28:28" x14ac:dyDescent="0.3">
      <c r="AB2752" s="170"/>
    </row>
    <row r="2753" spans="28:28" x14ac:dyDescent="0.3">
      <c r="AB2753" s="170"/>
    </row>
    <row r="2754" spans="28:28" x14ac:dyDescent="0.3">
      <c r="AB2754" s="170"/>
    </row>
    <row r="2755" spans="28:28" x14ac:dyDescent="0.3">
      <c r="AB2755" s="170"/>
    </row>
    <row r="2756" spans="28:28" x14ac:dyDescent="0.3">
      <c r="AB2756" s="170"/>
    </row>
    <row r="2757" spans="28:28" x14ac:dyDescent="0.3">
      <c r="AB2757" s="170"/>
    </row>
    <row r="2758" spans="28:28" x14ac:dyDescent="0.3">
      <c r="AB2758" s="170"/>
    </row>
    <row r="2759" spans="28:28" x14ac:dyDescent="0.3">
      <c r="AB2759" s="170"/>
    </row>
    <row r="2760" spans="28:28" x14ac:dyDescent="0.3">
      <c r="AB2760" s="170"/>
    </row>
    <row r="2761" spans="28:28" x14ac:dyDescent="0.3">
      <c r="AB2761" s="170"/>
    </row>
    <row r="2762" spans="28:28" x14ac:dyDescent="0.3">
      <c r="AB2762" s="170"/>
    </row>
    <row r="2763" spans="28:28" x14ac:dyDescent="0.3">
      <c r="AB2763" s="170"/>
    </row>
    <row r="2764" spans="28:28" x14ac:dyDescent="0.3">
      <c r="AB2764" s="170"/>
    </row>
    <row r="2765" spans="28:28" x14ac:dyDescent="0.3">
      <c r="AB2765" s="170"/>
    </row>
    <row r="2766" spans="28:28" x14ac:dyDescent="0.3">
      <c r="AB2766" s="170"/>
    </row>
    <row r="2767" spans="28:28" x14ac:dyDescent="0.3">
      <c r="AB2767" s="170"/>
    </row>
    <row r="2768" spans="28:28" x14ac:dyDescent="0.3">
      <c r="AB2768" s="170"/>
    </row>
    <row r="2769" spans="28:28" x14ac:dyDescent="0.3">
      <c r="AB2769" s="170"/>
    </row>
    <row r="2770" spans="28:28" x14ac:dyDescent="0.3">
      <c r="AB2770" s="170"/>
    </row>
    <row r="2771" spans="28:28" x14ac:dyDescent="0.3">
      <c r="AB2771" s="170"/>
    </row>
    <row r="2772" spans="28:28" x14ac:dyDescent="0.3">
      <c r="AB2772" s="170"/>
    </row>
    <row r="2773" spans="28:28" x14ac:dyDescent="0.3">
      <c r="AB2773" s="170"/>
    </row>
    <row r="2774" spans="28:28" x14ac:dyDescent="0.3">
      <c r="AB2774" s="170"/>
    </row>
    <row r="2775" spans="28:28" x14ac:dyDescent="0.3">
      <c r="AB2775" s="170"/>
    </row>
    <row r="2776" spans="28:28" x14ac:dyDescent="0.3">
      <c r="AB2776" s="170"/>
    </row>
    <row r="2777" spans="28:28" x14ac:dyDescent="0.3">
      <c r="AB2777" s="170"/>
    </row>
    <row r="2778" spans="28:28" x14ac:dyDescent="0.3">
      <c r="AB2778" s="170"/>
    </row>
    <row r="2779" spans="28:28" x14ac:dyDescent="0.3">
      <c r="AB2779" s="170"/>
    </row>
    <row r="2780" spans="28:28" x14ac:dyDescent="0.3">
      <c r="AB2780" s="170"/>
    </row>
    <row r="2781" spans="28:28" x14ac:dyDescent="0.3">
      <c r="AB2781" s="170"/>
    </row>
    <row r="2782" spans="28:28" x14ac:dyDescent="0.3">
      <c r="AB2782" s="170"/>
    </row>
    <row r="2783" spans="28:28" x14ac:dyDescent="0.3">
      <c r="AB2783" s="170"/>
    </row>
    <row r="2784" spans="28:28" x14ac:dyDescent="0.3">
      <c r="AB2784" s="170"/>
    </row>
    <row r="2785" spans="28:28" x14ac:dyDescent="0.3">
      <c r="AB2785" s="170"/>
    </row>
    <row r="2786" spans="28:28" x14ac:dyDescent="0.3">
      <c r="AB2786" s="170"/>
    </row>
    <row r="2787" spans="28:28" x14ac:dyDescent="0.3">
      <c r="AB2787" s="170"/>
    </row>
    <row r="2788" spans="28:28" x14ac:dyDescent="0.3">
      <c r="AB2788" s="170"/>
    </row>
    <row r="2789" spans="28:28" x14ac:dyDescent="0.3">
      <c r="AB2789" s="170"/>
    </row>
    <row r="2790" spans="28:28" x14ac:dyDescent="0.3">
      <c r="AB2790" s="170"/>
    </row>
    <row r="2791" spans="28:28" x14ac:dyDescent="0.3">
      <c r="AB2791" s="170"/>
    </row>
    <row r="2792" spans="28:28" x14ac:dyDescent="0.3">
      <c r="AB2792" s="170"/>
    </row>
    <row r="2793" spans="28:28" x14ac:dyDescent="0.3">
      <c r="AB2793" s="170"/>
    </row>
    <row r="2794" spans="28:28" x14ac:dyDescent="0.3">
      <c r="AB2794" s="170"/>
    </row>
    <row r="2795" spans="28:28" x14ac:dyDescent="0.3">
      <c r="AB2795" s="170"/>
    </row>
    <row r="2796" spans="28:28" x14ac:dyDescent="0.3">
      <c r="AB2796" s="170"/>
    </row>
    <row r="2797" spans="28:28" x14ac:dyDescent="0.3">
      <c r="AB2797" s="170"/>
    </row>
    <row r="2798" spans="28:28" x14ac:dyDescent="0.3">
      <c r="AB2798" s="170"/>
    </row>
    <row r="2799" spans="28:28" x14ac:dyDescent="0.3">
      <c r="AB2799" s="170"/>
    </row>
    <row r="2800" spans="28:28" x14ac:dyDescent="0.3">
      <c r="AB2800" s="170"/>
    </row>
    <row r="2801" spans="28:28" x14ac:dyDescent="0.3">
      <c r="AB2801" s="170"/>
    </row>
    <row r="2802" spans="28:28" x14ac:dyDescent="0.3">
      <c r="AB2802" s="170"/>
    </row>
    <row r="2803" spans="28:28" x14ac:dyDescent="0.3">
      <c r="AB2803" s="170"/>
    </row>
    <row r="2804" spans="28:28" x14ac:dyDescent="0.3">
      <c r="AB2804" s="170"/>
    </row>
    <row r="2805" spans="28:28" x14ac:dyDescent="0.3">
      <c r="AB2805" s="170"/>
    </row>
    <row r="2806" spans="28:28" x14ac:dyDescent="0.3">
      <c r="AB2806" s="170"/>
    </row>
    <row r="2807" spans="28:28" x14ac:dyDescent="0.3">
      <c r="AB2807" s="170"/>
    </row>
    <row r="2808" spans="28:28" x14ac:dyDescent="0.3">
      <c r="AB2808" s="170"/>
    </row>
    <row r="2809" spans="28:28" x14ac:dyDescent="0.3">
      <c r="AB2809" s="170"/>
    </row>
    <row r="2810" spans="28:28" x14ac:dyDescent="0.3">
      <c r="AB2810" s="170"/>
    </row>
    <row r="2811" spans="28:28" x14ac:dyDescent="0.3">
      <c r="AB2811" s="170"/>
    </row>
    <row r="2812" spans="28:28" x14ac:dyDescent="0.3">
      <c r="AB2812" s="170"/>
    </row>
    <row r="2813" spans="28:28" x14ac:dyDescent="0.3">
      <c r="AB2813" s="170"/>
    </row>
    <row r="2814" spans="28:28" x14ac:dyDescent="0.3">
      <c r="AB2814" s="170"/>
    </row>
    <row r="2815" spans="28:28" x14ac:dyDescent="0.3">
      <c r="AB2815" s="170"/>
    </row>
    <row r="2816" spans="28:28" x14ac:dyDescent="0.3">
      <c r="AB2816" s="170"/>
    </row>
    <row r="2817" spans="28:28" x14ac:dyDescent="0.3">
      <c r="AB2817" s="170"/>
    </row>
    <row r="2818" spans="28:28" x14ac:dyDescent="0.3">
      <c r="AB2818" s="170"/>
    </row>
    <row r="2819" spans="28:28" x14ac:dyDescent="0.3">
      <c r="AB2819" s="170"/>
    </row>
    <row r="2820" spans="28:28" x14ac:dyDescent="0.3">
      <c r="AB2820" s="170"/>
    </row>
    <row r="2821" spans="28:28" x14ac:dyDescent="0.3">
      <c r="AB2821" s="170"/>
    </row>
    <row r="2822" spans="28:28" x14ac:dyDescent="0.3">
      <c r="AB2822" s="170"/>
    </row>
    <row r="2823" spans="28:28" x14ac:dyDescent="0.3">
      <c r="AB2823" s="170"/>
    </row>
    <row r="2824" spans="28:28" x14ac:dyDescent="0.3">
      <c r="AB2824" s="170"/>
    </row>
    <row r="2825" spans="28:28" x14ac:dyDescent="0.3">
      <c r="AB2825" s="170"/>
    </row>
    <row r="2826" spans="28:28" x14ac:dyDescent="0.3">
      <c r="AB2826" s="170"/>
    </row>
    <row r="2827" spans="28:28" x14ac:dyDescent="0.3">
      <c r="AB2827" s="170"/>
    </row>
    <row r="2828" spans="28:28" x14ac:dyDescent="0.3">
      <c r="AB2828" s="170"/>
    </row>
    <row r="2829" spans="28:28" x14ac:dyDescent="0.3">
      <c r="AB2829" s="170"/>
    </row>
    <row r="2830" spans="28:28" x14ac:dyDescent="0.3">
      <c r="AB2830" s="170"/>
    </row>
    <row r="2831" spans="28:28" x14ac:dyDescent="0.3">
      <c r="AB2831" s="170"/>
    </row>
    <row r="2832" spans="28:28" x14ac:dyDescent="0.3">
      <c r="AB2832" s="170"/>
    </row>
    <row r="2833" spans="28:28" x14ac:dyDescent="0.3">
      <c r="AB2833" s="170"/>
    </row>
    <row r="2834" spans="28:28" x14ac:dyDescent="0.3">
      <c r="AB2834" s="170"/>
    </row>
    <row r="2835" spans="28:28" x14ac:dyDescent="0.3">
      <c r="AB2835" s="170"/>
    </row>
    <row r="2836" spans="28:28" x14ac:dyDescent="0.3">
      <c r="AB2836" s="170"/>
    </row>
    <row r="2837" spans="28:28" x14ac:dyDescent="0.3">
      <c r="AB2837" s="170"/>
    </row>
    <row r="2838" spans="28:28" x14ac:dyDescent="0.3">
      <c r="AB2838" s="170"/>
    </row>
    <row r="2839" spans="28:28" x14ac:dyDescent="0.3">
      <c r="AB2839" s="170"/>
    </row>
    <row r="2840" spans="28:28" x14ac:dyDescent="0.3">
      <c r="AB2840" s="170"/>
    </row>
    <row r="2841" spans="28:28" x14ac:dyDescent="0.3">
      <c r="AB2841" s="170"/>
    </row>
    <row r="2842" spans="28:28" x14ac:dyDescent="0.3">
      <c r="AB2842" s="170"/>
    </row>
    <row r="2843" spans="28:28" x14ac:dyDescent="0.3">
      <c r="AB2843" s="170"/>
    </row>
    <row r="2844" spans="28:28" x14ac:dyDescent="0.3">
      <c r="AB2844" s="170"/>
    </row>
    <row r="2845" spans="28:28" x14ac:dyDescent="0.3">
      <c r="AB2845" s="170"/>
    </row>
    <row r="2846" spans="28:28" x14ac:dyDescent="0.3">
      <c r="AB2846" s="170"/>
    </row>
    <row r="2847" spans="28:28" x14ac:dyDescent="0.3">
      <c r="AB2847" s="170"/>
    </row>
    <row r="2848" spans="28:28" x14ac:dyDescent="0.3">
      <c r="AB2848" s="170"/>
    </row>
    <row r="2849" spans="28:28" x14ac:dyDescent="0.3">
      <c r="AB2849" s="170"/>
    </row>
    <row r="2850" spans="28:28" x14ac:dyDescent="0.3">
      <c r="AB2850" s="170"/>
    </row>
    <row r="2851" spans="28:28" x14ac:dyDescent="0.3">
      <c r="AB2851" s="170"/>
    </row>
    <row r="2852" spans="28:28" x14ac:dyDescent="0.3">
      <c r="AB2852" s="170"/>
    </row>
    <row r="2853" spans="28:28" x14ac:dyDescent="0.3">
      <c r="AB2853" s="170"/>
    </row>
    <row r="2854" spans="28:28" x14ac:dyDescent="0.3">
      <c r="AB2854" s="170"/>
    </row>
    <row r="2855" spans="28:28" x14ac:dyDescent="0.3">
      <c r="AB2855" s="170"/>
    </row>
    <row r="2856" spans="28:28" x14ac:dyDescent="0.3">
      <c r="AB2856" s="170"/>
    </row>
    <row r="2857" spans="28:28" x14ac:dyDescent="0.3">
      <c r="AB2857" s="170"/>
    </row>
    <row r="2858" spans="28:28" x14ac:dyDescent="0.3">
      <c r="AB2858" s="170"/>
    </row>
    <row r="2859" spans="28:28" x14ac:dyDescent="0.3">
      <c r="AB2859" s="170"/>
    </row>
    <row r="2860" spans="28:28" x14ac:dyDescent="0.3">
      <c r="AB2860" s="170"/>
    </row>
    <row r="2861" spans="28:28" x14ac:dyDescent="0.3">
      <c r="AB2861" s="170"/>
    </row>
    <row r="2862" spans="28:28" x14ac:dyDescent="0.3">
      <c r="AB2862" s="170"/>
    </row>
    <row r="2863" spans="28:28" x14ac:dyDescent="0.3">
      <c r="AB2863" s="170"/>
    </row>
    <row r="2864" spans="28:28" x14ac:dyDescent="0.3">
      <c r="AB2864" s="170"/>
    </row>
    <row r="2865" spans="28:28" x14ac:dyDescent="0.3">
      <c r="AB2865" s="170"/>
    </row>
    <row r="2866" spans="28:28" x14ac:dyDescent="0.3">
      <c r="AB2866" s="170"/>
    </row>
    <row r="2867" spans="28:28" x14ac:dyDescent="0.3">
      <c r="AB2867" s="170"/>
    </row>
    <row r="2868" spans="28:28" x14ac:dyDescent="0.3">
      <c r="AB2868" s="170"/>
    </row>
    <row r="2869" spans="28:28" x14ac:dyDescent="0.3">
      <c r="AB2869" s="170"/>
    </row>
    <row r="2870" spans="28:28" x14ac:dyDescent="0.3">
      <c r="AB2870" s="170"/>
    </row>
    <row r="2871" spans="28:28" x14ac:dyDescent="0.3">
      <c r="AB2871" s="170"/>
    </row>
    <row r="2872" spans="28:28" x14ac:dyDescent="0.3">
      <c r="AB2872" s="170"/>
    </row>
    <row r="2873" spans="28:28" x14ac:dyDescent="0.3">
      <c r="AB2873" s="170"/>
    </row>
    <row r="2874" spans="28:28" x14ac:dyDescent="0.3">
      <c r="AB2874" s="170"/>
    </row>
    <row r="2875" spans="28:28" x14ac:dyDescent="0.3">
      <c r="AB2875" s="170"/>
    </row>
    <row r="2876" spans="28:28" x14ac:dyDescent="0.3">
      <c r="AB2876" s="170"/>
    </row>
    <row r="2877" spans="28:28" x14ac:dyDescent="0.3">
      <c r="AB2877" s="170"/>
    </row>
    <row r="2878" spans="28:28" x14ac:dyDescent="0.3">
      <c r="AB2878" s="170"/>
    </row>
    <row r="2879" spans="28:28" x14ac:dyDescent="0.3">
      <c r="AB2879" s="170"/>
    </row>
    <row r="2880" spans="28:28" x14ac:dyDescent="0.3">
      <c r="AB2880" s="170"/>
    </row>
    <row r="2881" spans="28:28" x14ac:dyDescent="0.3">
      <c r="AB2881" s="170"/>
    </row>
    <row r="2882" spans="28:28" x14ac:dyDescent="0.3">
      <c r="AB2882" s="170"/>
    </row>
    <row r="2883" spans="28:28" x14ac:dyDescent="0.3">
      <c r="AB2883" s="170"/>
    </row>
    <row r="2884" spans="28:28" x14ac:dyDescent="0.3">
      <c r="AB2884" s="170"/>
    </row>
    <row r="2885" spans="28:28" x14ac:dyDescent="0.3">
      <c r="AB2885" s="170"/>
    </row>
    <row r="2886" spans="28:28" x14ac:dyDescent="0.3">
      <c r="AB2886" s="170"/>
    </row>
    <row r="2887" spans="28:28" x14ac:dyDescent="0.3">
      <c r="AB2887" s="170"/>
    </row>
    <row r="2888" spans="28:28" x14ac:dyDescent="0.3">
      <c r="AB2888" s="170"/>
    </row>
    <row r="2889" spans="28:28" x14ac:dyDescent="0.3">
      <c r="AB2889" s="170"/>
    </row>
    <row r="2890" spans="28:28" x14ac:dyDescent="0.3">
      <c r="AB2890" s="170"/>
    </row>
    <row r="2891" spans="28:28" x14ac:dyDescent="0.3">
      <c r="AB2891" s="170"/>
    </row>
    <row r="2892" spans="28:28" x14ac:dyDescent="0.3">
      <c r="AB2892" s="170"/>
    </row>
    <row r="2893" spans="28:28" x14ac:dyDescent="0.3">
      <c r="AB2893" s="170"/>
    </row>
    <row r="2894" spans="28:28" x14ac:dyDescent="0.3">
      <c r="AB2894" s="170"/>
    </row>
    <row r="2895" spans="28:28" x14ac:dyDescent="0.3">
      <c r="AB2895" s="170"/>
    </row>
    <row r="2896" spans="28:28" x14ac:dyDescent="0.3">
      <c r="AB2896" s="170"/>
    </row>
    <row r="2897" spans="28:28" x14ac:dyDescent="0.3">
      <c r="AB2897" s="170"/>
    </row>
    <row r="2898" spans="28:28" x14ac:dyDescent="0.3">
      <c r="AB2898" s="170"/>
    </row>
    <row r="2899" spans="28:28" x14ac:dyDescent="0.3">
      <c r="AB2899" s="170"/>
    </row>
    <row r="2900" spans="28:28" x14ac:dyDescent="0.3">
      <c r="AB2900" s="170"/>
    </row>
    <row r="2901" spans="28:28" x14ac:dyDescent="0.3">
      <c r="AB2901" s="170"/>
    </row>
    <row r="2902" spans="28:28" x14ac:dyDescent="0.3">
      <c r="AB2902" s="170"/>
    </row>
    <row r="2903" spans="28:28" x14ac:dyDescent="0.3">
      <c r="AB2903" s="170"/>
    </row>
    <row r="2904" spans="28:28" x14ac:dyDescent="0.3">
      <c r="AB2904" s="170"/>
    </row>
    <row r="2905" spans="28:28" x14ac:dyDescent="0.3">
      <c r="AB2905" s="170"/>
    </row>
    <row r="2906" spans="28:28" x14ac:dyDescent="0.3">
      <c r="AB2906" s="170"/>
    </row>
    <row r="2907" spans="28:28" x14ac:dyDescent="0.3">
      <c r="AB2907" s="170"/>
    </row>
    <row r="2908" spans="28:28" x14ac:dyDescent="0.3">
      <c r="AB2908" s="170"/>
    </row>
    <row r="2909" spans="28:28" x14ac:dyDescent="0.3">
      <c r="AB2909" s="170"/>
    </row>
    <row r="2910" spans="28:28" x14ac:dyDescent="0.3">
      <c r="AB2910" s="170"/>
    </row>
    <row r="2911" spans="28:28" x14ac:dyDescent="0.3">
      <c r="AB2911" s="170"/>
    </row>
    <row r="2912" spans="28:28" x14ac:dyDescent="0.3">
      <c r="AB2912" s="170"/>
    </row>
    <row r="2913" spans="28:28" x14ac:dyDescent="0.3">
      <c r="AB2913" s="170"/>
    </row>
    <row r="2914" spans="28:28" x14ac:dyDescent="0.3">
      <c r="AB2914" s="170"/>
    </row>
    <row r="2915" spans="28:28" x14ac:dyDescent="0.3">
      <c r="AB2915" s="170"/>
    </row>
    <row r="2916" spans="28:28" x14ac:dyDescent="0.3">
      <c r="AB2916" s="170"/>
    </row>
    <row r="2917" spans="28:28" x14ac:dyDescent="0.3">
      <c r="AB2917" s="170"/>
    </row>
    <row r="2918" spans="28:28" x14ac:dyDescent="0.3">
      <c r="AB2918" s="170"/>
    </row>
    <row r="2919" spans="28:28" x14ac:dyDescent="0.3">
      <c r="AB2919" s="170"/>
    </row>
    <row r="2920" spans="28:28" x14ac:dyDescent="0.3">
      <c r="AB2920" s="170"/>
    </row>
    <row r="2921" spans="28:28" x14ac:dyDescent="0.3">
      <c r="AB2921" s="170"/>
    </row>
    <row r="2922" spans="28:28" x14ac:dyDescent="0.3">
      <c r="AB2922" s="170"/>
    </row>
    <row r="2923" spans="28:28" x14ac:dyDescent="0.3">
      <c r="AB2923" s="170"/>
    </row>
    <row r="2924" spans="28:28" x14ac:dyDescent="0.3">
      <c r="AB2924" s="170"/>
    </row>
    <row r="2925" spans="28:28" x14ac:dyDescent="0.3">
      <c r="AB2925" s="170"/>
    </row>
    <row r="2926" spans="28:28" x14ac:dyDescent="0.3">
      <c r="AB2926" s="170"/>
    </row>
    <row r="2927" spans="28:28" x14ac:dyDescent="0.3">
      <c r="AB2927" s="170"/>
    </row>
    <row r="2928" spans="28:28" x14ac:dyDescent="0.3">
      <c r="AB2928" s="170"/>
    </row>
    <row r="2929" spans="28:28" x14ac:dyDescent="0.3">
      <c r="AB2929" s="170"/>
    </row>
    <row r="2930" spans="28:28" x14ac:dyDescent="0.3">
      <c r="AB2930" s="170"/>
    </row>
    <row r="2931" spans="28:28" x14ac:dyDescent="0.3">
      <c r="AB2931" s="170"/>
    </row>
    <row r="2932" spans="28:28" x14ac:dyDescent="0.3">
      <c r="AB2932" s="170"/>
    </row>
    <row r="2933" spans="28:28" x14ac:dyDescent="0.3">
      <c r="AB2933" s="170"/>
    </row>
    <row r="2934" spans="28:28" x14ac:dyDescent="0.3">
      <c r="AB2934" s="170"/>
    </row>
    <row r="2935" spans="28:28" x14ac:dyDescent="0.3">
      <c r="AB2935" s="170"/>
    </row>
    <row r="2936" spans="28:28" x14ac:dyDescent="0.3">
      <c r="AB2936" s="170"/>
    </row>
    <row r="2937" spans="28:28" x14ac:dyDescent="0.3">
      <c r="AB2937" s="170"/>
    </row>
    <row r="2938" spans="28:28" x14ac:dyDescent="0.3">
      <c r="AB2938" s="170"/>
    </row>
    <row r="2939" spans="28:28" x14ac:dyDescent="0.3">
      <c r="AB2939" s="170"/>
    </row>
    <row r="2940" spans="28:28" x14ac:dyDescent="0.3">
      <c r="AB2940" s="170"/>
    </row>
    <row r="2941" spans="28:28" x14ac:dyDescent="0.3">
      <c r="AB2941" s="170"/>
    </row>
    <row r="2942" spans="28:28" x14ac:dyDescent="0.3">
      <c r="AB2942" s="170"/>
    </row>
    <row r="2943" spans="28:28" x14ac:dyDescent="0.3">
      <c r="AB2943" s="170"/>
    </row>
    <row r="2944" spans="28:28" x14ac:dyDescent="0.3">
      <c r="AB2944" s="170"/>
    </row>
    <row r="2945" spans="28:28" x14ac:dyDescent="0.3">
      <c r="AB2945" s="170"/>
    </row>
    <row r="2946" spans="28:28" x14ac:dyDescent="0.3">
      <c r="AB2946" s="170"/>
    </row>
    <row r="2947" spans="28:28" x14ac:dyDescent="0.3">
      <c r="AB2947" s="170"/>
    </row>
    <row r="2948" spans="28:28" x14ac:dyDescent="0.3">
      <c r="AB2948" s="170"/>
    </row>
    <row r="2949" spans="28:28" x14ac:dyDescent="0.3">
      <c r="AB2949" s="170"/>
    </row>
    <row r="2950" spans="28:28" x14ac:dyDescent="0.3">
      <c r="AB2950" s="170"/>
    </row>
    <row r="2951" spans="28:28" x14ac:dyDescent="0.3">
      <c r="AB2951" s="170"/>
    </row>
    <row r="2952" spans="28:28" x14ac:dyDescent="0.3">
      <c r="AB2952" s="170"/>
    </row>
    <row r="2953" spans="28:28" x14ac:dyDescent="0.3">
      <c r="AB2953" s="170"/>
    </row>
    <row r="2954" spans="28:28" x14ac:dyDescent="0.3">
      <c r="AB2954" s="170"/>
    </row>
    <row r="2955" spans="28:28" x14ac:dyDescent="0.3">
      <c r="AB2955" s="170"/>
    </row>
    <row r="2956" spans="28:28" x14ac:dyDescent="0.3">
      <c r="AB2956" s="170"/>
    </row>
    <row r="2957" spans="28:28" x14ac:dyDescent="0.3">
      <c r="AB2957" s="170"/>
    </row>
    <row r="2958" spans="28:28" x14ac:dyDescent="0.3">
      <c r="AB2958" s="170"/>
    </row>
    <row r="2959" spans="28:28" x14ac:dyDescent="0.3">
      <c r="AB2959" s="170"/>
    </row>
    <row r="2960" spans="28:28" x14ac:dyDescent="0.3">
      <c r="AB2960" s="170"/>
    </row>
    <row r="2961" spans="28:28" x14ac:dyDescent="0.3">
      <c r="AB2961" s="170"/>
    </row>
    <row r="2962" spans="28:28" x14ac:dyDescent="0.3">
      <c r="AB2962" s="170"/>
    </row>
    <row r="2963" spans="28:28" x14ac:dyDescent="0.3">
      <c r="AB2963" s="170"/>
    </row>
    <row r="2964" spans="28:28" x14ac:dyDescent="0.3">
      <c r="AB2964" s="170"/>
    </row>
    <row r="2965" spans="28:28" x14ac:dyDescent="0.3">
      <c r="AB2965" s="170"/>
    </row>
    <row r="2966" spans="28:28" x14ac:dyDescent="0.3">
      <c r="AB2966" s="170"/>
    </row>
    <row r="2967" spans="28:28" x14ac:dyDescent="0.3">
      <c r="AB2967" s="170"/>
    </row>
    <row r="2968" spans="28:28" x14ac:dyDescent="0.3">
      <c r="AB2968" s="170"/>
    </row>
    <row r="2969" spans="28:28" x14ac:dyDescent="0.3">
      <c r="AB2969" s="170"/>
    </row>
    <row r="2970" spans="28:28" x14ac:dyDescent="0.3">
      <c r="AB2970" s="170"/>
    </row>
    <row r="2971" spans="28:28" x14ac:dyDescent="0.3">
      <c r="AB2971" s="170"/>
    </row>
    <row r="2972" spans="28:28" x14ac:dyDescent="0.3">
      <c r="AB2972" s="170"/>
    </row>
    <row r="2973" spans="28:28" x14ac:dyDescent="0.3">
      <c r="AB2973" s="170"/>
    </row>
    <row r="2974" spans="28:28" x14ac:dyDescent="0.3">
      <c r="AB2974" s="170"/>
    </row>
    <row r="2975" spans="28:28" x14ac:dyDescent="0.3">
      <c r="AB2975" s="170"/>
    </row>
    <row r="2976" spans="28:28" x14ac:dyDescent="0.3">
      <c r="AB2976" s="170"/>
    </row>
    <row r="2977" spans="28:28" x14ac:dyDescent="0.3">
      <c r="AB2977" s="170"/>
    </row>
    <row r="2978" spans="28:28" x14ac:dyDescent="0.3">
      <c r="AB2978" s="170"/>
    </row>
    <row r="2979" spans="28:28" x14ac:dyDescent="0.3">
      <c r="AB2979" s="170"/>
    </row>
    <row r="2980" spans="28:28" x14ac:dyDescent="0.3">
      <c r="AB2980" s="170"/>
    </row>
    <row r="2981" spans="28:28" x14ac:dyDescent="0.3">
      <c r="AB2981" s="170"/>
    </row>
    <row r="2982" spans="28:28" x14ac:dyDescent="0.3">
      <c r="AB2982" s="170"/>
    </row>
    <row r="2983" spans="28:28" x14ac:dyDescent="0.3">
      <c r="AB2983" s="170"/>
    </row>
    <row r="2984" spans="28:28" x14ac:dyDescent="0.3">
      <c r="AB2984" s="170"/>
    </row>
    <row r="2985" spans="28:28" x14ac:dyDescent="0.3">
      <c r="AB2985" s="170"/>
    </row>
    <row r="2986" spans="28:28" x14ac:dyDescent="0.3">
      <c r="AB2986" s="170"/>
    </row>
    <row r="2987" spans="28:28" x14ac:dyDescent="0.3">
      <c r="AB2987" s="170"/>
    </row>
    <row r="2988" spans="28:28" x14ac:dyDescent="0.3">
      <c r="AB2988" s="170"/>
    </row>
    <row r="2989" spans="28:28" x14ac:dyDescent="0.3">
      <c r="AB2989" s="170"/>
    </row>
    <row r="2990" spans="28:28" x14ac:dyDescent="0.3">
      <c r="AB2990" s="170"/>
    </row>
    <row r="2991" spans="28:28" x14ac:dyDescent="0.3">
      <c r="AB2991" s="170"/>
    </row>
    <row r="2992" spans="28:28" x14ac:dyDescent="0.3">
      <c r="AB2992" s="170"/>
    </row>
    <row r="2993" spans="28:28" x14ac:dyDescent="0.3">
      <c r="AB2993" s="170"/>
    </row>
    <row r="2994" spans="28:28" x14ac:dyDescent="0.3">
      <c r="AB2994" s="170"/>
    </row>
    <row r="2995" spans="28:28" x14ac:dyDescent="0.3">
      <c r="AB2995" s="170"/>
    </row>
    <row r="2996" spans="28:28" x14ac:dyDescent="0.3">
      <c r="AB2996" s="170"/>
    </row>
    <row r="2997" spans="28:28" x14ac:dyDescent="0.3">
      <c r="AB2997" s="170"/>
    </row>
    <row r="2998" spans="28:28" x14ac:dyDescent="0.3">
      <c r="AB2998" s="170"/>
    </row>
    <row r="2999" spans="28:28" x14ac:dyDescent="0.3">
      <c r="AB2999" s="170"/>
    </row>
    <row r="3000" spans="28:28" x14ac:dyDescent="0.3">
      <c r="AB3000" s="170"/>
    </row>
    <row r="3001" spans="28:28" x14ac:dyDescent="0.3">
      <c r="AB3001" s="170"/>
    </row>
    <row r="3002" spans="28:28" x14ac:dyDescent="0.3">
      <c r="AB3002" s="170"/>
    </row>
    <row r="3003" spans="28:28" x14ac:dyDescent="0.3">
      <c r="AB3003" s="170"/>
    </row>
    <row r="3004" spans="28:28" x14ac:dyDescent="0.3">
      <c r="AB3004" s="170"/>
    </row>
    <row r="3005" spans="28:28" x14ac:dyDescent="0.3">
      <c r="AB3005" s="170"/>
    </row>
    <row r="3006" spans="28:28" x14ac:dyDescent="0.3">
      <c r="AB3006" s="170"/>
    </row>
    <row r="3007" spans="28:28" x14ac:dyDescent="0.3">
      <c r="AB3007" s="170"/>
    </row>
    <row r="3008" spans="28:28" x14ac:dyDescent="0.3">
      <c r="AB3008" s="170"/>
    </row>
    <row r="3009" spans="28:28" x14ac:dyDescent="0.3">
      <c r="AB3009" s="170"/>
    </row>
    <row r="3010" spans="28:28" x14ac:dyDescent="0.3">
      <c r="AB3010" s="170"/>
    </row>
    <row r="3011" spans="28:28" x14ac:dyDescent="0.3">
      <c r="AB3011" s="170"/>
    </row>
    <row r="3012" spans="28:28" x14ac:dyDescent="0.3">
      <c r="AB3012" s="170"/>
    </row>
    <row r="3013" spans="28:28" x14ac:dyDescent="0.3">
      <c r="AB3013" s="170"/>
    </row>
    <row r="3014" spans="28:28" x14ac:dyDescent="0.3">
      <c r="AB3014" s="170"/>
    </row>
    <row r="3015" spans="28:28" x14ac:dyDescent="0.3">
      <c r="AB3015" s="170"/>
    </row>
    <row r="3016" spans="28:28" x14ac:dyDescent="0.3">
      <c r="AB3016" s="170"/>
    </row>
    <row r="3017" spans="28:28" x14ac:dyDescent="0.3">
      <c r="AB3017" s="170"/>
    </row>
    <row r="3018" spans="28:28" x14ac:dyDescent="0.3">
      <c r="AB3018" s="170"/>
    </row>
    <row r="3019" spans="28:28" x14ac:dyDescent="0.3">
      <c r="AB3019" s="170"/>
    </row>
    <row r="3020" spans="28:28" x14ac:dyDescent="0.3">
      <c r="AB3020" s="170"/>
    </row>
    <row r="3021" spans="28:28" x14ac:dyDescent="0.3">
      <c r="AB3021" s="170"/>
    </row>
    <row r="3022" spans="28:28" x14ac:dyDescent="0.3">
      <c r="AB3022" s="170"/>
    </row>
    <row r="3023" spans="28:28" x14ac:dyDescent="0.3">
      <c r="AB3023" s="170"/>
    </row>
    <row r="3024" spans="28:28" x14ac:dyDescent="0.3">
      <c r="AB3024" s="170"/>
    </row>
    <row r="3025" spans="28:28" x14ac:dyDescent="0.3">
      <c r="AB3025" s="170"/>
    </row>
    <row r="3026" spans="28:28" x14ac:dyDescent="0.3">
      <c r="AB3026" s="170"/>
    </row>
    <row r="3027" spans="28:28" x14ac:dyDescent="0.3">
      <c r="AB3027" s="170"/>
    </row>
    <row r="3028" spans="28:28" x14ac:dyDescent="0.3">
      <c r="AB3028" s="170"/>
    </row>
    <row r="3029" spans="28:28" x14ac:dyDescent="0.3">
      <c r="AB3029" s="170"/>
    </row>
    <row r="3030" spans="28:28" x14ac:dyDescent="0.3">
      <c r="AB3030" s="170"/>
    </row>
    <row r="3031" spans="28:28" x14ac:dyDescent="0.3">
      <c r="AB3031" s="170"/>
    </row>
    <row r="3032" spans="28:28" x14ac:dyDescent="0.3">
      <c r="AB3032" s="170"/>
    </row>
    <row r="3033" spans="28:28" x14ac:dyDescent="0.3">
      <c r="AB3033" s="170"/>
    </row>
    <row r="3034" spans="28:28" x14ac:dyDescent="0.3">
      <c r="AB3034" s="170"/>
    </row>
    <row r="3035" spans="28:28" x14ac:dyDescent="0.3">
      <c r="AB3035" s="170"/>
    </row>
    <row r="3036" spans="28:28" x14ac:dyDescent="0.3">
      <c r="AB3036" s="170"/>
    </row>
    <row r="3037" spans="28:28" x14ac:dyDescent="0.3">
      <c r="AB3037" s="170"/>
    </row>
    <row r="3038" spans="28:28" x14ac:dyDescent="0.3">
      <c r="AB3038" s="170"/>
    </row>
    <row r="3039" spans="28:28" x14ac:dyDescent="0.3">
      <c r="AB3039" s="170"/>
    </row>
    <row r="3040" spans="28:28" x14ac:dyDescent="0.3">
      <c r="AB3040" s="170"/>
    </row>
    <row r="3041" spans="28:28" x14ac:dyDescent="0.3">
      <c r="AB3041" s="170"/>
    </row>
    <row r="3042" spans="28:28" x14ac:dyDescent="0.3">
      <c r="AB3042" s="170"/>
    </row>
    <row r="3043" spans="28:28" x14ac:dyDescent="0.3">
      <c r="AB3043" s="170"/>
    </row>
    <row r="3044" spans="28:28" x14ac:dyDescent="0.3">
      <c r="AB3044" s="170"/>
    </row>
    <row r="3045" spans="28:28" x14ac:dyDescent="0.3">
      <c r="AB3045" s="170"/>
    </row>
    <row r="3046" spans="28:28" x14ac:dyDescent="0.3">
      <c r="AB3046" s="170"/>
    </row>
    <row r="3047" spans="28:28" x14ac:dyDescent="0.3">
      <c r="AB3047" s="170"/>
    </row>
    <row r="3048" spans="28:28" x14ac:dyDescent="0.3">
      <c r="AB3048" s="170"/>
    </row>
    <row r="3049" spans="28:28" x14ac:dyDescent="0.3">
      <c r="AB3049" s="170"/>
    </row>
    <row r="3050" spans="28:28" x14ac:dyDescent="0.3">
      <c r="AB3050" s="170"/>
    </row>
    <row r="3051" spans="28:28" x14ac:dyDescent="0.3">
      <c r="AB3051" s="170"/>
    </row>
    <row r="3052" spans="28:28" x14ac:dyDescent="0.3">
      <c r="AB3052" s="170"/>
    </row>
    <row r="3053" spans="28:28" x14ac:dyDescent="0.3">
      <c r="AB3053" s="170"/>
    </row>
    <row r="3054" spans="28:28" x14ac:dyDescent="0.3">
      <c r="AB3054" s="170"/>
    </row>
    <row r="3055" spans="28:28" x14ac:dyDescent="0.3">
      <c r="AB3055" s="170"/>
    </row>
    <row r="3056" spans="28:28" x14ac:dyDescent="0.3">
      <c r="AB3056" s="170"/>
    </row>
    <row r="3057" spans="28:28" x14ac:dyDescent="0.3">
      <c r="AB3057" s="170"/>
    </row>
    <row r="3058" spans="28:28" x14ac:dyDescent="0.3">
      <c r="AB3058" s="170"/>
    </row>
    <row r="3059" spans="28:28" x14ac:dyDescent="0.3">
      <c r="AB3059" s="170"/>
    </row>
    <row r="3060" spans="28:28" x14ac:dyDescent="0.3">
      <c r="AB3060" s="170"/>
    </row>
    <row r="3061" spans="28:28" x14ac:dyDescent="0.3">
      <c r="AB3061" s="170"/>
    </row>
    <row r="3062" spans="28:28" x14ac:dyDescent="0.3">
      <c r="AB3062" s="170"/>
    </row>
    <row r="3063" spans="28:28" x14ac:dyDescent="0.3">
      <c r="AB3063" s="170"/>
    </row>
    <row r="3064" spans="28:28" x14ac:dyDescent="0.3">
      <c r="AB3064" s="170"/>
    </row>
    <row r="3065" spans="28:28" x14ac:dyDescent="0.3">
      <c r="AB3065" s="170"/>
    </row>
    <row r="3066" spans="28:28" x14ac:dyDescent="0.3">
      <c r="AB3066" s="170"/>
    </row>
    <row r="3067" spans="28:28" x14ac:dyDescent="0.3">
      <c r="AB3067" s="170"/>
    </row>
    <row r="3068" spans="28:28" x14ac:dyDescent="0.3">
      <c r="AB3068" s="170"/>
    </row>
    <row r="3069" spans="28:28" x14ac:dyDescent="0.3">
      <c r="AB3069" s="170"/>
    </row>
    <row r="3070" spans="28:28" x14ac:dyDescent="0.3">
      <c r="AB3070" s="170"/>
    </row>
    <row r="3071" spans="28:28" x14ac:dyDescent="0.3">
      <c r="AB3071" s="170"/>
    </row>
    <row r="3072" spans="28:28" x14ac:dyDescent="0.3">
      <c r="AB3072" s="170"/>
    </row>
    <row r="3073" spans="28:28" x14ac:dyDescent="0.3">
      <c r="AB3073" s="170"/>
    </row>
    <row r="3074" spans="28:28" x14ac:dyDescent="0.3">
      <c r="AB3074" s="170"/>
    </row>
    <row r="3075" spans="28:28" x14ac:dyDescent="0.3">
      <c r="AB3075" s="170"/>
    </row>
    <row r="3076" spans="28:28" x14ac:dyDescent="0.3">
      <c r="AB3076" s="170"/>
    </row>
    <row r="3077" spans="28:28" x14ac:dyDescent="0.3">
      <c r="AB3077" s="170"/>
    </row>
    <row r="3078" spans="28:28" x14ac:dyDescent="0.3">
      <c r="AB3078" s="170"/>
    </row>
    <row r="3079" spans="28:28" x14ac:dyDescent="0.3">
      <c r="AB3079" s="170"/>
    </row>
    <row r="3080" spans="28:28" x14ac:dyDescent="0.3">
      <c r="AB3080" s="170"/>
    </row>
    <row r="3081" spans="28:28" x14ac:dyDescent="0.3">
      <c r="AB3081" s="170"/>
    </row>
    <row r="3082" spans="28:28" x14ac:dyDescent="0.3">
      <c r="AB3082" s="170"/>
    </row>
    <row r="3083" spans="28:28" x14ac:dyDescent="0.3">
      <c r="AB3083" s="170"/>
    </row>
    <row r="3084" spans="28:28" x14ac:dyDescent="0.3">
      <c r="AB3084" s="170"/>
    </row>
    <row r="3085" spans="28:28" x14ac:dyDescent="0.3">
      <c r="AB3085" s="170"/>
    </row>
    <row r="3086" spans="28:28" x14ac:dyDescent="0.3">
      <c r="AB3086" s="170"/>
    </row>
    <row r="3087" spans="28:28" x14ac:dyDescent="0.3">
      <c r="AB3087" s="170"/>
    </row>
    <row r="3088" spans="28:28" x14ac:dyDescent="0.3">
      <c r="AB3088" s="170"/>
    </row>
    <row r="3089" spans="28:28" x14ac:dyDescent="0.3">
      <c r="AB3089" s="170"/>
    </row>
    <row r="3090" spans="28:28" x14ac:dyDescent="0.3">
      <c r="AB3090" s="170"/>
    </row>
    <row r="3091" spans="28:28" x14ac:dyDescent="0.3">
      <c r="AB3091" s="170"/>
    </row>
    <row r="3092" spans="28:28" x14ac:dyDescent="0.3">
      <c r="AB3092" s="170"/>
    </row>
    <row r="3093" spans="28:28" x14ac:dyDescent="0.3">
      <c r="AB3093" s="170"/>
    </row>
    <row r="3094" spans="28:28" x14ac:dyDescent="0.3">
      <c r="AB3094" s="170"/>
    </row>
    <row r="3095" spans="28:28" x14ac:dyDescent="0.3">
      <c r="AB3095" s="170"/>
    </row>
    <row r="3096" spans="28:28" x14ac:dyDescent="0.3">
      <c r="AB3096" s="170"/>
    </row>
    <row r="3097" spans="28:28" x14ac:dyDescent="0.3">
      <c r="AB3097" s="170"/>
    </row>
    <row r="3098" spans="28:28" x14ac:dyDescent="0.3">
      <c r="AB3098" s="170"/>
    </row>
    <row r="3099" spans="28:28" x14ac:dyDescent="0.3">
      <c r="AB3099" s="170"/>
    </row>
    <row r="3100" spans="28:28" x14ac:dyDescent="0.3">
      <c r="AB3100" s="170"/>
    </row>
    <row r="3101" spans="28:28" x14ac:dyDescent="0.3">
      <c r="AB3101" s="170"/>
    </row>
    <row r="3102" spans="28:28" x14ac:dyDescent="0.3">
      <c r="AB3102" s="170"/>
    </row>
    <row r="3103" spans="28:28" x14ac:dyDescent="0.3">
      <c r="AB3103" s="170"/>
    </row>
    <row r="3104" spans="28:28" x14ac:dyDescent="0.3">
      <c r="AB3104" s="170"/>
    </row>
    <row r="3105" spans="28:28" x14ac:dyDescent="0.3">
      <c r="AB3105" s="170"/>
    </row>
    <row r="3106" spans="28:28" x14ac:dyDescent="0.3">
      <c r="AB3106" s="170"/>
    </row>
    <row r="3107" spans="28:28" x14ac:dyDescent="0.3">
      <c r="AB3107" s="170"/>
    </row>
    <row r="3108" spans="28:28" x14ac:dyDescent="0.3">
      <c r="AB3108" s="170"/>
    </row>
    <row r="3109" spans="28:28" x14ac:dyDescent="0.3">
      <c r="AB3109" s="170"/>
    </row>
    <row r="3110" spans="28:28" x14ac:dyDescent="0.3">
      <c r="AB3110" s="170"/>
    </row>
    <row r="3111" spans="28:28" x14ac:dyDescent="0.3">
      <c r="AB3111" s="170"/>
    </row>
    <row r="3112" spans="28:28" x14ac:dyDescent="0.3">
      <c r="AB3112" s="170"/>
    </row>
    <row r="3113" spans="28:28" x14ac:dyDescent="0.3">
      <c r="AB3113" s="170"/>
    </row>
    <row r="3114" spans="28:28" x14ac:dyDescent="0.3">
      <c r="AB3114" s="170"/>
    </row>
    <row r="3115" spans="28:28" x14ac:dyDescent="0.3">
      <c r="AB3115" s="170"/>
    </row>
    <row r="3116" spans="28:28" x14ac:dyDescent="0.3">
      <c r="AB3116" s="170"/>
    </row>
    <row r="3117" spans="28:28" x14ac:dyDescent="0.3">
      <c r="AB3117" s="170"/>
    </row>
    <row r="3118" spans="28:28" x14ac:dyDescent="0.3">
      <c r="AB3118" s="170"/>
    </row>
    <row r="3119" spans="28:28" x14ac:dyDescent="0.3">
      <c r="AB3119" s="170"/>
    </row>
    <row r="3120" spans="28:28" x14ac:dyDescent="0.3">
      <c r="AB3120" s="170"/>
    </row>
    <row r="3121" spans="28:28" x14ac:dyDescent="0.3">
      <c r="AB3121" s="170"/>
    </row>
    <row r="3122" spans="28:28" x14ac:dyDescent="0.3">
      <c r="AB3122" s="170"/>
    </row>
    <row r="3123" spans="28:28" x14ac:dyDescent="0.3">
      <c r="AB3123" s="170"/>
    </row>
    <row r="3124" spans="28:28" x14ac:dyDescent="0.3">
      <c r="AB3124" s="170"/>
    </row>
    <row r="3125" spans="28:28" x14ac:dyDescent="0.3">
      <c r="AB3125" s="170"/>
    </row>
    <row r="3126" spans="28:28" x14ac:dyDescent="0.3">
      <c r="AB3126" s="170"/>
    </row>
    <row r="3127" spans="28:28" x14ac:dyDescent="0.3">
      <c r="AB3127" s="170"/>
    </row>
    <row r="3128" spans="28:28" x14ac:dyDescent="0.3">
      <c r="AB3128" s="170"/>
    </row>
    <row r="3129" spans="28:28" x14ac:dyDescent="0.3">
      <c r="AB3129" s="170"/>
    </row>
    <row r="3130" spans="28:28" x14ac:dyDescent="0.3">
      <c r="AB3130" s="170"/>
    </row>
    <row r="3131" spans="28:28" x14ac:dyDescent="0.3">
      <c r="AB3131" s="170"/>
    </row>
    <row r="3132" spans="28:28" x14ac:dyDescent="0.3">
      <c r="AB3132" s="170"/>
    </row>
    <row r="3133" spans="28:28" x14ac:dyDescent="0.3">
      <c r="AB3133" s="170"/>
    </row>
    <row r="3134" spans="28:28" x14ac:dyDescent="0.3">
      <c r="AB3134" s="170"/>
    </row>
    <row r="3135" spans="28:28" x14ac:dyDescent="0.3">
      <c r="AB3135" s="170"/>
    </row>
    <row r="3136" spans="28:28" x14ac:dyDescent="0.3">
      <c r="AB3136" s="170"/>
    </row>
    <row r="3137" spans="28:28" x14ac:dyDescent="0.3">
      <c r="AB3137" s="170"/>
    </row>
    <row r="3138" spans="28:28" x14ac:dyDescent="0.3">
      <c r="AB3138" s="170"/>
    </row>
    <row r="3139" spans="28:28" x14ac:dyDescent="0.3">
      <c r="AB3139" s="170"/>
    </row>
    <row r="3140" spans="28:28" x14ac:dyDescent="0.3">
      <c r="AB3140" s="170"/>
    </row>
    <row r="3141" spans="28:28" x14ac:dyDescent="0.3">
      <c r="AB3141" s="170"/>
    </row>
    <row r="3142" spans="28:28" x14ac:dyDescent="0.3">
      <c r="AB3142" s="170"/>
    </row>
    <row r="3143" spans="28:28" x14ac:dyDescent="0.3">
      <c r="AB3143" s="170"/>
    </row>
    <row r="3144" spans="28:28" x14ac:dyDescent="0.3">
      <c r="AB3144" s="170"/>
    </row>
    <row r="3145" spans="28:28" x14ac:dyDescent="0.3">
      <c r="AB3145" s="170"/>
    </row>
    <row r="3146" spans="28:28" x14ac:dyDescent="0.3">
      <c r="AB3146" s="170"/>
    </row>
    <row r="3147" spans="28:28" x14ac:dyDescent="0.3">
      <c r="AB3147" s="170"/>
    </row>
    <row r="3148" spans="28:28" x14ac:dyDescent="0.3">
      <c r="AB3148" s="170"/>
    </row>
    <row r="3149" spans="28:28" x14ac:dyDescent="0.3">
      <c r="AB3149" s="170"/>
    </row>
    <row r="3150" spans="28:28" x14ac:dyDescent="0.3">
      <c r="AB3150" s="170"/>
    </row>
    <row r="3151" spans="28:28" x14ac:dyDescent="0.3">
      <c r="AB3151" s="170"/>
    </row>
    <row r="3152" spans="28:28" x14ac:dyDescent="0.3">
      <c r="AB3152" s="170"/>
    </row>
    <row r="3153" spans="28:28" x14ac:dyDescent="0.3">
      <c r="AB3153" s="170"/>
    </row>
    <row r="3154" spans="28:28" x14ac:dyDescent="0.3">
      <c r="AB3154" s="170"/>
    </row>
    <row r="3155" spans="28:28" x14ac:dyDescent="0.3">
      <c r="AB3155" s="170"/>
    </row>
    <row r="3156" spans="28:28" x14ac:dyDescent="0.3">
      <c r="AB3156" s="170"/>
    </row>
    <row r="3157" spans="28:28" x14ac:dyDescent="0.3">
      <c r="AB3157" s="170"/>
    </row>
    <row r="3158" spans="28:28" x14ac:dyDescent="0.3">
      <c r="AB3158" s="170"/>
    </row>
    <row r="3159" spans="28:28" x14ac:dyDescent="0.3">
      <c r="AB3159" s="170"/>
    </row>
    <row r="3160" spans="28:28" x14ac:dyDescent="0.3">
      <c r="AB3160" s="170"/>
    </row>
    <row r="3161" spans="28:28" x14ac:dyDescent="0.3">
      <c r="AB3161" s="170"/>
    </row>
    <row r="3162" spans="28:28" x14ac:dyDescent="0.3">
      <c r="AB3162" s="170"/>
    </row>
    <row r="3163" spans="28:28" x14ac:dyDescent="0.3">
      <c r="AB3163" s="170"/>
    </row>
    <row r="3164" spans="28:28" x14ac:dyDescent="0.3">
      <c r="AB3164" s="170"/>
    </row>
    <row r="3165" spans="28:28" x14ac:dyDescent="0.3">
      <c r="AB3165" s="170"/>
    </row>
    <row r="3166" spans="28:28" x14ac:dyDescent="0.3">
      <c r="AB3166" s="170"/>
    </row>
    <row r="3167" spans="28:28" x14ac:dyDescent="0.3">
      <c r="AB3167" s="170"/>
    </row>
    <row r="3168" spans="28:28" x14ac:dyDescent="0.3">
      <c r="AB3168" s="170"/>
    </row>
    <row r="3169" spans="28:28" x14ac:dyDescent="0.3">
      <c r="AB3169" s="170"/>
    </row>
    <row r="3170" spans="28:28" x14ac:dyDescent="0.3">
      <c r="AB3170" s="170"/>
    </row>
    <row r="3171" spans="28:28" x14ac:dyDescent="0.3">
      <c r="AB3171" s="170"/>
    </row>
    <row r="3172" spans="28:28" x14ac:dyDescent="0.3">
      <c r="AB3172" s="170"/>
    </row>
    <row r="3173" spans="28:28" x14ac:dyDescent="0.3">
      <c r="AB3173" s="170"/>
    </row>
    <row r="3174" spans="28:28" x14ac:dyDescent="0.3">
      <c r="AB3174" s="170"/>
    </row>
    <row r="3175" spans="28:28" x14ac:dyDescent="0.3">
      <c r="AB3175" s="170"/>
    </row>
    <row r="3176" spans="28:28" x14ac:dyDescent="0.3">
      <c r="AB3176" s="170"/>
    </row>
    <row r="3177" spans="28:28" x14ac:dyDescent="0.3">
      <c r="AB3177" s="170"/>
    </row>
    <row r="3178" spans="28:28" x14ac:dyDescent="0.3">
      <c r="AB3178" s="170"/>
    </row>
    <row r="3179" spans="28:28" x14ac:dyDescent="0.3">
      <c r="AB3179" s="170"/>
    </row>
    <row r="3180" spans="28:28" x14ac:dyDescent="0.3">
      <c r="AB3180" s="170"/>
    </row>
    <row r="3181" spans="28:28" x14ac:dyDescent="0.3">
      <c r="AB3181" s="170"/>
    </row>
    <row r="3182" spans="28:28" x14ac:dyDescent="0.3">
      <c r="AB3182" s="170"/>
    </row>
    <row r="3183" spans="28:28" x14ac:dyDescent="0.3">
      <c r="AB3183" s="170"/>
    </row>
    <row r="3184" spans="28:28" x14ac:dyDescent="0.3">
      <c r="AB3184" s="170"/>
    </row>
    <row r="3185" spans="28:28" x14ac:dyDescent="0.3">
      <c r="AB3185" s="170"/>
    </row>
    <row r="3186" spans="28:28" x14ac:dyDescent="0.3">
      <c r="AB3186" s="170"/>
    </row>
    <row r="3187" spans="28:28" x14ac:dyDescent="0.3">
      <c r="AB3187" s="170"/>
    </row>
    <row r="3188" spans="28:28" x14ac:dyDescent="0.3">
      <c r="AB3188" s="170"/>
    </row>
    <row r="3189" spans="28:28" x14ac:dyDescent="0.3">
      <c r="AB3189" s="170"/>
    </row>
    <row r="3190" spans="28:28" x14ac:dyDescent="0.3">
      <c r="AB3190" s="170"/>
    </row>
    <row r="3191" spans="28:28" x14ac:dyDescent="0.3">
      <c r="AB3191" s="170"/>
    </row>
    <row r="3192" spans="28:28" x14ac:dyDescent="0.3">
      <c r="AB3192" s="170"/>
    </row>
    <row r="3193" spans="28:28" x14ac:dyDescent="0.3">
      <c r="AB3193" s="170"/>
    </row>
    <row r="3194" spans="28:28" x14ac:dyDescent="0.3">
      <c r="AB3194" s="170"/>
    </row>
    <row r="3195" spans="28:28" x14ac:dyDescent="0.3">
      <c r="AB3195" s="170"/>
    </row>
    <row r="3196" spans="28:28" x14ac:dyDescent="0.3">
      <c r="AB3196" s="170"/>
    </row>
    <row r="3197" spans="28:28" x14ac:dyDescent="0.3">
      <c r="AB3197" s="170"/>
    </row>
    <row r="3198" spans="28:28" x14ac:dyDescent="0.3">
      <c r="AB3198" s="170"/>
    </row>
    <row r="3199" spans="28:28" x14ac:dyDescent="0.3">
      <c r="AB3199" s="170"/>
    </row>
    <row r="3200" spans="28:28" x14ac:dyDescent="0.3">
      <c r="AB3200" s="170"/>
    </row>
    <row r="3201" spans="28:28" x14ac:dyDescent="0.3">
      <c r="AB3201" s="170"/>
    </row>
    <row r="3202" spans="28:28" x14ac:dyDescent="0.3">
      <c r="AB3202" s="170"/>
    </row>
    <row r="3203" spans="28:28" x14ac:dyDescent="0.3">
      <c r="AB3203" s="170"/>
    </row>
    <row r="3204" spans="28:28" x14ac:dyDescent="0.3">
      <c r="AB3204" s="170"/>
    </row>
    <row r="3205" spans="28:28" x14ac:dyDescent="0.3">
      <c r="AB3205" s="170"/>
    </row>
    <row r="3206" spans="28:28" x14ac:dyDescent="0.3">
      <c r="AB3206" s="170"/>
    </row>
    <row r="3207" spans="28:28" x14ac:dyDescent="0.3">
      <c r="AB3207" s="170"/>
    </row>
    <row r="3208" spans="28:28" x14ac:dyDescent="0.3">
      <c r="AB3208" s="170"/>
    </row>
    <row r="3209" spans="28:28" x14ac:dyDescent="0.3">
      <c r="AB3209" s="170"/>
    </row>
    <row r="3210" spans="28:28" x14ac:dyDescent="0.3">
      <c r="AB3210" s="170"/>
    </row>
    <row r="3211" spans="28:28" x14ac:dyDescent="0.3">
      <c r="AB3211" s="170"/>
    </row>
    <row r="3212" spans="28:28" x14ac:dyDescent="0.3">
      <c r="AB3212" s="170"/>
    </row>
    <row r="3213" spans="28:28" x14ac:dyDescent="0.3">
      <c r="AB3213" s="170"/>
    </row>
    <row r="3214" spans="28:28" x14ac:dyDescent="0.3">
      <c r="AB3214" s="170"/>
    </row>
    <row r="3215" spans="28:28" x14ac:dyDescent="0.3">
      <c r="AB3215" s="170"/>
    </row>
    <row r="3216" spans="28:28" x14ac:dyDescent="0.3">
      <c r="AB3216" s="170"/>
    </row>
    <row r="3217" spans="28:28" x14ac:dyDescent="0.3">
      <c r="AB3217" s="170"/>
    </row>
    <row r="3218" spans="28:28" x14ac:dyDescent="0.3">
      <c r="AB3218" s="170"/>
    </row>
    <row r="3219" spans="28:28" x14ac:dyDescent="0.3">
      <c r="AB3219" s="170"/>
    </row>
    <row r="3220" spans="28:28" x14ac:dyDescent="0.3">
      <c r="AB3220" s="170"/>
    </row>
    <row r="3221" spans="28:28" x14ac:dyDescent="0.3">
      <c r="AB3221" s="170"/>
    </row>
    <row r="3222" spans="28:28" x14ac:dyDescent="0.3">
      <c r="AB3222" s="170"/>
    </row>
    <row r="3223" spans="28:28" x14ac:dyDescent="0.3">
      <c r="AB3223" s="170"/>
    </row>
    <row r="3224" spans="28:28" x14ac:dyDescent="0.3">
      <c r="AB3224" s="170"/>
    </row>
    <row r="3225" spans="28:28" x14ac:dyDescent="0.3">
      <c r="AB3225" s="170"/>
    </row>
    <row r="3226" spans="28:28" x14ac:dyDescent="0.3">
      <c r="AB3226" s="170"/>
    </row>
    <row r="3227" spans="28:28" x14ac:dyDescent="0.3">
      <c r="AB3227" s="170"/>
    </row>
    <row r="3228" spans="28:28" x14ac:dyDescent="0.3">
      <c r="AB3228" s="170"/>
    </row>
    <row r="3229" spans="28:28" x14ac:dyDescent="0.3">
      <c r="AB3229" s="170"/>
    </row>
    <row r="3230" spans="28:28" x14ac:dyDescent="0.3">
      <c r="AB3230" s="170"/>
    </row>
    <row r="3231" spans="28:28" x14ac:dyDescent="0.3">
      <c r="AB3231" s="170"/>
    </row>
    <row r="3232" spans="28:28" x14ac:dyDescent="0.3">
      <c r="AB3232" s="170"/>
    </row>
    <row r="3233" spans="28:28" x14ac:dyDescent="0.3">
      <c r="AB3233" s="170"/>
    </row>
    <row r="3234" spans="28:28" x14ac:dyDescent="0.3">
      <c r="AB3234" s="170"/>
    </row>
    <row r="3235" spans="28:28" x14ac:dyDescent="0.3">
      <c r="AB3235" s="170"/>
    </row>
    <row r="3236" spans="28:28" x14ac:dyDescent="0.3">
      <c r="AB3236" s="170"/>
    </row>
    <row r="3237" spans="28:28" x14ac:dyDescent="0.3">
      <c r="AB3237" s="170"/>
    </row>
    <row r="3238" spans="28:28" x14ac:dyDescent="0.3">
      <c r="AB3238" s="170"/>
    </row>
    <row r="3239" spans="28:28" x14ac:dyDescent="0.3">
      <c r="AB3239" s="170"/>
    </row>
    <row r="3240" spans="28:28" x14ac:dyDescent="0.3">
      <c r="AB3240" s="170"/>
    </row>
    <row r="3241" spans="28:28" x14ac:dyDescent="0.3">
      <c r="AB3241" s="170"/>
    </row>
    <row r="3242" spans="28:28" x14ac:dyDescent="0.3">
      <c r="AB3242" s="170"/>
    </row>
    <row r="3243" spans="28:28" x14ac:dyDescent="0.3">
      <c r="AB3243" s="170"/>
    </row>
    <row r="3244" spans="28:28" x14ac:dyDescent="0.3">
      <c r="AB3244" s="170"/>
    </row>
    <row r="3245" spans="28:28" x14ac:dyDescent="0.3">
      <c r="AB3245" s="170"/>
    </row>
    <row r="3246" spans="28:28" x14ac:dyDescent="0.3">
      <c r="AB3246" s="170"/>
    </row>
    <row r="3247" spans="28:28" x14ac:dyDescent="0.3">
      <c r="AB3247" s="170"/>
    </row>
    <row r="3248" spans="28:28" x14ac:dyDescent="0.3">
      <c r="AB3248" s="170"/>
    </row>
    <row r="3249" spans="28:28" x14ac:dyDescent="0.3">
      <c r="AB3249" s="170"/>
    </row>
    <row r="3250" spans="28:28" x14ac:dyDescent="0.3">
      <c r="AB3250" s="170"/>
    </row>
    <row r="3251" spans="28:28" x14ac:dyDescent="0.3">
      <c r="AB3251" s="170"/>
    </row>
    <row r="3252" spans="28:28" x14ac:dyDescent="0.3">
      <c r="AB3252" s="170"/>
    </row>
    <row r="3253" spans="28:28" x14ac:dyDescent="0.3">
      <c r="AB3253" s="170"/>
    </row>
    <row r="3254" spans="28:28" x14ac:dyDescent="0.3">
      <c r="AB3254" s="170"/>
    </row>
    <row r="3255" spans="28:28" x14ac:dyDescent="0.3">
      <c r="AB3255" s="170"/>
    </row>
    <row r="3256" spans="28:28" x14ac:dyDescent="0.3">
      <c r="AB3256" s="170"/>
    </row>
    <row r="3257" spans="28:28" x14ac:dyDescent="0.3">
      <c r="AB3257" s="170"/>
    </row>
    <row r="3258" spans="28:28" x14ac:dyDescent="0.3">
      <c r="AB3258" s="170"/>
    </row>
    <row r="3259" spans="28:28" x14ac:dyDescent="0.3">
      <c r="AB3259" s="170"/>
    </row>
    <row r="3260" spans="28:28" x14ac:dyDescent="0.3">
      <c r="AB3260" s="170"/>
    </row>
    <row r="3261" spans="28:28" x14ac:dyDescent="0.3">
      <c r="AB3261" s="170"/>
    </row>
    <row r="3262" spans="28:28" x14ac:dyDescent="0.3">
      <c r="AB3262" s="170"/>
    </row>
    <row r="3263" spans="28:28" x14ac:dyDescent="0.3">
      <c r="AB3263" s="170"/>
    </row>
    <row r="3264" spans="28:28" x14ac:dyDescent="0.3">
      <c r="AB3264" s="170"/>
    </row>
    <row r="3265" spans="28:28" x14ac:dyDescent="0.3">
      <c r="AB3265" s="170"/>
    </row>
    <row r="3266" spans="28:28" x14ac:dyDescent="0.3">
      <c r="AB3266" s="170"/>
    </row>
    <row r="3267" spans="28:28" x14ac:dyDescent="0.3">
      <c r="AB3267" s="170"/>
    </row>
    <row r="3268" spans="28:28" x14ac:dyDescent="0.3">
      <c r="AB3268" s="170"/>
    </row>
    <row r="3269" spans="28:28" x14ac:dyDescent="0.3">
      <c r="AB3269" s="170"/>
    </row>
    <row r="3270" spans="28:28" x14ac:dyDescent="0.3">
      <c r="AB3270" s="170"/>
    </row>
    <row r="3271" spans="28:28" x14ac:dyDescent="0.3">
      <c r="AB3271" s="170"/>
    </row>
    <row r="3272" spans="28:28" x14ac:dyDescent="0.3">
      <c r="AB3272" s="170"/>
    </row>
    <row r="3273" spans="28:28" x14ac:dyDescent="0.3">
      <c r="AB3273" s="170"/>
    </row>
    <row r="3274" spans="28:28" x14ac:dyDescent="0.3">
      <c r="AB3274" s="170"/>
    </row>
    <row r="3275" spans="28:28" x14ac:dyDescent="0.3">
      <c r="AB3275" s="170"/>
    </row>
    <row r="3276" spans="28:28" x14ac:dyDescent="0.3">
      <c r="AB3276" s="170"/>
    </row>
    <row r="3277" spans="28:28" x14ac:dyDescent="0.3">
      <c r="AB3277" s="170"/>
    </row>
    <row r="3278" spans="28:28" x14ac:dyDescent="0.3">
      <c r="AB3278" s="170"/>
    </row>
    <row r="3279" spans="28:28" x14ac:dyDescent="0.3">
      <c r="AB3279" s="170"/>
    </row>
    <row r="3280" spans="28:28" x14ac:dyDescent="0.3">
      <c r="AB3280" s="170"/>
    </row>
    <row r="3281" spans="28:28" x14ac:dyDescent="0.3">
      <c r="AB3281" s="170"/>
    </row>
    <row r="3282" spans="28:28" x14ac:dyDescent="0.3">
      <c r="AB3282" s="170"/>
    </row>
    <row r="3283" spans="28:28" x14ac:dyDescent="0.3">
      <c r="AB3283" s="170"/>
    </row>
    <row r="3284" spans="28:28" x14ac:dyDescent="0.3">
      <c r="AB3284" s="170"/>
    </row>
    <row r="3285" spans="28:28" x14ac:dyDescent="0.3">
      <c r="AB3285" s="170"/>
    </row>
    <row r="3286" spans="28:28" x14ac:dyDescent="0.3">
      <c r="AB3286" s="170"/>
    </row>
    <row r="3287" spans="28:28" x14ac:dyDescent="0.3">
      <c r="AB3287" s="170"/>
    </row>
    <row r="3288" spans="28:28" x14ac:dyDescent="0.3">
      <c r="AB3288" s="170"/>
    </row>
    <row r="3289" spans="28:28" x14ac:dyDescent="0.3">
      <c r="AB3289" s="170"/>
    </row>
    <row r="3290" spans="28:28" x14ac:dyDescent="0.3">
      <c r="AB3290" s="170"/>
    </row>
    <row r="3291" spans="28:28" x14ac:dyDescent="0.3">
      <c r="AB3291" s="170"/>
    </row>
    <row r="3292" spans="28:28" x14ac:dyDescent="0.3">
      <c r="AB3292" s="170"/>
    </row>
    <row r="3293" spans="28:28" x14ac:dyDescent="0.3">
      <c r="AB3293" s="170"/>
    </row>
    <row r="3294" spans="28:28" x14ac:dyDescent="0.3">
      <c r="AB3294" s="170"/>
    </row>
    <row r="3295" spans="28:28" x14ac:dyDescent="0.3">
      <c r="AB3295" s="170"/>
    </row>
    <row r="3296" spans="28:28" x14ac:dyDescent="0.3">
      <c r="AB3296" s="170"/>
    </row>
    <row r="3297" spans="28:28" x14ac:dyDescent="0.3">
      <c r="AB3297" s="170"/>
    </row>
    <row r="3298" spans="28:28" x14ac:dyDescent="0.3">
      <c r="AB3298" s="170"/>
    </row>
    <row r="3299" spans="28:28" x14ac:dyDescent="0.3">
      <c r="AB3299" s="170"/>
    </row>
    <row r="3300" spans="28:28" x14ac:dyDescent="0.3">
      <c r="AB3300" s="170"/>
    </row>
    <row r="3301" spans="28:28" x14ac:dyDescent="0.3">
      <c r="AB3301" s="170"/>
    </row>
    <row r="3302" spans="28:28" x14ac:dyDescent="0.3">
      <c r="AB3302" s="170"/>
    </row>
    <row r="3303" spans="28:28" x14ac:dyDescent="0.3">
      <c r="AB3303" s="170"/>
    </row>
    <row r="3304" spans="28:28" x14ac:dyDescent="0.3">
      <c r="AB3304" s="170"/>
    </row>
    <row r="3305" spans="28:28" x14ac:dyDescent="0.3">
      <c r="AB3305" s="170"/>
    </row>
    <row r="3306" spans="28:28" x14ac:dyDescent="0.3">
      <c r="AB3306" s="170"/>
    </row>
    <row r="3307" spans="28:28" x14ac:dyDescent="0.3">
      <c r="AB3307" s="170"/>
    </row>
    <row r="3308" spans="28:28" x14ac:dyDescent="0.3">
      <c r="AB3308" s="170"/>
    </row>
    <row r="3309" spans="28:28" x14ac:dyDescent="0.3">
      <c r="AB3309" s="170"/>
    </row>
    <row r="3310" spans="28:28" x14ac:dyDescent="0.3">
      <c r="AB3310" s="170"/>
    </row>
    <row r="3311" spans="28:28" x14ac:dyDescent="0.3">
      <c r="AB3311" s="170"/>
    </row>
    <row r="3312" spans="28:28" x14ac:dyDescent="0.3">
      <c r="AB3312" s="170"/>
    </row>
    <row r="3313" spans="28:28" x14ac:dyDescent="0.3">
      <c r="AB3313" s="170"/>
    </row>
    <row r="3314" spans="28:28" x14ac:dyDescent="0.3">
      <c r="AB3314" s="170"/>
    </row>
    <row r="3315" spans="28:28" x14ac:dyDescent="0.3">
      <c r="AB3315" s="170"/>
    </row>
    <row r="3316" spans="28:28" x14ac:dyDescent="0.3">
      <c r="AB3316" s="170"/>
    </row>
    <row r="3317" spans="28:28" x14ac:dyDescent="0.3">
      <c r="AB3317" s="170"/>
    </row>
    <row r="3318" spans="28:28" x14ac:dyDescent="0.3">
      <c r="AB3318" s="170"/>
    </row>
    <row r="3319" spans="28:28" x14ac:dyDescent="0.3">
      <c r="AB3319" s="170"/>
    </row>
    <row r="3320" spans="28:28" x14ac:dyDescent="0.3">
      <c r="AB3320" s="170"/>
    </row>
    <row r="3321" spans="28:28" x14ac:dyDescent="0.3">
      <c r="AB3321" s="170"/>
    </row>
    <row r="3322" spans="28:28" x14ac:dyDescent="0.3">
      <c r="AB3322" s="170"/>
    </row>
    <row r="3323" spans="28:28" x14ac:dyDescent="0.3">
      <c r="AB3323" s="170"/>
    </row>
    <row r="3324" spans="28:28" x14ac:dyDescent="0.3">
      <c r="AB3324" s="170"/>
    </row>
    <row r="3325" spans="28:28" x14ac:dyDescent="0.3">
      <c r="AB3325" s="170"/>
    </row>
    <row r="3326" spans="28:28" x14ac:dyDescent="0.3">
      <c r="AB3326" s="170"/>
    </row>
    <row r="3327" spans="28:28" x14ac:dyDescent="0.3">
      <c r="AB3327" s="170"/>
    </row>
    <row r="3328" spans="28:28" x14ac:dyDescent="0.3">
      <c r="AB3328" s="170"/>
    </row>
    <row r="3329" spans="28:28" x14ac:dyDescent="0.3">
      <c r="AB3329" s="170"/>
    </row>
    <row r="3330" spans="28:28" x14ac:dyDescent="0.3">
      <c r="AB3330" s="170"/>
    </row>
    <row r="3331" spans="28:28" x14ac:dyDescent="0.3">
      <c r="AB3331" s="170"/>
    </row>
    <row r="3332" spans="28:28" x14ac:dyDescent="0.3">
      <c r="AB3332" s="170"/>
    </row>
    <row r="3333" spans="28:28" x14ac:dyDescent="0.3">
      <c r="AB3333" s="170"/>
    </row>
    <row r="3334" spans="28:28" x14ac:dyDescent="0.3">
      <c r="AB3334" s="170"/>
    </row>
    <row r="3335" spans="28:28" x14ac:dyDescent="0.3">
      <c r="AB3335" s="170"/>
    </row>
    <row r="3336" spans="28:28" x14ac:dyDescent="0.3">
      <c r="AB3336" s="170"/>
    </row>
    <row r="3337" spans="28:28" x14ac:dyDescent="0.3">
      <c r="AB3337" s="170"/>
    </row>
    <row r="3338" spans="28:28" x14ac:dyDescent="0.3">
      <c r="AB3338" s="170"/>
    </row>
    <row r="3339" spans="28:28" x14ac:dyDescent="0.3">
      <c r="AB3339" s="170"/>
    </row>
    <row r="3340" spans="28:28" x14ac:dyDescent="0.3">
      <c r="AB3340" s="170"/>
    </row>
    <row r="3341" spans="28:28" x14ac:dyDescent="0.3">
      <c r="AB3341" s="170"/>
    </row>
    <row r="3342" spans="28:28" x14ac:dyDescent="0.3">
      <c r="AB3342" s="170"/>
    </row>
    <row r="3343" spans="28:28" x14ac:dyDescent="0.3">
      <c r="AB3343" s="170"/>
    </row>
    <row r="3344" spans="28:28" x14ac:dyDescent="0.3">
      <c r="AB3344" s="170"/>
    </row>
    <row r="3345" spans="28:28" x14ac:dyDescent="0.3">
      <c r="AB3345" s="170"/>
    </row>
    <row r="3346" spans="28:28" x14ac:dyDescent="0.3">
      <c r="AB3346" s="170"/>
    </row>
    <row r="3347" spans="28:28" x14ac:dyDescent="0.3">
      <c r="AB3347" s="170"/>
    </row>
    <row r="3348" spans="28:28" x14ac:dyDescent="0.3">
      <c r="AB3348" s="170"/>
    </row>
    <row r="3349" spans="28:28" x14ac:dyDescent="0.3">
      <c r="AB3349" s="170"/>
    </row>
    <row r="3350" spans="28:28" x14ac:dyDescent="0.3">
      <c r="AB3350" s="170"/>
    </row>
    <row r="3351" spans="28:28" x14ac:dyDescent="0.3">
      <c r="AB3351" s="170"/>
    </row>
    <row r="3352" spans="28:28" x14ac:dyDescent="0.3">
      <c r="AB3352" s="170"/>
    </row>
    <row r="3353" spans="28:28" x14ac:dyDescent="0.3">
      <c r="AB3353" s="170"/>
    </row>
    <row r="3354" spans="28:28" x14ac:dyDescent="0.3">
      <c r="AB3354" s="170"/>
    </row>
    <row r="3355" spans="28:28" x14ac:dyDescent="0.3">
      <c r="AB3355" s="170"/>
    </row>
    <row r="3356" spans="28:28" x14ac:dyDescent="0.3">
      <c r="AB3356" s="170"/>
    </row>
    <row r="3357" spans="28:28" x14ac:dyDescent="0.3">
      <c r="AB3357" s="170"/>
    </row>
    <row r="3358" spans="28:28" x14ac:dyDescent="0.3">
      <c r="AB3358" s="170"/>
    </row>
    <row r="3359" spans="28:28" x14ac:dyDescent="0.3">
      <c r="AB3359" s="170"/>
    </row>
    <row r="3360" spans="28:28" x14ac:dyDescent="0.3">
      <c r="AB3360" s="170"/>
    </row>
    <row r="3361" spans="28:28" x14ac:dyDescent="0.3">
      <c r="AB3361" s="170"/>
    </row>
    <row r="3362" spans="28:28" x14ac:dyDescent="0.3">
      <c r="AB3362" s="170"/>
    </row>
    <row r="3363" spans="28:28" x14ac:dyDescent="0.3">
      <c r="AB3363" s="170"/>
    </row>
    <row r="3364" spans="28:28" x14ac:dyDescent="0.3">
      <c r="AB3364" s="170"/>
    </row>
    <row r="3365" spans="28:28" x14ac:dyDescent="0.3">
      <c r="AB3365" s="170"/>
    </row>
    <row r="3366" spans="28:28" x14ac:dyDescent="0.3">
      <c r="AB3366" s="170"/>
    </row>
    <row r="3367" spans="28:28" x14ac:dyDescent="0.3">
      <c r="AB3367" s="170"/>
    </row>
    <row r="3368" spans="28:28" x14ac:dyDescent="0.3">
      <c r="AB3368" s="170"/>
    </row>
    <row r="3369" spans="28:28" x14ac:dyDescent="0.3">
      <c r="AB3369" s="170"/>
    </row>
    <row r="3370" spans="28:28" x14ac:dyDescent="0.3">
      <c r="AB3370" s="170"/>
    </row>
    <row r="3371" spans="28:28" x14ac:dyDescent="0.3">
      <c r="AB3371" s="170"/>
    </row>
    <row r="3372" spans="28:28" x14ac:dyDescent="0.3">
      <c r="AB3372" s="170"/>
    </row>
    <row r="3373" spans="28:28" x14ac:dyDescent="0.3">
      <c r="AB3373" s="170"/>
    </row>
    <row r="3374" spans="28:28" x14ac:dyDescent="0.3">
      <c r="AB3374" s="170"/>
    </row>
    <row r="3375" spans="28:28" x14ac:dyDescent="0.3">
      <c r="AB3375" s="170"/>
    </row>
    <row r="3376" spans="28:28" x14ac:dyDescent="0.3">
      <c r="AB3376" s="170"/>
    </row>
    <row r="3377" spans="28:28" x14ac:dyDescent="0.3">
      <c r="AB3377" s="170"/>
    </row>
    <row r="3378" spans="28:28" x14ac:dyDescent="0.3">
      <c r="AB3378" s="170"/>
    </row>
    <row r="3379" spans="28:28" x14ac:dyDescent="0.3">
      <c r="AB3379" s="170"/>
    </row>
    <row r="3380" spans="28:28" x14ac:dyDescent="0.3">
      <c r="AB3380" s="170"/>
    </row>
    <row r="3381" spans="28:28" x14ac:dyDescent="0.3">
      <c r="AB3381" s="170"/>
    </row>
    <row r="3382" spans="28:28" x14ac:dyDescent="0.3">
      <c r="AB3382" s="170"/>
    </row>
    <row r="3383" spans="28:28" x14ac:dyDescent="0.3">
      <c r="AB3383" s="170"/>
    </row>
    <row r="3384" spans="28:28" x14ac:dyDescent="0.3">
      <c r="AB3384" s="170"/>
    </row>
    <row r="3385" spans="28:28" x14ac:dyDescent="0.3">
      <c r="AB3385" s="170"/>
    </row>
    <row r="3386" spans="28:28" x14ac:dyDescent="0.3">
      <c r="AB3386" s="170"/>
    </row>
    <row r="3387" spans="28:28" x14ac:dyDescent="0.3">
      <c r="AB3387" s="170"/>
    </row>
    <row r="3388" spans="28:28" x14ac:dyDescent="0.3">
      <c r="AB3388" s="170"/>
    </row>
    <row r="3389" spans="28:28" x14ac:dyDescent="0.3">
      <c r="AB3389" s="170"/>
    </row>
    <row r="3390" spans="28:28" x14ac:dyDescent="0.3">
      <c r="AB3390" s="170"/>
    </row>
    <row r="3391" spans="28:28" x14ac:dyDescent="0.3">
      <c r="AB3391" s="170"/>
    </row>
    <row r="3392" spans="28:28" x14ac:dyDescent="0.3">
      <c r="AB3392" s="170"/>
    </row>
    <row r="3393" spans="28:28" x14ac:dyDescent="0.3">
      <c r="AB3393" s="170"/>
    </row>
    <row r="3394" spans="28:28" x14ac:dyDescent="0.3">
      <c r="AB3394" s="170"/>
    </row>
    <row r="3395" spans="28:28" x14ac:dyDescent="0.3">
      <c r="AB3395" s="170"/>
    </row>
    <row r="3396" spans="28:28" x14ac:dyDescent="0.3">
      <c r="AB3396" s="170"/>
    </row>
    <row r="3397" spans="28:28" x14ac:dyDescent="0.3">
      <c r="AB3397" s="170"/>
    </row>
    <row r="3398" spans="28:28" x14ac:dyDescent="0.3">
      <c r="AB3398" s="170"/>
    </row>
    <row r="3399" spans="28:28" x14ac:dyDescent="0.3">
      <c r="AB3399" s="170"/>
    </row>
    <row r="3400" spans="28:28" x14ac:dyDescent="0.3">
      <c r="AB3400" s="170"/>
    </row>
    <row r="3401" spans="28:28" x14ac:dyDescent="0.3">
      <c r="AB3401" s="170"/>
    </row>
    <row r="3402" spans="28:28" x14ac:dyDescent="0.3">
      <c r="AB3402" s="170"/>
    </row>
    <row r="3403" spans="28:28" x14ac:dyDescent="0.3">
      <c r="AB3403" s="170"/>
    </row>
    <row r="3404" spans="28:28" x14ac:dyDescent="0.3">
      <c r="AB3404" s="170"/>
    </row>
    <row r="3405" spans="28:28" x14ac:dyDescent="0.3">
      <c r="AB3405" s="170"/>
    </row>
    <row r="3406" spans="28:28" x14ac:dyDescent="0.3">
      <c r="AB3406" s="170"/>
    </row>
    <row r="3407" spans="28:28" x14ac:dyDescent="0.3">
      <c r="AB3407" s="170"/>
    </row>
    <row r="3408" spans="28:28" x14ac:dyDescent="0.3">
      <c r="AB3408" s="170"/>
    </row>
    <row r="3409" spans="28:28" x14ac:dyDescent="0.3">
      <c r="AB3409" s="170"/>
    </row>
    <row r="3410" spans="28:28" x14ac:dyDescent="0.3">
      <c r="AB3410" s="170"/>
    </row>
    <row r="3411" spans="28:28" x14ac:dyDescent="0.3">
      <c r="AB3411" s="170"/>
    </row>
    <row r="3412" spans="28:28" x14ac:dyDescent="0.3">
      <c r="AB3412" s="170"/>
    </row>
    <row r="3413" spans="28:28" x14ac:dyDescent="0.3">
      <c r="AB3413" s="170"/>
    </row>
    <row r="3414" spans="28:28" x14ac:dyDescent="0.3">
      <c r="AB3414" s="170"/>
    </row>
    <row r="3415" spans="28:28" x14ac:dyDescent="0.3">
      <c r="AB3415" s="170"/>
    </row>
    <row r="3416" spans="28:28" x14ac:dyDescent="0.3">
      <c r="AB3416" s="170"/>
    </row>
    <row r="3417" spans="28:28" x14ac:dyDescent="0.3">
      <c r="AB3417" s="170"/>
    </row>
    <row r="3418" spans="28:28" x14ac:dyDescent="0.3">
      <c r="AB3418" s="170"/>
    </row>
    <row r="3419" spans="28:28" x14ac:dyDescent="0.3">
      <c r="AB3419" s="170"/>
    </row>
    <row r="3420" spans="28:28" x14ac:dyDescent="0.3">
      <c r="AB3420" s="170"/>
    </row>
    <row r="3421" spans="28:28" x14ac:dyDescent="0.3">
      <c r="AB3421" s="170"/>
    </row>
    <row r="3422" spans="28:28" x14ac:dyDescent="0.3">
      <c r="AB3422" s="170"/>
    </row>
    <row r="3423" spans="28:28" x14ac:dyDescent="0.3">
      <c r="AB3423" s="170"/>
    </row>
    <row r="3424" spans="28:28" x14ac:dyDescent="0.3">
      <c r="AB3424" s="170"/>
    </row>
    <row r="3425" spans="28:28" x14ac:dyDescent="0.3">
      <c r="AB3425" s="170"/>
    </row>
    <row r="3426" spans="28:28" x14ac:dyDescent="0.3">
      <c r="AB3426" s="170"/>
    </row>
    <row r="3427" spans="28:28" x14ac:dyDescent="0.3">
      <c r="AB3427" s="170"/>
    </row>
    <row r="3428" spans="28:28" x14ac:dyDescent="0.3">
      <c r="AB3428" s="170"/>
    </row>
    <row r="3429" spans="28:28" x14ac:dyDescent="0.3">
      <c r="AB3429" s="170"/>
    </row>
    <row r="3430" spans="28:28" x14ac:dyDescent="0.3">
      <c r="AB3430" s="170"/>
    </row>
    <row r="3431" spans="28:28" x14ac:dyDescent="0.3">
      <c r="AB3431" s="170"/>
    </row>
    <row r="3432" spans="28:28" x14ac:dyDescent="0.3">
      <c r="AB3432" s="170"/>
    </row>
    <row r="3433" spans="28:28" x14ac:dyDescent="0.3">
      <c r="AB3433" s="170"/>
    </row>
    <row r="3434" spans="28:28" x14ac:dyDescent="0.3">
      <c r="AB3434" s="170"/>
    </row>
    <row r="3435" spans="28:28" x14ac:dyDescent="0.3">
      <c r="AB3435" s="170"/>
    </row>
    <row r="3436" spans="28:28" x14ac:dyDescent="0.3">
      <c r="AB3436" s="170"/>
    </row>
    <row r="3437" spans="28:28" x14ac:dyDescent="0.3">
      <c r="AB3437" s="170"/>
    </row>
    <row r="3438" spans="28:28" x14ac:dyDescent="0.3">
      <c r="AB3438" s="170"/>
    </row>
    <row r="3439" spans="28:28" x14ac:dyDescent="0.3">
      <c r="AB3439" s="170"/>
    </row>
    <row r="3440" spans="28:28" x14ac:dyDescent="0.3">
      <c r="AB3440" s="170"/>
    </row>
    <row r="3441" spans="28:28" x14ac:dyDescent="0.3">
      <c r="AB3441" s="170"/>
    </row>
    <row r="3442" spans="28:28" x14ac:dyDescent="0.3">
      <c r="AB3442" s="170"/>
    </row>
    <row r="3443" spans="28:28" x14ac:dyDescent="0.3">
      <c r="AB3443" s="170"/>
    </row>
    <row r="3444" spans="28:28" x14ac:dyDescent="0.3">
      <c r="AB3444" s="170"/>
    </row>
    <row r="3445" spans="28:28" x14ac:dyDescent="0.3">
      <c r="AB3445" s="170"/>
    </row>
    <row r="3446" spans="28:28" x14ac:dyDescent="0.3">
      <c r="AB3446" s="170"/>
    </row>
    <row r="3447" spans="28:28" x14ac:dyDescent="0.3">
      <c r="AB3447" s="170"/>
    </row>
    <row r="3448" spans="28:28" x14ac:dyDescent="0.3">
      <c r="AB3448" s="170"/>
    </row>
    <row r="3449" spans="28:28" x14ac:dyDescent="0.3">
      <c r="AB3449" s="170"/>
    </row>
    <row r="3450" spans="28:28" x14ac:dyDescent="0.3">
      <c r="AB3450" s="170"/>
    </row>
    <row r="3451" spans="28:28" x14ac:dyDescent="0.3">
      <c r="AB3451" s="170"/>
    </row>
    <row r="3452" spans="28:28" x14ac:dyDescent="0.3">
      <c r="AB3452" s="170"/>
    </row>
    <row r="3453" spans="28:28" x14ac:dyDescent="0.3">
      <c r="AB3453" s="170"/>
    </row>
    <row r="3454" spans="28:28" x14ac:dyDescent="0.3">
      <c r="AB3454" s="170"/>
    </row>
    <row r="3455" spans="28:28" x14ac:dyDescent="0.3">
      <c r="AB3455" s="170"/>
    </row>
    <row r="3456" spans="28:28" x14ac:dyDescent="0.3">
      <c r="AB3456" s="170"/>
    </row>
    <row r="3457" spans="28:28" x14ac:dyDescent="0.3">
      <c r="AB3457" s="170"/>
    </row>
    <row r="3458" spans="28:28" x14ac:dyDescent="0.3">
      <c r="AB3458" s="170"/>
    </row>
    <row r="3459" spans="28:28" x14ac:dyDescent="0.3">
      <c r="AB3459" s="170"/>
    </row>
    <row r="3460" spans="28:28" x14ac:dyDescent="0.3">
      <c r="AB3460" s="170"/>
    </row>
    <row r="3461" spans="28:28" x14ac:dyDescent="0.3">
      <c r="AB3461" s="170"/>
    </row>
    <row r="3462" spans="28:28" x14ac:dyDescent="0.3">
      <c r="AB3462" s="170"/>
    </row>
    <row r="3463" spans="28:28" x14ac:dyDescent="0.3">
      <c r="AB3463" s="170"/>
    </row>
    <row r="3464" spans="28:28" x14ac:dyDescent="0.3">
      <c r="AB3464" s="170"/>
    </row>
    <row r="3465" spans="28:28" x14ac:dyDescent="0.3">
      <c r="AB3465" s="170"/>
    </row>
    <row r="3466" spans="28:28" x14ac:dyDescent="0.3">
      <c r="AB3466" s="170"/>
    </row>
    <row r="3467" spans="28:28" x14ac:dyDescent="0.3">
      <c r="AB3467" s="170"/>
    </row>
    <row r="3468" spans="28:28" x14ac:dyDescent="0.3">
      <c r="AB3468" s="170"/>
    </row>
    <row r="3469" spans="28:28" x14ac:dyDescent="0.3">
      <c r="AB3469" s="170"/>
    </row>
    <row r="3470" spans="28:28" x14ac:dyDescent="0.3">
      <c r="AB3470" s="170"/>
    </row>
    <row r="3471" spans="28:28" x14ac:dyDescent="0.3">
      <c r="AB3471" s="170"/>
    </row>
    <row r="3472" spans="28:28" x14ac:dyDescent="0.3">
      <c r="AB3472" s="170"/>
    </row>
    <row r="3473" spans="28:28" x14ac:dyDescent="0.3">
      <c r="AB3473" s="170"/>
    </row>
    <row r="3474" spans="28:28" x14ac:dyDescent="0.3">
      <c r="AB3474" s="170"/>
    </row>
    <row r="3475" spans="28:28" x14ac:dyDescent="0.3">
      <c r="AB3475" s="170"/>
    </row>
    <row r="3476" spans="28:28" x14ac:dyDescent="0.3">
      <c r="AB3476" s="170"/>
    </row>
    <row r="3477" spans="28:28" x14ac:dyDescent="0.3">
      <c r="AB3477" s="170"/>
    </row>
    <row r="3478" spans="28:28" x14ac:dyDescent="0.3">
      <c r="AB3478" s="170"/>
    </row>
    <row r="3479" spans="28:28" x14ac:dyDescent="0.3">
      <c r="AB3479" s="170"/>
    </row>
    <row r="3480" spans="28:28" x14ac:dyDescent="0.3">
      <c r="AB3480" s="170"/>
    </row>
    <row r="3481" spans="28:28" x14ac:dyDescent="0.3">
      <c r="AB3481" s="170"/>
    </row>
    <row r="3482" spans="28:28" x14ac:dyDescent="0.3">
      <c r="AB3482" s="170"/>
    </row>
    <row r="3483" spans="28:28" x14ac:dyDescent="0.3">
      <c r="AB3483" s="170"/>
    </row>
    <row r="3484" spans="28:28" x14ac:dyDescent="0.3">
      <c r="AB3484" s="170"/>
    </row>
    <row r="3485" spans="28:28" x14ac:dyDescent="0.3">
      <c r="AB3485" s="170"/>
    </row>
    <row r="3486" spans="28:28" x14ac:dyDescent="0.3">
      <c r="AB3486" s="170"/>
    </row>
    <row r="3487" spans="28:28" x14ac:dyDescent="0.3">
      <c r="AB3487" s="170"/>
    </row>
    <row r="3488" spans="28:28" x14ac:dyDescent="0.3">
      <c r="AB3488" s="170"/>
    </row>
    <row r="3489" spans="28:28" x14ac:dyDescent="0.3">
      <c r="AB3489" s="170"/>
    </row>
    <row r="3490" spans="28:28" x14ac:dyDescent="0.3">
      <c r="AB3490" s="170"/>
    </row>
    <row r="3491" spans="28:28" x14ac:dyDescent="0.3">
      <c r="AB3491" s="170"/>
    </row>
    <row r="3492" spans="28:28" x14ac:dyDescent="0.3">
      <c r="AB3492" s="170"/>
    </row>
    <row r="3493" spans="28:28" x14ac:dyDescent="0.3">
      <c r="AB3493" s="170"/>
    </row>
    <row r="3494" spans="28:28" x14ac:dyDescent="0.3">
      <c r="AB3494" s="170"/>
    </row>
    <row r="3495" spans="28:28" x14ac:dyDescent="0.3">
      <c r="AB3495" s="170"/>
    </row>
    <row r="3496" spans="28:28" x14ac:dyDescent="0.3">
      <c r="AB3496" s="170"/>
    </row>
    <row r="3497" spans="28:28" x14ac:dyDescent="0.3">
      <c r="AB3497" s="170"/>
    </row>
    <row r="3498" spans="28:28" x14ac:dyDescent="0.3">
      <c r="AB3498" s="170"/>
    </row>
    <row r="3499" spans="28:28" x14ac:dyDescent="0.3">
      <c r="AB3499" s="170"/>
    </row>
    <row r="3500" spans="28:28" x14ac:dyDescent="0.3">
      <c r="AB3500" s="170"/>
    </row>
    <row r="3501" spans="28:28" x14ac:dyDescent="0.3">
      <c r="AB3501" s="170"/>
    </row>
    <row r="3502" spans="28:28" x14ac:dyDescent="0.3">
      <c r="AB3502" s="170"/>
    </row>
    <row r="3503" spans="28:28" x14ac:dyDescent="0.3">
      <c r="AB3503" s="170"/>
    </row>
    <row r="3504" spans="28:28" x14ac:dyDescent="0.3">
      <c r="AB3504" s="170"/>
    </row>
    <row r="3505" spans="28:28" x14ac:dyDescent="0.3">
      <c r="AB3505" s="170"/>
    </row>
    <row r="3506" spans="28:28" x14ac:dyDescent="0.3">
      <c r="AB3506" s="170"/>
    </row>
    <row r="3507" spans="28:28" x14ac:dyDescent="0.3">
      <c r="AB3507" s="170"/>
    </row>
    <row r="3508" spans="28:28" x14ac:dyDescent="0.3">
      <c r="AB3508" s="170"/>
    </row>
    <row r="3509" spans="28:28" x14ac:dyDescent="0.3">
      <c r="AB3509" s="170"/>
    </row>
    <row r="3510" spans="28:28" x14ac:dyDescent="0.3">
      <c r="AB3510" s="170"/>
    </row>
    <row r="3511" spans="28:28" x14ac:dyDescent="0.3">
      <c r="AB3511" s="170"/>
    </row>
    <row r="3512" spans="28:28" x14ac:dyDescent="0.3">
      <c r="AB3512" s="170"/>
    </row>
    <row r="3513" spans="28:28" x14ac:dyDescent="0.3">
      <c r="AB3513" s="170"/>
    </row>
    <row r="3514" spans="28:28" x14ac:dyDescent="0.3">
      <c r="AB3514" s="170"/>
    </row>
    <row r="3515" spans="28:28" x14ac:dyDescent="0.3">
      <c r="AB3515" s="170"/>
    </row>
    <row r="3516" spans="28:28" x14ac:dyDescent="0.3">
      <c r="AB3516" s="170"/>
    </row>
    <row r="3517" spans="28:28" x14ac:dyDescent="0.3">
      <c r="AB3517" s="170"/>
    </row>
    <row r="3518" spans="28:28" x14ac:dyDescent="0.3">
      <c r="AB3518" s="170"/>
    </row>
    <row r="3519" spans="28:28" x14ac:dyDescent="0.3">
      <c r="AB3519" s="170"/>
    </row>
    <row r="3520" spans="28:28" x14ac:dyDescent="0.3">
      <c r="AB3520" s="170"/>
    </row>
    <row r="3521" spans="28:28" x14ac:dyDescent="0.3">
      <c r="AB3521" s="170"/>
    </row>
    <row r="3522" spans="28:28" x14ac:dyDescent="0.3">
      <c r="AB3522" s="170"/>
    </row>
    <row r="3523" spans="28:28" x14ac:dyDescent="0.3">
      <c r="AB3523" s="170"/>
    </row>
    <row r="3524" spans="28:28" x14ac:dyDescent="0.3">
      <c r="AB3524" s="170"/>
    </row>
    <row r="3525" spans="28:28" x14ac:dyDescent="0.3">
      <c r="AB3525" s="170"/>
    </row>
    <row r="3526" spans="28:28" x14ac:dyDescent="0.3">
      <c r="AB3526" s="170"/>
    </row>
    <row r="3527" spans="28:28" x14ac:dyDescent="0.3">
      <c r="AB3527" s="170"/>
    </row>
    <row r="3528" spans="28:28" x14ac:dyDescent="0.3">
      <c r="AB3528" s="170"/>
    </row>
    <row r="3529" spans="28:28" x14ac:dyDescent="0.3">
      <c r="AB3529" s="170"/>
    </row>
    <row r="3530" spans="28:28" x14ac:dyDescent="0.3">
      <c r="AB3530" s="170"/>
    </row>
    <row r="3531" spans="28:28" x14ac:dyDescent="0.3">
      <c r="AB3531" s="170"/>
    </row>
    <row r="3532" spans="28:28" x14ac:dyDescent="0.3">
      <c r="AB3532" s="170"/>
    </row>
    <row r="3533" spans="28:28" x14ac:dyDescent="0.3">
      <c r="AB3533" s="170"/>
    </row>
    <row r="3534" spans="28:28" x14ac:dyDescent="0.3">
      <c r="AB3534" s="170"/>
    </row>
    <row r="3535" spans="28:28" x14ac:dyDescent="0.3">
      <c r="AB3535" s="170"/>
    </row>
    <row r="3536" spans="28:28" x14ac:dyDescent="0.3">
      <c r="AB3536" s="170"/>
    </row>
    <row r="3537" spans="28:28" x14ac:dyDescent="0.3">
      <c r="AB3537" s="170"/>
    </row>
    <row r="3538" spans="28:28" x14ac:dyDescent="0.3">
      <c r="AB3538" s="170"/>
    </row>
    <row r="3539" spans="28:28" x14ac:dyDescent="0.3">
      <c r="AB3539" s="170"/>
    </row>
    <row r="3540" spans="28:28" x14ac:dyDescent="0.3">
      <c r="AB3540" s="170"/>
    </row>
    <row r="3541" spans="28:28" x14ac:dyDescent="0.3">
      <c r="AB3541" s="170"/>
    </row>
    <row r="3542" spans="28:28" x14ac:dyDescent="0.3">
      <c r="AB3542" s="170"/>
    </row>
    <row r="3543" spans="28:28" x14ac:dyDescent="0.3">
      <c r="AB3543" s="170"/>
    </row>
    <row r="3544" spans="28:28" x14ac:dyDescent="0.3">
      <c r="AB3544" s="170"/>
    </row>
    <row r="3545" spans="28:28" x14ac:dyDescent="0.3">
      <c r="AB3545" s="170"/>
    </row>
    <row r="3546" spans="28:28" x14ac:dyDescent="0.3">
      <c r="AB3546" s="170"/>
    </row>
    <row r="3547" spans="28:28" x14ac:dyDescent="0.3">
      <c r="AB3547" s="170"/>
    </row>
    <row r="3548" spans="28:28" x14ac:dyDescent="0.3">
      <c r="AB3548" s="170"/>
    </row>
    <row r="3549" spans="28:28" x14ac:dyDescent="0.3">
      <c r="AB3549" s="170"/>
    </row>
    <row r="3550" spans="28:28" x14ac:dyDescent="0.3">
      <c r="AB3550" s="170"/>
    </row>
    <row r="3551" spans="28:28" x14ac:dyDescent="0.3">
      <c r="AB3551" s="170"/>
    </row>
    <row r="3552" spans="28:28" x14ac:dyDescent="0.3">
      <c r="AB3552" s="170"/>
    </row>
    <row r="3553" spans="28:28" x14ac:dyDescent="0.3">
      <c r="AB3553" s="170"/>
    </row>
    <row r="3554" spans="28:28" x14ac:dyDescent="0.3">
      <c r="AB3554" s="170"/>
    </row>
    <row r="3555" spans="28:28" x14ac:dyDescent="0.3">
      <c r="AB3555" s="170"/>
    </row>
    <row r="3556" spans="28:28" x14ac:dyDescent="0.3">
      <c r="AB3556" s="170"/>
    </row>
    <row r="3557" spans="28:28" x14ac:dyDescent="0.3">
      <c r="AB3557" s="170"/>
    </row>
    <row r="3558" spans="28:28" x14ac:dyDescent="0.3">
      <c r="AB3558" s="170"/>
    </row>
    <row r="3559" spans="28:28" x14ac:dyDescent="0.3">
      <c r="AB3559" s="170"/>
    </row>
    <row r="3560" spans="28:28" x14ac:dyDescent="0.3">
      <c r="AB3560" s="170"/>
    </row>
    <row r="3561" spans="28:28" x14ac:dyDescent="0.3">
      <c r="AB3561" s="170"/>
    </row>
    <row r="3562" spans="28:28" x14ac:dyDescent="0.3">
      <c r="AB3562" s="170"/>
    </row>
    <row r="3563" spans="28:28" x14ac:dyDescent="0.3">
      <c r="AB3563" s="170"/>
    </row>
    <row r="3564" spans="28:28" x14ac:dyDescent="0.3">
      <c r="AB3564" s="170"/>
    </row>
    <row r="3565" spans="28:28" x14ac:dyDescent="0.3">
      <c r="AB3565" s="170"/>
    </row>
    <row r="3566" spans="28:28" x14ac:dyDescent="0.3">
      <c r="AB3566" s="170"/>
    </row>
    <row r="3567" spans="28:28" x14ac:dyDescent="0.3">
      <c r="AB3567" s="170"/>
    </row>
    <row r="3568" spans="28:28" x14ac:dyDescent="0.3">
      <c r="AB3568" s="170"/>
    </row>
    <row r="3569" spans="28:28" x14ac:dyDescent="0.3">
      <c r="AB3569" s="170"/>
    </row>
    <row r="3570" spans="28:28" x14ac:dyDescent="0.3">
      <c r="AB3570" s="170"/>
    </row>
    <row r="3571" spans="28:28" x14ac:dyDescent="0.3">
      <c r="AB3571" s="170"/>
    </row>
    <row r="3572" spans="28:28" x14ac:dyDescent="0.3">
      <c r="AB3572" s="170"/>
    </row>
    <row r="3573" spans="28:28" x14ac:dyDescent="0.3">
      <c r="AB3573" s="170"/>
    </row>
    <row r="3574" spans="28:28" x14ac:dyDescent="0.3">
      <c r="AB3574" s="170"/>
    </row>
    <row r="3575" spans="28:28" x14ac:dyDescent="0.3">
      <c r="AB3575" s="170"/>
    </row>
    <row r="3576" spans="28:28" x14ac:dyDescent="0.3">
      <c r="AB3576" s="170"/>
    </row>
    <row r="3577" spans="28:28" x14ac:dyDescent="0.3">
      <c r="AB3577" s="170"/>
    </row>
    <row r="3578" spans="28:28" x14ac:dyDescent="0.3">
      <c r="AB3578" s="170"/>
    </row>
    <row r="3579" spans="28:28" x14ac:dyDescent="0.3">
      <c r="AB3579" s="170"/>
    </row>
    <row r="3580" spans="28:28" x14ac:dyDescent="0.3">
      <c r="AB3580" s="170"/>
    </row>
    <row r="3581" spans="28:28" x14ac:dyDescent="0.3">
      <c r="AB3581" s="170"/>
    </row>
    <row r="3582" spans="28:28" x14ac:dyDescent="0.3">
      <c r="AB3582" s="170"/>
    </row>
    <row r="3583" spans="28:28" x14ac:dyDescent="0.3">
      <c r="AB3583" s="170"/>
    </row>
    <row r="3584" spans="28:28" x14ac:dyDescent="0.3">
      <c r="AB3584" s="170"/>
    </row>
    <row r="3585" spans="28:28" x14ac:dyDescent="0.3">
      <c r="AB3585" s="170"/>
    </row>
    <row r="3586" spans="28:28" x14ac:dyDescent="0.3">
      <c r="AB3586" s="170"/>
    </row>
    <row r="3587" spans="28:28" x14ac:dyDescent="0.3">
      <c r="AB3587" s="170"/>
    </row>
    <row r="3588" spans="28:28" x14ac:dyDescent="0.3">
      <c r="AB3588" s="170"/>
    </row>
    <row r="3589" spans="28:28" x14ac:dyDescent="0.3">
      <c r="AB3589" s="170"/>
    </row>
    <row r="3590" spans="28:28" x14ac:dyDescent="0.3">
      <c r="AB3590" s="170"/>
    </row>
    <row r="3591" spans="28:28" x14ac:dyDescent="0.3">
      <c r="AB3591" s="170"/>
    </row>
    <row r="3592" spans="28:28" x14ac:dyDescent="0.3">
      <c r="AB3592" s="170"/>
    </row>
    <row r="3593" spans="28:28" x14ac:dyDescent="0.3">
      <c r="AB3593" s="170"/>
    </row>
    <row r="3594" spans="28:28" x14ac:dyDescent="0.3">
      <c r="AB3594" s="170"/>
    </row>
    <row r="3595" spans="28:28" x14ac:dyDescent="0.3">
      <c r="AB3595" s="170"/>
    </row>
    <row r="3596" spans="28:28" x14ac:dyDescent="0.3">
      <c r="AB3596" s="170"/>
    </row>
    <row r="3597" spans="28:28" x14ac:dyDescent="0.3">
      <c r="AB3597" s="170"/>
    </row>
    <row r="3598" spans="28:28" x14ac:dyDescent="0.3">
      <c r="AB3598" s="170"/>
    </row>
    <row r="3599" spans="28:28" x14ac:dyDescent="0.3">
      <c r="AB3599" s="170"/>
    </row>
    <row r="3600" spans="28:28" x14ac:dyDescent="0.3">
      <c r="AB3600" s="170"/>
    </row>
    <row r="3601" spans="28:28" x14ac:dyDescent="0.3">
      <c r="AB3601" s="170"/>
    </row>
    <row r="3602" spans="28:28" x14ac:dyDescent="0.3">
      <c r="AB3602" s="170"/>
    </row>
    <row r="3603" spans="28:28" x14ac:dyDescent="0.3">
      <c r="AB3603" s="170"/>
    </row>
    <row r="3604" spans="28:28" x14ac:dyDescent="0.3">
      <c r="AB3604" s="170"/>
    </row>
    <row r="3605" spans="28:28" x14ac:dyDescent="0.3">
      <c r="AB3605" s="170"/>
    </row>
    <row r="3606" spans="28:28" x14ac:dyDescent="0.3">
      <c r="AB3606" s="170"/>
    </row>
    <row r="3607" spans="28:28" x14ac:dyDescent="0.3">
      <c r="AB3607" s="170"/>
    </row>
    <row r="3608" spans="28:28" x14ac:dyDescent="0.3">
      <c r="AB3608" s="170"/>
    </row>
    <row r="3609" spans="28:28" x14ac:dyDescent="0.3">
      <c r="AB3609" s="170"/>
    </row>
    <row r="3610" spans="28:28" x14ac:dyDescent="0.3">
      <c r="AB3610" s="170"/>
    </row>
    <row r="3611" spans="28:28" x14ac:dyDescent="0.3">
      <c r="AB3611" s="170"/>
    </row>
    <row r="3612" spans="28:28" x14ac:dyDescent="0.3">
      <c r="AB3612" s="170"/>
    </row>
    <row r="3613" spans="28:28" x14ac:dyDescent="0.3">
      <c r="AB3613" s="170"/>
    </row>
    <row r="3614" spans="28:28" x14ac:dyDescent="0.3">
      <c r="AB3614" s="170"/>
    </row>
    <row r="3615" spans="28:28" x14ac:dyDescent="0.3">
      <c r="AB3615" s="170"/>
    </row>
    <row r="3616" spans="28:28" x14ac:dyDescent="0.3">
      <c r="AB3616" s="170"/>
    </row>
    <row r="3617" spans="28:28" x14ac:dyDescent="0.3">
      <c r="AB3617" s="170"/>
    </row>
    <row r="3618" spans="28:28" x14ac:dyDescent="0.3">
      <c r="AB3618" s="170"/>
    </row>
    <row r="3619" spans="28:28" x14ac:dyDescent="0.3">
      <c r="AB3619" s="170"/>
    </row>
    <row r="3620" spans="28:28" x14ac:dyDescent="0.3">
      <c r="AB3620" s="170"/>
    </row>
    <row r="3621" spans="28:28" x14ac:dyDescent="0.3">
      <c r="AB3621" s="170"/>
    </row>
    <row r="3622" spans="28:28" x14ac:dyDescent="0.3">
      <c r="AB3622" s="170"/>
    </row>
    <row r="3623" spans="28:28" x14ac:dyDescent="0.3">
      <c r="AB3623" s="170"/>
    </row>
    <row r="3624" spans="28:28" x14ac:dyDescent="0.3">
      <c r="AB3624" s="170"/>
    </row>
    <row r="3625" spans="28:28" x14ac:dyDescent="0.3">
      <c r="AB3625" s="170"/>
    </row>
    <row r="3626" spans="28:28" x14ac:dyDescent="0.3">
      <c r="AB3626" s="170"/>
    </row>
    <row r="3627" spans="28:28" x14ac:dyDescent="0.3">
      <c r="AB3627" s="170"/>
    </row>
    <row r="3628" spans="28:28" x14ac:dyDescent="0.3">
      <c r="AB3628" s="170"/>
    </row>
    <row r="3629" spans="28:28" x14ac:dyDescent="0.3">
      <c r="AB3629" s="170"/>
    </row>
    <row r="3630" spans="28:28" x14ac:dyDescent="0.3">
      <c r="AB3630" s="170"/>
    </row>
    <row r="3631" spans="28:28" x14ac:dyDescent="0.3">
      <c r="AB3631" s="170"/>
    </row>
    <row r="3632" spans="28:28" x14ac:dyDescent="0.3">
      <c r="AB3632" s="170"/>
    </row>
    <row r="3633" spans="28:28" x14ac:dyDescent="0.3">
      <c r="AB3633" s="170"/>
    </row>
    <row r="3634" spans="28:28" x14ac:dyDescent="0.3">
      <c r="AB3634" s="170"/>
    </row>
    <row r="3635" spans="28:28" x14ac:dyDescent="0.3">
      <c r="AB3635" s="170"/>
    </row>
    <row r="3636" spans="28:28" x14ac:dyDescent="0.3">
      <c r="AB3636" s="170"/>
    </row>
    <row r="3637" spans="28:28" x14ac:dyDescent="0.3">
      <c r="AB3637" s="170"/>
    </row>
    <row r="3638" spans="28:28" x14ac:dyDescent="0.3">
      <c r="AB3638" s="170"/>
    </row>
    <row r="3639" spans="28:28" x14ac:dyDescent="0.3">
      <c r="AB3639" s="170"/>
    </row>
    <row r="3640" spans="28:28" x14ac:dyDescent="0.3">
      <c r="AB3640" s="170"/>
    </row>
    <row r="3641" spans="28:28" x14ac:dyDescent="0.3">
      <c r="AB3641" s="170"/>
    </row>
    <row r="3642" spans="28:28" x14ac:dyDescent="0.3">
      <c r="AB3642" s="170"/>
    </row>
    <row r="3643" spans="28:28" x14ac:dyDescent="0.3">
      <c r="AB3643" s="170"/>
    </row>
    <row r="3644" spans="28:28" x14ac:dyDescent="0.3">
      <c r="AB3644" s="170"/>
    </row>
    <row r="3645" spans="28:28" x14ac:dyDescent="0.3">
      <c r="AB3645" s="170"/>
    </row>
    <row r="3646" spans="28:28" x14ac:dyDescent="0.3">
      <c r="AB3646" s="170"/>
    </row>
    <row r="3647" spans="28:28" x14ac:dyDescent="0.3">
      <c r="AB3647" s="170"/>
    </row>
    <row r="3648" spans="28:28" x14ac:dyDescent="0.3">
      <c r="AB3648" s="170"/>
    </row>
    <row r="3649" spans="28:28" x14ac:dyDescent="0.3">
      <c r="AB3649" s="170"/>
    </row>
    <row r="3650" spans="28:28" x14ac:dyDescent="0.3">
      <c r="AB3650" s="170"/>
    </row>
    <row r="3651" spans="28:28" x14ac:dyDescent="0.3">
      <c r="AB3651" s="170"/>
    </row>
    <row r="3652" spans="28:28" x14ac:dyDescent="0.3">
      <c r="AB3652" s="170"/>
    </row>
    <row r="3653" spans="28:28" x14ac:dyDescent="0.3">
      <c r="AB3653" s="170"/>
    </row>
    <row r="3654" spans="28:28" x14ac:dyDescent="0.3">
      <c r="AB3654" s="170"/>
    </row>
    <row r="3655" spans="28:28" x14ac:dyDescent="0.3">
      <c r="AB3655" s="170"/>
    </row>
    <row r="3656" spans="28:28" x14ac:dyDescent="0.3">
      <c r="AB3656" s="170"/>
    </row>
    <row r="3657" spans="28:28" x14ac:dyDescent="0.3">
      <c r="AB3657" s="170"/>
    </row>
    <row r="3658" spans="28:28" x14ac:dyDescent="0.3">
      <c r="AB3658" s="170"/>
    </row>
    <row r="3659" spans="28:28" x14ac:dyDescent="0.3">
      <c r="AB3659" s="170"/>
    </row>
    <row r="3660" spans="28:28" x14ac:dyDescent="0.3">
      <c r="AB3660" s="170"/>
    </row>
    <row r="3661" spans="28:28" x14ac:dyDescent="0.3">
      <c r="AB3661" s="170"/>
    </row>
    <row r="3662" spans="28:28" x14ac:dyDescent="0.3">
      <c r="AB3662" s="170"/>
    </row>
    <row r="3663" spans="28:28" x14ac:dyDescent="0.3">
      <c r="AB3663" s="170"/>
    </row>
    <row r="3664" spans="28:28" x14ac:dyDescent="0.3">
      <c r="AB3664" s="170"/>
    </row>
    <row r="3665" spans="28:28" x14ac:dyDescent="0.3">
      <c r="AB3665" s="170"/>
    </row>
    <row r="3666" spans="28:28" x14ac:dyDescent="0.3">
      <c r="AB3666" s="170"/>
    </row>
    <row r="3667" spans="28:28" x14ac:dyDescent="0.3">
      <c r="AB3667" s="170"/>
    </row>
    <row r="3668" spans="28:28" x14ac:dyDescent="0.3">
      <c r="AB3668" s="170"/>
    </row>
    <row r="3669" spans="28:28" x14ac:dyDescent="0.3">
      <c r="AB3669" s="170"/>
    </row>
    <row r="3670" spans="28:28" x14ac:dyDescent="0.3">
      <c r="AB3670" s="170"/>
    </row>
    <row r="3671" spans="28:28" x14ac:dyDescent="0.3">
      <c r="AB3671" s="170"/>
    </row>
    <row r="3672" spans="28:28" x14ac:dyDescent="0.3">
      <c r="AB3672" s="170"/>
    </row>
    <row r="3673" spans="28:28" x14ac:dyDescent="0.3">
      <c r="AB3673" s="170"/>
    </row>
    <row r="3674" spans="28:28" x14ac:dyDescent="0.3">
      <c r="AB3674" s="170"/>
    </row>
    <row r="3675" spans="28:28" x14ac:dyDescent="0.3">
      <c r="AB3675" s="170"/>
    </row>
    <row r="3676" spans="28:28" x14ac:dyDescent="0.3">
      <c r="AB3676" s="170"/>
    </row>
    <row r="3677" spans="28:28" x14ac:dyDescent="0.3">
      <c r="AB3677" s="170"/>
    </row>
    <row r="3678" spans="28:28" x14ac:dyDescent="0.3">
      <c r="AB3678" s="170"/>
    </row>
    <row r="3679" spans="28:28" x14ac:dyDescent="0.3">
      <c r="AB3679" s="170"/>
    </row>
    <row r="3680" spans="28:28" x14ac:dyDescent="0.3">
      <c r="AB3680" s="170"/>
    </row>
    <row r="3681" spans="28:28" x14ac:dyDescent="0.3">
      <c r="AB3681" s="170"/>
    </row>
    <row r="3682" spans="28:28" x14ac:dyDescent="0.3">
      <c r="AB3682" s="170"/>
    </row>
    <row r="3683" spans="28:28" x14ac:dyDescent="0.3">
      <c r="AB3683" s="170"/>
    </row>
    <row r="3684" spans="28:28" x14ac:dyDescent="0.3">
      <c r="AB3684" s="170"/>
    </row>
    <row r="3685" spans="28:28" x14ac:dyDescent="0.3">
      <c r="AB3685" s="170"/>
    </row>
    <row r="3686" spans="28:28" x14ac:dyDescent="0.3">
      <c r="AB3686" s="170"/>
    </row>
    <row r="3687" spans="28:28" x14ac:dyDescent="0.3">
      <c r="AB3687" s="170"/>
    </row>
    <row r="3688" spans="28:28" x14ac:dyDescent="0.3">
      <c r="AB3688" s="170"/>
    </row>
    <row r="3689" spans="28:28" x14ac:dyDescent="0.3">
      <c r="AB3689" s="170"/>
    </row>
    <row r="3690" spans="28:28" x14ac:dyDescent="0.3">
      <c r="AB3690" s="170"/>
    </row>
    <row r="3691" spans="28:28" x14ac:dyDescent="0.3">
      <c r="AB3691" s="170"/>
    </row>
    <row r="3692" spans="28:28" x14ac:dyDescent="0.3">
      <c r="AB3692" s="170"/>
    </row>
    <row r="3693" spans="28:28" x14ac:dyDescent="0.3">
      <c r="AB3693" s="170"/>
    </row>
    <row r="3694" spans="28:28" x14ac:dyDescent="0.3">
      <c r="AB3694" s="170"/>
    </row>
    <row r="3695" spans="28:28" x14ac:dyDescent="0.3">
      <c r="AB3695" s="170"/>
    </row>
    <row r="3696" spans="28:28" x14ac:dyDescent="0.3">
      <c r="AB3696" s="170"/>
    </row>
    <row r="3697" spans="28:28" x14ac:dyDescent="0.3">
      <c r="AB3697" s="170"/>
    </row>
    <row r="3698" spans="28:28" x14ac:dyDescent="0.3">
      <c r="AB3698" s="170"/>
    </row>
    <row r="3699" spans="28:28" x14ac:dyDescent="0.3">
      <c r="AB3699" s="170"/>
    </row>
    <row r="3700" spans="28:28" x14ac:dyDescent="0.3">
      <c r="AB3700" s="170"/>
    </row>
    <row r="3701" spans="28:28" x14ac:dyDescent="0.3">
      <c r="AB3701" s="170"/>
    </row>
    <row r="3702" spans="28:28" x14ac:dyDescent="0.3">
      <c r="AB3702" s="170"/>
    </row>
    <row r="3703" spans="28:28" x14ac:dyDescent="0.3">
      <c r="AB3703" s="170"/>
    </row>
    <row r="3704" spans="28:28" x14ac:dyDescent="0.3">
      <c r="AB3704" s="170"/>
    </row>
    <row r="3705" spans="28:28" x14ac:dyDescent="0.3">
      <c r="AB3705" s="170"/>
    </row>
    <row r="3706" spans="28:28" x14ac:dyDescent="0.3">
      <c r="AB3706" s="170"/>
    </row>
    <row r="3707" spans="28:28" x14ac:dyDescent="0.3">
      <c r="AB3707" s="170"/>
    </row>
    <row r="3708" spans="28:28" x14ac:dyDescent="0.3">
      <c r="AB3708" s="170"/>
    </row>
    <row r="3709" spans="28:28" x14ac:dyDescent="0.3">
      <c r="AB3709" s="170"/>
    </row>
    <row r="3710" spans="28:28" x14ac:dyDescent="0.3">
      <c r="AB3710" s="170"/>
    </row>
    <row r="3711" spans="28:28" x14ac:dyDescent="0.3">
      <c r="AB3711" s="170"/>
    </row>
    <row r="3712" spans="28:28" x14ac:dyDescent="0.3">
      <c r="AB3712" s="170"/>
    </row>
    <row r="3713" spans="28:28" x14ac:dyDescent="0.3">
      <c r="AB3713" s="170"/>
    </row>
    <row r="3714" spans="28:28" x14ac:dyDescent="0.3">
      <c r="AB3714" s="170"/>
    </row>
    <row r="3715" spans="28:28" x14ac:dyDescent="0.3">
      <c r="AB3715" s="170"/>
    </row>
    <row r="3716" spans="28:28" x14ac:dyDescent="0.3">
      <c r="AB3716" s="170"/>
    </row>
    <row r="3717" spans="28:28" x14ac:dyDescent="0.3">
      <c r="AB3717" s="170"/>
    </row>
    <row r="3718" spans="28:28" x14ac:dyDescent="0.3">
      <c r="AB3718" s="170"/>
    </row>
    <row r="3719" spans="28:28" x14ac:dyDescent="0.3">
      <c r="AB3719" s="170"/>
    </row>
    <row r="3720" spans="28:28" x14ac:dyDescent="0.3">
      <c r="AB3720" s="170"/>
    </row>
    <row r="3721" spans="28:28" x14ac:dyDescent="0.3">
      <c r="AB3721" s="170"/>
    </row>
    <row r="3722" spans="28:28" x14ac:dyDescent="0.3">
      <c r="AB3722" s="170"/>
    </row>
    <row r="3723" spans="28:28" x14ac:dyDescent="0.3">
      <c r="AB3723" s="170"/>
    </row>
    <row r="3724" spans="28:28" x14ac:dyDescent="0.3">
      <c r="AB3724" s="170"/>
    </row>
    <row r="3725" spans="28:28" x14ac:dyDescent="0.3">
      <c r="AB3725" s="170"/>
    </row>
    <row r="3726" spans="28:28" x14ac:dyDescent="0.3">
      <c r="AB3726" s="170"/>
    </row>
    <row r="3727" spans="28:28" x14ac:dyDescent="0.3">
      <c r="AB3727" s="170"/>
    </row>
    <row r="3728" spans="28:28" x14ac:dyDescent="0.3">
      <c r="AB3728" s="170"/>
    </row>
    <row r="3729" spans="28:28" x14ac:dyDescent="0.3">
      <c r="AB3729" s="170"/>
    </row>
    <row r="3730" spans="28:28" x14ac:dyDescent="0.3">
      <c r="AB3730" s="170"/>
    </row>
    <row r="3731" spans="28:28" x14ac:dyDescent="0.3">
      <c r="AB3731" s="170"/>
    </row>
    <row r="3732" spans="28:28" x14ac:dyDescent="0.3">
      <c r="AB3732" s="170"/>
    </row>
    <row r="3733" spans="28:28" x14ac:dyDescent="0.3">
      <c r="AB3733" s="170"/>
    </row>
    <row r="3734" spans="28:28" x14ac:dyDescent="0.3">
      <c r="AB3734" s="170"/>
    </row>
    <row r="3735" spans="28:28" x14ac:dyDescent="0.3">
      <c r="AB3735" s="170"/>
    </row>
    <row r="3736" spans="28:28" x14ac:dyDescent="0.3">
      <c r="AB3736" s="170"/>
    </row>
    <row r="3737" spans="28:28" x14ac:dyDescent="0.3">
      <c r="AB3737" s="170"/>
    </row>
    <row r="3738" spans="28:28" x14ac:dyDescent="0.3">
      <c r="AB3738" s="170"/>
    </row>
    <row r="3739" spans="28:28" x14ac:dyDescent="0.3">
      <c r="AB3739" s="170"/>
    </row>
    <row r="3740" spans="28:28" x14ac:dyDescent="0.3">
      <c r="AB3740" s="170"/>
    </row>
    <row r="3741" spans="28:28" x14ac:dyDescent="0.3">
      <c r="AB3741" s="170"/>
    </row>
    <row r="3742" spans="28:28" x14ac:dyDescent="0.3">
      <c r="AB3742" s="170"/>
    </row>
    <row r="3743" spans="28:28" x14ac:dyDescent="0.3">
      <c r="AB3743" s="170"/>
    </row>
    <row r="3744" spans="28:28" x14ac:dyDescent="0.3">
      <c r="AB3744" s="170"/>
    </row>
    <row r="3745" spans="28:28" x14ac:dyDescent="0.3">
      <c r="AB3745" s="170"/>
    </row>
    <row r="3746" spans="28:28" x14ac:dyDescent="0.3">
      <c r="AB3746" s="170"/>
    </row>
    <row r="3747" spans="28:28" x14ac:dyDescent="0.3">
      <c r="AB3747" s="170"/>
    </row>
    <row r="3748" spans="28:28" x14ac:dyDescent="0.3">
      <c r="AB3748" s="170"/>
    </row>
    <row r="3749" spans="28:28" x14ac:dyDescent="0.3">
      <c r="AB3749" s="170"/>
    </row>
    <row r="3750" spans="28:28" x14ac:dyDescent="0.3">
      <c r="AB3750" s="170"/>
    </row>
    <row r="3751" spans="28:28" x14ac:dyDescent="0.3">
      <c r="AB3751" s="170"/>
    </row>
    <row r="3752" spans="28:28" x14ac:dyDescent="0.3">
      <c r="AB3752" s="170"/>
    </row>
    <row r="3753" spans="28:28" x14ac:dyDescent="0.3">
      <c r="AB3753" s="170"/>
    </row>
    <row r="3754" spans="28:28" x14ac:dyDescent="0.3">
      <c r="AB3754" s="170"/>
    </row>
    <row r="3755" spans="28:28" x14ac:dyDescent="0.3">
      <c r="AB3755" s="170"/>
    </row>
    <row r="3756" spans="28:28" x14ac:dyDescent="0.3">
      <c r="AB3756" s="170"/>
    </row>
    <row r="3757" spans="28:28" x14ac:dyDescent="0.3">
      <c r="AB3757" s="170"/>
    </row>
    <row r="3758" spans="28:28" x14ac:dyDescent="0.3">
      <c r="AB3758" s="170"/>
    </row>
    <row r="3759" spans="28:28" x14ac:dyDescent="0.3">
      <c r="AB3759" s="170"/>
    </row>
    <row r="3760" spans="28:28" x14ac:dyDescent="0.3">
      <c r="AB3760" s="170"/>
    </row>
    <row r="3761" spans="28:28" x14ac:dyDescent="0.3">
      <c r="AB3761" s="170"/>
    </row>
    <row r="3762" spans="28:28" x14ac:dyDescent="0.3">
      <c r="AB3762" s="170"/>
    </row>
    <row r="3763" spans="28:28" x14ac:dyDescent="0.3">
      <c r="AB3763" s="170"/>
    </row>
    <row r="3764" spans="28:28" x14ac:dyDescent="0.3">
      <c r="AB3764" s="170"/>
    </row>
    <row r="3765" spans="28:28" x14ac:dyDescent="0.3">
      <c r="AB3765" s="170"/>
    </row>
    <row r="3766" spans="28:28" x14ac:dyDescent="0.3">
      <c r="AB3766" s="170"/>
    </row>
    <row r="3767" spans="28:28" x14ac:dyDescent="0.3">
      <c r="AB3767" s="170"/>
    </row>
    <row r="3768" spans="28:28" x14ac:dyDescent="0.3">
      <c r="AB3768" s="170"/>
    </row>
    <row r="3769" spans="28:28" x14ac:dyDescent="0.3">
      <c r="AB3769" s="170"/>
    </row>
    <row r="3770" spans="28:28" x14ac:dyDescent="0.3">
      <c r="AB3770" s="170"/>
    </row>
    <row r="3771" spans="28:28" x14ac:dyDescent="0.3">
      <c r="AB3771" s="170"/>
    </row>
    <row r="3772" spans="28:28" x14ac:dyDescent="0.3">
      <c r="AB3772" s="170"/>
    </row>
    <row r="3773" spans="28:28" x14ac:dyDescent="0.3">
      <c r="AB3773" s="170"/>
    </row>
    <row r="3774" spans="28:28" x14ac:dyDescent="0.3">
      <c r="AB3774" s="170"/>
    </row>
    <row r="3775" spans="28:28" x14ac:dyDescent="0.3">
      <c r="AB3775" s="170"/>
    </row>
    <row r="3776" spans="28:28" x14ac:dyDescent="0.3">
      <c r="AB3776" s="170"/>
    </row>
    <row r="3777" spans="28:28" x14ac:dyDescent="0.3">
      <c r="AB3777" s="170"/>
    </row>
    <row r="3778" spans="28:28" x14ac:dyDescent="0.3">
      <c r="AB3778" s="170"/>
    </row>
    <row r="3779" spans="28:28" x14ac:dyDescent="0.3">
      <c r="AB3779" s="170"/>
    </row>
    <row r="3780" spans="28:28" x14ac:dyDescent="0.3">
      <c r="AB3780" s="170"/>
    </row>
    <row r="3781" spans="28:28" x14ac:dyDescent="0.3">
      <c r="AB3781" s="170"/>
    </row>
    <row r="3782" spans="28:28" x14ac:dyDescent="0.3">
      <c r="AB3782" s="170"/>
    </row>
    <row r="3783" spans="28:28" x14ac:dyDescent="0.3">
      <c r="AB3783" s="170"/>
    </row>
    <row r="3784" spans="28:28" x14ac:dyDescent="0.3">
      <c r="AB3784" s="170"/>
    </row>
    <row r="3785" spans="28:28" x14ac:dyDescent="0.3">
      <c r="AB3785" s="170"/>
    </row>
    <row r="3786" spans="28:28" x14ac:dyDescent="0.3">
      <c r="AB3786" s="170"/>
    </row>
    <row r="3787" spans="28:28" x14ac:dyDescent="0.3">
      <c r="AB3787" s="170"/>
    </row>
    <row r="3788" spans="28:28" x14ac:dyDescent="0.3">
      <c r="AB3788" s="170"/>
    </row>
    <row r="3789" spans="28:28" x14ac:dyDescent="0.3">
      <c r="AB3789" s="170"/>
    </row>
    <row r="3790" spans="28:28" x14ac:dyDescent="0.3">
      <c r="AB3790" s="170"/>
    </row>
    <row r="3791" spans="28:28" x14ac:dyDescent="0.3">
      <c r="AB3791" s="170"/>
    </row>
    <row r="3792" spans="28:28" x14ac:dyDescent="0.3">
      <c r="AB3792" s="170"/>
    </row>
    <row r="3793" spans="28:28" x14ac:dyDescent="0.3">
      <c r="AB3793" s="170"/>
    </row>
    <row r="3794" spans="28:28" x14ac:dyDescent="0.3">
      <c r="AB3794" s="170"/>
    </row>
    <row r="3795" spans="28:28" x14ac:dyDescent="0.3">
      <c r="AB3795" s="170"/>
    </row>
    <row r="3796" spans="28:28" x14ac:dyDescent="0.3">
      <c r="AB3796" s="170"/>
    </row>
    <row r="3797" spans="28:28" x14ac:dyDescent="0.3">
      <c r="AB3797" s="170"/>
    </row>
    <row r="3798" spans="28:28" x14ac:dyDescent="0.3">
      <c r="AB3798" s="170"/>
    </row>
    <row r="3799" spans="28:28" x14ac:dyDescent="0.3">
      <c r="AB3799" s="170"/>
    </row>
    <row r="3800" spans="28:28" x14ac:dyDescent="0.3">
      <c r="AB3800" s="170"/>
    </row>
    <row r="3801" spans="28:28" x14ac:dyDescent="0.3">
      <c r="AB3801" s="170"/>
    </row>
    <row r="3802" spans="28:28" x14ac:dyDescent="0.3">
      <c r="AB3802" s="170"/>
    </row>
    <row r="3803" spans="28:28" x14ac:dyDescent="0.3">
      <c r="AB3803" s="170"/>
    </row>
    <row r="3804" spans="28:28" x14ac:dyDescent="0.3">
      <c r="AB3804" s="170"/>
    </row>
    <row r="3805" spans="28:28" x14ac:dyDescent="0.3">
      <c r="AB3805" s="170"/>
    </row>
    <row r="3806" spans="28:28" x14ac:dyDescent="0.3">
      <c r="AB3806" s="170"/>
    </row>
    <row r="3807" spans="28:28" x14ac:dyDescent="0.3">
      <c r="AB3807" s="170"/>
    </row>
    <row r="3808" spans="28:28" x14ac:dyDescent="0.3">
      <c r="AB3808" s="170"/>
    </row>
    <row r="3809" spans="28:28" x14ac:dyDescent="0.3">
      <c r="AB3809" s="170"/>
    </row>
    <row r="3810" spans="28:28" x14ac:dyDescent="0.3">
      <c r="AB3810" s="170"/>
    </row>
    <row r="3811" spans="28:28" x14ac:dyDescent="0.3">
      <c r="AB3811" s="170"/>
    </row>
    <row r="3812" spans="28:28" x14ac:dyDescent="0.3">
      <c r="AB3812" s="170"/>
    </row>
    <row r="3813" spans="28:28" x14ac:dyDescent="0.3">
      <c r="AB3813" s="170"/>
    </row>
    <row r="3814" spans="28:28" x14ac:dyDescent="0.3">
      <c r="AB3814" s="170"/>
    </row>
    <row r="3815" spans="28:28" x14ac:dyDescent="0.3">
      <c r="AB3815" s="170"/>
    </row>
    <row r="3816" spans="28:28" x14ac:dyDescent="0.3">
      <c r="AB3816" s="170"/>
    </row>
    <row r="3817" spans="28:28" x14ac:dyDescent="0.3">
      <c r="AB3817" s="170"/>
    </row>
    <row r="3818" spans="28:28" x14ac:dyDescent="0.3">
      <c r="AB3818" s="170"/>
    </row>
    <row r="3819" spans="28:28" x14ac:dyDescent="0.3">
      <c r="AB3819" s="170"/>
    </row>
    <row r="3820" spans="28:28" x14ac:dyDescent="0.3">
      <c r="AB3820" s="170"/>
    </row>
    <row r="3821" spans="28:28" x14ac:dyDescent="0.3">
      <c r="AB3821" s="170"/>
    </row>
    <row r="3822" spans="28:28" x14ac:dyDescent="0.3">
      <c r="AB3822" s="170"/>
    </row>
    <row r="3823" spans="28:28" x14ac:dyDescent="0.3">
      <c r="AB3823" s="170"/>
    </row>
    <row r="3824" spans="28:28" x14ac:dyDescent="0.3">
      <c r="AB3824" s="170"/>
    </row>
    <row r="3825" spans="28:28" x14ac:dyDescent="0.3">
      <c r="AB3825" s="170"/>
    </row>
    <row r="3826" spans="28:28" x14ac:dyDescent="0.3">
      <c r="AB3826" s="170"/>
    </row>
    <row r="3827" spans="28:28" x14ac:dyDescent="0.3">
      <c r="AB3827" s="170"/>
    </row>
    <row r="3828" spans="28:28" x14ac:dyDescent="0.3">
      <c r="AB3828" s="170"/>
    </row>
    <row r="3829" spans="28:28" x14ac:dyDescent="0.3">
      <c r="AB3829" s="170"/>
    </row>
    <row r="3830" spans="28:28" x14ac:dyDescent="0.3">
      <c r="AB3830" s="170"/>
    </row>
    <row r="3831" spans="28:28" x14ac:dyDescent="0.3">
      <c r="AB3831" s="170"/>
    </row>
    <row r="3832" spans="28:28" x14ac:dyDescent="0.3">
      <c r="AB3832" s="170"/>
    </row>
    <row r="3833" spans="28:28" x14ac:dyDescent="0.3">
      <c r="AB3833" s="170"/>
    </row>
    <row r="3834" spans="28:28" x14ac:dyDescent="0.3">
      <c r="AB3834" s="170"/>
    </row>
    <row r="3835" spans="28:28" x14ac:dyDescent="0.3">
      <c r="AB3835" s="170"/>
    </row>
    <row r="3836" spans="28:28" x14ac:dyDescent="0.3">
      <c r="AB3836" s="170"/>
    </row>
    <row r="3837" spans="28:28" x14ac:dyDescent="0.3">
      <c r="AB3837" s="170"/>
    </row>
    <row r="3838" spans="28:28" x14ac:dyDescent="0.3">
      <c r="AB3838" s="170"/>
    </row>
    <row r="3839" spans="28:28" x14ac:dyDescent="0.3">
      <c r="AB3839" s="170"/>
    </row>
    <row r="3840" spans="28:28" x14ac:dyDescent="0.3">
      <c r="AB3840" s="170"/>
    </row>
    <row r="3841" spans="28:28" x14ac:dyDescent="0.3">
      <c r="AB3841" s="170"/>
    </row>
    <row r="3842" spans="28:28" x14ac:dyDescent="0.3">
      <c r="AB3842" s="170"/>
    </row>
    <row r="3843" spans="28:28" x14ac:dyDescent="0.3">
      <c r="AB3843" s="170"/>
    </row>
    <row r="3844" spans="28:28" x14ac:dyDescent="0.3">
      <c r="AB3844" s="170"/>
    </row>
    <row r="3845" spans="28:28" x14ac:dyDescent="0.3">
      <c r="AB3845" s="170"/>
    </row>
    <row r="3846" spans="28:28" x14ac:dyDescent="0.3">
      <c r="AB3846" s="170"/>
    </row>
    <row r="3847" spans="28:28" x14ac:dyDescent="0.3">
      <c r="AB3847" s="170"/>
    </row>
    <row r="3848" spans="28:28" x14ac:dyDescent="0.3">
      <c r="AB3848" s="170"/>
    </row>
    <row r="3849" spans="28:28" x14ac:dyDescent="0.3">
      <c r="AB3849" s="170"/>
    </row>
    <row r="3850" spans="28:28" x14ac:dyDescent="0.3">
      <c r="AB3850" s="170"/>
    </row>
    <row r="3851" spans="28:28" x14ac:dyDescent="0.3">
      <c r="AB3851" s="170"/>
    </row>
    <row r="3852" spans="28:28" x14ac:dyDescent="0.3">
      <c r="AB3852" s="170"/>
    </row>
    <row r="3853" spans="28:28" x14ac:dyDescent="0.3">
      <c r="AB3853" s="170"/>
    </row>
    <row r="3854" spans="28:28" x14ac:dyDescent="0.3">
      <c r="AB3854" s="170"/>
    </row>
    <row r="3855" spans="28:28" x14ac:dyDescent="0.3">
      <c r="AB3855" s="170"/>
    </row>
    <row r="3856" spans="28:28" x14ac:dyDescent="0.3">
      <c r="AB3856" s="170"/>
    </row>
    <row r="3857" spans="28:28" x14ac:dyDescent="0.3">
      <c r="AB3857" s="170"/>
    </row>
    <row r="3858" spans="28:28" x14ac:dyDescent="0.3">
      <c r="AB3858" s="170"/>
    </row>
    <row r="3859" spans="28:28" x14ac:dyDescent="0.3">
      <c r="AB3859" s="170"/>
    </row>
    <row r="3860" spans="28:28" x14ac:dyDescent="0.3">
      <c r="AB3860" s="170"/>
    </row>
    <row r="3861" spans="28:28" x14ac:dyDescent="0.3">
      <c r="AB3861" s="170"/>
    </row>
    <row r="3862" spans="28:28" x14ac:dyDescent="0.3">
      <c r="AB3862" s="170"/>
    </row>
    <row r="3863" spans="28:28" x14ac:dyDescent="0.3">
      <c r="AB3863" s="170"/>
    </row>
    <row r="3864" spans="28:28" x14ac:dyDescent="0.3">
      <c r="AB3864" s="170"/>
    </row>
    <row r="3865" spans="28:28" x14ac:dyDescent="0.3">
      <c r="AB3865" s="170"/>
    </row>
    <row r="3866" spans="28:28" x14ac:dyDescent="0.3">
      <c r="AB3866" s="170"/>
    </row>
    <row r="3867" spans="28:28" x14ac:dyDescent="0.3">
      <c r="AB3867" s="170"/>
    </row>
    <row r="3868" spans="28:28" x14ac:dyDescent="0.3">
      <c r="AB3868" s="170"/>
    </row>
    <row r="3869" spans="28:28" x14ac:dyDescent="0.3">
      <c r="AB3869" s="170"/>
    </row>
    <row r="3870" spans="28:28" x14ac:dyDescent="0.3">
      <c r="AB3870" s="170"/>
    </row>
    <row r="3871" spans="28:28" x14ac:dyDescent="0.3">
      <c r="AB3871" s="170"/>
    </row>
    <row r="3872" spans="28:28" x14ac:dyDescent="0.3">
      <c r="AB3872" s="170"/>
    </row>
    <row r="3873" spans="28:28" x14ac:dyDescent="0.3">
      <c r="AB3873" s="170"/>
    </row>
    <row r="3874" spans="28:28" x14ac:dyDescent="0.3">
      <c r="AB3874" s="170"/>
    </row>
    <row r="3875" spans="28:28" x14ac:dyDescent="0.3">
      <c r="AB3875" s="170"/>
    </row>
    <row r="3876" spans="28:28" x14ac:dyDescent="0.3">
      <c r="AB3876" s="170"/>
    </row>
    <row r="3877" spans="28:28" x14ac:dyDescent="0.3">
      <c r="AB3877" s="170"/>
    </row>
    <row r="3878" spans="28:28" x14ac:dyDescent="0.3">
      <c r="AB3878" s="170"/>
    </row>
    <row r="3879" spans="28:28" x14ac:dyDescent="0.3">
      <c r="AB3879" s="170"/>
    </row>
    <row r="3880" spans="28:28" x14ac:dyDescent="0.3">
      <c r="AB3880" s="170"/>
    </row>
    <row r="3881" spans="28:28" x14ac:dyDescent="0.3">
      <c r="AB3881" s="170"/>
    </row>
    <row r="3882" spans="28:28" x14ac:dyDescent="0.3">
      <c r="AB3882" s="170"/>
    </row>
    <row r="3883" spans="28:28" x14ac:dyDescent="0.3">
      <c r="AB3883" s="170"/>
    </row>
    <row r="3884" spans="28:28" x14ac:dyDescent="0.3">
      <c r="AB3884" s="170"/>
    </row>
    <row r="3885" spans="28:28" x14ac:dyDescent="0.3">
      <c r="AB3885" s="170"/>
    </row>
    <row r="3886" spans="28:28" x14ac:dyDescent="0.3">
      <c r="AB3886" s="170"/>
    </row>
    <row r="3887" spans="28:28" x14ac:dyDescent="0.3">
      <c r="AB3887" s="170"/>
    </row>
    <row r="3888" spans="28:28" x14ac:dyDescent="0.3">
      <c r="AB3888" s="170"/>
    </row>
    <row r="3889" spans="28:28" x14ac:dyDescent="0.3">
      <c r="AB3889" s="170"/>
    </row>
    <row r="3890" spans="28:28" x14ac:dyDescent="0.3">
      <c r="AB3890" s="170"/>
    </row>
    <row r="3891" spans="28:28" x14ac:dyDescent="0.3">
      <c r="AB3891" s="170"/>
    </row>
    <row r="3892" spans="28:28" x14ac:dyDescent="0.3">
      <c r="AB3892" s="170"/>
    </row>
    <row r="3893" spans="28:28" x14ac:dyDescent="0.3">
      <c r="AB3893" s="170"/>
    </row>
    <row r="3894" spans="28:28" x14ac:dyDescent="0.3">
      <c r="AB3894" s="170"/>
    </row>
    <row r="3895" spans="28:28" x14ac:dyDescent="0.3">
      <c r="AB3895" s="170"/>
    </row>
    <row r="3896" spans="28:28" x14ac:dyDescent="0.3">
      <c r="AB3896" s="170"/>
    </row>
    <row r="3897" spans="28:28" x14ac:dyDescent="0.3">
      <c r="AB3897" s="170"/>
    </row>
    <row r="3898" spans="28:28" x14ac:dyDescent="0.3">
      <c r="AB3898" s="170"/>
    </row>
    <row r="3899" spans="28:28" x14ac:dyDescent="0.3">
      <c r="AB3899" s="170"/>
    </row>
    <row r="3900" spans="28:28" x14ac:dyDescent="0.3">
      <c r="AB3900" s="170"/>
    </row>
    <row r="3901" spans="28:28" x14ac:dyDescent="0.3">
      <c r="AB3901" s="170"/>
    </row>
    <row r="3902" spans="28:28" x14ac:dyDescent="0.3">
      <c r="AB3902" s="170"/>
    </row>
    <row r="3903" spans="28:28" x14ac:dyDescent="0.3">
      <c r="AB3903" s="170"/>
    </row>
    <row r="3904" spans="28:28" x14ac:dyDescent="0.3">
      <c r="AB3904" s="170"/>
    </row>
    <row r="3905" spans="28:28" x14ac:dyDescent="0.3">
      <c r="AB3905" s="170"/>
    </row>
    <row r="3906" spans="28:28" x14ac:dyDescent="0.3">
      <c r="AB3906" s="170"/>
    </row>
    <row r="3907" spans="28:28" x14ac:dyDescent="0.3">
      <c r="AB3907" s="170"/>
    </row>
    <row r="3908" spans="28:28" x14ac:dyDescent="0.3">
      <c r="AB3908" s="170"/>
    </row>
    <row r="3909" spans="28:28" x14ac:dyDescent="0.3">
      <c r="AB3909" s="170"/>
    </row>
    <row r="3910" spans="28:28" x14ac:dyDescent="0.3">
      <c r="AB3910" s="170"/>
    </row>
    <row r="3911" spans="28:28" x14ac:dyDescent="0.3">
      <c r="AB3911" s="170"/>
    </row>
    <row r="3912" spans="28:28" x14ac:dyDescent="0.3">
      <c r="AB3912" s="170"/>
    </row>
    <row r="3913" spans="28:28" x14ac:dyDescent="0.3">
      <c r="AB3913" s="170"/>
    </row>
    <row r="3914" spans="28:28" x14ac:dyDescent="0.3">
      <c r="AB3914" s="170"/>
    </row>
    <row r="3915" spans="28:28" x14ac:dyDescent="0.3">
      <c r="AB3915" s="170"/>
    </row>
    <row r="3916" spans="28:28" x14ac:dyDescent="0.3">
      <c r="AB3916" s="170"/>
    </row>
    <row r="3917" spans="28:28" x14ac:dyDescent="0.3">
      <c r="AB3917" s="170"/>
    </row>
    <row r="3918" spans="28:28" x14ac:dyDescent="0.3">
      <c r="AB3918" s="170"/>
    </row>
    <row r="3919" spans="28:28" x14ac:dyDescent="0.3">
      <c r="AB3919" s="170"/>
    </row>
    <row r="3920" spans="28:28" x14ac:dyDescent="0.3">
      <c r="AB3920" s="170"/>
    </row>
    <row r="3921" spans="28:28" x14ac:dyDescent="0.3">
      <c r="AB3921" s="170"/>
    </row>
    <row r="3922" spans="28:28" x14ac:dyDescent="0.3">
      <c r="AB3922" s="170"/>
    </row>
    <row r="3923" spans="28:28" x14ac:dyDescent="0.3">
      <c r="AB3923" s="170"/>
    </row>
    <row r="3924" spans="28:28" x14ac:dyDescent="0.3">
      <c r="AB3924" s="170"/>
    </row>
    <row r="3925" spans="28:28" x14ac:dyDescent="0.3">
      <c r="AB3925" s="170"/>
    </row>
    <row r="3926" spans="28:28" x14ac:dyDescent="0.3">
      <c r="AB3926" s="170"/>
    </row>
    <row r="3927" spans="28:28" x14ac:dyDescent="0.3">
      <c r="AB3927" s="170"/>
    </row>
    <row r="3928" spans="28:28" x14ac:dyDescent="0.3">
      <c r="AB3928" s="170"/>
    </row>
    <row r="3929" spans="28:28" x14ac:dyDescent="0.3">
      <c r="AB3929" s="170"/>
    </row>
    <row r="3930" spans="28:28" x14ac:dyDescent="0.3">
      <c r="AB3930" s="170"/>
    </row>
    <row r="3931" spans="28:28" x14ac:dyDescent="0.3">
      <c r="AB3931" s="170"/>
    </row>
    <row r="3932" spans="28:28" x14ac:dyDescent="0.3">
      <c r="AB3932" s="170"/>
    </row>
    <row r="3933" spans="28:28" x14ac:dyDescent="0.3">
      <c r="AB3933" s="170"/>
    </row>
    <row r="3934" spans="28:28" x14ac:dyDescent="0.3">
      <c r="AB3934" s="170"/>
    </row>
    <row r="3935" spans="28:28" x14ac:dyDescent="0.3">
      <c r="AB3935" s="170"/>
    </row>
    <row r="3936" spans="28:28" x14ac:dyDescent="0.3">
      <c r="AB3936" s="170"/>
    </row>
    <row r="3937" spans="28:28" x14ac:dyDescent="0.3">
      <c r="AB3937" s="170"/>
    </row>
    <row r="3938" spans="28:28" x14ac:dyDescent="0.3">
      <c r="AB3938" s="170"/>
    </row>
    <row r="3939" spans="28:28" x14ac:dyDescent="0.3">
      <c r="AB3939" s="170"/>
    </row>
    <row r="3940" spans="28:28" x14ac:dyDescent="0.3">
      <c r="AB3940" s="170"/>
    </row>
    <row r="3941" spans="28:28" x14ac:dyDescent="0.3">
      <c r="AB3941" s="170"/>
    </row>
    <row r="3942" spans="28:28" x14ac:dyDescent="0.3">
      <c r="AB3942" s="170"/>
    </row>
    <row r="3943" spans="28:28" x14ac:dyDescent="0.3">
      <c r="AB3943" s="170"/>
    </row>
    <row r="3944" spans="28:28" x14ac:dyDescent="0.3">
      <c r="AB3944" s="170"/>
    </row>
    <row r="3945" spans="28:28" x14ac:dyDescent="0.3">
      <c r="AB3945" s="170"/>
    </row>
    <row r="3946" spans="28:28" x14ac:dyDescent="0.3">
      <c r="AB3946" s="170"/>
    </row>
    <row r="3947" spans="28:28" x14ac:dyDescent="0.3">
      <c r="AB3947" s="170"/>
    </row>
    <row r="3948" spans="28:28" x14ac:dyDescent="0.3">
      <c r="AB3948" s="170"/>
    </row>
    <row r="3949" spans="28:28" x14ac:dyDescent="0.3">
      <c r="AB3949" s="170"/>
    </row>
    <row r="3950" spans="28:28" x14ac:dyDescent="0.3">
      <c r="AB3950" s="170"/>
    </row>
    <row r="3951" spans="28:28" x14ac:dyDescent="0.3">
      <c r="AB3951" s="170"/>
    </row>
    <row r="3952" spans="28:28" x14ac:dyDescent="0.3">
      <c r="AB3952" s="170"/>
    </row>
    <row r="3953" spans="28:28" x14ac:dyDescent="0.3">
      <c r="AB3953" s="170"/>
    </row>
    <row r="3954" spans="28:28" x14ac:dyDescent="0.3">
      <c r="AB3954" s="170"/>
    </row>
    <row r="3955" spans="28:28" x14ac:dyDescent="0.3">
      <c r="AB3955" s="170"/>
    </row>
    <row r="3956" spans="28:28" x14ac:dyDescent="0.3">
      <c r="AB3956" s="170"/>
    </row>
    <row r="3957" spans="28:28" x14ac:dyDescent="0.3">
      <c r="AB3957" s="170"/>
    </row>
    <row r="3958" spans="28:28" x14ac:dyDescent="0.3">
      <c r="AB3958" s="170"/>
    </row>
    <row r="3959" spans="28:28" x14ac:dyDescent="0.3">
      <c r="AB3959" s="170"/>
    </row>
    <row r="3960" spans="28:28" x14ac:dyDescent="0.3">
      <c r="AB3960" s="170"/>
    </row>
    <row r="3961" spans="28:28" x14ac:dyDescent="0.3">
      <c r="AB3961" s="170"/>
    </row>
    <row r="3962" spans="28:28" x14ac:dyDescent="0.3">
      <c r="AB3962" s="170"/>
    </row>
    <row r="3963" spans="28:28" x14ac:dyDescent="0.3">
      <c r="AB3963" s="170"/>
    </row>
    <row r="3964" spans="28:28" x14ac:dyDescent="0.3">
      <c r="AB3964" s="170"/>
    </row>
    <row r="3965" spans="28:28" x14ac:dyDescent="0.3">
      <c r="AB3965" s="170"/>
    </row>
    <row r="3966" spans="28:28" x14ac:dyDescent="0.3">
      <c r="AB3966" s="170"/>
    </row>
    <row r="3967" spans="28:28" x14ac:dyDescent="0.3">
      <c r="AB3967" s="170"/>
    </row>
    <row r="3968" spans="28:28" x14ac:dyDescent="0.3">
      <c r="AB3968" s="170"/>
    </row>
    <row r="3969" spans="28:28" x14ac:dyDescent="0.3">
      <c r="AB3969" s="170"/>
    </row>
    <row r="3970" spans="28:28" x14ac:dyDescent="0.3">
      <c r="AB3970" s="170"/>
    </row>
    <row r="3971" spans="28:28" x14ac:dyDescent="0.3">
      <c r="AB3971" s="170"/>
    </row>
    <row r="3972" spans="28:28" x14ac:dyDescent="0.3">
      <c r="AB3972" s="170"/>
    </row>
    <row r="3973" spans="28:28" x14ac:dyDescent="0.3">
      <c r="AB3973" s="170"/>
    </row>
    <row r="3974" spans="28:28" x14ac:dyDescent="0.3">
      <c r="AB3974" s="170"/>
    </row>
    <row r="3975" spans="28:28" x14ac:dyDescent="0.3">
      <c r="AB3975" s="170"/>
    </row>
    <row r="3976" spans="28:28" x14ac:dyDescent="0.3">
      <c r="AB3976" s="170"/>
    </row>
    <row r="3977" spans="28:28" x14ac:dyDescent="0.3">
      <c r="AB3977" s="170"/>
    </row>
    <row r="3978" spans="28:28" x14ac:dyDescent="0.3">
      <c r="AB3978" s="170"/>
    </row>
    <row r="3979" spans="28:28" x14ac:dyDescent="0.3">
      <c r="AB3979" s="170"/>
    </row>
    <row r="3980" spans="28:28" x14ac:dyDescent="0.3">
      <c r="AB3980" s="170"/>
    </row>
    <row r="3981" spans="28:28" x14ac:dyDescent="0.3">
      <c r="AB3981" s="170"/>
    </row>
    <row r="3982" spans="28:28" x14ac:dyDescent="0.3">
      <c r="AB3982" s="170"/>
    </row>
    <row r="3983" spans="28:28" x14ac:dyDescent="0.3">
      <c r="AB3983" s="170"/>
    </row>
    <row r="3984" spans="28:28" x14ac:dyDescent="0.3">
      <c r="AB3984" s="170"/>
    </row>
    <row r="3985" spans="28:28" x14ac:dyDescent="0.3">
      <c r="AB3985" s="170"/>
    </row>
    <row r="3986" spans="28:28" x14ac:dyDescent="0.3">
      <c r="AB3986" s="170"/>
    </row>
    <row r="3987" spans="28:28" x14ac:dyDescent="0.3">
      <c r="AB3987" s="170"/>
    </row>
    <row r="3988" spans="28:28" x14ac:dyDescent="0.3">
      <c r="AB3988" s="170"/>
    </row>
    <row r="3989" spans="28:28" x14ac:dyDescent="0.3">
      <c r="AB3989" s="170"/>
    </row>
    <row r="3990" spans="28:28" x14ac:dyDescent="0.3">
      <c r="AB3990" s="170"/>
    </row>
    <row r="3991" spans="28:28" x14ac:dyDescent="0.3">
      <c r="AB3991" s="170"/>
    </row>
    <row r="3992" spans="28:28" x14ac:dyDescent="0.3">
      <c r="AB3992" s="170"/>
    </row>
    <row r="3993" spans="28:28" x14ac:dyDescent="0.3">
      <c r="AB3993" s="170"/>
    </row>
    <row r="3994" spans="28:28" x14ac:dyDescent="0.3">
      <c r="AB3994" s="170"/>
    </row>
    <row r="3995" spans="28:28" x14ac:dyDescent="0.3">
      <c r="AB3995" s="170"/>
    </row>
    <row r="3996" spans="28:28" x14ac:dyDescent="0.3">
      <c r="AB3996" s="170"/>
    </row>
    <row r="3997" spans="28:28" x14ac:dyDescent="0.3">
      <c r="AB3997" s="170"/>
    </row>
    <row r="3998" spans="28:28" x14ac:dyDescent="0.3">
      <c r="AB3998" s="170"/>
    </row>
    <row r="3999" spans="28:28" x14ac:dyDescent="0.3">
      <c r="AB3999" s="170"/>
    </row>
    <row r="4000" spans="28:28" x14ac:dyDescent="0.3">
      <c r="AB4000" s="170"/>
    </row>
    <row r="4001" spans="28:28" x14ac:dyDescent="0.3">
      <c r="AB4001" s="170"/>
    </row>
    <row r="4002" spans="28:28" x14ac:dyDescent="0.3">
      <c r="AB4002" s="170"/>
    </row>
    <row r="4003" spans="28:28" x14ac:dyDescent="0.3">
      <c r="AB4003" s="170"/>
    </row>
    <row r="4004" spans="28:28" x14ac:dyDescent="0.3">
      <c r="AB4004" s="170"/>
    </row>
    <row r="4005" spans="28:28" x14ac:dyDescent="0.3">
      <c r="AB4005" s="170"/>
    </row>
    <row r="4006" spans="28:28" x14ac:dyDescent="0.3">
      <c r="AB4006" s="170"/>
    </row>
    <row r="4007" spans="28:28" x14ac:dyDescent="0.3">
      <c r="AB4007" s="170"/>
    </row>
    <row r="4008" spans="28:28" x14ac:dyDescent="0.3">
      <c r="AB4008" s="170"/>
    </row>
    <row r="4009" spans="28:28" x14ac:dyDescent="0.3">
      <c r="AB4009" s="170"/>
    </row>
    <row r="4010" spans="28:28" x14ac:dyDescent="0.3">
      <c r="AB4010" s="170"/>
    </row>
    <row r="4011" spans="28:28" x14ac:dyDescent="0.3">
      <c r="AB4011" s="170"/>
    </row>
    <row r="4012" spans="28:28" x14ac:dyDescent="0.3">
      <c r="AB4012" s="170"/>
    </row>
    <row r="4013" spans="28:28" x14ac:dyDescent="0.3">
      <c r="AB4013" s="170"/>
    </row>
    <row r="4014" spans="28:28" x14ac:dyDescent="0.3">
      <c r="AB4014" s="170"/>
    </row>
    <row r="4015" spans="28:28" x14ac:dyDescent="0.3">
      <c r="AB4015" s="170"/>
    </row>
    <row r="4016" spans="28:28" x14ac:dyDescent="0.3">
      <c r="AB4016" s="170"/>
    </row>
    <row r="4017" spans="28:28" x14ac:dyDescent="0.3">
      <c r="AB4017" s="170"/>
    </row>
    <row r="4018" spans="28:28" x14ac:dyDescent="0.3">
      <c r="AB4018" s="170"/>
    </row>
    <row r="4019" spans="28:28" x14ac:dyDescent="0.3">
      <c r="AB4019" s="170"/>
    </row>
    <row r="4020" spans="28:28" x14ac:dyDescent="0.3">
      <c r="AB4020" s="170"/>
    </row>
    <row r="4021" spans="28:28" x14ac:dyDescent="0.3">
      <c r="AB4021" s="170"/>
    </row>
    <row r="4022" spans="28:28" x14ac:dyDescent="0.3">
      <c r="AB4022" s="170"/>
    </row>
    <row r="4023" spans="28:28" x14ac:dyDescent="0.3">
      <c r="AB4023" s="170"/>
    </row>
    <row r="4024" spans="28:28" x14ac:dyDescent="0.3">
      <c r="AB4024" s="170"/>
    </row>
    <row r="4025" spans="28:28" x14ac:dyDescent="0.3">
      <c r="AB4025" s="170"/>
    </row>
    <row r="4026" spans="28:28" x14ac:dyDescent="0.3">
      <c r="AB4026" s="170"/>
    </row>
    <row r="4027" spans="28:28" x14ac:dyDescent="0.3">
      <c r="AB4027" s="170"/>
    </row>
    <row r="4028" spans="28:28" x14ac:dyDescent="0.3">
      <c r="AB4028" s="170"/>
    </row>
    <row r="4029" spans="28:28" x14ac:dyDescent="0.3">
      <c r="AB4029" s="170"/>
    </row>
    <row r="4030" spans="28:28" x14ac:dyDescent="0.3">
      <c r="AB4030" s="170"/>
    </row>
    <row r="4031" spans="28:28" x14ac:dyDescent="0.3">
      <c r="AB4031" s="170"/>
    </row>
    <row r="4032" spans="28:28" x14ac:dyDescent="0.3">
      <c r="AB4032" s="170"/>
    </row>
    <row r="4033" spans="28:28" x14ac:dyDescent="0.3">
      <c r="AB4033" s="170"/>
    </row>
    <row r="4034" spans="28:28" x14ac:dyDescent="0.3">
      <c r="AB4034" s="170"/>
    </row>
    <row r="4035" spans="28:28" x14ac:dyDescent="0.3">
      <c r="AB4035" s="170"/>
    </row>
    <row r="4036" spans="28:28" x14ac:dyDescent="0.3">
      <c r="AB4036" s="170"/>
    </row>
    <row r="4037" spans="28:28" x14ac:dyDescent="0.3">
      <c r="AB4037" s="170"/>
    </row>
    <row r="4038" spans="28:28" x14ac:dyDescent="0.3">
      <c r="AB4038" s="170"/>
    </row>
    <row r="4039" spans="28:28" x14ac:dyDescent="0.3">
      <c r="AB4039" s="170"/>
    </row>
    <row r="4040" spans="28:28" x14ac:dyDescent="0.3">
      <c r="AB4040" s="170"/>
    </row>
    <row r="4041" spans="28:28" x14ac:dyDescent="0.3">
      <c r="AB4041" s="170"/>
    </row>
    <row r="4042" spans="28:28" x14ac:dyDescent="0.3">
      <c r="AB4042" s="170"/>
    </row>
    <row r="4043" spans="28:28" x14ac:dyDescent="0.3">
      <c r="AB4043" s="170"/>
    </row>
    <row r="4044" spans="28:28" x14ac:dyDescent="0.3">
      <c r="AB4044" s="170"/>
    </row>
    <row r="4045" spans="28:28" x14ac:dyDescent="0.3">
      <c r="AB4045" s="170"/>
    </row>
    <row r="4046" spans="28:28" x14ac:dyDescent="0.3">
      <c r="AB4046" s="170"/>
    </row>
    <row r="4047" spans="28:28" x14ac:dyDescent="0.3">
      <c r="AB4047" s="170"/>
    </row>
    <row r="4048" spans="28:28" x14ac:dyDescent="0.3">
      <c r="AB4048" s="170"/>
    </row>
    <row r="4049" spans="28:28" x14ac:dyDescent="0.3">
      <c r="AB4049" s="170"/>
    </row>
    <row r="4050" spans="28:28" x14ac:dyDescent="0.3">
      <c r="AB4050" s="170"/>
    </row>
    <row r="4051" spans="28:28" x14ac:dyDescent="0.3">
      <c r="AB4051" s="170"/>
    </row>
    <row r="4052" spans="28:28" x14ac:dyDescent="0.3">
      <c r="AB4052" s="170"/>
    </row>
    <row r="4053" spans="28:28" x14ac:dyDescent="0.3">
      <c r="AB4053" s="170"/>
    </row>
    <row r="4054" spans="28:28" x14ac:dyDescent="0.3">
      <c r="AB4054" s="170"/>
    </row>
    <row r="4055" spans="28:28" x14ac:dyDescent="0.3">
      <c r="AB4055" s="170"/>
    </row>
    <row r="4056" spans="28:28" x14ac:dyDescent="0.3">
      <c r="AB4056" s="170"/>
    </row>
    <row r="4057" spans="28:28" x14ac:dyDescent="0.3">
      <c r="AB4057" s="170"/>
    </row>
    <row r="4058" spans="28:28" x14ac:dyDescent="0.3">
      <c r="AB4058" s="170"/>
    </row>
    <row r="4059" spans="28:28" x14ac:dyDescent="0.3">
      <c r="AB4059" s="170"/>
    </row>
    <row r="4060" spans="28:28" x14ac:dyDescent="0.3">
      <c r="AB4060" s="170"/>
    </row>
    <row r="4061" spans="28:28" x14ac:dyDescent="0.3">
      <c r="AB4061" s="170"/>
    </row>
    <row r="4062" spans="28:28" x14ac:dyDescent="0.3">
      <c r="AB4062" s="170"/>
    </row>
    <row r="4063" spans="28:28" x14ac:dyDescent="0.3">
      <c r="AB4063" s="170"/>
    </row>
    <row r="4064" spans="28:28" x14ac:dyDescent="0.3">
      <c r="AB4064" s="170"/>
    </row>
    <row r="4065" spans="28:28" x14ac:dyDescent="0.3">
      <c r="AB4065" s="170"/>
    </row>
    <row r="4066" spans="28:28" x14ac:dyDescent="0.3">
      <c r="AB4066" s="170"/>
    </row>
    <row r="4067" spans="28:28" x14ac:dyDescent="0.3">
      <c r="AB4067" s="170"/>
    </row>
    <row r="4068" spans="28:28" x14ac:dyDescent="0.3">
      <c r="AB4068" s="170"/>
    </row>
    <row r="4069" spans="28:28" x14ac:dyDescent="0.3">
      <c r="AB4069" s="170"/>
    </row>
    <row r="4070" spans="28:28" x14ac:dyDescent="0.3">
      <c r="AB4070" s="170"/>
    </row>
    <row r="4071" spans="28:28" x14ac:dyDescent="0.3">
      <c r="AB4071" s="170"/>
    </row>
    <row r="4072" spans="28:28" x14ac:dyDescent="0.3">
      <c r="AB4072" s="170"/>
    </row>
    <row r="4073" spans="28:28" x14ac:dyDescent="0.3">
      <c r="AB4073" s="170"/>
    </row>
    <row r="4074" spans="28:28" x14ac:dyDescent="0.3">
      <c r="AB4074" s="170"/>
    </row>
    <row r="4075" spans="28:28" x14ac:dyDescent="0.3">
      <c r="AB4075" s="170"/>
    </row>
    <row r="4076" spans="28:28" x14ac:dyDescent="0.3">
      <c r="AB4076" s="170"/>
    </row>
    <row r="4077" spans="28:28" x14ac:dyDescent="0.3">
      <c r="AB4077" s="170"/>
    </row>
    <row r="4078" spans="28:28" x14ac:dyDescent="0.3">
      <c r="AB4078" s="170"/>
    </row>
    <row r="4079" spans="28:28" x14ac:dyDescent="0.3">
      <c r="AB4079" s="170"/>
    </row>
    <row r="4080" spans="28:28" x14ac:dyDescent="0.3">
      <c r="AB4080" s="170"/>
    </row>
    <row r="4081" spans="28:28" x14ac:dyDescent="0.3">
      <c r="AB4081" s="170"/>
    </row>
    <row r="4082" spans="28:28" x14ac:dyDescent="0.3">
      <c r="AB4082" s="170"/>
    </row>
    <row r="4083" spans="28:28" x14ac:dyDescent="0.3">
      <c r="AB4083" s="170"/>
    </row>
    <row r="4084" spans="28:28" x14ac:dyDescent="0.3">
      <c r="AB4084" s="170"/>
    </row>
    <row r="4085" spans="28:28" x14ac:dyDescent="0.3">
      <c r="AB4085" s="170"/>
    </row>
    <row r="4086" spans="28:28" x14ac:dyDescent="0.3">
      <c r="AB4086" s="170"/>
    </row>
    <row r="4087" spans="28:28" x14ac:dyDescent="0.3">
      <c r="AB4087" s="170"/>
    </row>
    <row r="4088" spans="28:28" x14ac:dyDescent="0.3">
      <c r="AB4088" s="170"/>
    </row>
    <row r="4089" spans="28:28" x14ac:dyDescent="0.3">
      <c r="AB4089" s="170"/>
    </row>
    <row r="4090" spans="28:28" x14ac:dyDescent="0.3">
      <c r="AB4090" s="170"/>
    </row>
    <row r="4091" spans="28:28" x14ac:dyDescent="0.3">
      <c r="AB4091" s="170"/>
    </row>
    <row r="4092" spans="28:28" x14ac:dyDescent="0.3">
      <c r="AB4092" s="170"/>
    </row>
    <row r="4093" spans="28:28" x14ac:dyDescent="0.3">
      <c r="AB4093" s="170"/>
    </row>
    <row r="4094" spans="28:28" x14ac:dyDescent="0.3">
      <c r="AB4094" s="170"/>
    </row>
    <row r="4095" spans="28:28" x14ac:dyDescent="0.3">
      <c r="AB4095" s="170"/>
    </row>
    <row r="4096" spans="28:28" x14ac:dyDescent="0.3">
      <c r="AB4096" s="170"/>
    </row>
    <row r="4097" spans="28:28" x14ac:dyDescent="0.3">
      <c r="AB4097" s="170"/>
    </row>
    <row r="4098" spans="28:28" x14ac:dyDescent="0.3">
      <c r="AB4098" s="170"/>
    </row>
    <row r="4099" spans="28:28" x14ac:dyDescent="0.3">
      <c r="AB4099" s="170"/>
    </row>
    <row r="4100" spans="28:28" x14ac:dyDescent="0.3">
      <c r="AB4100" s="170"/>
    </row>
    <row r="4101" spans="28:28" x14ac:dyDescent="0.3">
      <c r="AB4101" s="170"/>
    </row>
    <row r="4102" spans="28:28" x14ac:dyDescent="0.3">
      <c r="AB4102" s="170"/>
    </row>
    <row r="4103" spans="28:28" x14ac:dyDescent="0.3">
      <c r="AB4103" s="170"/>
    </row>
    <row r="4104" spans="28:28" x14ac:dyDescent="0.3">
      <c r="AB4104" s="170"/>
    </row>
    <row r="4105" spans="28:28" x14ac:dyDescent="0.3">
      <c r="AB4105" s="170"/>
    </row>
    <row r="4106" spans="28:28" x14ac:dyDescent="0.3">
      <c r="AB4106" s="170"/>
    </row>
    <row r="4107" spans="28:28" x14ac:dyDescent="0.3">
      <c r="AB4107" s="170"/>
    </row>
    <row r="4108" spans="28:28" x14ac:dyDescent="0.3">
      <c r="AB4108" s="170"/>
    </row>
    <row r="4109" spans="28:28" x14ac:dyDescent="0.3">
      <c r="AB4109" s="170"/>
    </row>
    <row r="4110" spans="28:28" x14ac:dyDescent="0.3">
      <c r="AB4110" s="170"/>
    </row>
    <row r="4111" spans="28:28" x14ac:dyDescent="0.3">
      <c r="AB4111" s="170"/>
    </row>
    <row r="4112" spans="28:28" x14ac:dyDescent="0.3">
      <c r="AB4112" s="170"/>
    </row>
    <row r="4113" spans="28:28" x14ac:dyDescent="0.3">
      <c r="AB4113" s="170"/>
    </row>
    <row r="4114" spans="28:28" x14ac:dyDescent="0.3">
      <c r="AB4114" s="170"/>
    </row>
    <row r="4115" spans="28:28" x14ac:dyDescent="0.3">
      <c r="AB4115" s="170"/>
    </row>
    <row r="4116" spans="28:28" x14ac:dyDescent="0.3">
      <c r="AB4116" s="170"/>
    </row>
    <row r="4117" spans="28:28" x14ac:dyDescent="0.3">
      <c r="AB4117" s="170"/>
    </row>
    <row r="4118" spans="28:28" x14ac:dyDescent="0.3">
      <c r="AB4118" s="170"/>
    </row>
    <row r="4119" spans="28:28" x14ac:dyDescent="0.3">
      <c r="AB4119" s="170"/>
    </row>
    <row r="4120" spans="28:28" x14ac:dyDescent="0.3">
      <c r="AB4120" s="170"/>
    </row>
    <row r="4121" spans="28:28" x14ac:dyDescent="0.3">
      <c r="AB4121" s="170"/>
    </row>
    <row r="4122" spans="28:28" x14ac:dyDescent="0.3">
      <c r="AB4122" s="170"/>
    </row>
    <row r="4123" spans="28:28" x14ac:dyDescent="0.3">
      <c r="AB4123" s="170"/>
    </row>
    <row r="4124" spans="28:28" x14ac:dyDescent="0.3">
      <c r="AB4124" s="170"/>
    </row>
    <row r="4125" spans="28:28" x14ac:dyDescent="0.3">
      <c r="AB4125" s="170"/>
    </row>
    <row r="4126" spans="28:28" x14ac:dyDescent="0.3">
      <c r="AB4126" s="170"/>
    </row>
    <row r="4127" spans="28:28" x14ac:dyDescent="0.3">
      <c r="AB4127" s="170"/>
    </row>
    <row r="4128" spans="28:28" x14ac:dyDescent="0.3">
      <c r="AB4128" s="170"/>
    </row>
    <row r="4129" spans="28:28" x14ac:dyDescent="0.3">
      <c r="AB4129" s="170"/>
    </row>
    <row r="4130" spans="28:28" x14ac:dyDescent="0.3">
      <c r="AB4130" s="170"/>
    </row>
    <row r="4131" spans="28:28" x14ac:dyDescent="0.3">
      <c r="AB4131" s="170"/>
    </row>
    <row r="4132" spans="28:28" x14ac:dyDescent="0.3">
      <c r="AB4132" s="170"/>
    </row>
    <row r="4133" spans="28:28" x14ac:dyDescent="0.3">
      <c r="AB4133" s="170"/>
    </row>
    <row r="4134" spans="28:28" x14ac:dyDescent="0.3">
      <c r="AB4134" s="170"/>
    </row>
    <row r="4135" spans="28:28" x14ac:dyDescent="0.3">
      <c r="AB4135" s="170"/>
    </row>
    <row r="4136" spans="28:28" x14ac:dyDescent="0.3">
      <c r="AB4136" s="170"/>
    </row>
    <row r="4137" spans="28:28" x14ac:dyDescent="0.3">
      <c r="AB4137" s="170"/>
    </row>
    <row r="4138" spans="28:28" x14ac:dyDescent="0.3">
      <c r="AB4138" s="170"/>
    </row>
    <row r="4139" spans="28:28" x14ac:dyDescent="0.3">
      <c r="AB4139" s="170"/>
    </row>
    <row r="4140" spans="28:28" x14ac:dyDescent="0.3">
      <c r="AB4140" s="170"/>
    </row>
    <row r="4141" spans="28:28" x14ac:dyDescent="0.3">
      <c r="AB4141" s="170"/>
    </row>
    <row r="4142" spans="28:28" x14ac:dyDescent="0.3">
      <c r="AB4142" s="170"/>
    </row>
    <row r="4143" spans="28:28" x14ac:dyDescent="0.3">
      <c r="AB4143" s="170"/>
    </row>
    <row r="4144" spans="28:28" x14ac:dyDescent="0.3">
      <c r="AB4144" s="170"/>
    </row>
    <row r="4145" spans="28:28" x14ac:dyDescent="0.3">
      <c r="AB4145" s="170"/>
    </row>
    <row r="4146" spans="28:28" x14ac:dyDescent="0.3">
      <c r="AB4146" s="170"/>
    </row>
    <row r="4147" spans="28:28" x14ac:dyDescent="0.3">
      <c r="AB4147" s="170"/>
    </row>
    <row r="4148" spans="28:28" x14ac:dyDescent="0.3">
      <c r="AB4148" s="170"/>
    </row>
    <row r="4149" spans="28:28" x14ac:dyDescent="0.3">
      <c r="AB4149" s="170"/>
    </row>
    <row r="4150" spans="28:28" x14ac:dyDescent="0.3">
      <c r="AB4150" s="170"/>
    </row>
    <row r="4151" spans="28:28" x14ac:dyDescent="0.3">
      <c r="AB4151" s="170"/>
    </row>
    <row r="4152" spans="28:28" x14ac:dyDescent="0.3">
      <c r="AB4152" s="170"/>
    </row>
    <row r="4153" spans="28:28" x14ac:dyDescent="0.3">
      <c r="AB4153" s="170"/>
    </row>
    <row r="4154" spans="28:28" x14ac:dyDescent="0.3">
      <c r="AB4154" s="170"/>
    </row>
    <row r="4155" spans="28:28" x14ac:dyDescent="0.3">
      <c r="AB4155" s="170"/>
    </row>
    <row r="4156" spans="28:28" x14ac:dyDescent="0.3">
      <c r="AB4156" s="170"/>
    </row>
    <row r="4157" spans="28:28" x14ac:dyDescent="0.3">
      <c r="AB4157" s="170"/>
    </row>
    <row r="4158" spans="28:28" x14ac:dyDescent="0.3">
      <c r="AB4158" s="170"/>
    </row>
    <row r="4159" spans="28:28" x14ac:dyDescent="0.3">
      <c r="AB4159" s="170"/>
    </row>
    <row r="4160" spans="28:28" x14ac:dyDescent="0.3">
      <c r="AB4160" s="170"/>
    </row>
    <row r="4161" spans="28:28" x14ac:dyDescent="0.3">
      <c r="AB4161" s="170"/>
    </row>
    <row r="4162" spans="28:28" x14ac:dyDescent="0.3">
      <c r="AB4162" s="170"/>
    </row>
    <row r="4163" spans="28:28" x14ac:dyDescent="0.3">
      <c r="AB4163" s="170"/>
    </row>
    <row r="4164" spans="28:28" x14ac:dyDescent="0.3">
      <c r="AB4164" s="170"/>
    </row>
    <row r="4165" spans="28:28" x14ac:dyDescent="0.3">
      <c r="AB4165" s="170"/>
    </row>
    <row r="4166" spans="28:28" x14ac:dyDescent="0.3">
      <c r="AB4166" s="170"/>
    </row>
    <row r="4167" spans="28:28" x14ac:dyDescent="0.3">
      <c r="AB4167" s="170"/>
    </row>
    <row r="4168" spans="28:28" x14ac:dyDescent="0.3">
      <c r="AB4168" s="170"/>
    </row>
    <row r="4169" spans="28:28" x14ac:dyDescent="0.3">
      <c r="AB4169" s="170"/>
    </row>
    <row r="4170" spans="28:28" x14ac:dyDescent="0.3">
      <c r="AB4170" s="170"/>
    </row>
    <row r="4171" spans="28:28" x14ac:dyDescent="0.3">
      <c r="AB4171" s="170"/>
    </row>
    <row r="4172" spans="28:28" x14ac:dyDescent="0.3">
      <c r="AB4172" s="170"/>
    </row>
    <row r="4173" spans="28:28" x14ac:dyDescent="0.3">
      <c r="AB4173" s="170"/>
    </row>
    <row r="4174" spans="28:28" x14ac:dyDescent="0.3">
      <c r="AB4174" s="170"/>
    </row>
    <row r="4175" spans="28:28" x14ac:dyDescent="0.3">
      <c r="AB4175" s="170"/>
    </row>
    <row r="4176" spans="28:28" x14ac:dyDescent="0.3">
      <c r="AB4176" s="170"/>
    </row>
    <row r="4177" spans="28:28" x14ac:dyDescent="0.3">
      <c r="AB4177" s="170"/>
    </row>
    <row r="4178" spans="28:28" x14ac:dyDescent="0.3">
      <c r="AB4178" s="170"/>
    </row>
    <row r="4179" spans="28:28" x14ac:dyDescent="0.3">
      <c r="AB4179" s="170"/>
    </row>
    <row r="4180" spans="28:28" x14ac:dyDescent="0.3">
      <c r="AB4180" s="170"/>
    </row>
    <row r="4181" spans="28:28" x14ac:dyDescent="0.3">
      <c r="AB4181" s="170"/>
    </row>
    <row r="4182" spans="28:28" x14ac:dyDescent="0.3">
      <c r="AB4182" s="170"/>
    </row>
    <row r="4183" spans="28:28" x14ac:dyDescent="0.3">
      <c r="AB4183" s="170"/>
    </row>
    <row r="4184" spans="28:28" x14ac:dyDescent="0.3">
      <c r="AB4184" s="170"/>
    </row>
    <row r="4185" spans="28:28" x14ac:dyDescent="0.3">
      <c r="AB4185" s="170"/>
    </row>
    <row r="4186" spans="28:28" x14ac:dyDescent="0.3">
      <c r="AB4186" s="170"/>
    </row>
    <row r="4187" spans="28:28" x14ac:dyDescent="0.3">
      <c r="AB4187" s="170"/>
    </row>
    <row r="4188" spans="28:28" x14ac:dyDescent="0.3">
      <c r="AB4188" s="170"/>
    </row>
    <row r="4189" spans="28:28" x14ac:dyDescent="0.3">
      <c r="AB4189" s="170"/>
    </row>
    <row r="4190" spans="28:28" x14ac:dyDescent="0.3">
      <c r="AB4190" s="170"/>
    </row>
    <row r="4191" spans="28:28" x14ac:dyDescent="0.3">
      <c r="AB4191" s="170"/>
    </row>
    <row r="4192" spans="28:28" x14ac:dyDescent="0.3">
      <c r="AB4192" s="170"/>
    </row>
    <row r="4193" spans="28:28" x14ac:dyDescent="0.3">
      <c r="AB4193" s="170"/>
    </row>
    <row r="4194" spans="28:28" x14ac:dyDescent="0.3">
      <c r="AB4194" s="170"/>
    </row>
    <row r="4195" spans="28:28" x14ac:dyDescent="0.3">
      <c r="AB4195" s="170"/>
    </row>
    <row r="4196" spans="28:28" x14ac:dyDescent="0.3">
      <c r="AB4196" s="170"/>
    </row>
    <row r="4197" spans="28:28" x14ac:dyDescent="0.3">
      <c r="AB4197" s="170"/>
    </row>
    <row r="4198" spans="28:28" x14ac:dyDescent="0.3">
      <c r="AB4198" s="170"/>
    </row>
    <row r="4199" spans="28:28" x14ac:dyDescent="0.3">
      <c r="AB4199" s="170"/>
    </row>
    <row r="4200" spans="28:28" x14ac:dyDescent="0.3">
      <c r="AB4200" s="170"/>
    </row>
    <row r="4201" spans="28:28" x14ac:dyDescent="0.3">
      <c r="AB4201" s="170"/>
    </row>
    <row r="4202" spans="28:28" x14ac:dyDescent="0.3">
      <c r="AB4202" s="170"/>
    </row>
    <row r="4203" spans="28:28" x14ac:dyDescent="0.3">
      <c r="AB4203" s="170"/>
    </row>
    <row r="4204" spans="28:28" x14ac:dyDescent="0.3">
      <c r="AB4204" s="170"/>
    </row>
    <row r="4205" spans="28:28" x14ac:dyDescent="0.3">
      <c r="AB4205" s="170"/>
    </row>
    <row r="4206" spans="28:28" x14ac:dyDescent="0.3">
      <c r="AB4206" s="170"/>
    </row>
    <row r="4207" spans="28:28" x14ac:dyDescent="0.3">
      <c r="AB4207" s="170"/>
    </row>
    <row r="4208" spans="28:28" x14ac:dyDescent="0.3">
      <c r="AB4208" s="170"/>
    </row>
    <row r="4209" spans="28:28" x14ac:dyDescent="0.3">
      <c r="AB4209" s="170"/>
    </row>
    <row r="4210" spans="28:28" x14ac:dyDescent="0.3">
      <c r="AB4210" s="170"/>
    </row>
    <row r="4211" spans="28:28" x14ac:dyDescent="0.3">
      <c r="AB4211" s="170"/>
    </row>
    <row r="4212" spans="28:28" x14ac:dyDescent="0.3">
      <c r="AB4212" s="170"/>
    </row>
    <row r="4213" spans="28:28" x14ac:dyDescent="0.3">
      <c r="AB4213" s="170"/>
    </row>
    <row r="4214" spans="28:28" x14ac:dyDescent="0.3">
      <c r="AB4214" s="170"/>
    </row>
    <row r="4215" spans="28:28" x14ac:dyDescent="0.3">
      <c r="AB4215" s="170"/>
    </row>
    <row r="4216" spans="28:28" x14ac:dyDescent="0.3">
      <c r="AB4216" s="170"/>
    </row>
    <row r="4217" spans="28:28" x14ac:dyDescent="0.3">
      <c r="AB4217" s="170"/>
    </row>
    <row r="4218" spans="28:28" x14ac:dyDescent="0.3">
      <c r="AB4218" s="170"/>
    </row>
    <row r="4219" spans="28:28" x14ac:dyDescent="0.3">
      <c r="AB4219" s="170"/>
    </row>
    <row r="4220" spans="28:28" x14ac:dyDescent="0.3">
      <c r="AB4220" s="170"/>
    </row>
    <row r="4221" spans="28:28" x14ac:dyDescent="0.3">
      <c r="AB4221" s="170"/>
    </row>
    <row r="4222" spans="28:28" x14ac:dyDescent="0.3">
      <c r="AB4222" s="170"/>
    </row>
    <row r="4223" spans="28:28" x14ac:dyDescent="0.3">
      <c r="AB4223" s="170"/>
    </row>
    <row r="4224" spans="28:28" x14ac:dyDescent="0.3">
      <c r="AB4224" s="170"/>
    </row>
    <row r="4225" spans="28:28" x14ac:dyDescent="0.3">
      <c r="AB4225" s="170"/>
    </row>
    <row r="4226" spans="28:28" x14ac:dyDescent="0.3">
      <c r="AB4226" s="170"/>
    </row>
    <row r="4227" spans="28:28" x14ac:dyDescent="0.3">
      <c r="AB4227" s="170"/>
    </row>
    <row r="4228" spans="28:28" x14ac:dyDescent="0.3">
      <c r="AB4228" s="170"/>
    </row>
    <row r="4229" spans="28:28" x14ac:dyDescent="0.3">
      <c r="AB4229" s="170"/>
    </row>
    <row r="4230" spans="28:28" x14ac:dyDescent="0.3">
      <c r="AB4230" s="170"/>
    </row>
    <row r="4231" spans="28:28" x14ac:dyDescent="0.3">
      <c r="AB4231" s="170"/>
    </row>
    <row r="4232" spans="28:28" x14ac:dyDescent="0.3">
      <c r="AB4232" s="170"/>
    </row>
    <row r="4233" spans="28:28" x14ac:dyDescent="0.3">
      <c r="AB4233" s="170"/>
    </row>
    <row r="4234" spans="28:28" x14ac:dyDescent="0.3">
      <c r="AB4234" s="170"/>
    </row>
    <row r="4235" spans="28:28" x14ac:dyDescent="0.3">
      <c r="AB4235" s="170"/>
    </row>
    <row r="4236" spans="28:28" x14ac:dyDescent="0.3">
      <c r="AB4236" s="170"/>
    </row>
    <row r="4237" spans="28:28" x14ac:dyDescent="0.3">
      <c r="AB4237" s="170"/>
    </row>
    <row r="4238" spans="28:28" x14ac:dyDescent="0.3">
      <c r="AB4238" s="170"/>
    </row>
    <row r="4239" spans="28:28" x14ac:dyDescent="0.3">
      <c r="AB4239" s="170"/>
    </row>
    <row r="4240" spans="28:28" x14ac:dyDescent="0.3">
      <c r="AB4240" s="170"/>
    </row>
    <row r="4241" spans="28:28" x14ac:dyDescent="0.3">
      <c r="AB4241" s="170"/>
    </row>
    <row r="4242" spans="28:28" x14ac:dyDescent="0.3">
      <c r="AB4242" s="170"/>
    </row>
    <row r="4243" spans="28:28" x14ac:dyDescent="0.3">
      <c r="AB4243" s="170"/>
    </row>
    <row r="4244" spans="28:28" x14ac:dyDescent="0.3">
      <c r="AB4244" s="170"/>
    </row>
    <row r="4245" spans="28:28" x14ac:dyDescent="0.3">
      <c r="AB4245" s="170"/>
    </row>
    <row r="4246" spans="28:28" x14ac:dyDescent="0.3">
      <c r="AB4246" s="170"/>
    </row>
    <row r="4247" spans="28:28" x14ac:dyDescent="0.3">
      <c r="AB4247" s="170"/>
    </row>
    <row r="4248" spans="28:28" x14ac:dyDescent="0.3">
      <c r="AB4248" s="170"/>
    </row>
    <row r="4249" spans="28:28" x14ac:dyDescent="0.3">
      <c r="AB4249" s="170"/>
    </row>
    <row r="4250" spans="28:28" x14ac:dyDescent="0.3">
      <c r="AB4250" s="170"/>
    </row>
    <row r="4251" spans="28:28" x14ac:dyDescent="0.3">
      <c r="AB4251" s="170"/>
    </row>
    <row r="4252" spans="28:28" x14ac:dyDescent="0.3">
      <c r="AB4252" s="170"/>
    </row>
    <row r="4253" spans="28:28" x14ac:dyDescent="0.3">
      <c r="AB4253" s="170"/>
    </row>
    <row r="4254" spans="28:28" x14ac:dyDescent="0.3">
      <c r="AB4254" s="170"/>
    </row>
    <row r="4255" spans="28:28" x14ac:dyDescent="0.3">
      <c r="AB4255" s="170"/>
    </row>
    <row r="4256" spans="28:28" x14ac:dyDescent="0.3">
      <c r="AB4256" s="170"/>
    </row>
    <row r="4257" spans="28:28" x14ac:dyDescent="0.3">
      <c r="AB4257" s="170"/>
    </row>
    <row r="4258" spans="28:28" x14ac:dyDescent="0.3">
      <c r="AB4258" s="170"/>
    </row>
    <row r="4259" spans="28:28" x14ac:dyDescent="0.3">
      <c r="AB4259" s="170"/>
    </row>
    <row r="4260" spans="28:28" x14ac:dyDescent="0.3">
      <c r="AB4260" s="170"/>
    </row>
    <row r="4261" spans="28:28" x14ac:dyDescent="0.3">
      <c r="AB4261" s="170"/>
    </row>
    <row r="4262" spans="28:28" x14ac:dyDescent="0.3">
      <c r="AB4262" s="170"/>
    </row>
    <row r="4263" spans="28:28" x14ac:dyDescent="0.3">
      <c r="AB4263" s="170"/>
    </row>
    <row r="4264" spans="28:28" x14ac:dyDescent="0.3">
      <c r="AB4264" s="170"/>
    </row>
    <row r="4265" spans="28:28" x14ac:dyDescent="0.3">
      <c r="AB4265" s="170"/>
    </row>
    <row r="4266" spans="28:28" x14ac:dyDescent="0.3">
      <c r="AB4266" s="170"/>
    </row>
    <row r="4267" spans="28:28" x14ac:dyDescent="0.3">
      <c r="AB4267" s="170"/>
    </row>
    <row r="4268" spans="28:28" x14ac:dyDescent="0.3">
      <c r="AB4268" s="170"/>
    </row>
    <row r="4269" spans="28:28" x14ac:dyDescent="0.3">
      <c r="AB4269" s="170"/>
    </row>
    <row r="4270" spans="28:28" x14ac:dyDescent="0.3">
      <c r="AB4270" s="170"/>
    </row>
    <row r="4271" spans="28:28" x14ac:dyDescent="0.3">
      <c r="AB4271" s="170"/>
    </row>
    <row r="4272" spans="28:28" x14ac:dyDescent="0.3">
      <c r="AB4272" s="170"/>
    </row>
    <row r="4273" spans="28:28" x14ac:dyDescent="0.3">
      <c r="AB4273" s="170"/>
    </row>
    <row r="4274" spans="28:28" x14ac:dyDescent="0.3">
      <c r="AB4274" s="170"/>
    </row>
    <row r="4275" spans="28:28" x14ac:dyDescent="0.3">
      <c r="AB4275" s="170"/>
    </row>
    <row r="4276" spans="28:28" x14ac:dyDescent="0.3">
      <c r="AB4276" s="170"/>
    </row>
    <row r="4277" spans="28:28" x14ac:dyDescent="0.3">
      <c r="AB4277" s="170"/>
    </row>
    <row r="4278" spans="28:28" x14ac:dyDescent="0.3">
      <c r="AB4278" s="170"/>
    </row>
    <row r="4279" spans="28:28" x14ac:dyDescent="0.3">
      <c r="AB4279" s="170"/>
    </row>
    <row r="4280" spans="28:28" x14ac:dyDescent="0.3">
      <c r="AB4280" s="170"/>
    </row>
    <row r="4281" spans="28:28" x14ac:dyDescent="0.3">
      <c r="AB4281" s="170"/>
    </row>
    <row r="4282" spans="28:28" x14ac:dyDescent="0.3">
      <c r="AB4282" s="170"/>
    </row>
    <row r="4283" spans="28:28" x14ac:dyDescent="0.3">
      <c r="AB4283" s="170"/>
    </row>
    <row r="4284" spans="28:28" x14ac:dyDescent="0.3">
      <c r="AB4284" s="170"/>
    </row>
    <row r="4285" spans="28:28" x14ac:dyDescent="0.3">
      <c r="AB4285" s="170"/>
    </row>
    <row r="4286" spans="28:28" x14ac:dyDescent="0.3">
      <c r="AB4286" s="170"/>
    </row>
    <row r="4287" spans="28:28" x14ac:dyDescent="0.3">
      <c r="AB4287" s="170"/>
    </row>
    <row r="4288" spans="28:28" x14ac:dyDescent="0.3">
      <c r="AB4288" s="170"/>
    </row>
    <row r="4289" spans="28:28" x14ac:dyDescent="0.3">
      <c r="AB4289" s="170"/>
    </row>
    <row r="4290" spans="28:28" x14ac:dyDescent="0.3">
      <c r="AB4290" s="170"/>
    </row>
    <row r="4291" spans="28:28" x14ac:dyDescent="0.3">
      <c r="AB4291" s="170"/>
    </row>
    <row r="4292" spans="28:28" x14ac:dyDescent="0.3">
      <c r="AB4292" s="170"/>
    </row>
    <row r="4293" spans="28:28" x14ac:dyDescent="0.3">
      <c r="AB4293" s="170"/>
    </row>
    <row r="4294" spans="28:28" x14ac:dyDescent="0.3">
      <c r="AB4294" s="170"/>
    </row>
    <row r="4295" spans="28:28" x14ac:dyDescent="0.3">
      <c r="AB4295" s="170"/>
    </row>
    <row r="4296" spans="28:28" x14ac:dyDescent="0.3">
      <c r="AB4296" s="170"/>
    </row>
    <row r="4297" spans="28:28" x14ac:dyDescent="0.3">
      <c r="AB4297" s="170"/>
    </row>
    <row r="4298" spans="28:28" x14ac:dyDescent="0.3">
      <c r="AB4298" s="170"/>
    </row>
    <row r="4299" spans="28:28" x14ac:dyDescent="0.3">
      <c r="AB4299" s="170"/>
    </row>
    <row r="4300" spans="28:28" x14ac:dyDescent="0.3">
      <c r="AB4300" s="170"/>
    </row>
    <row r="4301" spans="28:28" x14ac:dyDescent="0.3">
      <c r="AB4301" s="170"/>
    </row>
    <row r="4302" spans="28:28" x14ac:dyDescent="0.3">
      <c r="AB4302" s="170"/>
    </row>
    <row r="4303" spans="28:28" x14ac:dyDescent="0.3">
      <c r="AB4303" s="170"/>
    </row>
    <row r="4304" spans="28:28" x14ac:dyDescent="0.3">
      <c r="AB4304" s="170"/>
    </row>
    <row r="4305" spans="28:28" x14ac:dyDescent="0.3">
      <c r="AB4305" s="170"/>
    </row>
    <row r="4306" spans="28:28" x14ac:dyDescent="0.3">
      <c r="AB4306" s="170"/>
    </row>
    <row r="4307" spans="28:28" x14ac:dyDescent="0.3">
      <c r="AB4307" s="170"/>
    </row>
    <row r="4308" spans="28:28" x14ac:dyDescent="0.3">
      <c r="AB4308" s="170"/>
    </row>
    <row r="4309" spans="28:28" x14ac:dyDescent="0.3">
      <c r="AB4309" s="170"/>
    </row>
    <row r="4310" spans="28:28" x14ac:dyDescent="0.3">
      <c r="AB4310" s="170"/>
    </row>
    <row r="4311" spans="28:28" x14ac:dyDescent="0.3">
      <c r="AB4311" s="170"/>
    </row>
    <row r="4312" spans="28:28" x14ac:dyDescent="0.3">
      <c r="AB4312" s="170"/>
    </row>
    <row r="4313" spans="28:28" x14ac:dyDescent="0.3">
      <c r="AB4313" s="170"/>
    </row>
    <row r="4314" spans="28:28" x14ac:dyDescent="0.3">
      <c r="AB4314" s="170"/>
    </row>
    <row r="4315" spans="28:28" x14ac:dyDescent="0.3">
      <c r="AB4315" s="170"/>
    </row>
    <row r="4316" spans="28:28" x14ac:dyDescent="0.3">
      <c r="AB4316" s="170"/>
    </row>
    <row r="4317" spans="28:28" x14ac:dyDescent="0.3">
      <c r="AB4317" s="170"/>
    </row>
    <row r="4318" spans="28:28" x14ac:dyDescent="0.3">
      <c r="AB4318" s="170"/>
    </row>
    <row r="4319" spans="28:28" x14ac:dyDescent="0.3">
      <c r="AB4319" s="170"/>
    </row>
    <row r="4320" spans="28:28" x14ac:dyDescent="0.3">
      <c r="AB4320" s="170"/>
    </row>
    <row r="4321" spans="28:28" x14ac:dyDescent="0.3">
      <c r="AB4321" s="170"/>
    </row>
    <row r="4322" spans="28:28" x14ac:dyDescent="0.3">
      <c r="AB4322" s="170"/>
    </row>
    <row r="4323" spans="28:28" x14ac:dyDescent="0.3">
      <c r="AB4323" s="170"/>
    </row>
    <row r="4324" spans="28:28" x14ac:dyDescent="0.3">
      <c r="AB4324" s="170"/>
    </row>
    <row r="4325" spans="28:28" x14ac:dyDescent="0.3">
      <c r="AB4325" s="170"/>
    </row>
    <row r="4326" spans="28:28" x14ac:dyDescent="0.3">
      <c r="AB4326" s="170"/>
    </row>
    <row r="4327" spans="28:28" x14ac:dyDescent="0.3">
      <c r="AB4327" s="170"/>
    </row>
    <row r="4328" spans="28:28" x14ac:dyDescent="0.3">
      <c r="AB4328" s="170"/>
    </row>
    <row r="4329" spans="28:28" x14ac:dyDescent="0.3">
      <c r="AB4329" s="170"/>
    </row>
    <row r="4330" spans="28:28" x14ac:dyDescent="0.3">
      <c r="AB4330" s="170"/>
    </row>
    <row r="4331" spans="28:28" x14ac:dyDescent="0.3">
      <c r="AB4331" s="170"/>
    </row>
    <row r="4332" spans="28:28" x14ac:dyDescent="0.3">
      <c r="AB4332" s="170"/>
    </row>
    <row r="4333" spans="28:28" x14ac:dyDescent="0.3">
      <c r="AB4333" s="170"/>
    </row>
    <row r="4334" spans="28:28" x14ac:dyDescent="0.3">
      <c r="AB4334" s="170"/>
    </row>
    <row r="4335" spans="28:28" x14ac:dyDescent="0.3">
      <c r="AB4335" s="170"/>
    </row>
    <row r="4336" spans="28:28" x14ac:dyDescent="0.3">
      <c r="AB4336" s="170"/>
    </row>
    <row r="4337" spans="28:28" x14ac:dyDescent="0.3">
      <c r="AB4337" s="170"/>
    </row>
    <row r="4338" spans="28:28" x14ac:dyDescent="0.3">
      <c r="AB4338" s="170"/>
    </row>
    <row r="4339" spans="28:28" x14ac:dyDescent="0.3">
      <c r="AB4339" s="170"/>
    </row>
    <row r="4340" spans="28:28" x14ac:dyDescent="0.3">
      <c r="AB4340" s="170"/>
    </row>
    <row r="4341" spans="28:28" x14ac:dyDescent="0.3">
      <c r="AB4341" s="170"/>
    </row>
    <row r="4342" spans="28:28" x14ac:dyDescent="0.3">
      <c r="AB4342" s="170"/>
    </row>
    <row r="4343" spans="28:28" x14ac:dyDescent="0.3">
      <c r="AB4343" s="170"/>
    </row>
    <row r="4344" spans="28:28" x14ac:dyDescent="0.3">
      <c r="AB4344" s="170"/>
    </row>
    <row r="4345" spans="28:28" x14ac:dyDescent="0.3">
      <c r="AB4345" s="170"/>
    </row>
    <row r="4346" spans="28:28" x14ac:dyDescent="0.3">
      <c r="AB4346" s="170"/>
    </row>
    <row r="4347" spans="28:28" x14ac:dyDescent="0.3">
      <c r="AB4347" s="170"/>
    </row>
    <row r="4348" spans="28:28" x14ac:dyDescent="0.3">
      <c r="AB4348" s="170"/>
    </row>
    <row r="4349" spans="28:28" x14ac:dyDescent="0.3">
      <c r="AB4349" s="170"/>
    </row>
    <row r="4350" spans="28:28" x14ac:dyDescent="0.3">
      <c r="AB4350" s="170"/>
    </row>
    <row r="4351" spans="28:28" x14ac:dyDescent="0.3">
      <c r="AB4351" s="170"/>
    </row>
    <row r="4352" spans="28:28" x14ac:dyDescent="0.3">
      <c r="AB4352" s="170"/>
    </row>
    <row r="4353" spans="28:28" x14ac:dyDescent="0.3">
      <c r="AB4353" s="170"/>
    </row>
    <row r="4354" spans="28:28" x14ac:dyDescent="0.3">
      <c r="AB4354" s="170"/>
    </row>
    <row r="4355" spans="28:28" x14ac:dyDescent="0.3">
      <c r="AB4355" s="170"/>
    </row>
    <row r="4356" spans="28:28" x14ac:dyDescent="0.3">
      <c r="AB4356" s="170"/>
    </row>
    <row r="4357" spans="28:28" x14ac:dyDescent="0.3">
      <c r="AB4357" s="170"/>
    </row>
    <row r="4358" spans="28:28" x14ac:dyDescent="0.3">
      <c r="AB4358" s="170"/>
    </row>
    <row r="4359" spans="28:28" x14ac:dyDescent="0.3">
      <c r="AB4359" s="170"/>
    </row>
    <row r="4360" spans="28:28" x14ac:dyDescent="0.3">
      <c r="AB4360" s="170"/>
    </row>
    <row r="4361" spans="28:28" x14ac:dyDescent="0.3">
      <c r="AB4361" s="170"/>
    </row>
    <row r="4362" spans="28:28" x14ac:dyDescent="0.3">
      <c r="AB4362" s="170"/>
    </row>
    <row r="4363" spans="28:28" x14ac:dyDescent="0.3">
      <c r="AB4363" s="170"/>
    </row>
    <row r="4364" spans="28:28" x14ac:dyDescent="0.3">
      <c r="AB4364" s="170"/>
    </row>
    <row r="4365" spans="28:28" x14ac:dyDescent="0.3">
      <c r="AB4365" s="170"/>
    </row>
    <row r="4366" spans="28:28" x14ac:dyDescent="0.3">
      <c r="AB4366" s="170"/>
    </row>
    <row r="4367" spans="28:28" x14ac:dyDescent="0.3">
      <c r="AB4367" s="170"/>
    </row>
    <row r="4368" spans="28:28" x14ac:dyDescent="0.3">
      <c r="AB4368" s="170"/>
    </row>
    <row r="4369" spans="28:28" x14ac:dyDescent="0.3">
      <c r="AB4369" s="170"/>
    </row>
    <row r="4370" spans="28:28" x14ac:dyDescent="0.3">
      <c r="AB4370" s="170"/>
    </row>
    <row r="4371" spans="28:28" x14ac:dyDescent="0.3">
      <c r="AB4371" s="170"/>
    </row>
    <row r="4372" spans="28:28" x14ac:dyDescent="0.3">
      <c r="AB4372" s="170"/>
    </row>
    <row r="4373" spans="28:28" x14ac:dyDescent="0.3">
      <c r="AB4373" s="170"/>
    </row>
    <row r="4374" spans="28:28" x14ac:dyDescent="0.3">
      <c r="AB4374" s="170"/>
    </row>
    <row r="4375" spans="28:28" x14ac:dyDescent="0.3">
      <c r="AB4375" s="170"/>
    </row>
    <row r="4376" spans="28:28" x14ac:dyDescent="0.3">
      <c r="AB4376" s="170"/>
    </row>
    <row r="4377" spans="28:28" x14ac:dyDescent="0.3">
      <c r="AB4377" s="170"/>
    </row>
    <row r="4378" spans="28:28" x14ac:dyDescent="0.3">
      <c r="AB4378" s="170"/>
    </row>
    <row r="4379" spans="28:28" x14ac:dyDescent="0.3">
      <c r="AB4379" s="170"/>
    </row>
    <row r="4380" spans="28:28" x14ac:dyDescent="0.3">
      <c r="AB4380" s="170"/>
    </row>
    <row r="4381" spans="28:28" x14ac:dyDescent="0.3">
      <c r="AB4381" s="170"/>
    </row>
    <row r="4382" spans="28:28" x14ac:dyDescent="0.3">
      <c r="AB4382" s="170"/>
    </row>
    <row r="4383" spans="28:28" x14ac:dyDescent="0.3">
      <c r="AB4383" s="170"/>
    </row>
    <row r="4384" spans="28:28" x14ac:dyDescent="0.3">
      <c r="AB4384" s="170"/>
    </row>
    <row r="4385" spans="28:28" x14ac:dyDescent="0.3">
      <c r="AB4385" s="170"/>
    </row>
    <row r="4386" spans="28:28" x14ac:dyDescent="0.3">
      <c r="AB4386" s="170"/>
    </row>
    <row r="4387" spans="28:28" x14ac:dyDescent="0.3">
      <c r="AB4387" s="170"/>
    </row>
    <row r="4388" spans="28:28" x14ac:dyDescent="0.3">
      <c r="AB4388" s="170"/>
    </row>
    <row r="4389" spans="28:28" x14ac:dyDescent="0.3">
      <c r="AB4389" s="170"/>
    </row>
    <row r="4390" spans="28:28" x14ac:dyDescent="0.3">
      <c r="AB4390" s="170"/>
    </row>
    <row r="4391" spans="28:28" x14ac:dyDescent="0.3">
      <c r="AB4391" s="170"/>
    </row>
    <row r="4392" spans="28:28" x14ac:dyDescent="0.3">
      <c r="AB4392" s="170"/>
    </row>
    <row r="4393" spans="28:28" x14ac:dyDescent="0.3">
      <c r="AB4393" s="170"/>
    </row>
    <row r="4394" spans="28:28" x14ac:dyDescent="0.3">
      <c r="AB4394" s="170"/>
    </row>
    <row r="4395" spans="28:28" x14ac:dyDescent="0.3">
      <c r="AB4395" s="170"/>
    </row>
    <row r="4396" spans="28:28" x14ac:dyDescent="0.3">
      <c r="AB4396" s="170"/>
    </row>
    <row r="4397" spans="28:28" x14ac:dyDescent="0.3">
      <c r="AB4397" s="170"/>
    </row>
    <row r="4398" spans="28:28" x14ac:dyDescent="0.3">
      <c r="AB4398" s="170"/>
    </row>
    <row r="4399" spans="28:28" x14ac:dyDescent="0.3">
      <c r="AB4399" s="170"/>
    </row>
    <row r="4400" spans="28:28" x14ac:dyDescent="0.3">
      <c r="AB4400" s="170"/>
    </row>
    <row r="4401" spans="28:28" x14ac:dyDescent="0.3">
      <c r="AB4401" s="170"/>
    </row>
    <row r="4402" spans="28:28" x14ac:dyDescent="0.3">
      <c r="AB4402" s="170"/>
    </row>
    <row r="4403" spans="28:28" x14ac:dyDescent="0.3">
      <c r="AB4403" s="170"/>
    </row>
    <row r="4404" spans="28:28" x14ac:dyDescent="0.3">
      <c r="AB4404" s="170"/>
    </row>
    <row r="4405" spans="28:28" x14ac:dyDescent="0.3">
      <c r="AB4405" s="170"/>
    </row>
    <row r="4406" spans="28:28" x14ac:dyDescent="0.3">
      <c r="AB4406" s="170"/>
    </row>
    <row r="4407" spans="28:28" x14ac:dyDescent="0.3">
      <c r="AB4407" s="170"/>
    </row>
    <row r="4408" spans="28:28" x14ac:dyDescent="0.3">
      <c r="AB4408" s="170"/>
    </row>
    <row r="4409" spans="28:28" x14ac:dyDescent="0.3">
      <c r="AB4409" s="170"/>
    </row>
    <row r="4410" spans="28:28" x14ac:dyDescent="0.3">
      <c r="AB4410" s="170"/>
    </row>
    <row r="4411" spans="28:28" x14ac:dyDescent="0.3">
      <c r="AB4411" s="170"/>
    </row>
    <row r="4412" spans="28:28" x14ac:dyDescent="0.3">
      <c r="AB4412" s="170"/>
    </row>
    <row r="4413" spans="28:28" x14ac:dyDescent="0.3">
      <c r="AB4413" s="170"/>
    </row>
    <row r="4414" spans="28:28" x14ac:dyDescent="0.3">
      <c r="AB4414" s="170"/>
    </row>
    <row r="4415" spans="28:28" x14ac:dyDescent="0.3">
      <c r="AB4415" s="170"/>
    </row>
    <row r="4416" spans="28:28" x14ac:dyDescent="0.3">
      <c r="AB4416" s="170"/>
    </row>
    <row r="4417" spans="28:28" x14ac:dyDescent="0.3">
      <c r="AB4417" s="170"/>
    </row>
    <row r="4418" spans="28:28" x14ac:dyDescent="0.3">
      <c r="AB4418" s="170"/>
    </row>
    <row r="4419" spans="28:28" x14ac:dyDescent="0.3">
      <c r="AB4419" s="170"/>
    </row>
    <row r="4420" spans="28:28" x14ac:dyDescent="0.3">
      <c r="AB4420" s="170"/>
    </row>
    <row r="4421" spans="28:28" x14ac:dyDescent="0.3">
      <c r="AB4421" s="170"/>
    </row>
    <row r="4422" spans="28:28" x14ac:dyDescent="0.3">
      <c r="AB4422" s="170"/>
    </row>
    <row r="4423" spans="28:28" x14ac:dyDescent="0.3">
      <c r="AB4423" s="170"/>
    </row>
    <row r="4424" spans="28:28" x14ac:dyDescent="0.3">
      <c r="AB4424" s="170"/>
    </row>
    <row r="4425" spans="28:28" x14ac:dyDescent="0.3">
      <c r="AB4425" s="170"/>
    </row>
    <row r="4426" spans="28:28" x14ac:dyDescent="0.3">
      <c r="AB4426" s="170"/>
    </row>
    <row r="4427" spans="28:28" x14ac:dyDescent="0.3">
      <c r="AB4427" s="170"/>
    </row>
    <row r="4428" spans="28:28" x14ac:dyDescent="0.3">
      <c r="AB4428" s="170"/>
    </row>
    <row r="4429" spans="28:28" x14ac:dyDescent="0.3">
      <c r="AB4429" s="170"/>
    </row>
    <row r="4430" spans="28:28" x14ac:dyDescent="0.3">
      <c r="AB4430" s="170"/>
    </row>
    <row r="4431" spans="28:28" x14ac:dyDescent="0.3">
      <c r="AB4431" s="170"/>
    </row>
    <row r="4432" spans="28:28" x14ac:dyDescent="0.3">
      <c r="AB4432" s="170"/>
    </row>
    <row r="4433" spans="28:28" x14ac:dyDescent="0.3">
      <c r="AB4433" s="170"/>
    </row>
    <row r="4434" spans="28:28" x14ac:dyDescent="0.3">
      <c r="AB4434" s="170"/>
    </row>
    <row r="4435" spans="28:28" x14ac:dyDescent="0.3">
      <c r="AB4435" s="170"/>
    </row>
    <row r="4436" spans="28:28" x14ac:dyDescent="0.3">
      <c r="AB4436" s="170"/>
    </row>
    <row r="4437" spans="28:28" x14ac:dyDescent="0.3">
      <c r="AB4437" s="170"/>
    </row>
    <row r="4438" spans="28:28" x14ac:dyDescent="0.3">
      <c r="AB4438" s="170"/>
    </row>
    <row r="4439" spans="28:28" x14ac:dyDescent="0.3">
      <c r="AB4439" s="170"/>
    </row>
    <row r="4440" spans="28:28" x14ac:dyDescent="0.3">
      <c r="AB4440" s="170"/>
    </row>
    <row r="4441" spans="28:28" x14ac:dyDescent="0.3">
      <c r="AB4441" s="170"/>
    </row>
    <row r="4442" spans="28:28" x14ac:dyDescent="0.3">
      <c r="AB4442" s="170"/>
    </row>
    <row r="4443" spans="28:28" x14ac:dyDescent="0.3">
      <c r="AB4443" s="170"/>
    </row>
    <row r="4444" spans="28:28" x14ac:dyDescent="0.3">
      <c r="AB4444" s="170"/>
    </row>
    <row r="4445" spans="28:28" x14ac:dyDescent="0.3">
      <c r="AB4445" s="170"/>
    </row>
    <row r="4446" spans="28:28" x14ac:dyDescent="0.3">
      <c r="AB4446" s="170"/>
    </row>
    <row r="4447" spans="28:28" x14ac:dyDescent="0.3">
      <c r="AB4447" s="170"/>
    </row>
    <row r="4448" spans="28:28" x14ac:dyDescent="0.3">
      <c r="AB4448" s="170"/>
    </row>
    <row r="4449" spans="28:28" x14ac:dyDescent="0.3">
      <c r="AB4449" s="170"/>
    </row>
    <row r="4450" spans="28:28" x14ac:dyDescent="0.3">
      <c r="AB4450" s="170"/>
    </row>
    <row r="4451" spans="28:28" x14ac:dyDescent="0.3">
      <c r="AB4451" s="170"/>
    </row>
    <row r="4452" spans="28:28" x14ac:dyDescent="0.3">
      <c r="AB4452" s="170"/>
    </row>
    <row r="4453" spans="28:28" x14ac:dyDescent="0.3">
      <c r="AB4453" s="170"/>
    </row>
    <row r="4454" spans="28:28" x14ac:dyDescent="0.3">
      <c r="AB4454" s="170"/>
    </row>
    <row r="4455" spans="28:28" x14ac:dyDescent="0.3">
      <c r="AB4455" s="170"/>
    </row>
    <row r="4456" spans="28:28" x14ac:dyDescent="0.3">
      <c r="AB4456" s="170"/>
    </row>
    <row r="4457" spans="28:28" x14ac:dyDescent="0.3">
      <c r="AB4457" s="170"/>
    </row>
    <row r="4458" spans="28:28" x14ac:dyDescent="0.3">
      <c r="AB4458" s="170"/>
    </row>
    <row r="4459" spans="28:28" x14ac:dyDescent="0.3">
      <c r="AB4459" s="170"/>
    </row>
    <row r="4460" spans="28:28" x14ac:dyDescent="0.3">
      <c r="AB4460" s="170"/>
    </row>
    <row r="4461" spans="28:28" x14ac:dyDescent="0.3">
      <c r="AB4461" s="170"/>
    </row>
    <row r="4462" spans="28:28" x14ac:dyDescent="0.3">
      <c r="AB4462" s="170"/>
    </row>
    <row r="4463" spans="28:28" x14ac:dyDescent="0.3">
      <c r="AB4463" s="170"/>
    </row>
    <row r="4464" spans="28:28" x14ac:dyDescent="0.3">
      <c r="AB4464" s="170"/>
    </row>
    <row r="4465" spans="28:28" x14ac:dyDescent="0.3">
      <c r="AB4465" s="170"/>
    </row>
    <row r="4466" spans="28:28" x14ac:dyDescent="0.3">
      <c r="AB4466" s="170"/>
    </row>
    <row r="4467" spans="28:28" x14ac:dyDescent="0.3">
      <c r="AB4467" s="170"/>
    </row>
    <row r="4468" spans="28:28" x14ac:dyDescent="0.3">
      <c r="AB4468" s="170"/>
    </row>
    <row r="4469" spans="28:28" x14ac:dyDescent="0.3">
      <c r="AB4469" s="170"/>
    </row>
    <row r="4470" spans="28:28" x14ac:dyDescent="0.3">
      <c r="AB4470" s="170"/>
    </row>
    <row r="4471" spans="28:28" x14ac:dyDescent="0.3">
      <c r="AB4471" s="170"/>
    </row>
    <row r="4472" spans="28:28" x14ac:dyDescent="0.3">
      <c r="AB4472" s="170"/>
    </row>
    <row r="4473" spans="28:28" x14ac:dyDescent="0.3">
      <c r="AB4473" s="170"/>
    </row>
    <row r="4474" spans="28:28" x14ac:dyDescent="0.3">
      <c r="AB4474" s="170"/>
    </row>
    <row r="4475" spans="28:28" x14ac:dyDescent="0.3">
      <c r="AB4475" s="170"/>
    </row>
    <row r="4476" spans="28:28" x14ac:dyDescent="0.3">
      <c r="AB4476" s="170"/>
    </row>
    <row r="4477" spans="28:28" x14ac:dyDescent="0.3">
      <c r="AB4477" s="170"/>
    </row>
    <row r="4478" spans="28:28" x14ac:dyDescent="0.3">
      <c r="AB4478" s="170"/>
    </row>
    <row r="4479" spans="28:28" x14ac:dyDescent="0.3">
      <c r="AB4479" s="170"/>
    </row>
    <row r="4480" spans="28:28" x14ac:dyDescent="0.3">
      <c r="AB4480" s="170"/>
    </row>
    <row r="4481" spans="28:28" x14ac:dyDescent="0.3">
      <c r="AB4481" s="170"/>
    </row>
    <row r="4482" spans="28:28" x14ac:dyDescent="0.3">
      <c r="AB4482" s="170"/>
    </row>
    <row r="4483" spans="28:28" x14ac:dyDescent="0.3">
      <c r="AB4483" s="170"/>
    </row>
    <row r="4484" spans="28:28" x14ac:dyDescent="0.3">
      <c r="AB4484" s="170"/>
    </row>
    <row r="4485" spans="28:28" x14ac:dyDescent="0.3">
      <c r="AB4485" s="170"/>
    </row>
    <row r="4486" spans="28:28" x14ac:dyDescent="0.3">
      <c r="AB4486" s="170"/>
    </row>
    <row r="4487" spans="28:28" x14ac:dyDescent="0.3">
      <c r="AB4487" s="170"/>
    </row>
    <row r="4488" spans="28:28" x14ac:dyDescent="0.3">
      <c r="AB4488" s="170"/>
    </row>
    <row r="4489" spans="28:28" x14ac:dyDescent="0.3">
      <c r="AB4489" s="170"/>
    </row>
    <row r="4490" spans="28:28" x14ac:dyDescent="0.3">
      <c r="AB4490" s="170"/>
    </row>
    <row r="4491" spans="28:28" x14ac:dyDescent="0.3">
      <c r="AB4491" s="170"/>
    </row>
    <row r="4492" spans="28:28" x14ac:dyDescent="0.3">
      <c r="AB4492" s="170"/>
    </row>
    <row r="4493" spans="28:28" x14ac:dyDescent="0.3">
      <c r="AB4493" s="170"/>
    </row>
    <row r="4494" spans="28:28" x14ac:dyDescent="0.3">
      <c r="AB4494" s="170"/>
    </row>
    <row r="4495" spans="28:28" x14ac:dyDescent="0.3">
      <c r="AB4495" s="170"/>
    </row>
    <row r="4496" spans="28:28" x14ac:dyDescent="0.3">
      <c r="AB4496" s="170"/>
    </row>
    <row r="4497" spans="28:28" x14ac:dyDescent="0.3">
      <c r="AB4497" s="170"/>
    </row>
    <row r="4498" spans="28:28" x14ac:dyDescent="0.3">
      <c r="AB4498" s="170"/>
    </row>
    <row r="4499" spans="28:28" x14ac:dyDescent="0.3">
      <c r="AB4499" s="170"/>
    </row>
    <row r="4500" spans="28:28" x14ac:dyDescent="0.3">
      <c r="AB4500" s="170"/>
    </row>
    <row r="4501" spans="28:28" x14ac:dyDescent="0.3">
      <c r="AB4501" s="170"/>
    </row>
    <row r="4502" spans="28:28" x14ac:dyDescent="0.3">
      <c r="AB4502" s="170"/>
    </row>
    <row r="4503" spans="28:28" x14ac:dyDescent="0.3">
      <c r="AB4503" s="170"/>
    </row>
    <row r="4504" spans="28:28" x14ac:dyDescent="0.3">
      <c r="AB4504" s="170"/>
    </row>
    <row r="4505" spans="28:28" x14ac:dyDescent="0.3">
      <c r="AB4505" s="170"/>
    </row>
    <row r="4506" spans="28:28" x14ac:dyDescent="0.3">
      <c r="AB4506" s="170"/>
    </row>
    <row r="4507" spans="28:28" x14ac:dyDescent="0.3">
      <c r="AB4507" s="170"/>
    </row>
    <row r="4508" spans="28:28" x14ac:dyDescent="0.3">
      <c r="AB4508" s="170"/>
    </row>
    <row r="4509" spans="28:28" x14ac:dyDescent="0.3">
      <c r="AB4509" s="170"/>
    </row>
    <row r="4510" spans="28:28" x14ac:dyDescent="0.3">
      <c r="AB4510" s="170"/>
    </row>
    <row r="4511" spans="28:28" x14ac:dyDescent="0.3">
      <c r="AB4511" s="170"/>
    </row>
    <row r="4512" spans="28:28" x14ac:dyDescent="0.3">
      <c r="AB4512" s="170"/>
    </row>
    <row r="4513" spans="28:28" x14ac:dyDescent="0.3">
      <c r="AB4513" s="170"/>
    </row>
    <row r="4514" spans="28:28" x14ac:dyDescent="0.3">
      <c r="AB4514" s="170"/>
    </row>
    <row r="4515" spans="28:28" x14ac:dyDescent="0.3">
      <c r="AB4515" s="170"/>
    </row>
    <row r="4516" spans="28:28" x14ac:dyDescent="0.3">
      <c r="AB4516" s="170"/>
    </row>
    <row r="4517" spans="28:28" x14ac:dyDescent="0.3">
      <c r="AB4517" s="170"/>
    </row>
    <row r="4518" spans="28:28" x14ac:dyDescent="0.3">
      <c r="AB4518" s="170"/>
    </row>
    <row r="4519" spans="28:28" x14ac:dyDescent="0.3">
      <c r="AB4519" s="170"/>
    </row>
    <row r="4520" spans="28:28" x14ac:dyDescent="0.3">
      <c r="AB4520" s="170"/>
    </row>
    <row r="4521" spans="28:28" x14ac:dyDescent="0.3">
      <c r="AB4521" s="170"/>
    </row>
    <row r="4522" spans="28:28" x14ac:dyDescent="0.3">
      <c r="AB4522" s="170"/>
    </row>
    <row r="4523" spans="28:28" x14ac:dyDescent="0.3">
      <c r="AB4523" s="170"/>
    </row>
    <row r="4524" spans="28:28" x14ac:dyDescent="0.3">
      <c r="AB4524" s="170"/>
    </row>
    <row r="4525" spans="28:28" x14ac:dyDescent="0.3">
      <c r="AB4525" s="170"/>
    </row>
    <row r="4526" spans="28:28" x14ac:dyDescent="0.3">
      <c r="AB4526" s="170"/>
    </row>
    <row r="4527" spans="28:28" x14ac:dyDescent="0.3">
      <c r="AB4527" s="170"/>
    </row>
    <row r="4528" spans="28:28" x14ac:dyDescent="0.3">
      <c r="AB4528" s="170"/>
    </row>
    <row r="4529" spans="28:28" x14ac:dyDescent="0.3">
      <c r="AB4529" s="170"/>
    </row>
    <row r="4530" spans="28:28" x14ac:dyDescent="0.3">
      <c r="AB4530" s="170"/>
    </row>
    <row r="4531" spans="28:28" x14ac:dyDescent="0.3">
      <c r="AB4531" s="170"/>
    </row>
    <row r="4532" spans="28:28" x14ac:dyDescent="0.3">
      <c r="AB4532" s="170"/>
    </row>
    <row r="4533" spans="28:28" x14ac:dyDescent="0.3">
      <c r="AB4533" s="170"/>
    </row>
    <row r="4534" spans="28:28" x14ac:dyDescent="0.3">
      <c r="AB4534" s="170"/>
    </row>
    <row r="4535" spans="28:28" x14ac:dyDescent="0.3">
      <c r="AB4535" s="170"/>
    </row>
    <row r="4536" spans="28:28" x14ac:dyDescent="0.3">
      <c r="AB4536" s="170"/>
    </row>
    <row r="4537" spans="28:28" x14ac:dyDescent="0.3">
      <c r="AB4537" s="170"/>
    </row>
    <row r="4538" spans="28:28" x14ac:dyDescent="0.3">
      <c r="AB4538" s="170"/>
    </row>
    <row r="4539" spans="28:28" x14ac:dyDescent="0.3">
      <c r="AB4539" s="170"/>
    </row>
    <row r="4540" spans="28:28" x14ac:dyDescent="0.3">
      <c r="AB4540" s="170"/>
    </row>
    <row r="4541" spans="28:28" x14ac:dyDescent="0.3">
      <c r="AB4541" s="170"/>
    </row>
    <row r="4542" spans="28:28" x14ac:dyDescent="0.3">
      <c r="AB4542" s="170"/>
    </row>
    <row r="4543" spans="28:28" x14ac:dyDescent="0.3">
      <c r="AB4543" s="170"/>
    </row>
    <row r="4544" spans="28:28" x14ac:dyDescent="0.3">
      <c r="AB4544" s="170"/>
    </row>
    <row r="4545" spans="28:28" x14ac:dyDescent="0.3">
      <c r="AB4545" s="170"/>
    </row>
    <row r="4546" spans="28:28" x14ac:dyDescent="0.3">
      <c r="AB4546" s="170"/>
    </row>
    <row r="4547" spans="28:28" x14ac:dyDescent="0.3">
      <c r="AB4547" s="170"/>
    </row>
    <row r="4548" spans="28:28" x14ac:dyDescent="0.3">
      <c r="AB4548" s="170"/>
    </row>
    <row r="4549" spans="28:28" x14ac:dyDescent="0.3">
      <c r="AB4549" s="170"/>
    </row>
    <row r="4550" spans="28:28" x14ac:dyDescent="0.3">
      <c r="AB4550" s="170"/>
    </row>
    <row r="4551" spans="28:28" x14ac:dyDescent="0.3">
      <c r="AB4551" s="170"/>
    </row>
    <row r="4552" spans="28:28" x14ac:dyDescent="0.3">
      <c r="AB4552" s="170"/>
    </row>
    <row r="4553" spans="28:28" x14ac:dyDescent="0.3">
      <c r="AB4553" s="170"/>
    </row>
    <row r="4554" spans="28:28" x14ac:dyDescent="0.3">
      <c r="AB4554" s="170"/>
    </row>
    <row r="4555" spans="28:28" x14ac:dyDescent="0.3">
      <c r="AB4555" s="170"/>
    </row>
    <row r="4556" spans="28:28" x14ac:dyDescent="0.3">
      <c r="AB4556" s="170"/>
    </row>
    <row r="4557" spans="28:28" x14ac:dyDescent="0.3">
      <c r="AB4557" s="170"/>
    </row>
    <row r="4558" spans="28:28" x14ac:dyDescent="0.3">
      <c r="AB4558" s="170"/>
    </row>
    <row r="4559" spans="28:28" x14ac:dyDescent="0.3">
      <c r="AB4559" s="170"/>
    </row>
    <row r="4560" spans="28:28" x14ac:dyDescent="0.3">
      <c r="AB4560" s="170"/>
    </row>
    <row r="4561" spans="28:28" x14ac:dyDescent="0.3">
      <c r="AB4561" s="170"/>
    </row>
    <row r="4562" spans="28:28" x14ac:dyDescent="0.3">
      <c r="AB4562" s="170"/>
    </row>
    <row r="4563" spans="28:28" x14ac:dyDescent="0.3">
      <c r="AB4563" s="170"/>
    </row>
    <row r="4564" spans="28:28" x14ac:dyDescent="0.3">
      <c r="AB4564" s="170"/>
    </row>
    <row r="4565" spans="28:28" x14ac:dyDescent="0.3">
      <c r="AB4565" s="170"/>
    </row>
    <row r="4566" spans="28:28" x14ac:dyDescent="0.3">
      <c r="AB4566" s="170"/>
    </row>
    <row r="4567" spans="28:28" x14ac:dyDescent="0.3">
      <c r="AB4567" s="170"/>
    </row>
    <row r="4568" spans="28:28" x14ac:dyDescent="0.3">
      <c r="AB4568" s="170"/>
    </row>
    <row r="4569" spans="28:28" x14ac:dyDescent="0.3">
      <c r="AB4569" s="170"/>
    </row>
    <row r="4570" spans="28:28" x14ac:dyDescent="0.3">
      <c r="AB4570" s="170"/>
    </row>
    <row r="4571" spans="28:28" x14ac:dyDescent="0.3">
      <c r="AB4571" s="170"/>
    </row>
    <row r="4572" spans="28:28" x14ac:dyDescent="0.3">
      <c r="AB4572" s="170"/>
    </row>
    <row r="4573" spans="28:28" x14ac:dyDescent="0.3">
      <c r="AB4573" s="170"/>
    </row>
    <row r="4574" spans="28:28" x14ac:dyDescent="0.3">
      <c r="AB4574" s="170"/>
    </row>
    <row r="4575" spans="28:28" x14ac:dyDescent="0.3">
      <c r="AB4575" s="170"/>
    </row>
    <row r="4576" spans="28:28" x14ac:dyDescent="0.3">
      <c r="AB4576" s="170"/>
    </row>
    <row r="4577" spans="28:28" x14ac:dyDescent="0.3">
      <c r="AB4577" s="170"/>
    </row>
    <row r="4578" spans="28:28" x14ac:dyDescent="0.3">
      <c r="AB4578" s="170"/>
    </row>
    <row r="4579" spans="28:28" x14ac:dyDescent="0.3">
      <c r="AB4579" s="170"/>
    </row>
    <row r="4580" spans="28:28" x14ac:dyDescent="0.3">
      <c r="AB4580" s="170"/>
    </row>
    <row r="4581" spans="28:28" x14ac:dyDescent="0.3">
      <c r="AB4581" s="170"/>
    </row>
    <row r="4582" spans="28:28" x14ac:dyDescent="0.3">
      <c r="AB4582" s="170"/>
    </row>
    <row r="4583" spans="28:28" x14ac:dyDescent="0.3">
      <c r="AB4583" s="170"/>
    </row>
    <row r="4584" spans="28:28" x14ac:dyDescent="0.3">
      <c r="AB4584" s="170"/>
    </row>
    <row r="4585" spans="28:28" x14ac:dyDescent="0.3">
      <c r="AB4585" s="170"/>
    </row>
    <row r="4586" spans="28:28" x14ac:dyDescent="0.3">
      <c r="AB4586" s="170"/>
    </row>
    <row r="4587" spans="28:28" x14ac:dyDescent="0.3">
      <c r="AB4587" s="170"/>
    </row>
    <row r="4588" spans="28:28" x14ac:dyDescent="0.3">
      <c r="AB4588" s="170"/>
    </row>
    <row r="4589" spans="28:28" x14ac:dyDescent="0.3">
      <c r="AB4589" s="170"/>
    </row>
    <row r="4590" spans="28:28" x14ac:dyDescent="0.3">
      <c r="AB4590" s="170"/>
    </row>
    <row r="4591" spans="28:28" x14ac:dyDescent="0.3">
      <c r="AB4591" s="170"/>
    </row>
    <row r="4592" spans="28:28" x14ac:dyDescent="0.3">
      <c r="AB4592" s="170"/>
    </row>
    <row r="4593" spans="28:28" x14ac:dyDescent="0.3">
      <c r="AB4593" s="170"/>
    </row>
    <row r="4594" spans="28:28" x14ac:dyDescent="0.3">
      <c r="AB4594" s="170"/>
    </row>
    <row r="4595" spans="28:28" x14ac:dyDescent="0.3">
      <c r="AB4595" s="170"/>
    </row>
    <row r="4596" spans="28:28" x14ac:dyDescent="0.3">
      <c r="AB4596" s="170"/>
    </row>
    <row r="4597" spans="28:28" x14ac:dyDescent="0.3">
      <c r="AB4597" s="170"/>
    </row>
    <row r="4598" spans="28:28" x14ac:dyDescent="0.3">
      <c r="AB4598" s="170"/>
    </row>
    <row r="4599" spans="28:28" x14ac:dyDescent="0.3">
      <c r="AB4599" s="170"/>
    </row>
    <row r="4600" spans="28:28" x14ac:dyDescent="0.3">
      <c r="AB4600" s="170"/>
    </row>
    <row r="4601" spans="28:28" x14ac:dyDescent="0.3">
      <c r="AB4601" s="170"/>
    </row>
    <row r="4602" spans="28:28" x14ac:dyDescent="0.3">
      <c r="AB4602" s="170"/>
    </row>
    <row r="4603" spans="28:28" x14ac:dyDescent="0.3">
      <c r="AB4603" s="170"/>
    </row>
    <row r="4604" spans="28:28" x14ac:dyDescent="0.3">
      <c r="AB4604" s="170"/>
    </row>
    <row r="4605" spans="28:28" x14ac:dyDescent="0.3">
      <c r="AB4605" s="170"/>
    </row>
    <row r="4606" spans="28:28" x14ac:dyDescent="0.3">
      <c r="AB4606" s="170"/>
    </row>
    <row r="4607" spans="28:28" x14ac:dyDescent="0.3">
      <c r="AB4607" s="170"/>
    </row>
    <row r="4608" spans="28:28" x14ac:dyDescent="0.3">
      <c r="AB4608" s="170"/>
    </row>
    <row r="4609" spans="28:28" x14ac:dyDescent="0.3">
      <c r="AB4609" s="170"/>
    </row>
    <row r="4610" spans="28:28" x14ac:dyDescent="0.3">
      <c r="AB4610" s="170"/>
    </row>
    <row r="4611" spans="28:28" x14ac:dyDescent="0.3">
      <c r="AB4611" s="170"/>
    </row>
    <row r="4612" spans="28:28" x14ac:dyDescent="0.3">
      <c r="AB4612" s="170"/>
    </row>
    <row r="4613" spans="28:28" x14ac:dyDescent="0.3">
      <c r="AB4613" s="170"/>
    </row>
    <row r="4614" spans="28:28" x14ac:dyDescent="0.3">
      <c r="AB4614" s="170"/>
    </row>
    <row r="4615" spans="28:28" x14ac:dyDescent="0.3">
      <c r="AB4615" s="170"/>
    </row>
    <row r="4616" spans="28:28" x14ac:dyDescent="0.3">
      <c r="AB4616" s="170"/>
    </row>
    <row r="4617" spans="28:28" x14ac:dyDescent="0.3">
      <c r="AB4617" s="170"/>
    </row>
    <row r="4618" spans="28:28" x14ac:dyDescent="0.3">
      <c r="AB4618" s="170"/>
    </row>
    <row r="4619" spans="28:28" x14ac:dyDescent="0.3">
      <c r="AB4619" s="170"/>
    </row>
    <row r="4620" spans="28:28" x14ac:dyDescent="0.3">
      <c r="AB4620" s="170"/>
    </row>
    <row r="4621" spans="28:28" x14ac:dyDescent="0.3">
      <c r="AB4621" s="170"/>
    </row>
    <row r="4622" spans="28:28" x14ac:dyDescent="0.3">
      <c r="AB4622" s="170"/>
    </row>
    <row r="4623" spans="28:28" x14ac:dyDescent="0.3">
      <c r="AB4623" s="170"/>
    </row>
    <row r="4624" spans="28:28" x14ac:dyDescent="0.3">
      <c r="AB4624" s="170"/>
    </row>
    <row r="4625" spans="28:28" x14ac:dyDescent="0.3">
      <c r="AB4625" s="170"/>
    </row>
    <row r="4626" spans="28:28" x14ac:dyDescent="0.3">
      <c r="AB4626" s="170"/>
    </row>
    <row r="4627" spans="28:28" x14ac:dyDescent="0.3">
      <c r="AB4627" s="170"/>
    </row>
    <row r="4628" spans="28:28" x14ac:dyDescent="0.3">
      <c r="AB4628" s="170"/>
    </row>
    <row r="4629" spans="28:28" x14ac:dyDescent="0.3">
      <c r="AB4629" s="170"/>
    </row>
    <row r="4630" spans="28:28" x14ac:dyDescent="0.3">
      <c r="AB4630" s="170"/>
    </row>
    <row r="4631" spans="28:28" x14ac:dyDescent="0.3">
      <c r="AB4631" s="170"/>
    </row>
    <row r="4632" spans="28:28" x14ac:dyDescent="0.3">
      <c r="AB4632" s="170"/>
    </row>
    <row r="4633" spans="28:28" x14ac:dyDescent="0.3">
      <c r="AB4633" s="170"/>
    </row>
    <row r="4634" spans="28:28" x14ac:dyDescent="0.3">
      <c r="AB4634" s="170"/>
    </row>
    <row r="4635" spans="28:28" x14ac:dyDescent="0.3">
      <c r="AB4635" s="170"/>
    </row>
    <row r="4636" spans="28:28" x14ac:dyDescent="0.3">
      <c r="AB4636" s="170"/>
    </row>
    <row r="4637" spans="28:28" x14ac:dyDescent="0.3">
      <c r="AB4637" s="170"/>
    </row>
    <row r="4638" spans="28:28" x14ac:dyDescent="0.3">
      <c r="AB4638" s="170"/>
    </row>
    <row r="4639" spans="28:28" x14ac:dyDescent="0.3">
      <c r="AB4639" s="170"/>
    </row>
    <row r="4640" spans="28:28" x14ac:dyDescent="0.3">
      <c r="AB4640" s="170"/>
    </row>
    <row r="4641" spans="28:28" x14ac:dyDescent="0.3">
      <c r="AB4641" s="170"/>
    </row>
    <row r="4642" spans="28:28" x14ac:dyDescent="0.3">
      <c r="AB4642" s="170"/>
    </row>
    <row r="4643" spans="28:28" x14ac:dyDescent="0.3">
      <c r="AB4643" s="170"/>
    </row>
    <row r="4644" spans="28:28" x14ac:dyDescent="0.3">
      <c r="AB4644" s="170"/>
    </row>
    <row r="4645" spans="28:28" x14ac:dyDescent="0.3">
      <c r="AB4645" s="170"/>
    </row>
    <row r="4646" spans="28:28" x14ac:dyDescent="0.3">
      <c r="AB4646" s="170"/>
    </row>
    <row r="4647" spans="28:28" x14ac:dyDescent="0.3">
      <c r="AB4647" s="170"/>
    </row>
    <row r="4648" spans="28:28" x14ac:dyDescent="0.3">
      <c r="AB4648" s="170"/>
    </row>
    <row r="4649" spans="28:28" x14ac:dyDescent="0.3">
      <c r="AB4649" s="170"/>
    </row>
    <row r="4650" spans="28:28" x14ac:dyDescent="0.3">
      <c r="AB4650" s="170"/>
    </row>
    <row r="4651" spans="28:28" x14ac:dyDescent="0.3">
      <c r="AB4651" s="170"/>
    </row>
    <row r="4652" spans="28:28" x14ac:dyDescent="0.3">
      <c r="AB4652" s="170"/>
    </row>
    <row r="4653" spans="28:28" x14ac:dyDescent="0.3">
      <c r="AB4653" s="170"/>
    </row>
    <row r="4654" spans="28:28" x14ac:dyDescent="0.3">
      <c r="AB4654" s="170"/>
    </row>
    <row r="4655" spans="28:28" x14ac:dyDescent="0.3">
      <c r="AB4655" s="170"/>
    </row>
    <row r="4656" spans="28:28" x14ac:dyDescent="0.3">
      <c r="AB4656" s="170"/>
    </row>
    <row r="4657" spans="28:28" x14ac:dyDescent="0.3">
      <c r="AB4657" s="170"/>
    </row>
    <row r="4658" spans="28:28" x14ac:dyDescent="0.3">
      <c r="AB4658" s="170"/>
    </row>
    <row r="4659" spans="28:28" x14ac:dyDescent="0.3">
      <c r="AB4659" s="170"/>
    </row>
    <row r="4660" spans="28:28" x14ac:dyDescent="0.3">
      <c r="AB4660" s="170"/>
    </row>
    <row r="4661" spans="28:28" x14ac:dyDescent="0.3">
      <c r="AB4661" s="170"/>
    </row>
    <row r="4662" spans="28:28" x14ac:dyDescent="0.3">
      <c r="AB4662" s="170"/>
    </row>
    <row r="4663" spans="28:28" x14ac:dyDescent="0.3">
      <c r="AB4663" s="170"/>
    </row>
    <row r="4664" spans="28:28" x14ac:dyDescent="0.3">
      <c r="AB4664" s="170"/>
    </row>
    <row r="4665" spans="28:28" x14ac:dyDescent="0.3">
      <c r="AB4665" s="170"/>
    </row>
    <row r="4666" spans="28:28" x14ac:dyDescent="0.3">
      <c r="AB4666" s="170"/>
    </row>
    <row r="4667" spans="28:28" x14ac:dyDescent="0.3">
      <c r="AB4667" s="170"/>
    </row>
    <row r="4668" spans="28:28" x14ac:dyDescent="0.3">
      <c r="AB4668" s="170"/>
    </row>
    <row r="4669" spans="28:28" x14ac:dyDescent="0.3">
      <c r="AB4669" s="170"/>
    </row>
    <row r="4670" spans="28:28" x14ac:dyDescent="0.3">
      <c r="AB4670" s="170"/>
    </row>
    <row r="4671" spans="28:28" x14ac:dyDescent="0.3">
      <c r="AB4671" s="170"/>
    </row>
    <row r="4672" spans="28:28" x14ac:dyDescent="0.3">
      <c r="AB4672" s="170"/>
    </row>
    <row r="4673" spans="28:28" x14ac:dyDescent="0.3">
      <c r="AB4673" s="170"/>
    </row>
    <row r="4674" spans="28:28" x14ac:dyDescent="0.3">
      <c r="AB4674" s="170"/>
    </row>
    <row r="4675" spans="28:28" x14ac:dyDescent="0.3">
      <c r="AB4675" s="170"/>
    </row>
    <row r="4676" spans="28:28" x14ac:dyDescent="0.3">
      <c r="AB4676" s="170"/>
    </row>
    <row r="4677" spans="28:28" x14ac:dyDescent="0.3">
      <c r="AB4677" s="170"/>
    </row>
    <row r="4678" spans="28:28" x14ac:dyDescent="0.3">
      <c r="AB4678" s="170"/>
    </row>
    <row r="4679" spans="28:28" x14ac:dyDescent="0.3">
      <c r="AB4679" s="170"/>
    </row>
    <row r="4680" spans="28:28" x14ac:dyDescent="0.3">
      <c r="AB4680" s="170"/>
    </row>
    <row r="4681" spans="28:28" x14ac:dyDescent="0.3">
      <c r="AB4681" s="170"/>
    </row>
    <row r="4682" spans="28:28" x14ac:dyDescent="0.3">
      <c r="AB4682" s="170"/>
    </row>
    <row r="4683" spans="28:28" x14ac:dyDescent="0.3">
      <c r="AB4683" s="170"/>
    </row>
    <row r="4684" spans="28:28" x14ac:dyDescent="0.3">
      <c r="AB4684" s="170"/>
    </row>
    <row r="4685" spans="28:28" x14ac:dyDescent="0.3">
      <c r="AB4685" s="170"/>
    </row>
    <row r="4686" spans="28:28" x14ac:dyDescent="0.3">
      <c r="AB4686" s="170"/>
    </row>
    <row r="4687" spans="28:28" x14ac:dyDescent="0.3">
      <c r="AB4687" s="170"/>
    </row>
    <row r="4688" spans="28:28" x14ac:dyDescent="0.3">
      <c r="AB4688" s="170"/>
    </row>
    <row r="4689" spans="28:28" x14ac:dyDescent="0.3">
      <c r="AB4689" s="170"/>
    </row>
    <row r="4690" spans="28:28" x14ac:dyDescent="0.3">
      <c r="AB4690" s="170"/>
    </row>
    <row r="4691" spans="28:28" x14ac:dyDescent="0.3">
      <c r="AB4691" s="170"/>
    </row>
    <row r="4692" spans="28:28" x14ac:dyDescent="0.3">
      <c r="AB4692" s="170"/>
    </row>
    <row r="4693" spans="28:28" x14ac:dyDescent="0.3">
      <c r="AB4693" s="170"/>
    </row>
    <row r="4694" spans="28:28" x14ac:dyDescent="0.3">
      <c r="AB4694" s="170"/>
    </row>
    <row r="4695" spans="28:28" x14ac:dyDescent="0.3">
      <c r="AB4695" s="170"/>
    </row>
    <row r="4696" spans="28:28" x14ac:dyDescent="0.3">
      <c r="AB4696" s="170"/>
    </row>
    <row r="4697" spans="28:28" x14ac:dyDescent="0.3">
      <c r="AB4697" s="170"/>
    </row>
    <row r="4698" spans="28:28" x14ac:dyDescent="0.3">
      <c r="AB4698" s="170"/>
    </row>
    <row r="4699" spans="28:28" x14ac:dyDescent="0.3">
      <c r="AB4699" s="170"/>
    </row>
    <row r="4700" spans="28:28" x14ac:dyDescent="0.3">
      <c r="AB4700" s="170"/>
    </row>
    <row r="4701" spans="28:28" x14ac:dyDescent="0.3">
      <c r="AB4701" s="170"/>
    </row>
    <row r="4702" spans="28:28" x14ac:dyDescent="0.3">
      <c r="AB4702" s="170"/>
    </row>
    <row r="4703" spans="28:28" x14ac:dyDescent="0.3">
      <c r="AB4703" s="170"/>
    </row>
    <row r="4704" spans="28:28" x14ac:dyDescent="0.3">
      <c r="AB4704" s="170"/>
    </row>
    <row r="4705" spans="28:28" x14ac:dyDescent="0.3">
      <c r="AB4705" s="170"/>
    </row>
    <row r="4706" spans="28:28" x14ac:dyDescent="0.3">
      <c r="AB4706" s="170"/>
    </row>
    <row r="4707" spans="28:28" x14ac:dyDescent="0.3">
      <c r="AB4707" s="170"/>
    </row>
    <row r="4708" spans="28:28" x14ac:dyDescent="0.3">
      <c r="AB4708" s="170"/>
    </row>
    <row r="4709" spans="28:28" x14ac:dyDescent="0.3">
      <c r="AB4709" s="170"/>
    </row>
    <row r="4710" spans="28:28" x14ac:dyDescent="0.3">
      <c r="AB4710" s="170"/>
    </row>
    <row r="4711" spans="28:28" x14ac:dyDescent="0.3">
      <c r="AB4711" s="170"/>
    </row>
    <row r="4712" spans="28:28" x14ac:dyDescent="0.3">
      <c r="AB4712" s="170"/>
    </row>
    <row r="4713" spans="28:28" x14ac:dyDescent="0.3">
      <c r="AB4713" s="170"/>
    </row>
    <row r="4714" spans="28:28" x14ac:dyDescent="0.3">
      <c r="AB4714" s="170"/>
    </row>
    <row r="4715" spans="28:28" x14ac:dyDescent="0.3">
      <c r="AB4715" s="170"/>
    </row>
    <row r="4716" spans="28:28" x14ac:dyDescent="0.3">
      <c r="AB4716" s="170"/>
    </row>
    <row r="4717" spans="28:28" x14ac:dyDescent="0.3">
      <c r="AB4717" s="170"/>
    </row>
    <row r="4718" spans="28:28" x14ac:dyDescent="0.3">
      <c r="AB4718" s="170"/>
    </row>
    <row r="4719" spans="28:28" x14ac:dyDescent="0.3">
      <c r="AB4719" s="170"/>
    </row>
    <row r="4720" spans="28:28" x14ac:dyDescent="0.3">
      <c r="AB4720" s="170"/>
    </row>
    <row r="4721" spans="28:28" x14ac:dyDescent="0.3">
      <c r="AB4721" s="170"/>
    </row>
    <row r="4722" spans="28:28" x14ac:dyDescent="0.3">
      <c r="AB4722" s="170"/>
    </row>
    <row r="4723" spans="28:28" x14ac:dyDescent="0.3">
      <c r="AB4723" s="170"/>
    </row>
    <row r="4724" spans="28:28" x14ac:dyDescent="0.3">
      <c r="AB4724" s="170"/>
    </row>
    <row r="4725" spans="28:28" x14ac:dyDescent="0.3">
      <c r="AB4725" s="170"/>
    </row>
    <row r="4726" spans="28:28" x14ac:dyDescent="0.3">
      <c r="AB4726" s="170"/>
    </row>
    <row r="4727" spans="28:28" x14ac:dyDescent="0.3">
      <c r="AB4727" s="170"/>
    </row>
    <row r="4728" spans="28:28" x14ac:dyDescent="0.3">
      <c r="AB4728" s="170"/>
    </row>
    <row r="4729" spans="28:28" x14ac:dyDescent="0.3">
      <c r="AB4729" s="170"/>
    </row>
    <row r="4730" spans="28:28" x14ac:dyDescent="0.3">
      <c r="AB4730" s="170"/>
    </row>
    <row r="4731" spans="28:28" x14ac:dyDescent="0.3">
      <c r="AB4731" s="170"/>
    </row>
    <row r="4732" spans="28:28" x14ac:dyDescent="0.3">
      <c r="AB4732" s="170"/>
    </row>
    <row r="4733" spans="28:28" x14ac:dyDescent="0.3">
      <c r="AB4733" s="170"/>
    </row>
    <row r="4734" spans="28:28" x14ac:dyDescent="0.3">
      <c r="AB4734" s="170"/>
    </row>
    <row r="4735" spans="28:28" x14ac:dyDescent="0.3">
      <c r="AB4735" s="170"/>
    </row>
    <row r="4736" spans="28:28" x14ac:dyDescent="0.3">
      <c r="AB4736" s="170"/>
    </row>
    <row r="4737" spans="28:28" x14ac:dyDescent="0.3">
      <c r="AB4737" s="170"/>
    </row>
    <row r="4738" spans="28:28" x14ac:dyDescent="0.3">
      <c r="AB4738" s="170"/>
    </row>
    <row r="4739" spans="28:28" x14ac:dyDescent="0.3">
      <c r="AB4739" s="170"/>
    </row>
    <row r="4740" spans="28:28" x14ac:dyDescent="0.3">
      <c r="AB4740" s="170"/>
    </row>
    <row r="4741" spans="28:28" x14ac:dyDescent="0.3">
      <c r="AB4741" s="170"/>
    </row>
    <row r="4742" spans="28:28" x14ac:dyDescent="0.3">
      <c r="AB4742" s="170"/>
    </row>
    <row r="4743" spans="28:28" x14ac:dyDescent="0.3">
      <c r="AB4743" s="170"/>
    </row>
    <row r="4744" spans="28:28" x14ac:dyDescent="0.3">
      <c r="AB4744" s="170"/>
    </row>
    <row r="4745" spans="28:28" x14ac:dyDescent="0.3">
      <c r="AB4745" s="170"/>
    </row>
    <row r="4746" spans="28:28" x14ac:dyDescent="0.3">
      <c r="AB4746" s="170"/>
    </row>
    <row r="4747" spans="28:28" x14ac:dyDescent="0.3">
      <c r="AB4747" s="170"/>
    </row>
    <row r="4748" spans="28:28" x14ac:dyDescent="0.3">
      <c r="AB4748" s="170"/>
    </row>
    <row r="4749" spans="28:28" x14ac:dyDescent="0.3">
      <c r="AB4749" s="170"/>
    </row>
    <row r="4750" spans="28:28" x14ac:dyDescent="0.3">
      <c r="AB4750" s="170"/>
    </row>
    <row r="4751" spans="28:28" x14ac:dyDescent="0.3">
      <c r="AB4751" s="170"/>
    </row>
    <row r="4752" spans="28:28" x14ac:dyDescent="0.3">
      <c r="AB4752" s="170"/>
    </row>
    <row r="4753" spans="28:28" x14ac:dyDescent="0.3">
      <c r="AB4753" s="170"/>
    </row>
    <row r="4754" spans="28:28" x14ac:dyDescent="0.3">
      <c r="AB4754" s="170"/>
    </row>
    <row r="4755" spans="28:28" x14ac:dyDescent="0.3">
      <c r="AB4755" s="170"/>
    </row>
    <row r="4756" spans="28:28" x14ac:dyDescent="0.3">
      <c r="AB4756" s="170"/>
    </row>
    <row r="4757" spans="28:28" x14ac:dyDescent="0.3">
      <c r="AB4757" s="170"/>
    </row>
    <row r="4758" spans="28:28" x14ac:dyDescent="0.3">
      <c r="AB4758" s="170"/>
    </row>
    <row r="4759" spans="28:28" x14ac:dyDescent="0.3">
      <c r="AB4759" s="170"/>
    </row>
    <row r="4760" spans="28:28" x14ac:dyDescent="0.3">
      <c r="AB4760" s="170"/>
    </row>
    <row r="4761" spans="28:28" x14ac:dyDescent="0.3">
      <c r="AB4761" s="170"/>
    </row>
    <row r="4762" spans="28:28" x14ac:dyDescent="0.3">
      <c r="AB4762" s="170"/>
    </row>
    <row r="4763" spans="28:28" x14ac:dyDescent="0.3">
      <c r="AB4763" s="170"/>
    </row>
    <row r="4764" spans="28:28" x14ac:dyDescent="0.3">
      <c r="AB4764" s="170"/>
    </row>
    <row r="4765" spans="28:28" x14ac:dyDescent="0.3">
      <c r="AB4765" s="170"/>
    </row>
    <row r="4766" spans="28:28" x14ac:dyDescent="0.3">
      <c r="AB4766" s="170"/>
    </row>
    <row r="4767" spans="28:28" x14ac:dyDescent="0.3">
      <c r="AB4767" s="170"/>
    </row>
    <row r="4768" spans="28:28" x14ac:dyDescent="0.3">
      <c r="AB4768" s="170"/>
    </row>
    <row r="4769" spans="28:28" x14ac:dyDescent="0.3">
      <c r="AB4769" s="170"/>
    </row>
    <row r="4770" spans="28:28" x14ac:dyDescent="0.3">
      <c r="AB4770" s="170"/>
    </row>
    <row r="4771" spans="28:28" x14ac:dyDescent="0.3">
      <c r="AB4771" s="170"/>
    </row>
    <row r="4772" spans="28:28" x14ac:dyDescent="0.3">
      <c r="AB4772" s="170"/>
    </row>
    <row r="4773" spans="28:28" x14ac:dyDescent="0.3">
      <c r="AB4773" s="170"/>
    </row>
    <row r="4774" spans="28:28" x14ac:dyDescent="0.3">
      <c r="AB4774" s="170"/>
    </row>
    <row r="4775" spans="28:28" x14ac:dyDescent="0.3">
      <c r="AB4775" s="170"/>
    </row>
    <row r="4776" spans="28:28" x14ac:dyDescent="0.3">
      <c r="AB4776" s="170"/>
    </row>
    <row r="4777" spans="28:28" x14ac:dyDescent="0.3">
      <c r="AB4777" s="170"/>
    </row>
    <row r="4778" spans="28:28" x14ac:dyDescent="0.3">
      <c r="AB4778" s="170"/>
    </row>
    <row r="4779" spans="28:28" x14ac:dyDescent="0.3">
      <c r="AB4779" s="170"/>
    </row>
    <row r="4780" spans="28:28" x14ac:dyDescent="0.3">
      <c r="AB4780" s="170"/>
    </row>
    <row r="4781" spans="28:28" x14ac:dyDescent="0.3">
      <c r="AB4781" s="170"/>
    </row>
    <row r="4782" spans="28:28" x14ac:dyDescent="0.3">
      <c r="AB4782" s="170"/>
    </row>
    <row r="4783" spans="28:28" x14ac:dyDescent="0.3">
      <c r="AB4783" s="170"/>
    </row>
    <row r="4784" spans="28:28" x14ac:dyDescent="0.3">
      <c r="AB4784" s="170"/>
    </row>
    <row r="4785" spans="28:28" x14ac:dyDescent="0.3">
      <c r="AB4785" s="170"/>
    </row>
    <row r="4786" spans="28:28" x14ac:dyDescent="0.3">
      <c r="AB4786" s="170"/>
    </row>
    <row r="4787" spans="28:28" x14ac:dyDescent="0.3">
      <c r="AB4787" s="170"/>
    </row>
    <row r="4788" spans="28:28" x14ac:dyDescent="0.3">
      <c r="AB4788" s="170"/>
    </row>
    <row r="4789" spans="28:28" x14ac:dyDescent="0.3">
      <c r="AB4789" s="170"/>
    </row>
    <row r="4790" spans="28:28" x14ac:dyDescent="0.3">
      <c r="AB4790" s="170"/>
    </row>
    <row r="4791" spans="28:28" x14ac:dyDescent="0.3">
      <c r="AB4791" s="170"/>
    </row>
    <row r="4792" spans="28:28" x14ac:dyDescent="0.3">
      <c r="AB4792" s="170"/>
    </row>
    <row r="4793" spans="28:28" x14ac:dyDescent="0.3">
      <c r="AB4793" s="170"/>
    </row>
    <row r="4794" spans="28:28" x14ac:dyDescent="0.3">
      <c r="AB4794" s="170"/>
    </row>
    <row r="4795" spans="28:28" x14ac:dyDescent="0.3">
      <c r="AB4795" s="170"/>
    </row>
    <row r="4796" spans="28:28" x14ac:dyDescent="0.3">
      <c r="AB4796" s="170"/>
    </row>
    <row r="4797" spans="28:28" x14ac:dyDescent="0.3">
      <c r="AB4797" s="170"/>
    </row>
    <row r="4798" spans="28:28" x14ac:dyDescent="0.3">
      <c r="AB4798" s="170"/>
    </row>
    <row r="4799" spans="28:28" x14ac:dyDescent="0.3">
      <c r="AB4799" s="170"/>
    </row>
    <row r="4800" spans="28:28" x14ac:dyDescent="0.3">
      <c r="AB4800" s="170"/>
    </row>
    <row r="4801" spans="28:28" x14ac:dyDescent="0.3">
      <c r="AB4801" s="170"/>
    </row>
    <row r="4802" spans="28:28" x14ac:dyDescent="0.3">
      <c r="AB4802" s="170"/>
    </row>
    <row r="4803" spans="28:28" x14ac:dyDescent="0.3">
      <c r="AB4803" s="170"/>
    </row>
    <row r="4804" spans="28:28" x14ac:dyDescent="0.3">
      <c r="AB4804" s="170"/>
    </row>
    <row r="4805" spans="28:28" x14ac:dyDescent="0.3">
      <c r="AB4805" s="170"/>
    </row>
    <row r="4806" spans="28:28" x14ac:dyDescent="0.3">
      <c r="AB4806" s="170"/>
    </row>
    <row r="4807" spans="28:28" x14ac:dyDescent="0.3">
      <c r="AB4807" s="170"/>
    </row>
    <row r="4808" spans="28:28" x14ac:dyDescent="0.3">
      <c r="AB4808" s="170"/>
    </row>
    <row r="4809" spans="28:28" x14ac:dyDescent="0.3">
      <c r="AB4809" s="170"/>
    </row>
    <row r="4810" spans="28:28" x14ac:dyDescent="0.3">
      <c r="AB4810" s="170"/>
    </row>
    <row r="4811" spans="28:28" x14ac:dyDescent="0.3">
      <c r="AB4811" s="170"/>
    </row>
    <row r="4812" spans="28:28" x14ac:dyDescent="0.3">
      <c r="AB4812" s="170"/>
    </row>
    <row r="4813" spans="28:28" x14ac:dyDescent="0.3">
      <c r="AB4813" s="170"/>
    </row>
    <row r="4814" spans="28:28" x14ac:dyDescent="0.3">
      <c r="AB4814" s="170"/>
    </row>
    <row r="4815" spans="28:28" x14ac:dyDescent="0.3">
      <c r="AB4815" s="170"/>
    </row>
    <row r="4816" spans="28:28" x14ac:dyDescent="0.3">
      <c r="AB4816" s="170"/>
    </row>
    <row r="4817" spans="28:28" x14ac:dyDescent="0.3">
      <c r="AB4817" s="170"/>
    </row>
    <row r="4818" spans="28:28" x14ac:dyDescent="0.3">
      <c r="AB4818" s="170"/>
    </row>
    <row r="4819" spans="28:28" x14ac:dyDescent="0.3">
      <c r="AB4819" s="170"/>
    </row>
    <row r="4820" spans="28:28" x14ac:dyDescent="0.3">
      <c r="AB4820" s="170"/>
    </row>
    <row r="4821" spans="28:28" x14ac:dyDescent="0.3">
      <c r="AB4821" s="170"/>
    </row>
    <row r="4822" spans="28:28" x14ac:dyDescent="0.3">
      <c r="AB4822" s="170"/>
    </row>
    <row r="4823" spans="28:28" x14ac:dyDescent="0.3">
      <c r="AB4823" s="170"/>
    </row>
    <row r="4824" spans="28:28" x14ac:dyDescent="0.3">
      <c r="AB4824" s="170"/>
    </row>
    <row r="4825" spans="28:28" x14ac:dyDescent="0.3">
      <c r="AB4825" s="170"/>
    </row>
    <row r="4826" spans="28:28" x14ac:dyDescent="0.3">
      <c r="AB4826" s="170"/>
    </row>
    <row r="4827" spans="28:28" x14ac:dyDescent="0.3">
      <c r="AB4827" s="170"/>
    </row>
    <row r="4828" spans="28:28" x14ac:dyDescent="0.3">
      <c r="AB4828" s="170"/>
    </row>
    <row r="4829" spans="28:28" x14ac:dyDescent="0.3">
      <c r="AB4829" s="170"/>
    </row>
    <row r="4830" spans="28:28" x14ac:dyDescent="0.3">
      <c r="AB4830" s="170"/>
    </row>
    <row r="4831" spans="28:28" x14ac:dyDescent="0.3">
      <c r="AB4831" s="170"/>
    </row>
    <row r="4832" spans="28:28" x14ac:dyDescent="0.3">
      <c r="AB4832" s="170"/>
    </row>
    <row r="4833" spans="28:28" x14ac:dyDescent="0.3">
      <c r="AB4833" s="170"/>
    </row>
    <row r="4834" spans="28:28" x14ac:dyDescent="0.3">
      <c r="AB4834" s="170"/>
    </row>
    <row r="4835" spans="28:28" x14ac:dyDescent="0.3">
      <c r="AB4835" s="170"/>
    </row>
    <row r="4836" spans="28:28" x14ac:dyDescent="0.3">
      <c r="AB4836" s="170"/>
    </row>
    <row r="4837" spans="28:28" x14ac:dyDescent="0.3">
      <c r="AB4837" s="170"/>
    </row>
    <row r="4838" spans="28:28" x14ac:dyDescent="0.3">
      <c r="AB4838" s="170"/>
    </row>
    <row r="4839" spans="28:28" x14ac:dyDescent="0.3">
      <c r="AB4839" s="170"/>
    </row>
    <row r="4840" spans="28:28" x14ac:dyDescent="0.3">
      <c r="AB4840" s="170"/>
    </row>
    <row r="4841" spans="28:28" x14ac:dyDescent="0.3">
      <c r="AB4841" s="170"/>
    </row>
    <row r="4842" spans="28:28" x14ac:dyDescent="0.3">
      <c r="AB4842" s="170"/>
    </row>
    <row r="4843" spans="28:28" x14ac:dyDescent="0.3">
      <c r="AB4843" s="170"/>
    </row>
    <row r="4844" spans="28:28" x14ac:dyDescent="0.3">
      <c r="AB4844" s="170"/>
    </row>
    <row r="4845" spans="28:28" x14ac:dyDescent="0.3">
      <c r="AB4845" s="170"/>
    </row>
    <row r="4846" spans="28:28" x14ac:dyDescent="0.3">
      <c r="AB4846" s="170"/>
    </row>
    <row r="4847" spans="28:28" x14ac:dyDescent="0.3">
      <c r="AB4847" s="170"/>
    </row>
    <row r="4848" spans="28:28" x14ac:dyDescent="0.3">
      <c r="AB4848" s="170"/>
    </row>
    <row r="4849" spans="28:28" x14ac:dyDescent="0.3">
      <c r="AB4849" s="170"/>
    </row>
    <row r="4850" spans="28:28" x14ac:dyDescent="0.3">
      <c r="AB4850" s="170"/>
    </row>
    <row r="4851" spans="28:28" x14ac:dyDescent="0.3">
      <c r="AB4851" s="170"/>
    </row>
    <row r="4852" spans="28:28" x14ac:dyDescent="0.3">
      <c r="AB4852" s="170"/>
    </row>
    <row r="4853" spans="28:28" x14ac:dyDescent="0.3">
      <c r="AB4853" s="170"/>
    </row>
    <row r="4854" spans="28:28" x14ac:dyDescent="0.3">
      <c r="AB4854" s="170"/>
    </row>
    <row r="4855" spans="28:28" x14ac:dyDescent="0.3">
      <c r="AB4855" s="170"/>
    </row>
    <row r="4856" spans="28:28" x14ac:dyDescent="0.3">
      <c r="AB4856" s="170"/>
    </row>
    <row r="4857" spans="28:28" x14ac:dyDescent="0.3">
      <c r="AB4857" s="170"/>
    </row>
    <row r="4858" spans="28:28" x14ac:dyDescent="0.3">
      <c r="AB4858" s="170"/>
    </row>
    <row r="4859" spans="28:28" x14ac:dyDescent="0.3">
      <c r="AB4859" s="170"/>
    </row>
    <row r="4860" spans="28:28" x14ac:dyDescent="0.3">
      <c r="AB4860" s="170"/>
    </row>
    <row r="4861" spans="28:28" x14ac:dyDescent="0.3">
      <c r="AB4861" s="170"/>
    </row>
    <row r="4862" spans="28:28" x14ac:dyDescent="0.3">
      <c r="AB4862" s="170"/>
    </row>
    <row r="4863" spans="28:28" x14ac:dyDescent="0.3">
      <c r="AB4863" s="170"/>
    </row>
    <row r="4864" spans="28:28" x14ac:dyDescent="0.3">
      <c r="AB4864" s="170"/>
    </row>
    <row r="4865" spans="28:28" x14ac:dyDescent="0.3">
      <c r="AB4865" s="170"/>
    </row>
    <row r="4866" spans="28:28" x14ac:dyDescent="0.3">
      <c r="AB4866" s="170"/>
    </row>
    <row r="4867" spans="28:28" x14ac:dyDescent="0.3">
      <c r="AB4867" s="170"/>
    </row>
    <row r="4868" spans="28:28" x14ac:dyDescent="0.3">
      <c r="AB4868" s="170"/>
    </row>
    <row r="4869" spans="28:28" x14ac:dyDescent="0.3">
      <c r="AB4869" s="170"/>
    </row>
    <row r="4870" spans="28:28" x14ac:dyDescent="0.3">
      <c r="AB4870" s="170"/>
    </row>
    <row r="4871" spans="28:28" x14ac:dyDescent="0.3">
      <c r="AB4871" s="170"/>
    </row>
    <row r="4872" spans="28:28" x14ac:dyDescent="0.3">
      <c r="AB4872" s="170"/>
    </row>
    <row r="4873" spans="28:28" x14ac:dyDescent="0.3">
      <c r="AB4873" s="170"/>
    </row>
    <row r="4874" spans="28:28" x14ac:dyDescent="0.3">
      <c r="AB4874" s="170"/>
    </row>
    <row r="4875" spans="28:28" x14ac:dyDescent="0.3">
      <c r="AB4875" s="170"/>
    </row>
    <row r="4876" spans="28:28" x14ac:dyDescent="0.3">
      <c r="AB4876" s="170"/>
    </row>
    <row r="4877" spans="28:28" x14ac:dyDescent="0.3">
      <c r="AB4877" s="170"/>
    </row>
    <row r="4878" spans="28:28" x14ac:dyDescent="0.3">
      <c r="AB4878" s="170"/>
    </row>
    <row r="4879" spans="28:28" x14ac:dyDescent="0.3">
      <c r="AB4879" s="170"/>
    </row>
    <row r="4880" spans="28:28" x14ac:dyDescent="0.3">
      <c r="AB4880" s="170"/>
    </row>
    <row r="4881" spans="28:28" x14ac:dyDescent="0.3">
      <c r="AB4881" s="170"/>
    </row>
    <row r="4882" spans="28:28" x14ac:dyDescent="0.3">
      <c r="AB4882" s="170"/>
    </row>
    <row r="4883" spans="28:28" x14ac:dyDescent="0.3">
      <c r="AB4883" s="170"/>
    </row>
    <row r="4884" spans="28:28" x14ac:dyDescent="0.3">
      <c r="AB4884" s="170"/>
    </row>
    <row r="4885" spans="28:28" x14ac:dyDescent="0.3">
      <c r="AB4885" s="170"/>
    </row>
    <row r="4886" spans="28:28" x14ac:dyDescent="0.3">
      <c r="AB4886" s="170"/>
    </row>
    <row r="4887" spans="28:28" x14ac:dyDescent="0.3">
      <c r="AB4887" s="170"/>
    </row>
    <row r="4888" spans="28:28" x14ac:dyDescent="0.3">
      <c r="AB4888" s="170"/>
    </row>
    <row r="4889" spans="28:28" x14ac:dyDescent="0.3">
      <c r="AB4889" s="170"/>
    </row>
    <row r="4890" spans="28:28" x14ac:dyDescent="0.3">
      <c r="AB4890" s="170"/>
    </row>
    <row r="4891" spans="28:28" x14ac:dyDescent="0.3">
      <c r="AB4891" s="170"/>
    </row>
    <row r="4892" spans="28:28" x14ac:dyDescent="0.3">
      <c r="AB4892" s="170"/>
    </row>
    <row r="4893" spans="28:28" x14ac:dyDescent="0.3">
      <c r="AB4893" s="170"/>
    </row>
    <row r="4894" spans="28:28" x14ac:dyDescent="0.3">
      <c r="AB4894" s="170"/>
    </row>
    <row r="4895" spans="28:28" x14ac:dyDescent="0.3">
      <c r="AB4895" s="170"/>
    </row>
    <row r="4896" spans="28:28" x14ac:dyDescent="0.3">
      <c r="AB4896" s="170"/>
    </row>
    <row r="4897" spans="28:28" x14ac:dyDescent="0.3">
      <c r="AB4897" s="170"/>
    </row>
    <row r="4898" spans="28:28" x14ac:dyDescent="0.3">
      <c r="AB4898" s="170"/>
    </row>
    <row r="4899" spans="28:28" x14ac:dyDescent="0.3">
      <c r="AB4899" s="170"/>
    </row>
    <row r="4900" spans="28:28" x14ac:dyDescent="0.3">
      <c r="AB4900" s="170"/>
    </row>
    <row r="4901" spans="28:28" x14ac:dyDescent="0.3">
      <c r="AB4901" s="170"/>
    </row>
    <row r="4902" spans="28:28" x14ac:dyDescent="0.3">
      <c r="AB4902" s="170"/>
    </row>
    <row r="4903" spans="28:28" x14ac:dyDescent="0.3">
      <c r="AB4903" s="170"/>
    </row>
    <row r="4904" spans="28:28" x14ac:dyDescent="0.3">
      <c r="AB4904" s="170"/>
    </row>
    <row r="4905" spans="28:28" x14ac:dyDescent="0.3">
      <c r="AB4905" s="170"/>
    </row>
    <row r="4906" spans="28:28" x14ac:dyDescent="0.3">
      <c r="AB4906" s="170"/>
    </row>
    <row r="4907" spans="28:28" x14ac:dyDescent="0.3">
      <c r="AB4907" s="170"/>
    </row>
    <row r="4908" spans="28:28" x14ac:dyDescent="0.3">
      <c r="AB4908" s="170"/>
    </row>
    <row r="4909" spans="28:28" x14ac:dyDescent="0.3">
      <c r="AB4909" s="170"/>
    </row>
    <row r="4910" spans="28:28" x14ac:dyDescent="0.3">
      <c r="AB4910" s="170"/>
    </row>
    <row r="4911" spans="28:28" x14ac:dyDescent="0.3">
      <c r="AB4911" s="170"/>
    </row>
    <row r="4912" spans="28:28" x14ac:dyDescent="0.3">
      <c r="AB4912" s="170"/>
    </row>
    <row r="4913" spans="28:28" x14ac:dyDescent="0.3">
      <c r="AB4913" s="170"/>
    </row>
    <row r="4914" spans="28:28" x14ac:dyDescent="0.3">
      <c r="AB4914" s="170"/>
    </row>
    <row r="4915" spans="28:28" x14ac:dyDescent="0.3">
      <c r="AB4915" s="170"/>
    </row>
    <row r="4916" spans="28:28" x14ac:dyDescent="0.3">
      <c r="AB4916" s="170"/>
    </row>
    <row r="4917" spans="28:28" x14ac:dyDescent="0.3">
      <c r="AB4917" s="170"/>
    </row>
    <row r="4918" spans="28:28" x14ac:dyDescent="0.3">
      <c r="AB4918" s="170"/>
    </row>
    <row r="4919" spans="28:28" x14ac:dyDescent="0.3">
      <c r="AB4919" s="170"/>
    </row>
    <row r="4920" spans="28:28" x14ac:dyDescent="0.3">
      <c r="AB4920" s="170"/>
    </row>
    <row r="4921" spans="28:28" x14ac:dyDescent="0.3">
      <c r="AB4921" s="170"/>
    </row>
    <row r="4922" spans="28:28" x14ac:dyDescent="0.3">
      <c r="AB4922" s="170"/>
    </row>
    <row r="4923" spans="28:28" x14ac:dyDescent="0.3">
      <c r="AB4923" s="170"/>
    </row>
    <row r="4924" spans="28:28" x14ac:dyDescent="0.3">
      <c r="AB4924" s="170"/>
    </row>
    <row r="4925" spans="28:28" x14ac:dyDescent="0.3">
      <c r="AB4925" s="170"/>
    </row>
    <row r="4926" spans="28:28" x14ac:dyDescent="0.3">
      <c r="AB4926" s="170"/>
    </row>
    <row r="4927" spans="28:28" x14ac:dyDescent="0.3">
      <c r="AB4927" s="170"/>
    </row>
    <row r="4928" spans="28:28" x14ac:dyDescent="0.3">
      <c r="AB4928" s="170"/>
    </row>
    <row r="4929" spans="28:28" x14ac:dyDescent="0.3">
      <c r="AB4929" s="170"/>
    </row>
    <row r="4930" spans="28:28" x14ac:dyDescent="0.3">
      <c r="AB4930" s="170"/>
    </row>
    <row r="4931" spans="28:28" x14ac:dyDescent="0.3">
      <c r="AB4931" s="170"/>
    </row>
    <row r="4932" spans="28:28" x14ac:dyDescent="0.3">
      <c r="AB4932" s="170"/>
    </row>
    <row r="4933" spans="28:28" x14ac:dyDescent="0.3">
      <c r="AB4933" s="170"/>
    </row>
    <row r="4934" spans="28:28" x14ac:dyDescent="0.3">
      <c r="AB4934" s="170"/>
    </row>
    <row r="4935" spans="28:28" x14ac:dyDescent="0.3">
      <c r="AB4935" s="170"/>
    </row>
    <row r="4936" spans="28:28" x14ac:dyDescent="0.3">
      <c r="AB4936" s="170"/>
    </row>
    <row r="4937" spans="28:28" x14ac:dyDescent="0.3">
      <c r="AB4937" s="170"/>
    </row>
    <row r="4938" spans="28:28" x14ac:dyDescent="0.3">
      <c r="AB4938" s="170"/>
    </row>
    <row r="4939" spans="28:28" x14ac:dyDescent="0.3">
      <c r="AB4939" s="170"/>
    </row>
    <row r="4940" spans="28:28" x14ac:dyDescent="0.3">
      <c r="AB4940" s="170"/>
    </row>
    <row r="4941" spans="28:28" x14ac:dyDescent="0.3">
      <c r="AB4941" s="170"/>
    </row>
    <row r="4942" spans="28:28" x14ac:dyDescent="0.3">
      <c r="AB4942" s="170"/>
    </row>
    <row r="4943" spans="28:28" x14ac:dyDescent="0.3">
      <c r="AB4943" s="170"/>
    </row>
    <row r="4944" spans="28:28" x14ac:dyDescent="0.3">
      <c r="AB4944" s="170"/>
    </row>
    <row r="4945" spans="28:28" x14ac:dyDescent="0.3">
      <c r="AB4945" s="170"/>
    </row>
    <row r="4946" spans="28:28" x14ac:dyDescent="0.3">
      <c r="AB4946" s="170"/>
    </row>
    <row r="4947" spans="28:28" x14ac:dyDescent="0.3">
      <c r="AB4947" s="170"/>
    </row>
    <row r="4948" spans="28:28" x14ac:dyDescent="0.3">
      <c r="AB4948" s="170"/>
    </row>
    <row r="4949" spans="28:28" x14ac:dyDescent="0.3">
      <c r="AB4949" s="170"/>
    </row>
    <row r="4950" spans="28:28" x14ac:dyDescent="0.3">
      <c r="AB4950" s="170"/>
    </row>
    <row r="4951" spans="28:28" x14ac:dyDescent="0.3">
      <c r="AB4951" s="170"/>
    </row>
    <row r="4952" spans="28:28" x14ac:dyDescent="0.3">
      <c r="AB4952" s="170"/>
    </row>
    <row r="4953" spans="28:28" x14ac:dyDescent="0.3">
      <c r="AB4953" s="170"/>
    </row>
    <row r="4954" spans="28:28" x14ac:dyDescent="0.3">
      <c r="AB4954" s="170"/>
    </row>
    <row r="4955" spans="28:28" x14ac:dyDescent="0.3">
      <c r="AB4955" s="170"/>
    </row>
    <row r="4956" spans="28:28" x14ac:dyDescent="0.3">
      <c r="AB4956" s="170"/>
    </row>
    <row r="4957" spans="28:28" x14ac:dyDescent="0.3">
      <c r="AB4957" s="170"/>
    </row>
    <row r="4958" spans="28:28" x14ac:dyDescent="0.3">
      <c r="AB4958" s="170"/>
    </row>
    <row r="4959" spans="28:28" x14ac:dyDescent="0.3">
      <c r="AB4959" s="170"/>
    </row>
    <row r="4960" spans="28:28" x14ac:dyDescent="0.3">
      <c r="AB4960" s="170"/>
    </row>
    <row r="4961" spans="28:28" x14ac:dyDescent="0.3">
      <c r="AB4961" s="170"/>
    </row>
    <row r="4962" spans="28:28" x14ac:dyDescent="0.3">
      <c r="AB4962" s="170"/>
    </row>
    <row r="4963" spans="28:28" x14ac:dyDescent="0.3">
      <c r="AB4963" s="170"/>
    </row>
    <row r="4964" spans="28:28" x14ac:dyDescent="0.3">
      <c r="AB4964" s="170"/>
    </row>
    <row r="4965" spans="28:28" x14ac:dyDescent="0.3">
      <c r="AB4965" s="170"/>
    </row>
    <row r="4966" spans="28:28" x14ac:dyDescent="0.3">
      <c r="AB4966" s="170"/>
    </row>
    <row r="4967" spans="28:28" x14ac:dyDescent="0.3">
      <c r="AB4967" s="170"/>
    </row>
    <row r="4968" spans="28:28" x14ac:dyDescent="0.3">
      <c r="AB4968" s="170"/>
    </row>
    <row r="4969" spans="28:28" x14ac:dyDescent="0.3">
      <c r="AB4969" s="170"/>
    </row>
    <row r="4970" spans="28:28" x14ac:dyDescent="0.3">
      <c r="AB4970" s="170"/>
    </row>
    <row r="4971" spans="28:28" x14ac:dyDescent="0.3">
      <c r="AB4971" s="170"/>
    </row>
    <row r="4972" spans="28:28" x14ac:dyDescent="0.3">
      <c r="AB4972" s="170"/>
    </row>
    <row r="4973" spans="28:28" x14ac:dyDescent="0.3">
      <c r="AB4973" s="170"/>
    </row>
    <row r="4974" spans="28:28" x14ac:dyDescent="0.3">
      <c r="AB4974" s="170"/>
    </row>
    <row r="4975" spans="28:28" x14ac:dyDescent="0.3">
      <c r="AB4975" s="170"/>
    </row>
    <row r="4976" spans="28:28" x14ac:dyDescent="0.3">
      <c r="AB4976" s="170"/>
    </row>
    <row r="4977" spans="28:28" x14ac:dyDescent="0.3">
      <c r="AB4977" s="170"/>
    </row>
    <row r="4978" spans="28:28" x14ac:dyDescent="0.3">
      <c r="AB4978" s="170"/>
    </row>
    <row r="4979" spans="28:28" x14ac:dyDescent="0.3">
      <c r="AB4979" s="170"/>
    </row>
    <row r="4980" spans="28:28" x14ac:dyDescent="0.3">
      <c r="AB4980" s="170"/>
    </row>
    <row r="4981" spans="28:28" x14ac:dyDescent="0.3">
      <c r="AB4981" s="170"/>
    </row>
    <row r="4982" spans="28:28" x14ac:dyDescent="0.3">
      <c r="AB4982" s="170"/>
    </row>
    <row r="4983" spans="28:28" x14ac:dyDescent="0.3">
      <c r="AB4983" s="170"/>
    </row>
    <row r="4984" spans="28:28" x14ac:dyDescent="0.3">
      <c r="AB4984" s="170"/>
    </row>
    <row r="4985" spans="28:28" x14ac:dyDescent="0.3">
      <c r="AB4985" s="170"/>
    </row>
    <row r="4986" spans="28:28" x14ac:dyDescent="0.3">
      <c r="AB4986" s="170"/>
    </row>
    <row r="4987" spans="28:28" x14ac:dyDescent="0.3">
      <c r="AB4987" s="170"/>
    </row>
    <row r="4988" spans="28:28" x14ac:dyDescent="0.3">
      <c r="AB4988" s="170"/>
    </row>
    <row r="4989" spans="28:28" x14ac:dyDescent="0.3">
      <c r="AB4989" s="170"/>
    </row>
    <row r="4990" spans="28:28" x14ac:dyDescent="0.3">
      <c r="AB4990" s="170"/>
    </row>
    <row r="4991" spans="28:28" x14ac:dyDescent="0.3">
      <c r="AB4991" s="170"/>
    </row>
    <row r="4992" spans="28:28" x14ac:dyDescent="0.3">
      <c r="AB4992" s="170"/>
    </row>
    <row r="4993" spans="28:28" x14ac:dyDescent="0.3">
      <c r="AB4993" s="170"/>
    </row>
    <row r="4994" spans="28:28" x14ac:dyDescent="0.3">
      <c r="AB4994" s="170"/>
    </row>
    <row r="4995" spans="28:28" x14ac:dyDescent="0.3">
      <c r="AB4995" s="170"/>
    </row>
    <row r="4996" spans="28:28" x14ac:dyDescent="0.3">
      <c r="AB4996" s="170"/>
    </row>
    <row r="4997" spans="28:28" x14ac:dyDescent="0.3">
      <c r="AB4997" s="170"/>
    </row>
    <row r="4998" spans="28:28" x14ac:dyDescent="0.3">
      <c r="AB4998" s="170"/>
    </row>
    <row r="4999" spans="28:28" x14ac:dyDescent="0.3">
      <c r="AB4999" s="170"/>
    </row>
    <row r="5000" spans="28:28" x14ac:dyDescent="0.3">
      <c r="AB5000" s="170"/>
    </row>
    <row r="5001" spans="28:28" x14ac:dyDescent="0.3">
      <c r="AB5001" s="170"/>
    </row>
    <row r="5002" spans="28:28" x14ac:dyDescent="0.3">
      <c r="AB5002" s="170"/>
    </row>
    <row r="5003" spans="28:28" x14ac:dyDescent="0.3">
      <c r="AB5003" s="170"/>
    </row>
    <row r="5004" spans="28:28" x14ac:dyDescent="0.3">
      <c r="AB5004" s="170"/>
    </row>
    <row r="5005" spans="28:28" x14ac:dyDescent="0.3">
      <c r="AB5005" s="170"/>
    </row>
    <row r="5006" spans="28:28" x14ac:dyDescent="0.3">
      <c r="AB5006" s="170"/>
    </row>
    <row r="5007" spans="28:28" x14ac:dyDescent="0.3">
      <c r="AB5007" s="170"/>
    </row>
    <row r="5008" spans="28:28" x14ac:dyDescent="0.3">
      <c r="AB5008" s="170"/>
    </row>
    <row r="5009" spans="28:28" x14ac:dyDescent="0.3">
      <c r="AB5009" s="170"/>
    </row>
    <row r="5010" spans="28:28" x14ac:dyDescent="0.3">
      <c r="AB5010" s="170"/>
    </row>
    <row r="5011" spans="28:28" x14ac:dyDescent="0.3">
      <c r="AB5011" s="170"/>
    </row>
    <row r="5012" spans="28:28" x14ac:dyDescent="0.3">
      <c r="AB5012" s="170"/>
    </row>
    <row r="5013" spans="28:28" x14ac:dyDescent="0.3">
      <c r="AB5013" s="170"/>
    </row>
    <row r="5014" spans="28:28" x14ac:dyDescent="0.3">
      <c r="AB5014" s="170"/>
    </row>
    <row r="5015" spans="28:28" x14ac:dyDescent="0.3">
      <c r="AB5015" s="170"/>
    </row>
    <row r="5016" spans="28:28" x14ac:dyDescent="0.3">
      <c r="AB5016" s="170"/>
    </row>
    <row r="5017" spans="28:28" x14ac:dyDescent="0.3">
      <c r="AB5017" s="170"/>
    </row>
    <row r="5018" spans="28:28" x14ac:dyDescent="0.3">
      <c r="AB5018" s="170"/>
    </row>
    <row r="5019" spans="28:28" x14ac:dyDescent="0.3">
      <c r="AB5019" s="170"/>
    </row>
    <row r="5020" spans="28:28" x14ac:dyDescent="0.3">
      <c r="AB5020" s="170"/>
    </row>
    <row r="5021" spans="28:28" x14ac:dyDescent="0.3">
      <c r="AB5021" s="170"/>
    </row>
    <row r="5022" spans="28:28" x14ac:dyDescent="0.3">
      <c r="AB5022" s="170"/>
    </row>
    <row r="5023" spans="28:28" x14ac:dyDescent="0.3">
      <c r="AB5023" s="170"/>
    </row>
    <row r="5024" spans="28:28" x14ac:dyDescent="0.3">
      <c r="AB5024" s="170"/>
    </row>
    <row r="5025" spans="28:28" x14ac:dyDescent="0.3">
      <c r="AB5025" s="170"/>
    </row>
    <row r="5026" spans="28:28" x14ac:dyDescent="0.3">
      <c r="AB5026" s="170"/>
    </row>
    <row r="5027" spans="28:28" x14ac:dyDescent="0.3">
      <c r="AB5027" s="170"/>
    </row>
    <row r="5028" spans="28:28" x14ac:dyDescent="0.3">
      <c r="AB5028" s="170"/>
    </row>
    <row r="5029" spans="28:28" x14ac:dyDescent="0.3">
      <c r="AB5029" s="170"/>
    </row>
    <row r="5030" spans="28:28" x14ac:dyDescent="0.3">
      <c r="AB5030" s="170"/>
    </row>
    <row r="5031" spans="28:28" x14ac:dyDescent="0.3">
      <c r="AB5031" s="170"/>
    </row>
    <row r="5032" spans="28:28" x14ac:dyDescent="0.3">
      <c r="AB5032" s="170"/>
    </row>
    <row r="5033" spans="28:28" x14ac:dyDescent="0.3">
      <c r="AB5033" s="170"/>
    </row>
    <row r="5034" spans="28:28" x14ac:dyDescent="0.3">
      <c r="AB5034" s="170"/>
    </row>
    <row r="5035" spans="28:28" x14ac:dyDescent="0.3">
      <c r="AB5035" s="170"/>
    </row>
    <row r="5036" spans="28:28" x14ac:dyDescent="0.3">
      <c r="AB5036" s="170"/>
    </row>
    <row r="5037" spans="28:28" x14ac:dyDescent="0.3">
      <c r="AB5037" s="170"/>
    </row>
    <row r="5038" spans="28:28" x14ac:dyDescent="0.3">
      <c r="AB5038" s="170"/>
    </row>
    <row r="5039" spans="28:28" x14ac:dyDescent="0.3">
      <c r="AB5039" s="170"/>
    </row>
    <row r="5040" spans="28:28" x14ac:dyDescent="0.3">
      <c r="AB5040" s="170"/>
    </row>
    <row r="5041" spans="28:28" x14ac:dyDescent="0.3">
      <c r="AB5041" s="170"/>
    </row>
    <row r="5042" spans="28:28" x14ac:dyDescent="0.3">
      <c r="AB5042" s="170"/>
    </row>
    <row r="5043" spans="28:28" x14ac:dyDescent="0.3">
      <c r="AB5043" s="170"/>
    </row>
    <row r="5044" spans="28:28" x14ac:dyDescent="0.3">
      <c r="AB5044" s="170"/>
    </row>
    <row r="5045" spans="28:28" x14ac:dyDescent="0.3">
      <c r="AB5045" s="170"/>
    </row>
    <row r="5046" spans="28:28" x14ac:dyDescent="0.3">
      <c r="AB5046" s="170"/>
    </row>
    <row r="5047" spans="28:28" x14ac:dyDescent="0.3">
      <c r="AB5047" s="170"/>
    </row>
    <row r="5048" spans="28:28" x14ac:dyDescent="0.3">
      <c r="AB5048" s="170"/>
    </row>
    <row r="5049" spans="28:28" x14ac:dyDescent="0.3">
      <c r="AB5049" s="170"/>
    </row>
    <row r="5050" spans="28:28" x14ac:dyDescent="0.3">
      <c r="AB5050" s="170"/>
    </row>
    <row r="5051" spans="28:28" x14ac:dyDescent="0.3">
      <c r="AB5051" s="170"/>
    </row>
    <row r="5052" spans="28:28" x14ac:dyDescent="0.3">
      <c r="AB5052" s="170"/>
    </row>
    <row r="5053" spans="28:28" x14ac:dyDescent="0.3">
      <c r="AB5053" s="170"/>
    </row>
    <row r="5054" spans="28:28" x14ac:dyDescent="0.3">
      <c r="AB5054" s="170"/>
    </row>
    <row r="5055" spans="28:28" x14ac:dyDescent="0.3">
      <c r="AB5055" s="170"/>
    </row>
    <row r="5056" spans="28:28" x14ac:dyDescent="0.3">
      <c r="AB5056" s="170"/>
    </row>
    <row r="5057" spans="28:28" x14ac:dyDescent="0.3">
      <c r="AB5057" s="170"/>
    </row>
    <row r="5058" spans="28:28" x14ac:dyDescent="0.3">
      <c r="AB5058" s="170"/>
    </row>
    <row r="5059" spans="28:28" x14ac:dyDescent="0.3">
      <c r="AB5059" s="170"/>
    </row>
    <row r="5060" spans="28:28" x14ac:dyDescent="0.3">
      <c r="AB5060" s="170"/>
    </row>
    <row r="5061" spans="28:28" x14ac:dyDescent="0.3">
      <c r="AB5061" s="170"/>
    </row>
    <row r="5062" spans="28:28" x14ac:dyDescent="0.3">
      <c r="AB5062" s="170"/>
    </row>
    <row r="5063" spans="28:28" x14ac:dyDescent="0.3">
      <c r="AB5063" s="170"/>
    </row>
    <row r="5064" spans="28:28" x14ac:dyDescent="0.3">
      <c r="AB5064" s="170"/>
    </row>
    <row r="5065" spans="28:28" x14ac:dyDescent="0.3">
      <c r="AB5065" s="170"/>
    </row>
    <row r="5066" spans="28:28" x14ac:dyDescent="0.3">
      <c r="AB5066" s="170"/>
    </row>
    <row r="5067" spans="28:28" x14ac:dyDescent="0.3">
      <c r="AB5067" s="170"/>
    </row>
    <row r="5068" spans="28:28" x14ac:dyDescent="0.3">
      <c r="AB5068" s="170"/>
    </row>
    <row r="5069" spans="28:28" x14ac:dyDescent="0.3">
      <c r="AB5069" s="170"/>
    </row>
    <row r="5070" spans="28:28" x14ac:dyDescent="0.3">
      <c r="AB5070" s="170"/>
    </row>
    <row r="5071" spans="28:28" x14ac:dyDescent="0.3">
      <c r="AB5071" s="170"/>
    </row>
    <row r="5072" spans="28:28" x14ac:dyDescent="0.3">
      <c r="AB5072" s="170"/>
    </row>
    <row r="5073" spans="28:28" x14ac:dyDescent="0.3">
      <c r="AB5073" s="170"/>
    </row>
    <row r="5074" spans="28:28" x14ac:dyDescent="0.3">
      <c r="AB5074" s="170"/>
    </row>
    <row r="5075" spans="28:28" x14ac:dyDescent="0.3">
      <c r="AB5075" s="170"/>
    </row>
    <row r="5076" spans="28:28" x14ac:dyDescent="0.3">
      <c r="AB5076" s="170"/>
    </row>
    <row r="5077" spans="28:28" x14ac:dyDescent="0.3">
      <c r="AB5077" s="170"/>
    </row>
    <row r="5078" spans="28:28" x14ac:dyDescent="0.3">
      <c r="AB5078" s="170"/>
    </row>
    <row r="5079" spans="28:28" x14ac:dyDescent="0.3">
      <c r="AB5079" s="170"/>
    </row>
    <row r="5080" spans="28:28" x14ac:dyDescent="0.3">
      <c r="AB5080" s="170"/>
    </row>
    <row r="5081" spans="28:28" x14ac:dyDescent="0.3">
      <c r="AB5081" s="170"/>
    </row>
    <row r="5082" spans="28:28" x14ac:dyDescent="0.3">
      <c r="AB5082" s="170"/>
    </row>
    <row r="5083" spans="28:28" x14ac:dyDescent="0.3">
      <c r="AB5083" s="170"/>
    </row>
    <row r="5084" spans="28:28" x14ac:dyDescent="0.3">
      <c r="AB5084" s="170"/>
    </row>
    <row r="5085" spans="28:28" x14ac:dyDescent="0.3">
      <c r="AB5085" s="170"/>
    </row>
    <row r="5086" spans="28:28" x14ac:dyDescent="0.3">
      <c r="AB5086" s="170"/>
    </row>
    <row r="5087" spans="28:28" x14ac:dyDescent="0.3">
      <c r="AB5087" s="170"/>
    </row>
    <row r="5088" spans="28:28" x14ac:dyDescent="0.3">
      <c r="AB5088" s="170"/>
    </row>
    <row r="5089" spans="28:28" x14ac:dyDescent="0.3">
      <c r="AB5089" s="170"/>
    </row>
    <row r="5090" spans="28:28" x14ac:dyDescent="0.3">
      <c r="AB5090" s="170"/>
    </row>
    <row r="5091" spans="28:28" x14ac:dyDescent="0.3">
      <c r="AB5091" s="170"/>
    </row>
    <row r="5092" spans="28:28" x14ac:dyDescent="0.3">
      <c r="AB5092" s="170"/>
    </row>
    <row r="5093" spans="28:28" x14ac:dyDescent="0.3">
      <c r="AB5093" s="170"/>
    </row>
    <row r="5094" spans="28:28" x14ac:dyDescent="0.3">
      <c r="AB5094" s="170"/>
    </row>
    <row r="5095" spans="28:28" x14ac:dyDescent="0.3">
      <c r="AB5095" s="170"/>
    </row>
    <row r="5096" spans="28:28" x14ac:dyDescent="0.3">
      <c r="AB5096" s="170"/>
    </row>
    <row r="5097" spans="28:28" x14ac:dyDescent="0.3">
      <c r="AB5097" s="170"/>
    </row>
    <row r="5098" spans="28:28" x14ac:dyDescent="0.3">
      <c r="AB5098" s="170"/>
    </row>
    <row r="5099" spans="28:28" x14ac:dyDescent="0.3">
      <c r="AB5099" s="170"/>
    </row>
    <row r="5100" spans="28:28" x14ac:dyDescent="0.3">
      <c r="AB5100" s="170"/>
    </row>
    <row r="5101" spans="28:28" x14ac:dyDescent="0.3">
      <c r="AB5101" s="170"/>
    </row>
    <row r="5102" spans="28:28" x14ac:dyDescent="0.3">
      <c r="AB5102" s="170"/>
    </row>
    <row r="5103" spans="28:28" x14ac:dyDescent="0.3">
      <c r="AB5103" s="170"/>
    </row>
    <row r="5104" spans="28:28" x14ac:dyDescent="0.3">
      <c r="AB5104" s="170"/>
    </row>
    <row r="5105" spans="28:28" x14ac:dyDescent="0.3">
      <c r="AB5105" s="170"/>
    </row>
    <row r="5106" spans="28:28" x14ac:dyDescent="0.3">
      <c r="AB5106" s="170"/>
    </row>
    <row r="5107" spans="28:28" x14ac:dyDescent="0.3">
      <c r="AB5107" s="170"/>
    </row>
    <row r="5108" spans="28:28" x14ac:dyDescent="0.3">
      <c r="AB5108" s="170"/>
    </row>
    <row r="5109" spans="28:28" x14ac:dyDescent="0.3">
      <c r="AB5109" s="170"/>
    </row>
    <row r="5110" spans="28:28" x14ac:dyDescent="0.3">
      <c r="AB5110" s="170"/>
    </row>
    <row r="5111" spans="28:28" x14ac:dyDescent="0.3">
      <c r="AB5111" s="170"/>
    </row>
    <row r="5112" spans="28:28" x14ac:dyDescent="0.3">
      <c r="AB5112" s="170"/>
    </row>
    <row r="5113" spans="28:28" x14ac:dyDescent="0.3">
      <c r="AB5113" s="170"/>
    </row>
    <row r="5114" spans="28:28" x14ac:dyDescent="0.3">
      <c r="AB5114" s="170"/>
    </row>
    <row r="5115" spans="28:28" x14ac:dyDescent="0.3">
      <c r="AB5115" s="170"/>
    </row>
    <row r="5116" spans="28:28" x14ac:dyDescent="0.3">
      <c r="AB5116" s="170"/>
    </row>
    <row r="5117" spans="28:28" x14ac:dyDescent="0.3">
      <c r="AB5117" s="170"/>
    </row>
    <row r="5118" spans="28:28" x14ac:dyDescent="0.3">
      <c r="AB5118" s="170"/>
    </row>
    <row r="5119" spans="28:28" x14ac:dyDescent="0.3">
      <c r="AB5119" s="170"/>
    </row>
    <row r="5120" spans="28:28" x14ac:dyDescent="0.3">
      <c r="AB5120" s="170"/>
    </row>
    <row r="5121" spans="28:28" x14ac:dyDescent="0.3">
      <c r="AB5121" s="170"/>
    </row>
    <row r="5122" spans="28:28" x14ac:dyDescent="0.3">
      <c r="AB5122" s="170"/>
    </row>
    <row r="5123" spans="28:28" x14ac:dyDescent="0.3">
      <c r="AB5123" s="170"/>
    </row>
    <row r="5124" spans="28:28" x14ac:dyDescent="0.3">
      <c r="AB5124" s="170"/>
    </row>
    <row r="5125" spans="28:28" x14ac:dyDescent="0.3">
      <c r="AB5125" s="170"/>
    </row>
    <row r="5126" spans="28:28" x14ac:dyDescent="0.3">
      <c r="AB5126" s="170"/>
    </row>
    <row r="5127" spans="28:28" x14ac:dyDescent="0.3">
      <c r="AB5127" s="170"/>
    </row>
    <row r="5128" spans="28:28" x14ac:dyDescent="0.3">
      <c r="AB5128" s="170"/>
    </row>
    <row r="5129" spans="28:28" x14ac:dyDescent="0.3">
      <c r="AB5129" s="170"/>
    </row>
    <row r="5130" spans="28:28" x14ac:dyDescent="0.3">
      <c r="AB5130" s="170"/>
    </row>
    <row r="5131" spans="28:28" x14ac:dyDescent="0.3">
      <c r="AB5131" s="170"/>
    </row>
    <row r="5132" spans="28:28" x14ac:dyDescent="0.3">
      <c r="AB5132" s="170"/>
    </row>
    <row r="5133" spans="28:28" x14ac:dyDescent="0.3">
      <c r="AB5133" s="170"/>
    </row>
    <row r="5134" spans="28:28" x14ac:dyDescent="0.3">
      <c r="AB5134" s="170"/>
    </row>
    <row r="5135" spans="28:28" x14ac:dyDescent="0.3">
      <c r="AB5135" s="170"/>
    </row>
    <row r="5136" spans="28:28" x14ac:dyDescent="0.3">
      <c r="AB5136" s="170"/>
    </row>
    <row r="5137" spans="28:28" x14ac:dyDescent="0.3">
      <c r="AB5137" s="170"/>
    </row>
    <row r="5138" spans="28:28" x14ac:dyDescent="0.3">
      <c r="AB5138" s="170"/>
    </row>
    <row r="5139" spans="28:28" x14ac:dyDescent="0.3">
      <c r="AB5139" s="170"/>
    </row>
    <row r="5140" spans="28:28" x14ac:dyDescent="0.3">
      <c r="AB5140" s="170"/>
    </row>
    <row r="5141" spans="28:28" x14ac:dyDescent="0.3">
      <c r="AB5141" s="170"/>
    </row>
    <row r="5142" spans="28:28" x14ac:dyDescent="0.3">
      <c r="AB5142" s="170"/>
    </row>
    <row r="5143" spans="28:28" x14ac:dyDescent="0.3">
      <c r="AB5143" s="170"/>
    </row>
    <row r="5144" spans="28:28" x14ac:dyDescent="0.3">
      <c r="AB5144" s="170"/>
    </row>
    <row r="5145" spans="28:28" x14ac:dyDescent="0.3">
      <c r="AB5145" s="170"/>
    </row>
    <row r="5146" spans="28:28" x14ac:dyDescent="0.3">
      <c r="AB5146" s="170"/>
    </row>
    <row r="5147" spans="28:28" x14ac:dyDescent="0.3">
      <c r="AB5147" s="170"/>
    </row>
    <row r="5148" spans="28:28" x14ac:dyDescent="0.3">
      <c r="AB5148" s="170"/>
    </row>
    <row r="5149" spans="28:28" x14ac:dyDescent="0.3">
      <c r="AB5149" s="170"/>
    </row>
    <row r="5150" spans="28:28" x14ac:dyDescent="0.3">
      <c r="AB5150" s="170"/>
    </row>
    <row r="5151" spans="28:28" x14ac:dyDescent="0.3">
      <c r="AB5151" s="170"/>
    </row>
    <row r="5152" spans="28:28" x14ac:dyDescent="0.3">
      <c r="AB5152" s="170"/>
    </row>
    <row r="5153" spans="28:28" x14ac:dyDescent="0.3">
      <c r="AB5153" s="170"/>
    </row>
    <row r="5154" spans="28:28" x14ac:dyDescent="0.3">
      <c r="AB5154" s="170"/>
    </row>
    <row r="5155" spans="28:28" x14ac:dyDescent="0.3">
      <c r="AB5155" s="170"/>
    </row>
    <row r="5156" spans="28:28" x14ac:dyDescent="0.3">
      <c r="AB5156" s="170"/>
    </row>
    <row r="5157" spans="28:28" x14ac:dyDescent="0.3">
      <c r="AB5157" s="170"/>
    </row>
    <row r="5158" spans="28:28" x14ac:dyDescent="0.3">
      <c r="AB5158" s="170"/>
    </row>
    <row r="5159" spans="28:28" x14ac:dyDescent="0.3">
      <c r="AB5159" s="170"/>
    </row>
    <row r="5160" spans="28:28" x14ac:dyDescent="0.3">
      <c r="AB5160" s="170"/>
    </row>
    <row r="5161" spans="28:28" x14ac:dyDescent="0.3">
      <c r="AB5161" s="170"/>
    </row>
    <row r="5162" spans="28:28" x14ac:dyDescent="0.3">
      <c r="AB5162" s="170"/>
    </row>
    <row r="5163" spans="28:28" x14ac:dyDescent="0.3">
      <c r="AB5163" s="170"/>
    </row>
    <row r="5164" spans="28:28" x14ac:dyDescent="0.3">
      <c r="AB5164" s="170"/>
    </row>
    <row r="5165" spans="28:28" x14ac:dyDescent="0.3">
      <c r="AB5165" s="170"/>
    </row>
    <row r="5166" spans="28:28" x14ac:dyDescent="0.3">
      <c r="AB5166" s="170"/>
    </row>
    <row r="5167" spans="28:28" x14ac:dyDescent="0.3">
      <c r="AB5167" s="170"/>
    </row>
    <row r="5168" spans="28:28" x14ac:dyDescent="0.3">
      <c r="AB5168" s="170"/>
    </row>
    <row r="5169" spans="28:28" x14ac:dyDescent="0.3">
      <c r="AB5169" s="170"/>
    </row>
    <row r="5170" spans="28:28" x14ac:dyDescent="0.3">
      <c r="AB5170" s="170"/>
    </row>
    <row r="5171" spans="28:28" x14ac:dyDescent="0.3">
      <c r="AB5171" s="170"/>
    </row>
    <row r="5172" spans="28:28" x14ac:dyDescent="0.3">
      <c r="AB5172" s="170"/>
    </row>
    <row r="5173" spans="28:28" x14ac:dyDescent="0.3">
      <c r="AB5173" s="170"/>
    </row>
    <row r="5174" spans="28:28" x14ac:dyDescent="0.3">
      <c r="AB5174" s="170"/>
    </row>
    <row r="5175" spans="28:28" x14ac:dyDescent="0.3">
      <c r="AB5175" s="170"/>
    </row>
    <row r="5176" spans="28:28" x14ac:dyDescent="0.3">
      <c r="AB5176" s="170"/>
    </row>
    <row r="5177" spans="28:28" x14ac:dyDescent="0.3">
      <c r="AB5177" s="170"/>
    </row>
    <row r="5178" spans="28:28" x14ac:dyDescent="0.3">
      <c r="AB5178" s="170"/>
    </row>
    <row r="5179" spans="28:28" x14ac:dyDescent="0.3">
      <c r="AB5179" s="170"/>
    </row>
    <row r="5180" spans="28:28" x14ac:dyDescent="0.3">
      <c r="AB5180" s="170"/>
    </row>
    <row r="5181" spans="28:28" x14ac:dyDescent="0.3">
      <c r="AB5181" s="170"/>
    </row>
    <row r="5182" spans="28:28" x14ac:dyDescent="0.3">
      <c r="AB5182" s="170"/>
    </row>
    <row r="5183" spans="28:28" x14ac:dyDescent="0.3">
      <c r="AB5183" s="170"/>
    </row>
    <row r="5184" spans="28:28" x14ac:dyDescent="0.3">
      <c r="AB5184" s="170"/>
    </row>
    <row r="5185" spans="28:28" x14ac:dyDescent="0.3">
      <c r="AB5185" s="170"/>
    </row>
    <row r="5186" spans="28:28" x14ac:dyDescent="0.3">
      <c r="AB5186" s="170"/>
    </row>
    <row r="5187" spans="28:28" x14ac:dyDescent="0.3">
      <c r="AB5187" s="170"/>
    </row>
    <row r="5188" spans="28:28" x14ac:dyDescent="0.3">
      <c r="AB5188" s="170"/>
    </row>
    <row r="5189" spans="28:28" x14ac:dyDescent="0.3">
      <c r="AB5189" s="170"/>
    </row>
    <row r="5190" spans="28:28" x14ac:dyDescent="0.3">
      <c r="AB5190" s="170"/>
    </row>
    <row r="5191" spans="28:28" x14ac:dyDescent="0.3">
      <c r="AB5191" s="170"/>
    </row>
    <row r="5192" spans="28:28" x14ac:dyDescent="0.3">
      <c r="AB5192" s="170"/>
    </row>
    <row r="5193" spans="28:28" x14ac:dyDescent="0.3">
      <c r="AB5193" s="170"/>
    </row>
    <row r="5194" spans="28:28" x14ac:dyDescent="0.3">
      <c r="AB5194" s="170"/>
    </row>
    <row r="5195" spans="28:28" x14ac:dyDescent="0.3">
      <c r="AB5195" s="170"/>
    </row>
    <row r="5196" spans="28:28" x14ac:dyDescent="0.3">
      <c r="AB5196" s="170"/>
    </row>
    <row r="5197" spans="28:28" x14ac:dyDescent="0.3">
      <c r="AB5197" s="170"/>
    </row>
    <row r="5198" spans="28:28" x14ac:dyDescent="0.3">
      <c r="AB5198" s="170"/>
    </row>
    <row r="5199" spans="28:28" x14ac:dyDescent="0.3">
      <c r="AB5199" s="170"/>
    </row>
    <row r="5200" spans="28:28" x14ac:dyDescent="0.3">
      <c r="AB5200" s="170"/>
    </row>
    <row r="5201" spans="28:28" x14ac:dyDescent="0.3">
      <c r="AB5201" s="170"/>
    </row>
    <row r="5202" spans="28:28" x14ac:dyDescent="0.3">
      <c r="AB5202" s="170"/>
    </row>
    <row r="5203" spans="28:28" x14ac:dyDescent="0.3">
      <c r="AB5203" s="170"/>
    </row>
    <row r="5204" spans="28:28" x14ac:dyDescent="0.3">
      <c r="AB5204" s="170"/>
    </row>
    <row r="5205" spans="28:28" x14ac:dyDescent="0.3">
      <c r="AB5205" s="170"/>
    </row>
    <row r="5206" spans="28:28" x14ac:dyDescent="0.3">
      <c r="AB5206" s="170"/>
    </row>
    <row r="5207" spans="28:28" x14ac:dyDescent="0.3">
      <c r="AB5207" s="170"/>
    </row>
    <row r="5208" spans="28:28" x14ac:dyDescent="0.3">
      <c r="AB5208" s="170"/>
    </row>
    <row r="5209" spans="28:28" x14ac:dyDescent="0.3">
      <c r="AB5209" s="170"/>
    </row>
    <row r="5210" spans="28:28" x14ac:dyDescent="0.3">
      <c r="AB5210" s="170"/>
    </row>
    <row r="5211" spans="28:28" x14ac:dyDescent="0.3">
      <c r="AB5211" s="170"/>
    </row>
    <row r="5212" spans="28:28" x14ac:dyDescent="0.3">
      <c r="AB5212" s="170"/>
    </row>
    <row r="5213" spans="28:28" x14ac:dyDescent="0.3">
      <c r="AB5213" s="170"/>
    </row>
    <row r="5214" spans="28:28" x14ac:dyDescent="0.3">
      <c r="AB5214" s="170"/>
    </row>
    <row r="5215" spans="28:28" x14ac:dyDescent="0.3">
      <c r="AB5215" s="170"/>
    </row>
    <row r="5216" spans="28:28" x14ac:dyDescent="0.3">
      <c r="AB5216" s="170"/>
    </row>
    <row r="5217" spans="28:28" x14ac:dyDescent="0.3">
      <c r="AB5217" s="170"/>
    </row>
    <row r="5218" spans="28:28" x14ac:dyDescent="0.3">
      <c r="AB5218" s="170"/>
    </row>
    <row r="5219" spans="28:28" x14ac:dyDescent="0.3">
      <c r="AB5219" s="170"/>
    </row>
    <row r="5220" spans="28:28" x14ac:dyDescent="0.3">
      <c r="AB5220" s="170"/>
    </row>
    <row r="5221" spans="28:28" x14ac:dyDescent="0.3">
      <c r="AB5221" s="170"/>
    </row>
    <row r="5222" spans="28:28" x14ac:dyDescent="0.3">
      <c r="AB5222" s="170"/>
    </row>
    <row r="5223" spans="28:28" x14ac:dyDescent="0.3">
      <c r="AB5223" s="170"/>
    </row>
    <row r="5224" spans="28:28" x14ac:dyDescent="0.3">
      <c r="AB5224" s="170"/>
    </row>
    <row r="5225" spans="28:28" x14ac:dyDescent="0.3">
      <c r="AB5225" s="170"/>
    </row>
    <row r="5226" spans="28:28" x14ac:dyDescent="0.3">
      <c r="AB5226" s="170"/>
    </row>
    <row r="5227" spans="28:28" x14ac:dyDescent="0.3">
      <c r="AB5227" s="170"/>
    </row>
    <row r="5228" spans="28:28" x14ac:dyDescent="0.3">
      <c r="AB5228" s="170"/>
    </row>
    <row r="5229" spans="28:28" x14ac:dyDescent="0.3">
      <c r="AB5229" s="170"/>
    </row>
    <row r="5230" spans="28:28" x14ac:dyDescent="0.3">
      <c r="AB5230" s="170"/>
    </row>
    <row r="5231" spans="28:28" x14ac:dyDescent="0.3">
      <c r="AB5231" s="170"/>
    </row>
    <row r="5232" spans="28:28" x14ac:dyDescent="0.3">
      <c r="AB5232" s="170"/>
    </row>
    <row r="5233" spans="28:28" x14ac:dyDescent="0.3">
      <c r="AB5233" s="170"/>
    </row>
    <row r="5234" spans="28:28" x14ac:dyDescent="0.3">
      <c r="AB5234" s="170"/>
    </row>
    <row r="5235" spans="28:28" x14ac:dyDescent="0.3">
      <c r="AB5235" s="170"/>
    </row>
    <row r="5236" spans="28:28" x14ac:dyDescent="0.3">
      <c r="AB5236" s="170"/>
    </row>
    <row r="5237" spans="28:28" x14ac:dyDescent="0.3">
      <c r="AB5237" s="170"/>
    </row>
    <row r="5238" spans="28:28" x14ac:dyDescent="0.3">
      <c r="AB5238" s="170"/>
    </row>
    <row r="5239" spans="28:28" x14ac:dyDescent="0.3">
      <c r="AB5239" s="170"/>
    </row>
    <row r="5240" spans="28:28" x14ac:dyDescent="0.3">
      <c r="AB5240" s="170"/>
    </row>
    <row r="5241" spans="28:28" x14ac:dyDescent="0.3">
      <c r="AB5241" s="170"/>
    </row>
    <row r="5242" spans="28:28" x14ac:dyDescent="0.3">
      <c r="AB5242" s="170"/>
    </row>
    <row r="5243" spans="28:28" x14ac:dyDescent="0.3">
      <c r="AB5243" s="170"/>
    </row>
    <row r="5244" spans="28:28" x14ac:dyDescent="0.3">
      <c r="AB5244" s="170"/>
    </row>
    <row r="5245" spans="28:28" x14ac:dyDescent="0.3">
      <c r="AB5245" s="170"/>
    </row>
    <row r="5246" spans="28:28" x14ac:dyDescent="0.3">
      <c r="AB5246" s="170"/>
    </row>
    <row r="5247" spans="28:28" x14ac:dyDescent="0.3">
      <c r="AB5247" s="170"/>
    </row>
    <row r="5248" spans="28:28" x14ac:dyDescent="0.3">
      <c r="AB5248" s="170"/>
    </row>
    <row r="5249" spans="28:28" x14ac:dyDescent="0.3">
      <c r="AB5249" s="170"/>
    </row>
    <row r="5250" spans="28:28" x14ac:dyDescent="0.3">
      <c r="AB5250" s="170"/>
    </row>
    <row r="5251" spans="28:28" x14ac:dyDescent="0.3">
      <c r="AB5251" s="170"/>
    </row>
    <row r="5252" spans="28:28" x14ac:dyDescent="0.3">
      <c r="AB5252" s="170"/>
    </row>
    <row r="5253" spans="28:28" x14ac:dyDescent="0.3">
      <c r="AB5253" s="170"/>
    </row>
    <row r="5254" spans="28:28" x14ac:dyDescent="0.3">
      <c r="AB5254" s="170"/>
    </row>
    <row r="5255" spans="28:28" x14ac:dyDescent="0.3">
      <c r="AB5255" s="170"/>
    </row>
    <row r="5256" spans="28:28" x14ac:dyDescent="0.3">
      <c r="AB5256" s="170"/>
    </row>
    <row r="5257" spans="28:28" x14ac:dyDescent="0.3">
      <c r="AB5257" s="170"/>
    </row>
    <row r="5258" spans="28:28" x14ac:dyDescent="0.3">
      <c r="AB5258" s="170"/>
    </row>
    <row r="5259" spans="28:28" x14ac:dyDescent="0.3">
      <c r="AB5259" s="170"/>
    </row>
    <row r="5260" spans="28:28" x14ac:dyDescent="0.3">
      <c r="AB5260" s="170"/>
    </row>
    <row r="5261" spans="28:28" x14ac:dyDescent="0.3">
      <c r="AB5261" s="170"/>
    </row>
    <row r="5262" spans="28:28" x14ac:dyDescent="0.3">
      <c r="AB5262" s="170"/>
    </row>
    <row r="5263" spans="28:28" x14ac:dyDescent="0.3">
      <c r="AB5263" s="170"/>
    </row>
  </sheetData>
  <autoFilter ref="A1:AL762" xr:uid="{7B38C4D8-07E1-48D7-91A0-9B485ED8FC39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61F0A-E760-4009-8F36-AA21D58EA7D1}">
  <sheetPr filterMode="1"/>
  <dimension ref="A1:AL251"/>
  <sheetViews>
    <sheetView workbookViewId="0">
      <selection activeCell="C163" sqref="C163"/>
    </sheetView>
  </sheetViews>
  <sheetFormatPr baseColWidth="10" defaultColWidth="11.5546875" defaultRowHeight="14.4" x14ac:dyDescent="0.3"/>
  <cols>
    <col min="1" max="2" width="11.44140625" customWidth="1"/>
    <col min="3" max="3" width="54.88671875" customWidth="1"/>
    <col min="4" max="4" width="43.109375" customWidth="1"/>
    <col min="5" max="5" width="30" customWidth="1"/>
    <col min="6" max="14" width="11.44140625"/>
    <col min="15" max="15" width="25.5546875" customWidth="1"/>
    <col min="16" max="21" width="11.44140625"/>
    <col min="22" max="22" width="37.44140625" customWidth="1"/>
    <col min="23" max="23" width="30.6640625" customWidth="1"/>
    <col min="24" max="36" width="11.44140625"/>
    <col min="37" max="37" width="30.44140625" customWidth="1"/>
    <col min="38" max="38" width="11" customWidth="1"/>
    <col min="39" max="16384" width="11.5546875" style="96"/>
  </cols>
  <sheetData>
    <row r="1" spans="1:38" s="170" customFormat="1" x14ac:dyDescent="0.3">
      <c r="A1" s="169" t="s">
        <v>3164</v>
      </c>
      <c r="B1" s="169" t="s">
        <v>3165</v>
      </c>
      <c r="C1" s="169" t="s">
        <v>3166</v>
      </c>
      <c r="D1" s="169" t="s">
        <v>3167</v>
      </c>
      <c r="E1" s="169" t="s">
        <v>3168</v>
      </c>
      <c r="F1" s="169" t="s">
        <v>3169</v>
      </c>
      <c r="G1" s="169" t="s">
        <v>3170</v>
      </c>
      <c r="H1" s="169" t="s">
        <v>3171</v>
      </c>
      <c r="I1" s="172" t="s">
        <v>3172</v>
      </c>
      <c r="J1" s="169" t="s">
        <v>3173</v>
      </c>
      <c r="K1" s="169" t="s">
        <v>3177</v>
      </c>
      <c r="L1" s="169" t="s">
        <v>3174</v>
      </c>
      <c r="M1" s="169" t="s">
        <v>4336</v>
      </c>
      <c r="N1" s="169" t="s">
        <v>4337</v>
      </c>
      <c r="O1" s="169" t="s">
        <v>3175</v>
      </c>
      <c r="P1" s="169" t="s">
        <v>3176</v>
      </c>
      <c r="Q1" s="169" t="s">
        <v>3178</v>
      </c>
      <c r="R1" s="169" t="s">
        <v>3179</v>
      </c>
      <c r="S1" s="170" t="s">
        <v>3180</v>
      </c>
      <c r="T1" s="169" t="s">
        <v>3181</v>
      </c>
      <c r="U1" s="169" t="s">
        <v>3182</v>
      </c>
      <c r="V1" s="169" t="s">
        <v>3183</v>
      </c>
      <c r="W1" s="169" t="s">
        <v>3184</v>
      </c>
      <c r="X1" s="169" t="s">
        <v>3055</v>
      </c>
      <c r="Y1" s="169" t="s">
        <v>4338</v>
      </c>
      <c r="Z1" s="169" t="s">
        <v>4339</v>
      </c>
      <c r="AA1" s="169" t="s">
        <v>4985</v>
      </c>
      <c r="AB1" s="149" t="s">
        <v>4967</v>
      </c>
      <c r="AC1" s="171" t="s">
        <v>2680</v>
      </c>
      <c r="AD1" s="171" t="s">
        <v>5141</v>
      </c>
      <c r="AE1" s="169" t="s">
        <v>3056</v>
      </c>
      <c r="AF1" s="169" t="s">
        <v>5020</v>
      </c>
      <c r="AG1" s="169" t="s">
        <v>2666</v>
      </c>
      <c r="AH1" s="169" t="s">
        <v>3063</v>
      </c>
      <c r="AI1" s="169" t="s">
        <v>3064</v>
      </c>
      <c r="AJ1" s="169" t="s">
        <v>5019</v>
      </c>
      <c r="AK1" s="169" t="s">
        <v>5159</v>
      </c>
      <c r="AL1" s="169" t="s">
        <v>4445</v>
      </c>
    </row>
    <row r="2" spans="1:38" ht="17.25" hidden="1" customHeight="1" x14ac:dyDescent="0.3">
      <c r="A2" s="226">
        <v>2278</v>
      </c>
      <c r="B2" s="218" t="s">
        <v>3196</v>
      </c>
      <c r="C2" s="218" t="s">
        <v>4616</v>
      </c>
      <c r="D2" s="218" t="s">
        <v>3197</v>
      </c>
      <c r="E2" s="218" t="s">
        <v>4619</v>
      </c>
      <c r="F2" s="218" t="s">
        <v>4301</v>
      </c>
      <c r="G2" s="218" t="s">
        <v>3198</v>
      </c>
      <c r="H2" s="218"/>
      <c r="I2" s="219" t="s">
        <v>110</v>
      </c>
      <c r="J2" s="218" t="s">
        <v>13</v>
      </c>
      <c r="K2" s="218" t="s">
        <v>14</v>
      </c>
      <c r="L2" s="218" t="s">
        <v>4615</v>
      </c>
      <c r="M2" s="218"/>
      <c r="N2" s="218"/>
      <c r="O2" s="218" t="s">
        <v>3199</v>
      </c>
      <c r="P2" s="218" t="s">
        <v>3192</v>
      </c>
      <c r="Q2" s="218" t="s">
        <v>3193</v>
      </c>
      <c r="R2" s="218" t="s">
        <v>3194</v>
      </c>
      <c r="S2" s="220">
        <v>44370</v>
      </c>
      <c r="T2" s="218">
        <v>1</v>
      </c>
      <c r="U2" s="218"/>
      <c r="V2" s="218"/>
      <c r="W2" s="218"/>
      <c r="X2" s="218"/>
      <c r="Y2" s="218"/>
      <c r="Z2" s="218">
        <v>1</v>
      </c>
      <c r="AA2" s="218"/>
      <c r="AB2" s="218">
        <v>0</v>
      </c>
      <c r="AC2" s="221" t="s">
        <v>2689</v>
      </c>
      <c r="AD2" s="221" t="s">
        <v>2689</v>
      </c>
      <c r="AE2" s="221">
        <v>0</v>
      </c>
      <c r="AF2" s="221"/>
      <c r="AG2" s="221"/>
      <c r="AH2" s="221"/>
      <c r="AI2" s="221"/>
      <c r="AJ2" s="221"/>
      <c r="AK2" s="221" t="s">
        <v>5174</v>
      </c>
      <c r="AL2" s="221">
        <v>1</v>
      </c>
    </row>
    <row r="3" spans="1:38" ht="18.75" customHeight="1" x14ac:dyDescent="0.3">
      <c r="A3" s="226">
        <v>1604</v>
      </c>
      <c r="B3" s="207" t="s">
        <v>942</v>
      </c>
      <c r="C3" s="207" t="s">
        <v>3367</v>
      </c>
      <c r="D3" s="207" t="s">
        <v>3186</v>
      </c>
      <c r="E3" s="207" t="s">
        <v>3368</v>
      </c>
      <c r="F3" s="207" t="s">
        <v>3187</v>
      </c>
      <c r="G3" s="207" t="s">
        <v>4741</v>
      </c>
      <c r="H3" s="207"/>
      <c r="I3" s="208" t="s">
        <v>110</v>
      </c>
      <c r="J3" s="207" t="s">
        <v>13</v>
      </c>
      <c r="K3" s="207" t="s">
        <v>14</v>
      </c>
      <c r="L3" s="207" t="s">
        <v>4615</v>
      </c>
      <c r="M3" s="207" t="s">
        <v>3190</v>
      </c>
      <c r="N3" s="207" t="s">
        <v>4332</v>
      </c>
      <c r="O3" s="207" t="s">
        <v>3191</v>
      </c>
      <c r="P3" s="207" t="s">
        <v>3192</v>
      </c>
      <c r="Q3" s="207" t="s">
        <v>3193</v>
      </c>
      <c r="R3" s="207" t="s">
        <v>3194</v>
      </c>
      <c r="S3" s="209">
        <v>24756</v>
      </c>
      <c r="T3" s="207"/>
      <c r="U3" s="207" t="s">
        <v>19</v>
      </c>
      <c r="V3" s="207" t="s">
        <v>5047</v>
      </c>
      <c r="W3" s="207" t="s">
        <v>943</v>
      </c>
      <c r="X3" s="207">
        <v>1</v>
      </c>
      <c r="Y3" s="207"/>
      <c r="Z3" s="207"/>
      <c r="AA3" s="207"/>
      <c r="AB3" s="207">
        <v>53</v>
      </c>
      <c r="AC3" s="210" t="s">
        <v>2689</v>
      </c>
      <c r="AD3" s="210" t="s">
        <v>3057</v>
      </c>
      <c r="AE3" s="210">
        <v>1</v>
      </c>
      <c r="AF3" s="210"/>
      <c r="AG3" s="210"/>
      <c r="AH3" s="210"/>
      <c r="AI3" s="210">
        <v>1</v>
      </c>
      <c r="AJ3" s="210"/>
      <c r="AK3" s="210"/>
      <c r="AL3" s="210"/>
    </row>
    <row r="4" spans="1:38" hidden="1" x14ac:dyDescent="0.3">
      <c r="A4" s="226">
        <v>1613</v>
      </c>
      <c r="B4" s="185" t="s">
        <v>2364</v>
      </c>
      <c r="C4" s="185" t="s">
        <v>4617</v>
      </c>
      <c r="D4" s="185" t="s">
        <v>3375</v>
      </c>
      <c r="E4" s="185" t="s">
        <v>2365</v>
      </c>
      <c r="F4" s="185" t="s">
        <v>4301</v>
      </c>
      <c r="G4" s="185" t="s">
        <v>4723</v>
      </c>
      <c r="H4" s="185"/>
      <c r="I4" s="195" t="s">
        <v>1233</v>
      </c>
      <c r="J4" s="185" t="s">
        <v>13</v>
      </c>
      <c r="K4" s="185" t="s">
        <v>14</v>
      </c>
      <c r="L4" s="185" t="s">
        <v>4615</v>
      </c>
      <c r="M4" s="185" t="s">
        <v>3190</v>
      </c>
      <c r="N4" s="185" t="s">
        <v>4332</v>
      </c>
      <c r="O4" s="185" t="s">
        <v>3363</v>
      </c>
      <c r="P4" s="185" t="s">
        <v>3192</v>
      </c>
      <c r="Q4" s="185" t="s">
        <v>3193</v>
      </c>
      <c r="R4" s="185" t="s">
        <v>3194</v>
      </c>
      <c r="S4" s="196">
        <v>24539</v>
      </c>
      <c r="T4" s="185"/>
      <c r="U4" s="185" t="s">
        <v>184</v>
      </c>
      <c r="V4" s="185" t="s">
        <v>2366</v>
      </c>
      <c r="W4" s="185" t="s">
        <v>2363</v>
      </c>
      <c r="X4" s="185"/>
      <c r="Y4" s="185"/>
      <c r="Z4" s="185"/>
      <c r="AA4" s="185">
        <v>1</v>
      </c>
      <c r="AB4" s="185">
        <v>305</v>
      </c>
      <c r="AC4" s="197" t="s">
        <v>2689</v>
      </c>
      <c r="AD4" s="197" t="s">
        <v>2689</v>
      </c>
      <c r="AE4" s="197">
        <v>1</v>
      </c>
      <c r="AF4" s="197"/>
      <c r="AG4" s="197"/>
      <c r="AH4" s="197">
        <v>1</v>
      </c>
      <c r="AI4" s="197"/>
      <c r="AJ4" s="197"/>
      <c r="AK4" s="197"/>
      <c r="AL4" s="197"/>
    </row>
    <row r="5" spans="1:38" hidden="1" x14ac:dyDescent="0.3">
      <c r="A5" s="226">
        <v>1615</v>
      </c>
      <c r="B5" s="185" t="s">
        <v>977</v>
      </c>
      <c r="C5" s="185" t="s">
        <v>4618</v>
      </c>
      <c r="D5" s="185" t="s">
        <v>3283</v>
      </c>
      <c r="E5" s="185" t="s">
        <v>974</v>
      </c>
      <c r="F5" s="185" t="s">
        <v>4301</v>
      </c>
      <c r="G5" s="185" t="s">
        <v>3693</v>
      </c>
      <c r="H5" s="185"/>
      <c r="I5" s="195" t="s">
        <v>12</v>
      </c>
      <c r="J5" s="185" t="s">
        <v>13</v>
      </c>
      <c r="K5" s="185" t="s">
        <v>14</v>
      </c>
      <c r="L5" s="185" t="s">
        <v>4615</v>
      </c>
      <c r="M5" s="185" t="s">
        <v>3190</v>
      </c>
      <c r="N5" s="185" t="s">
        <v>4332</v>
      </c>
      <c r="O5" s="185" t="s">
        <v>3199</v>
      </c>
      <c r="P5" s="185" t="s">
        <v>3192</v>
      </c>
      <c r="Q5" s="185" t="s">
        <v>3193</v>
      </c>
      <c r="R5" s="185" t="s">
        <v>3194</v>
      </c>
      <c r="S5" s="196">
        <v>24534</v>
      </c>
      <c r="T5" s="185"/>
      <c r="U5" s="185" t="s">
        <v>82</v>
      </c>
      <c r="V5" s="185" t="s">
        <v>978</v>
      </c>
      <c r="W5" s="185" t="s">
        <v>976</v>
      </c>
      <c r="X5" s="185"/>
      <c r="Y5" s="185"/>
      <c r="Z5" s="185">
        <v>1</v>
      </c>
      <c r="AA5" s="185"/>
      <c r="AB5" s="185">
        <v>358</v>
      </c>
      <c r="AC5" s="197" t="s">
        <v>2689</v>
      </c>
      <c r="AD5" s="197" t="s">
        <v>2689</v>
      </c>
      <c r="AE5" s="197">
        <v>1</v>
      </c>
      <c r="AF5" s="197"/>
      <c r="AG5" s="197"/>
      <c r="AH5" s="197">
        <v>1</v>
      </c>
      <c r="AI5" s="197"/>
      <c r="AJ5" s="197"/>
      <c r="AK5" s="197"/>
      <c r="AL5" s="197"/>
    </row>
    <row r="6" spans="1:38" x14ac:dyDescent="0.3">
      <c r="A6" s="226">
        <v>1639</v>
      </c>
      <c r="B6" s="185" t="s">
        <v>210</v>
      </c>
      <c r="C6" s="185" t="s">
        <v>3430</v>
      </c>
      <c r="D6" s="185" t="s">
        <v>3186</v>
      </c>
      <c r="E6" s="185" t="s">
        <v>3431</v>
      </c>
      <c r="F6" s="185" t="s">
        <v>3187</v>
      </c>
      <c r="G6" s="185" t="s">
        <v>4742</v>
      </c>
      <c r="H6" s="185"/>
      <c r="I6" s="195" t="s">
        <v>12</v>
      </c>
      <c r="J6" s="185" t="s">
        <v>13</v>
      </c>
      <c r="K6" s="185" t="s">
        <v>14</v>
      </c>
      <c r="L6" s="185" t="s">
        <v>4615</v>
      </c>
      <c r="M6" s="185" t="s">
        <v>3190</v>
      </c>
      <c r="N6" s="185" t="s">
        <v>4332</v>
      </c>
      <c r="O6" s="185" t="s">
        <v>3191</v>
      </c>
      <c r="P6" s="185" t="s">
        <v>3192</v>
      </c>
      <c r="Q6" s="185" t="s">
        <v>3193</v>
      </c>
      <c r="R6" s="185" t="s">
        <v>3194</v>
      </c>
      <c r="S6" s="196">
        <v>24755</v>
      </c>
      <c r="T6" s="185"/>
      <c r="U6" s="185" t="s">
        <v>19</v>
      </c>
      <c r="V6" s="185" t="s">
        <v>211</v>
      </c>
      <c r="W6" s="185" t="s">
        <v>212</v>
      </c>
      <c r="X6" s="185">
        <v>1</v>
      </c>
      <c r="Y6" s="185"/>
      <c r="Z6" s="185"/>
      <c r="AA6" s="185"/>
      <c r="AB6" s="185">
        <v>74</v>
      </c>
      <c r="AC6" s="197" t="s">
        <v>2689</v>
      </c>
      <c r="AD6" s="197" t="s">
        <v>2689</v>
      </c>
      <c r="AE6" s="197">
        <v>1</v>
      </c>
      <c r="AF6" s="197"/>
      <c r="AG6" s="197"/>
      <c r="AH6" s="197"/>
      <c r="AI6" s="197">
        <v>1</v>
      </c>
      <c r="AJ6" s="197"/>
      <c r="AK6" s="197"/>
      <c r="AL6" s="197"/>
    </row>
    <row r="7" spans="1:38" x14ac:dyDescent="0.3">
      <c r="A7" s="226">
        <v>1640</v>
      </c>
      <c r="B7" s="185" t="s">
        <v>1205</v>
      </c>
      <c r="C7" s="185" t="s">
        <v>3432</v>
      </c>
      <c r="D7" s="185" t="s">
        <v>3186</v>
      </c>
      <c r="E7" s="185" t="s">
        <v>3433</v>
      </c>
      <c r="F7" s="185" t="s">
        <v>3187</v>
      </c>
      <c r="G7" s="185" t="s">
        <v>3434</v>
      </c>
      <c r="H7" s="185"/>
      <c r="I7" s="195" t="s">
        <v>12</v>
      </c>
      <c r="J7" s="185" t="s">
        <v>13</v>
      </c>
      <c r="K7" s="185" t="s">
        <v>14</v>
      </c>
      <c r="L7" s="185" t="s">
        <v>4615</v>
      </c>
      <c r="M7" s="185" t="s">
        <v>3190</v>
      </c>
      <c r="N7" s="185" t="s">
        <v>4332</v>
      </c>
      <c r="O7" s="185" t="s">
        <v>3191</v>
      </c>
      <c r="P7" s="185" t="s">
        <v>3192</v>
      </c>
      <c r="Q7" s="185" t="s">
        <v>3193</v>
      </c>
      <c r="R7" s="185" t="s">
        <v>3194</v>
      </c>
      <c r="S7" s="196">
        <v>24755</v>
      </c>
      <c r="T7" s="185"/>
      <c r="U7" s="185" t="s">
        <v>19</v>
      </c>
      <c r="V7" s="185" t="s">
        <v>1206</v>
      </c>
      <c r="W7" s="185" t="s">
        <v>1207</v>
      </c>
      <c r="X7" s="185">
        <v>1</v>
      </c>
      <c r="Y7" s="185"/>
      <c r="Z7" s="185"/>
      <c r="AA7" s="185"/>
      <c r="AB7" s="185">
        <v>64</v>
      </c>
      <c r="AC7" s="197" t="s">
        <v>2689</v>
      </c>
      <c r="AD7" s="197" t="s">
        <v>2689</v>
      </c>
      <c r="AE7" s="197">
        <v>1</v>
      </c>
      <c r="AF7" s="197"/>
      <c r="AG7" s="197">
        <v>1</v>
      </c>
      <c r="AH7" s="197"/>
      <c r="AI7" s="197"/>
      <c r="AJ7" s="197"/>
      <c r="AK7" s="197"/>
      <c r="AL7" s="197"/>
    </row>
    <row r="8" spans="1:38" x14ac:dyDescent="0.3">
      <c r="A8" s="226">
        <v>1641</v>
      </c>
      <c r="B8" s="198" t="s">
        <v>585</v>
      </c>
      <c r="C8" s="198" t="s">
        <v>3435</v>
      </c>
      <c r="D8" s="198" t="s">
        <v>3186</v>
      </c>
      <c r="E8" s="198" t="s">
        <v>583</v>
      </c>
      <c r="F8" s="198" t="s">
        <v>3187</v>
      </c>
      <c r="G8" s="198" t="s">
        <v>4743</v>
      </c>
      <c r="H8" s="198"/>
      <c r="I8" s="199" t="s">
        <v>12</v>
      </c>
      <c r="J8" s="198" t="s">
        <v>13</v>
      </c>
      <c r="K8" s="198" t="s">
        <v>14</v>
      </c>
      <c r="L8" s="198" t="s">
        <v>4615</v>
      </c>
      <c r="M8" s="198" t="s">
        <v>3190</v>
      </c>
      <c r="N8" s="198" t="s">
        <v>4332</v>
      </c>
      <c r="O8" s="198" t="s">
        <v>3191</v>
      </c>
      <c r="P8" s="198" t="s">
        <v>3192</v>
      </c>
      <c r="Q8" s="198" t="s">
        <v>3193</v>
      </c>
      <c r="R8" s="198" t="s">
        <v>3194</v>
      </c>
      <c r="S8" s="200">
        <v>24755</v>
      </c>
      <c r="T8" s="198">
        <v>1</v>
      </c>
      <c r="U8" s="198" t="s">
        <v>19</v>
      </c>
      <c r="V8" s="198" t="s">
        <v>5049</v>
      </c>
      <c r="W8" s="198" t="s">
        <v>584</v>
      </c>
      <c r="X8" s="198">
        <v>1</v>
      </c>
      <c r="Y8" s="198"/>
      <c r="Z8" s="198"/>
      <c r="AA8" s="198"/>
      <c r="AB8" s="198">
        <v>86</v>
      </c>
      <c r="AC8" s="201" t="s">
        <v>2689</v>
      </c>
      <c r="AD8" s="201" t="s">
        <v>2689</v>
      </c>
      <c r="AE8" s="201">
        <v>0</v>
      </c>
      <c r="AF8" s="201"/>
      <c r="AG8" s="201"/>
      <c r="AH8" s="201"/>
      <c r="AI8" s="201"/>
      <c r="AJ8" s="201"/>
      <c r="AK8" s="201"/>
      <c r="AL8" s="201"/>
    </row>
    <row r="9" spans="1:38" s="232" customFormat="1" hidden="1" x14ac:dyDescent="0.3">
      <c r="A9" s="226">
        <v>1642</v>
      </c>
      <c r="B9" s="185" t="s">
        <v>637</v>
      </c>
      <c r="C9" s="185" t="s">
        <v>4430</v>
      </c>
      <c r="D9" s="185" t="s">
        <v>3061</v>
      </c>
      <c r="E9" s="185" t="s">
        <v>3280</v>
      </c>
      <c r="F9" s="185" t="s">
        <v>3187</v>
      </c>
      <c r="G9" s="185" t="s">
        <v>4709</v>
      </c>
      <c r="H9" s="185"/>
      <c r="I9" s="195" t="s">
        <v>12</v>
      </c>
      <c r="J9" s="185" t="s">
        <v>13</v>
      </c>
      <c r="K9" s="185" t="s">
        <v>14</v>
      </c>
      <c r="L9" s="185" t="s">
        <v>4615</v>
      </c>
      <c r="M9" s="185" t="s">
        <v>3217</v>
      </c>
      <c r="N9" s="185" t="s">
        <v>4332</v>
      </c>
      <c r="O9" s="185" t="s">
        <v>3201</v>
      </c>
      <c r="P9" s="185" t="s">
        <v>3192</v>
      </c>
      <c r="Q9" s="185" t="s">
        <v>3193</v>
      </c>
      <c r="R9" s="185" t="s">
        <v>3194</v>
      </c>
      <c r="S9" s="196">
        <v>24756</v>
      </c>
      <c r="T9" s="185">
        <v>1</v>
      </c>
      <c r="U9" s="185" t="s">
        <v>19</v>
      </c>
      <c r="V9" s="185" t="s">
        <v>5064</v>
      </c>
      <c r="W9" s="185" t="s">
        <v>1008</v>
      </c>
      <c r="X9" s="185"/>
      <c r="Y9" s="185">
        <v>1</v>
      </c>
      <c r="Z9" s="185"/>
      <c r="AA9" s="185"/>
      <c r="AB9" s="185">
        <v>119</v>
      </c>
      <c r="AC9" s="197" t="s">
        <v>2689</v>
      </c>
      <c r="AD9" s="197" t="s">
        <v>2689</v>
      </c>
      <c r="AE9" s="197">
        <v>1</v>
      </c>
      <c r="AF9" s="197"/>
      <c r="AG9" s="151">
        <v>1</v>
      </c>
      <c r="AH9" s="197"/>
      <c r="AI9" s="197"/>
      <c r="AJ9" s="197"/>
      <c r="AK9" s="197"/>
      <c r="AL9" s="197"/>
    </row>
    <row r="10" spans="1:38" x14ac:dyDescent="0.3">
      <c r="A10" s="226">
        <v>1653</v>
      </c>
      <c r="B10" s="198" t="s">
        <v>988</v>
      </c>
      <c r="C10" s="198" t="s">
        <v>3450</v>
      </c>
      <c r="D10" s="198" t="s">
        <v>3186</v>
      </c>
      <c r="E10" s="198" t="s">
        <v>3451</v>
      </c>
      <c r="F10" s="198" t="s">
        <v>3187</v>
      </c>
      <c r="G10" s="198" t="s">
        <v>3452</v>
      </c>
      <c r="H10" s="198"/>
      <c r="I10" s="199" t="s">
        <v>12</v>
      </c>
      <c r="J10" s="198" t="s">
        <v>13</v>
      </c>
      <c r="K10" s="198" t="s">
        <v>14</v>
      </c>
      <c r="L10" s="198" t="s">
        <v>4615</v>
      </c>
      <c r="M10" s="198" t="s">
        <v>3190</v>
      </c>
      <c r="N10" s="198" t="s">
        <v>4332</v>
      </c>
      <c r="O10" s="198" t="s">
        <v>3191</v>
      </c>
      <c r="P10" s="198" t="s">
        <v>3192</v>
      </c>
      <c r="Q10" s="198" t="s">
        <v>3193</v>
      </c>
      <c r="R10" s="198" t="s">
        <v>3194</v>
      </c>
      <c r="S10" s="200">
        <v>24756</v>
      </c>
      <c r="T10" s="198"/>
      <c r="U10" s="198" t="s">
        <v>19</v>
      </c>
      <c r="V10" s="198" t="s">
        <v>989</v>
      </c>
      <c r="W10" s="198" t="s">
        <v>990</v>
      </c>
      <c r="X10" s="198">
        <v>1</v>
      </c>
      <c r="Y10" s="198"/>
      <c r="Z10" s="198"/>
      <c r="AA10" s="198"/>
      <c r="AB10" s="198">
        <v>95</v>
      </c>
      <c r="AC10" s="201" t="s">
        <v>2689</v>
      </c>
      <c r="AD10" s="201" t="s">
        <v>2689</v>
      </c>
      <c r="AE10" s="201">
        <v>0</v>
      </c>
      <c r="AF10" s="201"/>
      <c r="AG10" s="201"/>
      <c r="AH10" s="201"/>
      <c r="AI10" s="201"/>
      <c r="AJ10" s="201"/>
      <c r="AK10" s="201"/>
      <c r="AL10" s="201"/>
    </row>
    <row r="11" spans="1:38" x14ac:dyDescent="0.3">
      <c r="A11" s="226">
        <v>1654</v>
      </c>
      <c r="B11" s="185" t="s">
        <v>915</v>
      </c>
      <c r="C11" s="185" t="s">
        <v>3453</v>
      </c>
      <c r="D11" s="185" t="s">
        <v>3186</v>
      </c>
      <c r="E11" s="185" t="s">
        <v>3454</v>
      </c>
      <c r="F11" s="185" t="s">
        <v>3187</v>
      </c>
      <c r="G11" s="185" t="s">
        <v>4702</v>
      </c>
      <c r="H11" s="185"/>
      <c r="I11" s="195" t="s">
        <v>110</v>
      </c>
      <c r="J11" s="185" t="s">
        <v>13</v>
      </c>
      <c r="K11" s="185" t="s">
        <v>14</v>
      </c>
      <c r="L11" s="185" t="s">
        <v>4615</v>
      </c>
      <c r="M11" s="185" t="s">
        <v>3190</v>
      </c>
      <c r="N11" s="185" t="s">
        <v>4332</v>
      </c>
      <c r="O11" s="185" t="s">
        <v>3191</v>
      </c>
      <c r="P11" s="185" t="s">
        <v>3192</v>
      </c>
      <c r="Q11" s="185" t="s">
        <v>3193</v>
      </c>
      <c r="R11" s="185" t="s">
        <v>3194</v>
      </c>
      <c r="S11" s="196">
        <v>24756</v>
      </c>
      <c r="T11" s="185"/>
      <c r="U11" s="185" t="s">
        <v>19</v>
      </c>
      <c r="V11" s="185" t="s">
        <v>916</v>
      </c>
      <c r="W11" s="185" t="s">
        <v>681</v>
      </c>
      <c r="X11" s="185">
        <v>1</v>
      </c>
      <c r="Y11" s="185"/>
      <c r="Z11" s="185"/>
      <c r="AA11" s="185"/>
      <c r="AB11" s="185">
        <v>86</v>
      </c>
      <c r="AC11" s="197" t="s">
        <v>2689</v>
      </c>
      <c r="AD11" s="197" t="s">
        <v>2689</v>
      </c>
      <c r="AE11" s="197">
        <v>1</v>
      </c>
      <c r="AF11" s="197"/>
      <c r="AG11" s="197">
        <v>1</v>
      </c>
      <c r="AH11" s="197"/>
      <c r="AI11" s="197"/>
      <c r="AJ11" s="197"/>
      <c r="AK11" s="197"/>
      <c r="AL11" s="197"/>
    </row>
    <row r="12" spans="1:38" x14ac:dyDescent="0.3">
      <c r="A12" s="226">
        <v>1655</v>
      </c>
      <c r="B12" s="185" t="s">
        <v>2271</v>
      </c>
      <c r="C12" s="185" t="s">
        <v>4422</v>
      </c>
      <c r="D12" s="185" t="s">
        <v>3186</v>
      </c>
      <c r="E12" s="185" t="s">
        <v>3280</v>
      </c>
      <c r="F12" s="185" t="s">
        <v>3187</v>
      </c>
      <c r="G12" s="185" t="s">
        <v>4744</v>
      </c>
      <c r="H12" s="185"/>
      <c r="I12" s="195" t="s">
        <v>110</v>
      </c>
      <c r="J12" s="185" t="s">
        <v>13</v>
      </c>
      <c r="K12" s="185" t="s">
        <v>14</v>
      </c>
      <c r="L12" s="185" t="s">
        <v>4615</v>
      </c>
      <c r="M12" s="185" t="s">
        <v>3217</v>
      </c>
      <c r="N12" s="185" t="s">
        <v>4332</v>
      </c>
      <c r="O12" s="185" t="s">
        <v>3191</v>
      </c>
      <c r="P12" s="185" t="s">
        <v>3192</v>
      </c>
      <c r="Q12" s="185" t="s">
        <v>3193</v>
      </c>
      <c r="R12" s="185" t="s">
        <v>3194</v>
      </c>
      <c r="S12" s="196">
        <v>24756</v>
      </c>
      <c r="T12" s="185"/>
      <c r="U12" s="185" t="s">
        <v>19</v>
      </c>
      <c r="V12" s="185" t="s">
        <v>5064</v>
      </c>
      <c r="W12" s="185" t="s">
        <v>1008</v>
      </c>
      <c r="X12" s="185">
        <v>1</v>
      </c>
      <c r="Y12" s="185"/>
      <c r="Z12" s="185"/>
      <c r="AA12" s="185"/>
      <c r="AB12" s="185">
        <v>91</v>
      </c>
      <c r="AC12" s="197" t="s">
        <v>2689</v>
      </c>
      <c r="AD12" s="197" t="s">
        <v>2689</v>
      </c>
      <c r="AE12" s="197">
        <v>1</v>
      </c>
      <c r="AF12" s="197"/>
      <c r="AG12" s="151">
        <v>1</v>
      </c>
      <c r="AH12" s="197"/>
      <c r="AI12" s="197"/>
      <c r="AJ12" s="197"/>
      <c r="AK12" s="197"/>
      <c r="AL12" s="197"/>
    </row>
    <row r="13" spans="1:38" hidden="1" x14ac:dyDescent="0.3">
      <c r="A13" s="226">
        <v>1656</v>
      </c>
      <c r="B13" s="185" t="s">
        <v>909</v>
      </c>
      <c r="C13" s="185" t="s">
        <v>4620</v>
      </c>
      <c r="D13" s="185" t="s">
        <v>3061</v>
      </c>
      <c r="E13" s="185" t="s">
        <v>3455</v>
      </c>
      <c r="F13" s="185" t="s">
        <v>3187</v>
      </c>
      <c r="G13" s="185" t="s">
        <v>3456</v>
      </c>
      <c r="H13" s="185"/>
      <c r="I13" s="195" t="s">
        <v>12</v>
      </c>
      <c r="J13" s="185" t="s">
        <v>13</v>
      </c>
      <c r="K13" s="185" t="s">
        <v>14</v>
      </c>
      <c r="L13" s="185" t="s">
        <v>4615</v>
      </c>
      <c r="M13" s="185" t="s">
        <v>3190</v>
      </c>
      <c r="N13" s="185" t="s">
        <v>4332</v>
      </c>
      <c r="O13" s="185" t="s">
        <v>3201</v>
      </c>
      <c r="P13" s="185" t="s">
        <v>3192</v>
      </c>
      <c r="Q13" s="185" t="s">
        <v>3193</v>
      </c>
      <c r="R13" s="185" t="s">
        <v>3194</v>
      </c>
      <c r="S13" s="196">
        <v>24756</v>
      </c>
      <c r="T13" s="185"/>
      <c r="U13" s="185" t="s">
        <v>5</v>
      </c>
      <c r="V13" s="185" t="s">
        <v>910</v>
      </c>
      <c r="W13" s="185" t="s">
        <v>911</v>
      </c>
      <c r="X13" s="185"/>
      <c r="Y13" s="185">
        <v>1</v>
      </c>
      <c r="Z13" s="185"/>
      <c r="AA13" s="185"/>
      <c r="AB13" s="185">
        <v>168</v>
      </c>
      <c r="AC13" s="197" t="s">
        <v>2689</v>
      </c>
      <c r="AD13" s="197" t="s">
        <v>2689</v>
      </c>
      <c r="AE13" s="197">
        <v>1</v>
      </c>
      <c r="AF13" s="197">
        <v>1</v>
      </c>
      <c r="AG13" s="197"/>
      <c r="AH13" s="197"/>
      <c r="AI13" s="197"/>
      <c r="AJ13" s="197"/>
      <c r="AK13" s="197"/>
      <c r="AL13" s="197"/>
    </row>
    <row r="14" spans="1:38" x14ac:dyDescent="0.3">
      <c r="A14" s="226">
        <v>1657</v>
      </c>
      <c r="B14" s="185" t="s">
        <v>259</v>
      </c>
      <c r="C14" s="185" t="s">
        <v>3457</v>
      </c>
      <c r="D14" s="185" t="s">
        <v>3186</v>
      </c>
      <c r="E14" s="185" t="s">
        <v>572</v>
      </c>
      <c r="F14" s="185" t="s">
        <v>3187</v>
      </c>
      <c r="G14" s="185" t="s">
        <v>3458</v>
      </c>
      <c r="H14" s="185"/>
      <c r="I14" s="195" t="s">
        <v>12</v>
      </c>
      <c r="J14" s="185" t="s">
        <v>13</v>
      </c>
      <c r="K14" s="185" t="s">
        <v>14</v>
      </c>
      <c r="L14" s="185" t="s">
        <v>4615</v>
      </c>
      <c r="M14" s="185" t="s">
        <v>3190</v>
      </c>
      <c r="N14" s="185" t="s">
        <v>4332</v>
      </c>
      <c r="O14" s="185" t="s">
        <v>3191</v>
      </c>
      <c r="P14" s="185" t="s">
        <v>3192</v>
      </c>
      <c r="Q14" s="185" t="s">
        <v>3193</v>
      </c>
      <c r="R14" s="185" t="s">
        <v>3194</v>
      </c>
      <c r="S14" s="196">
        <v>24756</v>
      </c>
      <c r="T14" s="185"/>
      <c r="U14" s="185" t="s">
        <v>19</v>
      </c>
      <c r="V14" s="185" t="s">
        <v>260</v>
      </c>
      <c r="W14" s="185" t="s">
        <v>107</v>
      </c>
      <c r="X14" s="185">
        <v>1</v>
      </c>
      <c r="Y14" s="185"/>
      <c r="Z14" s="185"/>
      <c r="AA14" s="185"/>
      <c r="AB14" s="185">
        <v>68</v>
      </c>
      <c r="AC14" s="197" t="s">
        <v>2689</v>
      </c>
      <c r="AD14" s="197" t="s">
        <v>2689</v>
      </c>
      <c r="AE14" s="197">
        <v>1</v>
      </c>
      <c r="AF14" s="197"/>
      <c r="AG14" s="197"/>
      <c r="AH14" s="197">
        <v>1</v>
      </c>
      <c r="AI14" s="197"/>
      <c r="AJ14" s="197"/>
      <c r="AK14" s="197"/>
      <c r="AL14" s="197"/>
    </row>
    <row r="15" spans="1:38" x14ac:dyDescent="0.3">
      <c r="A15" s="226">
        <v>1658</v>
      </c>
      <c r="B15" s="185" t="s">
        <v>922</v>
      </c>
      <c r="C15" s="185" t="s">
        <v>4621</v>
      </c>
      <c r="D15" s="185" t="s">
        <v>3186</v>
      </c>
      <c r="E15" s="185" t="s">
        <v>185</v>
      </c>
      <c r="F15" s="185" t="s">
        <v>3187</v>
      </c>
      <c r="G15" s="185" t="s">
        <v>3459</v>
      </c>
      <c r="H15" s="185"/>
      <c r="I15" s="195" t="s">
        <v>12</v>
      </c>
      <c r="J15" s="185" t="s">
        <v>13</v>
      </c>
      <c r="K15" s="185" t="s">
        <v>14</v>
      </c>
      <c r="L15" s="185" t="s">
        <v>4615</v>
      </c>
      <c r="M15" s="185" t="s">
        <v>3190</v>
      </c>
      <c r="N15" s="185" t="s">
        <v>4332</v>
      </c>
      <c r="O15" s="185" t="s">
        <v>3191</v>
      </c>
      <c r="P15" s="185" t="s">
        <v>3192</v>
      </c>
      <c r="Q15" s="185" t="s">
        <v>3193</v>
      </c>
      <c r="R15" s="185" t="s">
        <v>3194</v>
      </c>
      <c r="S15" s="196">
        <v>24756</v>
      </c>
      <c r="T15" s="185"/>
      <c r="U15" s="185" t="s">
        <v>19</v>
      </c>
      <c r="V15" s="185" t="s">
        <v>923</v>
      </c>
      <c r="W15" s="185" t="s">
        <v>924</v>
      </c>
      <c r="X15" s="185">
        <v>1</v>
      </c>
      <c r="Y15" s="185"/>
      <c r="Z15" s="185"/>
      <c r="AA15" s="185"/>
      <c r="AB15" s="185">
        <v>62</v>
      </c>
      <c r="AC15" s="197" t="s">
        <v>2689</v>
      </c>
      <c r="AD15" s="197" t="s">
        <v>2689</v>
      </c>
      <c r="AE15" s="197">
        <v>1</v>
      </c>
      <c r="AF15" s="197"/>
      <c r="AG15" s="197">
        <v>1</v>
      </c>
      <c r="AH15" s="197"/>
      <c r="AI15" s="197"/>
      <c r="AJ15" s="197"/>
      <c r="AK15" s="197"/>
      <c r="AL15" s="197"/>
    </row>
    <row r="16" spans="1:38" x14ac:dyDescent="0.3">
      <c r="A16" s="226">
        <v>1659</v>
      </c>
      <c r="B16" s="185" t="s">
        <v>512</v>
      </c>
      <c r="C16" s="185" t="s">
        <v>3460</v>
      </c>
      <c r="D16" s="185" t="s">
        <v>3186</v>
      </c>
      <c r="E16" s="185" t="s">
        <v>513</v>
      </c>
      <c r="F16" s="185" t="s">
        <v>3187</v>
      </c>
      <c r="G16" s="185" t="s">
        <v>4703</v>
      </c>
      <c r="H16" s="185"/>
      <c r="I16" s="195" t="s">
        <v>12</v>
      </c>
      <c r="J16" s="185" t="s">
        <v>13</v>
      </c>
      <c r="K16" s="185" t="s">
        <v>14</v>
      </c>
      <c r="L16" s="185" t="s">
        <v>4615</v>
      </c>
      <c r="M16" s="185" t="s">
        <v>3190</v>
      </c>
      <c r="N16" s="185" t="s">
        <v>4332</v>
      </c>
      <c r="O16" s="185" t="s">
        <v>3191</v>
      </c>
      <c r="P16" s="185" t="s">
        <v>3192</v>
      </c>
      <c r="Q16" s="185" t="s">
        <v>3193</v>
      </c>
      <c r="R16" s="185" t="s">
        <v>3194</v>
      </c>
      <c r="S16" s="196">
        <v>24756</v>
      </c>
      <c r="T16" s="185"/>
      <c r="U16" s="185" t="s">
        <v>19</v>
      </c>
      <c r="V16" s="185" t="s">
        <v>514</v>
      </c>
      <c r="W16" s="185" t="s">
        <v>515</v>
      </c>
      <c r="X16" s="185">
        <v>1</v>
      </c>
      <c r="Y16" s="185"/>
      <c r="Z16" s="185"/>
      <c r="AA16" s="185"/>
      <c r="AB16" s="185">
        <v>121</v>
      </c>
      <c r="AC16" s="197" t="s">
        <v>2689</v>
      </c>
      <c r="AD16" s="197" t="s">
        <v>2689</v>
      </c>
      <c r="AE16" s="197">
        <v>1</v>
      </c>
      <c r="AF16" s="197"/>
      <c r="AG16" s="197"/>
      <c r="AH16" s="197">
        <v>1</v>
      </c>
      <c r="AI16" s="197"/>
      <c r="AJ16" s="197"/>
      <c r="AK16" s="197"/>
      <c r="AL16" s="197"/>
    </row>
    <row r="17" spans="1:38" hidden="1" x14ac:dyDescent="0.3">
      <c r="A17" s="226">
        <v>1669</v>
      </c>
      <c r="B17" s="218" t="s">
        <v>3480</v>
      </c>
      <c r="C17" s="218" t="s">
        <v>4622</v>
      </c>
      <c r="D17" s="218" t="s">
        <v>3481</v>
      </c>
      <c r="E17" s="218" t="s">
        <v>3482</v>
      </c>
      <c r="F17" s="218" t="s">
        <v>3187</v>
      </c>
      <c r="G17" s="218" t="s">
        <v>4745</v>
      </c>
      <c r="H17" s="218"/>
      <c r="I17" s="219" t="s">
        <v>12</v>
      </c>
      <c r="J17" s="218" t="s">
        <v>13</v>
      </c>
      <c r="K17" s="218" t="s">
        <v>14</v>
      </c>
      <c r="L17" s="218" t="s">
        <v>4615</v>
      </c>
      <c r="M17" s="218" t="s">
        <v>3190</v>
      </c>
      <c r="N17" s="218" t="s">
        <v>4332</v>
      </c>
      <c r="O17" s="218" t="s">
        <v>3483</v>
      </c>
      <c r="P17" s="218" t="s">
        <v>3192</v>
      </c>
      <c r="Q17" s="218" t="s">
        <v>3193</v>
      </c>
      <c r="R17" s="218" t="s">
        <v>3194</v>
      </c>
      <c r="S17" s="220">
        <v>25512</v>
      </c>
      <c r="T17" s="218"/>
      <c r="U17" s="218" t="s">
        <v>82</v>
      </c>
      <c r="V17" s="218" t="s">
        <v>596</v>
      </c>
      <c r="W17" s="218" t="s">
        <v>597</v>
      </c>
      <c r="X17" s="218"/>
      <c r="Y17" s="218"/>
      <c r="Z17" s="218">
        <v>1</v>
      </c>
      <c r="AA17" s="218"/>
      <c r="AB17" s="218">
        <v>59</v>
      </c>
      <c r="AC17" s="221" t="s">
        <v>2689</v>
      </c>
      <c r="AD17" s="221" t="s">
        <v>2689</v>
      </c>
      <c r="AE17" s="221">
        <v>0</v>
      </c>
      <c r="AF17" s="221"/>
      <c r="AG17" s="221"/>
      <c r="AH17" s="221"/>
      <c r="AI17" s="221"/>
      <c r="AJ17" s="221"/>
      <c r="AK17" s="221" t="s">
        <v>5166</v>
      </c>
      <c r="AL17" s="221">
        <v>1</v>
      </c>
    </row>
    <row r="18" spans="1:38" hidden="1" x14ac:dyDescent="0.3">
      <c r="A18" s="226">
        <v>1672</v>
      </c>
      <c r="B18" s="203" t="s">
        <v>1217</v>
      </c>
      <c r="C18" s="203" t="s">
        <v>4623</v>
      </c>
      <c r="D18" s="203" t="s">
        <v>3199</v>
      </c>
      <c r="E18" s="203" t="s">
        <v>3488</v>
      </c>
      <c r="F18" s="203" t="s">
        <v>3187</v>
      </c>
      <c r="G18" s="203" t="s">
        <v>4746</v>
      </c>
      <c r="H18" s="203"/>
      <c r="I18" s="205" t="s">
        <v>12</v>
      </c>
      <c r="J18" s="203" t="s">
        <v>13</v>
      </c>
      <c r="K18" s="203" t="s">
        <v>14</v>
      </c>
      <c r="L18" s="203" t="s">
        <v>4615</v>
      </c>
      <c r="M18" s="203" t="s">
        <v>3217</v>
      </c>
      <c r="N18" s="203" t="s">
        <v>3205</v>
      </c>
      <c r="O18" s="203" t="s">
        <v>3199</v>
      </c>
      <c r="P18" s="203" t="s">
        <v>3192</v>
      </c>
      <c r="Q18" s="203" t="s">
        <v>3193</v>
      </c>
      <c r="R18" s="203" t="s">
        <v>3194</v>
      </c>
      <c r="S18" s="206">
        <v>25608</v>
      </c>
      <c r="T18" s="203">
        <v>1</v>
      </c>
      <c r="U18" s="203" t="s">
        <v>82</v>
      </c>
      <c r="V18" s="203" t="s">
        <v>5050</v>
      </c>
      <c r="W18" s="203" t="s">
        <v>5051</v>
      </c>
      <c r="X18" s="203"/>
      <c r="Y18" s="203"/>
      <c r="Z18" s="203">
        <v>1</v>
      </c>
      <c r="AA18" s="203"/>
      <c r="AB18" s="203">
        <v>524</v>
      </c>
      <c r="AC18" s="204" t="s">
        <v>2689</v>
      </c>
      <c r="AD18" s="204" t="s">
        <v>2689</v>
      </c>
      <c r="AE18" s="204">
        <v>0</v>
      </c>
      <c r="AF18" s="204"/>
      <c r="AG18" s="204"/>
      <c r="AH18" s="204"/>
      <c r="AI18" s="204"/>
      <c r="AJ18" s="204"/>
      <c r="AK18" s="204"/>
      <c r="AL18" s="204"/>
    </row>
    <row r="19" spans="1:38" s="232" customFormat="1" x14ac:dyDescent="0.3">
      <c r="A19" s="226">
        <v>1677</v>
      </c>
      <c r="B19" s="185" t="s">
        <v>1365</v>
      </c>
      <c r="C19" s="185" t="s">
        <v>3495</v>
      </c>
      <c r="D19" s="185" t="s">
        <v>478</v>
      </c>
      <c r="E19" s="185" t="s">
        <v>1366</v>
      </c>
      <c r="F19" s="185" t="s">
        <v>3187</v>
      </c>
      <c r="G19" s="185" t="s">
        <v>3496</v>
      </c>
      <c r="H19" s="185"/>
      <c r="I19" s="195" t="s">
        <v>12</v>
      </c>
      <c r="J19" s="185" t="s">
        <v>13</v>
      </c>
      <c r="K19" s="185" t="s">
        <v>14</v>
      </c>
      <c r="L19" s="185" t="s">
        <v>4615</v>
      </c>
      <c r="M19" s="185" t="s">
        <v>3190</v>
      </c>
      <c r="N19" s="185" t="s">
        <v>4332</v>
      </c>
      <c r="O19" s="185" t="s">
        <v>3201</v>
      </c>
      <c r="P19" s="185" t="s">
        <v>3192</v>
      </c>
      <c r="Q19" s="185" t="s">
        <v>3193</v>
      </c>
      <c r="R19" s="185" t="s">
        <v>3194</v>
      </c>
      <c r="S19" s="196">
        <v>25724</v>
      </c>
      <c r="T19" s="185"/>
      <c r="U19" s="185" t="s">
        <v>5</v>
      </c>
      <c r="V19" s="185" t="s">
        <v>3497</v>
      </c>
      <c r="W19" s="185" t="s">
        <v>1367</v>
      </c>
      <c r="X19" s="185">
        <v>1</v>
      </c>
      <c r="Y19" s="185">
        <v>1</v>
      </c>
      <c r="Z19" s="185"/>
      <c r="AA19" s="185"/>
      <c r="AB19" s="185">
        <v>104</v>
      </c>
      <c r="AC19" s="197" t="s">
        <v>2689</v>
      </c>
      <c r="AD19" s="197" t="s">
        <v>2689</v>
      </c>
      <c r="AE19" s="197">
        <v>1</v>
      </c>
      <c r="AF19" s="197"/>
      <c r="AG19" s="197"/>
      <c r="AH19" s="197">
        <v>1</v>
      </c>
      <c r="AI19" s="197"/>
      <c r="AJ19" s="197"/>
      <c r="AK19" s="197"/>
      <c r="AL19" s="197"/>
    </row>
    <row r="20" spans="1:38" hidden="1" x14ac:dyDescent="0.3">
      <c r="A20" s="226">
        <v>1678</v>
      </c>
      <c r="B20" s="185" t="s">
        <v>949</v>
      </c>
      <c r="C20" s="185" t="s">
        <v>4624</v>
      </c>
      <c r="D20" s="185" t="s">
        <v>3061</v>
      </c>
      <c r="E20" s="185" t="s">
        <v>950</v>
      </c>
      <c r="F20" s="185" t="s">
        <v>3187</v>
      </c>
      <c r="G20" s="185" t="s">
        <v>3498</v>
      </c>
      <c r="H20" s="185"/>
      <c r="I20" s="195" t="s">
        <v>12</v>
      </c>
      <c r="J20" s="185" t="s">
        <v>13</v>
      </c>
      <c r="K20" s="185" t="s">
        <v>14</v>
      </c>
      <c r="L20" s="185" t="s">
        <v>4615</v>
      </c>
      <c r="M20" s="185" t="s">
        <v>3190</v>
      </c>
      <c r="N20" s="185" t="s">
        <v>4332</v>
      </c>
      <c r="O20" s="185" t="s">
        <v>3201</v>
      </c>
      <c r="P20" s="185" t="s">
        <v>3192</v>
      </c>
      <c r="Q20" s="185" t="s">
        <v>3193</v>
      </c>
      <c r="R20" s="185" t="s">
        <v>3194</v>
      </c>
      <c r="S20" s="196">
        <v>25724</v>
      </c>
      <c r="T20" s="185"/>
      <c r="U20" s="185" t="s">
        <v>5</v>
      </c>
      <c r="V20" s="185" t="s">
        <v>951</v>
      </c>
      <c r="W20" s="185" t="s">
        <v>952</v>
      </c>
      <c r="X20" s="185"/>
      <c r="Y20" s="185">
        <v>1</v>
      </c>
      <c r="Z20" s="185"/>
      <c r="AA20" s="185"/>
      <c r="AB20" s="185">
        <v>124</v>
      </c>
      <c r="AC20" s="197" t="s">
        <v>2689</v>
      </c>
      <c r="AD20" s="197" t="s">
        <v>2689</v>
      </c>
      <c r="AE20" s="197">
        <v>1</v>
      </c>
      <c r="AF20" s="197"/>
      <c r="AG20" s="197"/>
      <c r="AH20" s="197"/>
      <c r="AI20" s="197">
        <v>1</v>
      </c>
      <c r="AJ20" s="197"/>
      <c r="AK20" s="197"/>
      <c r="AL20" s="197"/>
    </row>
    <row r="21" spans="1:38" x14ac:dyDescent="0.3">
      <c r="A21" s="226">
        <v>1679</v>
      </c>
      <c r="B21" s="198" t="s">
        <v>579</v>
      </c>
      <c r="C21" s="198" t="s">
        <v>3499</v>
      </c>
      <c r="D21" s="198" t="s">
        <v>478</v>
      </c>
      <c r="E21" s="198" t="s">
        <v>3500</v>
      </c>
      <c r="F21" s="198" t="s">
        <v>3187</v>
      </c>
      <c r="G21" s="198" t="s">
        <v>3501</v>
      </c>
      <c r="H21" s="198"/>
      <c r="I21" s="199" t="s">
        <v>12</v>
      </c>
      <c r="J21" s="198" t="s">
        <v>13</v>
      </c>
      <c r="K21" s="198" t="s">
        <v>14</v>
      </c>
      <c r="L21" s="198" t="s">
        <v>4615</v>
      </c>
      <c r="M21" s="198" t="s">
        <v>3190</v>
      </c>
      <c r="N21" s="198" t="s">
        <v>4332</v>
      </c>
      <c r="O21" s="198" t="s">
        <v>3201</v>
      </c>
      <c r="P21" s="198" t="s">
        <v>3192</v>
      </c>
      <c r="Q21" s="198" t="s">
        <v>3193</v>
      </c>
      <c r="R21" s="198" t="s">
        <v>3194</v>
      </c>
      <c r="S21" s="200">
        <v>25724</v>
      </c>
      <c r="T21" s="198"/>
      <c r="U21" s="198" t="s">
        <v>5</v>
      </c>
      <c r="V21" s="198" t="s">
        <v>580</v>
      </c>
      <c r="W21" s="198" t="s">
        <v>581</v>
      </c>
      <c r="X21" s="198">
        <v>1</v>
      </c>
      <c r="Y21" s="198">
        <v>1</v>
      </c>
      <c r="Z21" s="198"/>
      <c r="AA21" s="198"/>
      <c r="AB21" s="198">
        <v>123</v>
      </c>
      <c r="AC21" s="201" t="s">
        <v>2689</v>
      </c>
      <c r="AD21" s="201" t="s">
        <v>2689</v>
      </c>
      <c r="AE21" s="201">
        <v>0</v>
      </c>
      <c r="AF21" s="201"/>
      <c r="AG21" s="201"/>
      <c r="AH21" s="201"/>
      <c r="AI21" s="201"/>
      <c r="AJ21" s="201"/>
      <c r="AK21" s="201"/>
      <c r="AL21" s="201"/>
    </row>
    <row r="22" spans="1:38" hidden="1" x14ac:dyDescent="0.3">
      <c r="A22" s="226">
        <v>1680</v>
      </c>
      <c r="B22" s="185" t="s">
        <v>563</v>
      </c>
      <c r="C22" s="185" t="s">
        <v>4625</v>
      </c>
      <c r="D22" s="185" t="s">
        <v>3199</v>
      </c>
      <c r="E22" s="185" t="s">
        <v>564</v>
      </c>
      <c r="F22" s="185" t="s">
        <v>3187</v>
      </c>
      <c r="G22" s="185" t="s">
        <v>4747</v>
      </c>
      <c r="H22" s="185" t="s">
        <v>3502</v>
      </c>
      <c r="I22" s="195" t="s">
        <v>559</v>
      </c>
      <c r="J22" s="185" t="s">
        <v>13</v>
      </c>
      <c r="K22" s="185" t="s">
        <v>14</v>
      </c>
      <c r="L22" s="185" t="s">
        <v>4615</v>
      </c>
      <c r="M22" s="185" t="s">
        <v>3190</v>
      </c>
      <c r="N22" s="185" t="s">
        <v>4332</v>
      </c>
      <c r="O22" s="185" t="s">
        <v>3199</v>
      </c>
      <c r="P22" s="185" t="s">
        <v>3192</v>
      </c>
      <c r="Q22" s="185" t="s">
        <v>3193</v>
      </c>
      <c r="R22" s="185" t="s">
        <v>3194</v>
      </c>
      <c r="S22" s="196">
        <v>26022</v>
      </c>
      <c r="T22" s="185"/>
      <c r="U22" s="185" t="s">
        <v>82</v>
      </c>
      <c r="V22" s="185" t="s">
        <v>565</v>
      </c>
      <c r="W22" s="185" t="s">
        <v>566</v>
      </c>
      <c r="X22" s="185"/>
      <c r="Y22" s="185"/>
      <c r="Z22" s="185">
        <v>1</v>
      </c>
      <c r="AA22" s="185"/>
      <c r="AB22" s="185">
        <v>571</v>
      </c>
      <c r="AC22" s="197" t="s">
        <v>2689</v>
      </c>
      <c r="AD22" s="197" t="s">
        <v>2689</v>
      </c>
      <c r="AE22" s="197">
        <v>1</v>
      </c>
      <c r="AF22" s="197"/>
      <c r="AG22" s="197">
        <v>1</v>
      </c>
      <c r="AH22" s="197"/>
      <c r="AI22" s="197"/>
      <c r="AJ22" s="197"/>
      <c r="AK22" s="197"/>
      <c r="AL22" s="197"/>
    </row>
    <row r="23" spans="1:38" hidden="1" x14ac:dyDescent="0.3">
      <c r="A23" s="226">
        <v>1687</v>
      </c>
      <c r="B23" s="198" t="s">
        <v>551</v>
      </c>
      <c r="C23" s="198" t="s">
        <v>4626</v>
      </c>
      <c r="D23" s="198" t="s">
        <v>3061</v>
      </c>
      <c r="E23" s="198" t="s">
        <v>3509</v>
      </c>
      <c r="F23" s="198" t="s">
        <v>3187</v>
      </c>
      <c r="G23" s="198" t="s">
        <v>4706</v>
      </c>
      <c r="H23" s="198"/>
      <c r="I23" s="199" t="s">
        <v>12</v>
      </c>
      <c r="J23" s="198" t="s">
        <v>13</v>
      </c>
      <c r="K23" s="198" t="s">
        <v>14</v>
      </c>
      <c r="L23" s="198" t="s">
        <v>4615</v>
      </c>
      <c r="M23" s="198" t="s">
        <v>3190</v>
      </c>
      <c r="N23" s="198" t="s">
        <v>4332</v>
      </c>
      <c r="O23" s="198" t="s">
        <v>3201</v>
      </c>
      <c r="P23" s="198" t="s">
        <v>3192</v>
      </c>
      <c r="Q23" s="198" t="s">
        <v>3193</v>
      </c>
      <c r="R23" s="198" t="s">
        <v>3194</v>
      </c>
      <c r="S23" s="200">
        <v>26102</v>
      </c>
      <c r="T23" s="198"/>
      <c r="U23" s="198" t="s">
        <v>5</v>
      </c>
      <c r="V23" s="198" t="s">
        <v>552</v>
      </c>
      <c r="W23" s="198" t="s">
        <v>553</v>
      </c>
      <c r="X23" s="198"/>
      <c r="Y23" s="198">
        <v>1</v>
      </c>
      <c r="Z23" s="198"/>
      <c r="AA23" s="198"/>
      <c r="AB23" s="198">
        <v>235</v>
      </c>
      <c r="AC23" s="201" t="s">
        <v>2689</v>
      </c>
      <c r="AD23" s="201" t="s">
        <v>2689</v>
      </c>
      <c r="AE23" s="201">
        <v>0</v>
      </c>
      <c r="AF23" s="201"/>
      <c r="AG23" s="201"/>
      <c r="AH23" s="201"/>
      <c r="AI23" s="201"/>
      <c r="AJ23" s="201"/>
      <c r="AK23" s="201"/>
      <c r="AL23" s="201"/>
    </row>
    <row r="24" spans="1:38" hidden="1" x14ac:dyDescent="0.3">
      <c r="A24" s="226">
        <v>1696</v>
      </c>
      <c r="B24" s="185" t="s">
        <v>131</v>
      </c>
      <c r="C24" s="185" t="s">
        <v>5052</v>
      </c>
      <c r="D24" s="185" t="s">
        <v>3061</v>
      </c>
      <c r="E24" s="185" t="s">
        <v>5053</v>
      </c>
      <c r="F24" s="185" t="s">
        <v>3187</v>
      </c>
      <c r="G24" s="185" t="s">
        <v>4309</v>
      </c>
      <c r="H24" s="185"/>
      <c r="I24" s="195" t="s">
        <v>110</v>
      </c>
      <c r="J24" s="185" t="s">
        <v>13</v>
      </c>
      <c r="K24" s="185" t="s">
        <v>14</v>
      </c>
      <c r="L24" s="185" t="s">
        <v>4615</v>
      </c>
      <c r="M24" s="185" t="s">
        <v>3190</v>
      </c>
      <c r="N24" s="185" t="s">
        <v>4332</v>
      </c>
      <c r="O24" s="185" t="s">
        <v>3201</v>
      </c>
      <c r="P24" s="185" t="s">
        <v>3192</v>
      </c>
      <c r="Q24" s="185" t="s">
        <v>3193</v>
      </c>
      <c r="R24" s="185" t="s">
        <v>3194</v>
      </c>
      <c r="S24" s="196">
        <v>27542</v>
      </c>
      <c r="T24" s="185">
        <v>1</v>
      </c>
      <c r="U24" s="185" t="s">
        <v>5</v>
      </c>
      <c r="V24" s="185" t="s">
        <v>132</v>
      </c>
      <c r="W24" s="185" t="s">
        <v>133</v>
      </c>
      <c r="X24" s="185"/>
      <c r="Y24" s="185">
        <v>1</v>
      </c>
      <c r="Z24" s="185"/>
      <c r="AA24" s="185"/>
      <c r="AB24" s="185">
        <v>107</v>
      </c>
      <c r="AC24" s="197" t="s">
        <v>2689</v>
      </c>
      <c r="AD24" s="197" t="s">
        <v>2689</v>
      </c>
      <c r="AE24" s="151">
        <v>1</v>
      </c>
      <c r="AF24" s="197"/>
      <c r="AG24" s="197"/>
      <c r="AH24" s="197"/>
      <c r="AI24" s="151">
        <v>1</v>
      </c>
      <c r="AJ24" s="197"/>
      <c r="AK24" s="197"/>
      <c r="AL24" s="197"/>
    </row>
    <row r="25" spans="1:38" hidden="1" x14ac:dyDescent="0.3">
      <c r="A25" s="226">
        <v>1706</v>
      </c>
      <c r="B25" s="185" t="s">
        <v>788</v>
      </c>
      <c r="C25" s="185" t="s">
        <v>4627</v>
      </c>
      <c r="D25" s="185" t="s">
        <v>3061</v>
      </c>
      <c r="E25" s="185" t="s">
        <v>3533</v>
      </c>
      <c r="F25" s="185" t="s">
        <v>3187</v>
      </c>
      <c r="G25" s="185" t="s">
        <v>3534</v>
      </c>
      <c r="H25" s="185"/>
      <c r="I25" s="195" t="s">
        <v>110</v>
      </c>
      <c r="J25" s="185" t="s">
        <v>13</v>
      </c>
      <c r="K25" s="185" t="s">
        <v>14</v>
      </c>
      <c r="L25" s="185" t="s">
        <v>4615</v>
      </c>
      <c r="M25" s="185" t="s">
        <v>3190</v>
      </c>
      <c r="N25" s="185" t="s">
        <v>4332</v>
      </c>
      <c r="O25" s="185" t="s">
        <v>3201</v>
      </c>
      <c r="P25" s="185" t="s">
        <v>3192</v>
      </c>
      <c r="Q25" s="185" t="s">
        <v>3193</v>
      </c>
      <c r="R25" s="185" t="s">
        <v>3194</v>
      </c>
      <c r="S25" s="196">
        <v>32021</v>
      </c>
      <c r="T25" s="185"/>
      <c r="U25" s="185" t="s">
        <v>5</v>
      </c>
      <c r="V25" s="185" t="s">
        <v>789</v>
      </c>
      <c r="W25" s="185" t="s">
        <v>790</v>
      </c>
      <c r="X25" s="185"/>
      <c r="Y25" s="185">
        <v>1</v>
      </c>
      <c r="Z25" s="185"/>
      <c r="AA25" s="185"/>
      <c r="AB25" s="185">
        <v>293</v>
      </c>
      <c r="AC25" s="197" t="s">
        <v>2689</v>
      </c>
      <c r="AD25" s="197" t="s">
        <v>2689</v>
      </c>
      <c r="AE25" s="151">
        <v>1</v>
      </c>
      <c r="AF25" s="197"/>
      <c r="AG25" s="197"/>
      <c r="AH25" s="151">
        <v>1</v>
      </c>
      <c r="AI25" s="197"/>
      <c r="AJ25" s="197"/>
      <c r="AK25" s="197"/>
      <c r="AL25" s="197"/>
    </row>
    <row r="26" spans="1:38" hidden="1" x14ac:dyDescent="0.3">
      <c r="A26" s="226">
        <v>1708</v>
      </c>
      <c r="B26" s="207" t="s">
        <v>128</v>
      </c>
      <c r="C26" s="207" t="s">
        <v>5071</v>
      </c>
      <c r="D26" s="207" t="s">
        <v>3061</v>
      </c>
      <c r="E26" s="207" t="s">
        <v>113</v>
      </c>
      <c r="F26" s="207" t="s">
        <v>3187</v>
      </c>
      <c r="G26" s="207" t="s">
        <v>3538</v>
      </c>
      <c r="H26" s="207"/>
      <c r="I26" s="208" t="s">
        <v>12</v>
      </c>
      <c r="J26" s="207" t="s">
        <v>13</v>
      </c>
      <c r="K26" s="207" t="s">
        <v>14</v>
      </c>
      <c r="L26" s="207" t="s">
        <v>4615</v>
      </c>
      <c r="M26" s="207" t="s">
        <v>3190</v>
      </c>
      <c r="N26" s="207" t="s">
        <v>4332</v>
      </c>
      <c r="O26" s="207" t="s">
        <v>3201</v>
      </c>
      <c r="P26" s="207" t="s">
        <v>3192</v>
      </c>
      <c r="Q26" s="207" t="s">
        <v>3193</v>
      </c>
      <c r="R26" s="207" t="s">
        <v>3194</v>
      </c>
      <c r="S26" s="209">
        <v>32387</v>
      </c>
      <c r="T26" s="207">
        <v>1</v>
      </c>
      <c r="U26" s="207" t="s">
        <v>5</v>
      </c>
      <c r="V26" s="207" t="s">
        <v>129</v>
      </c>
      <c r="W26" s="207" t="s">
        <v>115</v>
      </c>
      <c r="X26" s="207"/>
      <c r="Y26" s="207">
        <v>1</v>
      </c>
      <c r="Z26" s="207"/>
      <c r="AA26" s="207"/>
      <c r="AB26" s="207">
        <v>165</v>
      </c>
      <c r="AC26" s="210" t="s">
        <v>2689</v>
      </c>
      <c r="AD26" s="210" t="s">
        <v>2689</v>
      </c>
      <c r="AE26" s="210">
        <v>1</v>
      </c>
      <c r="AF26" s="210"/>
      <c r="AG26" s="210"/>
      <c r="AH26" s="210">
        <v>1</v>
      </c>
      <c r="AI26" s="210"/>
      <c r="AJ26" s="210"/>
      <c r="AK26" s="210"/>
      <c r="AL26" s="210"/>
    </row>
    <row r="27" spans="1:38" hidden="1" x14ac:dyDescent="0.3">
      <c r="A27" s="226">
        <v>1712</v>
      </c>
      <c r="B27" s="185" t="s">
        <v>556</v>
      </c>
      <c r="C27" s="185" t="s">
        <v>4628</v>
      </c>
      <c r="D27" s="185" t="s">
        <v>3547</v>
      </c>
      <c r="E27" s="185" t="s">
        <v>557</v>
      </c>
      <c r="F27" s="185" t="s">
        <v>3187</v>
      </c>
      <c r="G27" s="185" t="s">
        <v>4724</v>
      </c>
      <c r="H27" s="185" t="s">
        <v>3548</v>
      </c>
      <c r="I27" s="195" t="s">
        <v>559</v>
      </c>
      <c r="J27" s="185" t="s">
        <v>13</v>
      </c>
      <c r="K27" s="185" t="s">
        <v>14</v>
      </c>
      <c r="L27" s="185" t="s">
        <v>4615</v>
      </c>
      <c r="M27" s="185" t="s">
        <v>3190</v>
      </c>
      <c r="N27" s="185" t="s">
        <v>4332</v>
      </c>
      <c r="O27" s="185" t="s">
        <v>3363</v>
      </c>
      <c r="P27" s="185" t="s">
        <v>3192</v>
      </c>
      <c r="Q27" s="185" t="s">
        <v>3193</v>
      </c>
      <c r="R27" s="185" t="s">
        <v>3194</v>
      </c>
      <c r="S27" s="196">
        <v>34213</v>
      </c>
      <c r="T27" s="185"/>
      <c r="U27" s="185" t="s">
        <v>184</v>
      </c>
      <c r="V27" s="185" t="s">
        <v>558</v>
      </c>
      <c r="W27" s="185" t="s">
        <v>560</v>
      </c>
      <c r="X27" s="185"/>
      <c r="Y27" s="185"/>
      <c r="Z27" s="185"/>
      <c r="AA27" s="185">
        <v>1</v>
      </c>
      <c r="AB27" s="185">
        <v>1265</v>
      </c>
      <c r="AC27" s="197" t="s">
        <v>2689</v>
      </c>
      <c r="AD27" s="197" t="s">
        <v>2689</v>
      </c>
      <c r="AE27" s="197">
        <v>1</v>
      </c>
      <c r="AF27" s="197"/>
      <c r="AG27" s="197"/>
      <c r="AH27" s="197">
        <v>1</v>
      </c>
      <c r="AI27" s="197"/>
      <c r="AJ27" s="197"/>
      <c r="AK27" s="197"/>
      <c r="AL27" s="197"/>
    </row>
    <row r="28" spans="1:38" x14ac:dyDescent="0.3">
      <c r="A28" s="226">
        <v>1713</v>
      </c>
      <c r="B28" s="198" t="s">
        <v>207</v>
      </c>
      <c r="C28" s="198" t="s">
        <v>3549</v>
      </c>
      <c r="D28" s="198" t="s">
        <v>3186</v>
      </c>
      <c r="E28" s="198" t="s">
        <v>3550</v>
      </c>
      <c r="F28" s="198" t="s">
        <v>3187</v>
      </c>
      <c r="G28" s="198" t="s">
        <v>4748</v>
      </c>
      <c r="H28" s="198"/>
      <c r="I28" s="199" t="s">
        <v>110</v>
      </c>
      <c r="J28" s="198" t="s">
        <v>13</v>
      </c>
      <c r="K28" s="198" t="s">
        <v>14</v>
      </c>
      <c r="L28" s="198" t="s">
        <v>4615</v>
      </c>
      <c r="M28" s="198" t="s">
        <v>3190</v>
      </c>
      <c r="N28" s="198" t="s">
        <v>4332</v>
      </c>
      <c r="O28" s="198" t="s">
        <v>3191</v>
      </c>
      <c r="P28" s="198" t="s">
        <v>3192</v>
      </c>
      <c r="Q28" s="198" t="s">
        <v>3193</v>
      </c>
      <c r="R28" s="198" t="s">
        <v>3194</v>
      </c>
      <c r="S28" s="200">
        <v>34213</v>
      </c>
      <c r="T28" s="198"/>
      <c r="U28" s="198" t="s">
        <v>19</v>
      </c>
      <c r="V28" s="198" t="s">
        <v>208</v>
      </c>
      <c r="W28" s="198" t="s">
        <v>209</v>
      </c>
      <c r="X28" s="198">
        <v>1</v>
      </c>
      <c r="Y28" s="198"/>
      <c r="Z28" s="198"/>
      <c r="AA28" s="198"/>
      <c r="AB28" s="198">
        <v>104</v>
      </c>
      <c r="AC28" s="201" t="s">
        <v>2689</v>
      </c>
      <c r="AD28" s="201" t="s">
        <v>2689</v>
      </c>
      <c r="AE28" s="201">
        <v>0</v>
      </c>
      <c r="AF28" s="201"/>
      <c r="AG28" s="201"/>
      <c r="AH28" s="201"/>
      <c r="AI28" s="201"/>
      <c r="AJ28" s="201"/>
      <c r="AK28" s="201"/>
      <c r="AL28" s="201"/>
    </row>
    <row r="29" spans="1:38" x14ac:dyDescent="0.3">
      <c r="A29" s="226">
        <v>1716</v>
      </c>
      <c r="B29" s="198" t="s">
        <v>554</v>
      </c>
      <c r="C29" s="198" t="s">
        <v>3553</v>
      </c>
      <c r="D29" s="198" t="s">
        <v>3186</v>
      </c>
      <c r="E29" s="198" t="s">
        <v>3509</v>
      </c>
      <c r="F29" s="198" t="s">
        <v>3187</v>
      </c>
      <c r="G29" s="198" t="s">
        <v>4706</v>
      </c>
      <c r="H29" s="198"/>
      <c r="I29" s="199" t="s">
        <v>110</v>
      </c>
      <c r="J29" s="198" t="s">
        <v>13</v>
      </c>
      <c r="K29" s="198" t="s">
        <v>14</v>
      </c>
      <c r="L29" s="198" t="s">
        <v>4615</v>
      </c>
      <c r="M29" s="198" t="s">
        <v>3190</v>
      </c>
      <c r="N29" s="198" t="s">
        <v>4332</v>
      </c>
      <c r="O29" s="198" t="s">
        <v>3191</v>
      </c>
      <c r="P29" s="198" t="s">
        <v>3192</v>
      </c>
      <c r="Q29" s="198" t="s">
        <v>3193</v>
      </c>
      <c r="R29" s="198" t="s">
        <v>3194</v>
      </c>
      <c r="S29" s="200">
        <v>36404</v>
      </c>
      <c r="T29" s="198"/>
      <c r="U29" s="198" t="s">
        <v>19</v>
      </c>
      <c r="V29" s="198" t="s">
        <v>555</v>
      </c>
      <c r="W29" s="198" t="s">
        <v>553</v>
      </c>
      <c r="X29" s="198">
        <v>1</v>
      </c>
      <c r="Y29" s="198"/>
      <c r="Z29" s="198"/>
      <c r="AA29" s="198"/>
      <c r="AB29" s="198">
        <v>136</v>
      </c>
      <c r="AC29" s="201" t="s">
        <v>2689</v>
      </c>
      <c r="AD29" s="201" t="s">
        <v>2689</v>
      </c>
      <c r="AE29" s="201">
        <v>0</v>
      </c>
      <c r="AF29" s="201"/>
      <c r="AG29" s="201"/>
      <c r="AH29" s="201"/>
      <c r="AI29" s="201"/>
      <c r="AJ29" s="201"/>
      <c r="AK29" s="201"/>
      <c r="AL29" s="201"/>
    </row>
    <row r="30" spans="1:38" x14ac:dyDescent="0.3">
      <c r="A30" s="226">
        <v>1723</v>
      </c>
      <c r="B30" s="185" t="s">
        <v>999</v>
      </c>
      <c r="C30" s="185" t="s">
        <v>4629</v>
      </c>
      <c r="D30" s="185" t="s">
        <v>478</v>
      </c>
      <c r="E30" s="185" t="s">
        <v>1000</v>
      </c>
      <c r="F30" s="185" t="s">
        <v>3187</v>
      </c>
      <c r="G30" s="185" t="s">
        <v>3558</v>
      </c>
      <c r="H30" s="185"/>
      <c r="I30" s="195" t="s">
        <v>12</v>
      </c>
      <c r="J30" s="185" t="s">
        <v>13</v>
      </c>
      <c r="K30" s="185" t="s">
        <v>14</v>
      </c>
      <c r="L30" s="185" t="s">
        <v>4615</v>
      </c>
      <c r="M30" s="185" t="s">
        <v>3190</v>
      </c>
      <c r="N30" s="185" t="s">
        <v>4332</v>
      </c>
      <c r="O30" s="185" t="s">
        <v>3201</v>
      </c>
      <c r="P30" s="185" t="s">
        <v>3192</v>
      </c>
      <c r="Q30" s="185" t="s">
        <v>3193</v>
      </c>
      <c r="R30" s="185" t="s">
        <v>3194</v>
      </c>
      <c r="S30" s="196">
        <v>39326</v>
      </c>
      <c r="T30" s="185"/>
      <c r="U30" s="185" t="s">
        <v>5</v>
      </c>
      <c r="V30" s="185" t="s">
        <v>1001</v>
      </c>
      <c r="W30" s="185" t="s">
        <v>1002</v>
      </c>
      <c r="X30" s="185">
        <v>1</v>
      </c>
      <c r="Y30" s="185">
        <v>1</v>
      </c>
      <c r="Z30" s="185"/>
      <c r="AA30" s="185"/>
      <c r="AB30" s="185">
        <v>229</v>
      </c>
      <c r="AC30" s="197" t="s">
        <v>2689</v>
      </c>
      <c r="AD30" s="197" t="s">
        <v>2689</v>
      </c>
      <c r="AE30" s="197">
        <v>1</v>
      </c>
      <c r="AF30" s="197"/>
      <c r="AG30" s="197"/>
      <c r="AH30" s="197">
        <v>1</v>
      </c>
      <c r="AI30" s="197"/>
      <c r="AJ30" s="197"/>
      <c r="AK30" s="197"/>
      <c r="AL30" s="197"/>
    </row>
    <row r="31" spans="1:38" hidden="1" x14ac:dyDescent="0.3">
      <c r="A31" s="226">
        <v>1725</v>
      </c>
      <c r="B31" s="218" t="s">
        <v>3562</v>
      </c>
      <c r="C31" s="218" t="s">
        <v>4974</v>
      </c>
      <c r="D31" s="218" t="s">
        <v>3563</v>
      </c>
      <c r="E31" s="218" t="s">
        <v>3564</v>
      </c>
      <c r="F31" s="218" t="s">
        <v>4301</v>
      </c>
      <c r="G31" s="218" t="s">
        <v>4725</v>
      </c>
      <c r="H31" s="218"/>
      <c r="I31" s="219" t="s">
        <v>216</v>
      </c>
      <c r="J31" s="218" t="s">
        <v>13</v>
      </c>
      <c r="K31" s="218" t="s">
        <v>14</v>
      </c>
      <c r="L31" s="218" t="s">
        <v>4615</v>
      </c>
      <c r="M31" s="218" t="s">
        <v>3190</v>
      </c>
      <c r="N31" s="218" t="s">
        <v>4332</v>
      </c>
      <c r="O31" s="218" t="s">
        <v>3354</v>
      </c>
      <c r="P31" s="218" t="s">
        <v>3192</v>
      </c>
      <c r="Q31" s="218" t="s">
        <v>3193</v>
      </c>
      <c r="R31" s="218" t="s">
        <v>3194</v>
      </c>
      <c r="S31" s="220">
        <v>40292</v>
      </c>
      <c r="T31" s="218"/>
      <c r="U31" s="218" t="s">
        <v>184</v>
      </c>
      <c r="V31" s="218" t="s">
        <v>219</v>
      </c>
      <c r="W31" s="218" t="s">
        <v>217</v>
      </c>
      <c r="X31" s="218"/>
      <c r="Y31" s="218"/>
      <c r="Z31" s="218"/>
      <c r="AA31" s="218">
        <v>1</v>
      </c>
      <c r="AB31" s="218">
        <v>53</v>
      </c>
      <c r="AC31" s="221" t="s">
        <v>2689</v>
      </c>
      <c r="AD31" s="221" t="s">
        <v>2689</v>
      </c>
      <c r="AE31" s="221">
        <v>1</v>
      </c>
      <c r="AF31" s="221"/>
      <c r="AG31" s="221">
        <v>1</v>
      </c>
      <c r="AH31" s="221"/>
      <c r="AI31" s="221"/>
      <c r="AJ31" s="221"/>
      <c r="AK31" s="221" t="s">
        <v>5174</v>
      </c>
      <c r="AL31" s="221">
        <v>1</v>
      </c>
    </row>
    <row r="32" spans="1:38" hidden="1" x14ac:dyDescent="0.3">
      <c r="A32" s="226">
        <v>1739</v>
      </c>
      <c r="B32" s="185" t="s">
        <v>201</v>
      </c>
      <c r="C32" s="185" t="s">
        <v>4630</v>
      </c>
      <c r="D32" s="185" t="s">
        <v>3589</v>
      </c>
      <c r="E32" s="185" t="s">
        <v>3590</v>
      </c>
      <c r="F32" s="185" t="s">
        <v>4301</v>
      </c>
      <c r="G32" s="185" t="s">
        <v>4726</v>
      </c>
      <c r="H32" s="185"/>
      <c r="I32" s="195" t="s">
        <v>12</v>
      </c>
      <c r="J32" s="185" t="s">
        <v>13</v>
      </c>
      <c r="K32" s="185" t="s">
        <v>14</v>
      </c>
      <c r="L32" s="185" t="s">
        <v>4615</v>
      </c>
      <c r="M32" s="185" t="s">
        <v>3190</v>
      </c>
      <c r="N32" s="185" t="s">
        <v>4332</v>
      </c>
      <c r="O32" s="185" t="s">
        <v>3254</v>
      </c>
      <c r="P32" s="185" t="s">
        <v>3192</v>
      </c>
      <c r="Q32" s="185" t="s">
        <v>3193</v>
      </c>
      <c r="R32" s="185" t="s">
        <v>3194</v>
      </c>
      <c r="S32" s="196">
        <v>24544</v>
      </c>
      <c r="T32" s="185"/>
      <c r="U32" s="185" t="s">
        <v>184</v>
      </c>
      <c r="V32" s="185" t="s">
        <v>202</v>
      </c>
      <c r="W32" s="185" t="s">
        <v>203</v>
      </c>
      <c r="X32" s="185"/>
      <c r="Y32" s="185"/>
      <c r="Z32" s="185"/>
      <c r="AA32" s="185">
        <v>1</v>
      </c>
      <c r="AB32" s="185">
        <v>266</v>
      </c>
      <c r="AC32" s="197" t="s">
        <v>2689</v>
      </c>
      <c r="AD32" s="197" t="s">
        <v>2689</v>
      </c>
      <c r="AE32" s="197">
        <v>1</v>
      </c>
      <c r="AF32" s="197">
        <v>1</v>
      </c>
      <c r="AG32" s="197"/>
      <c r="AH32" s="197"/>
      <c r="AI32" s="197"/>
      <c r="AJ32" s="197"/>
      <c r="AK32" s="197"/>
      <c r="AL32" s="197"/>
    </row>
    <row r="33" spans="1:38" hidden="1" x14ac:dyDescent="0.3">
      <c r="A33" s="226">
        <v>1742</v>
      </c>
      <c r="B33" s="198" t="s">
        <v>1239</v>
      </c>
      <c r="C33" s="198" t="s">
        <v>4631</v>
      </c>
      <c r="D33" s="198" t="s">
        <v>3199</v>
      </c>
      <c r="E33" s="198" t="s">
        <v>1240</v>
      </c>
      <c r="F33" s="198" t="s">
        <v>3187</v>
      </c>
      <c r="G33" s="198" t="s">
        <v>4749</v>
      </c>
      <c r="H33" s="198" t="s">
        <v>1242</v>
      </c>
      <c r="I33" s="199" t="s">
        <v>1041</v>
      </c>
      <c r="J33" s="198" t="s">
        <v>13</v>
      </c>
      <c r="K33" s="198" t="s">
        <v>14</v>
      </c>
      <c r="L33" s="198" t="s">
        <v>4615</v>
      </c>
      <c r="M33" s="198" t="s">
        <v>3190</v>
      </c>
      <c r="N33" s="198" t="s">
        <v>4332</v>
      </c>
      <c r="O33" s="198" t="s">
        <v>3199</v>
      </c>
      <c r="P33" s="198" t="s">
        <v>3192</v>
      </c>
      <c r="Q33" s="198" t="s">
        <v>3193</v>
      </c>
      <c r="R33" s="198" t="s">
        <v>3194</v>
      </c>
      <c r="S33" s="200">
        <v>24706</v>
      </c>
      <c r="T33" s="198"/>
      <c r="U33" s="198" t="s">
        <v>82</v>
      </c>
      <c r="V33" s="198" t="s">
        <v>1241</v>
      </c>
      <c r="W33" s="198" t="s">
        <v>1243</v>
      </c>
      <c r="X33" s="198"/>
      <c r="Y33" s="198"/>
      <c r="Z33" s="198">
        <v>1</v>
      </c>
      <c r="AA33" s="198"/>
      <c r="AB33" s="198">
        <v>606</v>
      </c>
      <c r="AC33" s="201" t="s">
        <v>2689</v>
      </c>
      <c r="AD33" s="201" t="s">
        <v>2689</v>
      </c>
      <c r="AE33" s="201">
        <v>0</v>
      </c>
      <c r="AF33" s="201"/>
      <c r="AG33" s="201"/>
      <c r="AH33" s="201"/>
      <c r="AI33" s="201"/>
      <c r="AJ33" s="201"/>
      <c r="AK33" s="201"/>
      <c r="AL33" s="201"/>
    </row>
    <row r="34" spans="1:38" x14ac:dyDescent="0.3">
      <c r="A34" s="226">
        <v>1770</v>
      </c>
      <c r="B34" s="185" t="s">
        <v>145</v>
      </c>
      <c r="C34" s="185" t="s">
        <v>3657</v>
      </c>
      <c r="D34" s="185" t="s">
        <v>3186</v>
      </c>
      <c r="E34" s="185" t="s">
        <v>146</v>
      </c>
      <c r="F34" s="185" t="s">
        <v>3187</v>
      </c>
      <c r="G34" s="185" t="s">
        <v>3658</v>
      </c>
      <c r="H34" s="185"/>
      <c r="I34" s="195" t="s">
        <v>12</v>
      </c>
      <c r="J34" s="185" t="s">
        <v>13</v>
      </c>
      <c r="K34" s="185" t="s">
        <v>14</v>
      </c>
      <c r="L34" s="185" t="s">
        <v>4615</v>
      </c>
      <c r="M34" s="185" t="s">
        <v>3190</v>
      </c>
      <c r="N34" s="185" t="s">
        <v>4332</v>
      </c>
      <c r="O34" s="185" t="s">
        <v>3191</v>
      </c>
      <c r="P34" s="185" t="s">
        <v>3192</v>
      </c>
      <c r="Q34" s="185" t="s">
        <v>3193</v>
      </c>
      <c r="R34" s="185" t="s">
        <v>3194</v>
      </c>
      <c r="S34" s="196">
        <v>24755</v>
      </c>
      <c r="T34" s="185">
        <v>1</v>
      </c>
      <c r="U34" s="185" t="s">
        <v>5</v>
      </c>
      <c r="V34" s="185" t="s">
        <v>5054</v>
      </c>
      <c r="W34" s="185" t="s">
        <v>586</v>
      </c>
      <c r="X34" s="185">
        <v>1</v>
      </c>
      <c r="Y34" s="185"/>
      <c r="Z34" s="185"/>
      <c r="AA34" s="185"/>
      <c r="AB34" s="185">
        <v>62</v>
      </c>
      <c r="AC34" s="197" t="s">
        <v>2689</v>
      </c>
      <c r="AD34" s="197" t="s">
        <v>2689</v>
      </c>
      <c r="AE34" s="197">
        <v>1</v>
      </c>
      <c r="AF34" s="197"/>
      <c r="AG34" s="197">
        <v>1</v>
      </c>
      <c r="AH34" s="197"/>
      <c r="AI34" s="197"/>
      <c r="AJ34" s="197"/>
      <c r="AK34" s="197"/>
      <c r="AL34" s="197"/>
    </row>
    <row r="35" spans="1:38" s="232" customFormat="1" x14ac:dyDescent="0.3">
      <c r="A35" s="226">
        <v>1771</v>
      </c>
      <c r="B35" s="185" t="s">
        <v>1232</v>
      </c>
      <c r="C35" s="185" t="s">
        <v>3659</v>
      </c>
      <c r="D35" s="185" t="s">
        <v>3186</v>
      </c>
      <c r="E35" s="185" t="s">
        <v>1229</v>
      </c>
      <c r="F35" s="185" t="s">
        <v>3187</v>
      </c>
      <c r="G35" s="185" t="s">
        <v>3660</v>
      </c>
      <c r="H35" s="185"/>
      <c r="I35" s="195" t="s">
        <v>110</v>
      </c>
      <c r="J35" s="185" t="s">
        <v>13</v>
      </c>
      <c r="K35" s="185" t="s">
        <v>14</v>
      </c>
      <c r="L35" s="185" t="s">
        <v>4615</v>
      </c>
      <c r="M35" s="185" t="s">
        <v>3190</v>
      </c>
      <c r="N35" s="185" t="s">
        <v>4332</v>
      </c>
      <c r="O35" s="185" t="s">
        <v>3191</v>
      </c>
      <c r="P35" s="185" t="s">
        <v>3192</v>
      </c>
      <c r="Q35" s="185" t="s">
        <v>3193</v>
      </c>
      <c r="R35" s="185" t="s">
        <v>3194</v>
      </c>
      <c r="S35" s="196">
        <v>24756</v>
      </c>
      <c r="T35" s="185">
        <v>1</v>
      </c>
      <c r="U35" s="185" t="s">
        <v>19</v>
      </c>
      <c r="V35" s="185" t="s">
        <v>5055</v>
      </c>
      <c r="W35" s="185" t="s">
        <v>1231</v>
      </c>
      <c r="X35" s="185">
        <v>1</v>
      </c>
      <c r="Y35" s="185"/>
      <c r="Z35" s="185"/>
      <c r="AA35" s="185"/>
      <c r="AB35" s="185">
        <v>72</v>
      </c>
      <c r="AC35" s="197" t="s">
        <v>2689</v>
      </c>
      <c r="AD35" s="197" t="s">
        <v>2689</v>
      </c>
      <c r="AE35" s="197">
        <v>1</v>
      </c>
      <c r="AF35" s="197"/>
      <c r="AG35" s="197">
        <v>1</v>
      </c>
      <c r="AH35" s="197"/>
      <c r="AI35" s="197"/>
      <c r="AJ35" s="197"/>
      <c r="AK35" s="197"/>
      <c r="AL35" s="197"/>
    </row>
    <row r="36" spans="1:38" s="232" customFormat="1" x14ac:dyDescent="0.3">
      <c r="A36" s="226">
        <v>1776</v>
      </c>
      <c r="B36" s="185" t="s">
        <v>1210</v>
      </c>
      <c r="C36" s="185" t="s">
        <v>4632</v>
      </c>
      <c r="D36" s="185" t="s">
        <v>3186</v>
      </c>
      <c r="E36" s="185" t="s">
        <v>3666</v>
      </c>
      <c r="F36" s="185" t="s">
        <v>3187</v>
      </c>
      <c r="G36" s="185" t="s">
        <v>4704</v>
      </c>
      <c r="H36" s="185"/>
      <c r="I36" s="195" t="s">
        <v>12</v>
      </c>
      <c r="J36" s="185" t="s">
        <v>13</v>
      </c>
      <c r="K36" s="185" t="s">
        <v>14</v>
      </c>
      <c r="L36" s="185" t="s">
        <v>4615</v>
      </c>
      <c r="M36" s="185" t="s">
        <v>3190</v>
      </c>
      <c r="N36" s="185" t="s">
        <v>4332</v>
      </c>
      <c r="O36" s="185" t="s">
        <v>3191</v>
      </c>
      <c r="P36" s="185" t="s">
        <v>3192</v>
      </c>
      <c r="Q36" s="185" t="s">
        <v>3193</v>
      </c>
      <c r="R36" s="185" t="s">
        <v>3194</v>
      </c>
      <c r="S36" s="196">
        <v>24756</v>
      </c>
      <c r="T36" s="185"/>
      <c r="U36" s="185" t="s">
        <v>19</v>
      </c>
      <c r="V36" s="185" t="s">
        <v>1211</v>
      </c>
      <c r="W36" s="185" t="s">
        <v>1212</v>
      </c>
      <c r="X36" s="185">
        <v>1</v>
      </c>
      <c r="Y36" s="185"/>
      <c r="Z36" s="185"/>
      <c r="AA36" s="185"/>
      <c r="AB36" s="185">
        <v>113</v>
      </c>
      <c r="AC36" s="197" t="s">
        <v>2689</v>
      </c>
      <c r="AD36" s="197" t="s">
        <v>2689</v>
      </c>
      <c r="AE36" s="197">
        <v>1</v>
      </c>
      <c r="AF36" s="197">
        <v>1</v>
      </c>
      <c r="AG36" s="197"/>
      <c r="AH36" s="197"/>
      <c r="AI36" s="197"/>
      <c r="AJ36" s="197"/>
      <c r="AK36" s="197"/>
      <c r="AL36" s="197"/>
    </row>
    <row r="37" spans="1:38" x14ac:dyDescent="0.3">
      <c r="A37" s="226">
        <v>1777</v>
      </c>
      <c r="B37" s="185" t="s">
        <v>2272</v>
      </c>
      <c r="C37" s="185" t="s">
        <v>3667</v>
      </c>
      <c r="D37" s="185" t="s">
        <v>3186</v>
      </c>
      <c r="E37" s="185" t="s">
        <v>595</v>
      </c>
      <c r="F37" s="185" t="s">
        <v>3187</v>
      </c>
      <c r="G37" s="185" t="s">
        <v>3668</v>
      </c>
      <c r="H37" s="185"/>
      <c r="I37" s="195" t="s">
        <v>12</v>
      </c>
      <c r="J37" s="185" t="s">
        <v>13</v>
      </c>
      <c r="K37" s="185" t="s">
        <v>14</v>
      </c>
      <c r="L37" s="185" t="s">
        <v>4615</v>
      </c>
      <c r="M37" s="185" t="s">
        <v>3190</v>
      </c>
      <c r="N37" s="185" t="s">
        <v>4332</v>
      </c>
      <c r="O37" s="185" t="s">
        <v>3191</v>
      </c>
      <c r="P37" s="185" t="s">
        <v>3192</v>
      </c>
      <c r="Q37" s="185" t="s">
        <v>3193</v>
      </c>
      <c r="R37" s="185" t="s">
        <v>3194</v>
      </c>
      <c r="S37" s="196">
        <v>24756</v>
      </c>
      <c r="T37" s="185"/>
      <c r="U37" s="185" t="s">
        <v>19</v>
      </c>
      <c r="V37" s="185" t="s">
        <v>2273</v>
      </c>
      <c r="W37" s="185" t="s">
        <v>2274</v>
      </c>
      <c r="X37" s="185">
        <v>1</v>
      </c>
      <c r="Y37" s="185"/>
      <c r="Z37" s="185"/>
      <c r="AA37" s="185"/>
      <c r="AB37" s="185">
        <v>62</v>
      </c>
      <c r="AC37" s="197" t="s">
        <v>2689</v>
      </c>
      <c r="AD37" s="197" t="s">
        <v>2689</v>
      </c>
      <c r="AE37" s="197">
        <v>1</v>
      </c>
      <c r="AF37" s="197"/>
      <c r="AG37" s="151">
        <v>1</v>
      </c>
      <c r="AH37" s="197"/>
      <c r="AI37" s="197"/>
      <c r="AJ37" s="197"/>
      <c r="AK37" s="197"/>
      <c r="AL37" s="197"/>
    </row>
    <row r="38" spans="1:38" x14ac:dyDescent="0.3">
      <c r="A38" s="226">
        <v>1789</v>
      </c>
      <c r="B38" s="198" t="s">
        <v>994</v>
      </c>
      <c r="C38" s="198" t="s">
        <v>4633</v>
      </c>
      <c r="D38" s="198" t="s">
        <v>3186</v>
      </c>
      <c r="E38" s="198" t="s">
        <v>3682</v>
      </c>
      <c r="F38" s="198" t="s">
        <v>3187</v>
      </c>
      <c r="G38" s="198" t="s">
        <v>3683</v>
      </c>
      <c r="H38" s="198"/>
      <c r="I38" s="199" t="s">
        <v>12</v>
      </c>
      <c r="J38" s="198" t="s">
        <v>13</v>
      </c>
      <c r="K38" s="198" t="s">
        <v>14</v>
      </c>
      <c r="L38" s="198" t="s">
        <v>4615</v>
      </c>
      <c r="M38" s="198" t="s">
        <v>3190</v>
      </c>
      <c r="N38" s="198" t="s">
        <v>4332</v>
      </c>
      <c r="O38" s="198" t="s">
        <v>3191</v>
      </c>
      <c r="P38" s="198" t="s">
        <v>3192</v>
      </c>
      <c r="Q38" s="198" t="s">
        <v>3193</v>
      </c>
      <c r="R38" s="198" t="s">
        <v>3194</v>
      </c>
      <c r="S38" s="200">
        <v>25329</v>
      </c>
      <c r="T38" s="198"/>
      <c r="U38" s="198" t="s">
        <v>19</v>
      </c>
      <c r="V38" s="198" t="s">
        <v>995</v>
      </c>
      <c r="W38" s="198" t="s">
        <v>996</v>
      </c>
      <c r="X38" s="198">
        <v>1</v>
      </c>
      <c r="Y38" s="198"/>
      <c r="Z38" s="198"/>
      <c r="AA38" s="198"/>
      <c r="AB38" s="198">
        <v>84</v>
      </c>
      <c r="AC38" s="201" t="s">
        <v>2689</v>
      </c>
      <c r="AD38" s="201" t="s">
        <v>2689</v>
      </c>
      <c r="AE38" s="201">
        <v>0</v>
      </c>
      <c r="AF38" s="201"/>
      <c r="AG38" s="201"/>
      <c r="AH38" s="201"/>
      <c r="AI38" s="201"/>
      <c r="AJ38" s="201"/>
      <c r="AK38" s="201"/>
      <c r="AL38" s="201"/>
    </row>
    <row r="39" spans="1:38" hidden="1" x14ac:dyDescent="0.3">
      <c r="A39" s="226">
        <v>1791</v>
      </c>
      <c r="B39" s="198" t="s">
        <v>1052</v>
      </c>
      <c r="C39" s="198" t="s">
        <v>3686</v>
      </c>
      <c r="D39" s="198" t="s">
        <v>1054</v>
      </c>
      <c r="E39" s="198"/>
      <c r="F39" s="198" t="s">
        <v>3187</v>
      </c>
      <c r="G39" s="198" t="s">
        <v>4750</v>
      </c>
      <c r="H39" s="198"/>
      <c r="I39" s="199" t="s">
        <v>12</v>
      </c>
      <c r="J39" s="198" t="s">
        <v>13</v>
      </c>
      <c r="K39" s="198" t="s">
        <v>14</v>
      </c>
      <c r="L39" s="198" t="s">
        <v>4615</v>
      </c>
      <c r="M39" s="198" t="s">
        <v>3190</v>
      </c>
      <c r="N39" s="198" t="s">
        <v>4332</v>
      </c>
      <c r="O39" s="198" t="s">
        <v>1054</v>
      </c>
      <c r="P39" s="198" t="s">
        <v>3192</v>
      </c>
      <c r="Q39" s="198" t="s">
        <v>3193</v>
      </c>
      <c r="R39" s="198" t="s">
        <v>3194</v>
      </c>
      <c r="S39" s="200">
        <v>24735</v>
      </c>
      <c r="T39" s="198"/>
      <c r="U39" s="198" t="s">
        <v>1053</v>
      </c>
      <c r="V39" s="198" t="s">
        <v>1054</v>
      </c>
      <c r="W39" s="198" t="s">
        <v>1055</v>
      </c>
      <c r="X39" s="198"/>
      <c r="Y39" s="198">
        <v>1</v>
      </c>
      <c r="Z39" s="198"/>
      <c r="AA39" s="198"/>
      <c r="AB39" s="198">
        <v>87</v>
      </c>
      <c r="AC39" s="201" t="s">
        <v>2689</v>
      </c>
      <c r="AD39" s="201" t="s">
        <v>2689</v>
      </c>
      <c r="AE39" s="201">
        <v>0</v>
      </c>
      <c r="AF39" s="201"/>
      <c r="AG39" s="201"/>
      <c r="AH39" s="201"/>
      <c r="AI39" s="201"/>
      <c r="AJ39" s="201"/>
      <c r="AK39" s="201"/>
      <c r="AL39" s="201"/>
    </row>
    <row r="40" spans="1:38" x14ac:dyDescent="0.3">
      <c r="A40" s="226">
        <v>1797</v>
      </c>
      <c r="B40" s="185" t="s">
        <v>973</v>
      </c>
      <c r="C40" s="185" t="s">
        <v>4634</v>
      </c>
      <c r="D40" s="185" t="s">
        <v>3267</v>
      </c>
      <c r="E40" s="185" t="s">
        <v>974</v>
      </c>
      <c r="F40" s="185" t="s">
        <v>4301</v>
      </c>
      <c r="G40" s="185" t="s">
        <v>3693</v>
      </c>
      <c r="H40" s="185"/>
      <c r="I40" s="195" t="s">
        <v>12</v>
      </c>
      <c r="J40" s="185" t="s">
        <v>13</v>
      </c>
      <c r="K40" s="185" t="s">
        <v>14</v>
      </c>
      <c r="L40" s="185" t="s">
        <v>4615</v>
      </c>
      <c r="M40" s="185" t="s">
        <v>3190</v>
      </c>
      <c r="N40" s="185" t="s">
        <v>4332</v>
      </c>
      <c r="O40" s="185" t="s">
        <v>3201</v>
      </c>
      <c r="P40" s="185" t="s">
        <v>3192</v>
      </c>
      <c r="Q40" s="185" t="s">
        <v>3193</v>
      </c>
      <c r="R40" s="185" t="s">
        <v>3194</v>
      </c>
      <c r="S40" s="196">
        <v>26004</v>
      </c>
      <c r="T40" s="185"/>
      <c r="U40" s="185" t="s">
        <v>0</v>
      </c>
      <c r="V40" s="185" t="s">
        <v>975</v>
      </c>
      <c r="W40" s="185" t="s">
        <v>976</v>
      </c>
      <c r="X40" s="185">
        <v>1</v>
      </c>
      <c r="Y40" s="185">
        <v>1</v>
      </c>
      <c r="Z40" s="185"/>
      <c r="AA40" s="185"/>
      <c r="AB40" s="185">
        <v>172</v>
      </c>
      <c r="AC40" s="197" t="s">
        <v>2689</v>
      </c>
      <c r="AD40" s="197" t="s">
        <v>2689</v>
      </c>
      <c r="AE40" s="197">
        <v>1</v>
      </c>
      <c r="AF40" s="197"/>
      <c r="AG40" s="197"/>
      <c r="AH40" s="197">
        <v>1</v>
      </c>
      <c r="AI40" s="197"/>
      <c r="AJ40" s="197"/>
      <c r="AK40" s="197"/>
      <c r="AL40" s="197"/>
    </row>
    <row r="41" spans="1:38" x14ac:dyDescent="0.3">
      <c r="A41" s="226">
        <v>1798</v>
      </c>
      <c r="B41" s="185" t="s">
        <v>172</v>
      </c>
      <c r="C41" s="185" t="s">
        <v>4635</v>
      </c>
      <c r="D41" s="185" t="s">
        <v>3269</v>
      </c>
      <c r="E41" s="185" t="s">
        <v>173</v>
      </c>
      <c r="F41" s="185" t="s">
        <v>4301</v>
      </c>
      <c r="G41" s="185" t="s">
        <v>3694</v>
      </c>
      <c r="H41" s="185"/>
      <c r="I41" s="195" t="s">
        <v>110</v>
      </c>
      <c r="J41" s="185" t="s">
        <v>13</v>
      </c>
      <c r="K41" s="185" t="s">
        <v>14</v>
      </c>
      <c r="L41" s="185" t="s">
        <v>4615</v>
      </c>
      <c r="M41" s="185" t="s">
        <v>3190</v>
      </c>
      <c r="N41" s="185" t="s">
        <v>4332</v>
      </c>
      <c r="O41" s="185" t="s">
        <v>3201</v>
      </c>
      <c r="P41" s="185" t="s">
        <v>3192</v>
      </c>
      <c r="Q41" s="185" t="s">
        <v>3193</v>
      </c>
      <c r="R41" s="185" t="s">
        <v>3194</v>
      </c>
      <c r="S41" s="196">
        <v>26009</v>
      </c>
      <c r="T41" s="185"/>
      <c r="U41" s="185" t="s">
        <v>0</v>
      </c>
      <c r="V41" s="185" t="s">
        <v>174</v>
      </c>
      <c r="W41" s="185" t="s">
        <v>175</v>
      </c>
      <c r="X41" s="185">
        <v>1</v>
      </c>
      <c r="Y41" s="185">
        <v>1</v>
      </c>
      <c r="Z41" s="185"/>
      <c r="AA41" s="185"/>
      <c r="AB41" s="185">
        <v>181</v>
      </c>
      <c r="AC41" s="197" t="s">
        <v>2689</v>
      </c>
      <c r="AD41" s="197" t="s">
        <v>2689</v>
      </c>
      <c r="AE41" s="197">
        <v>1</v>
      </c>
      <c r="AF41" s="197"/>
      <c r="AG41" s="197">
        <v>1</v>
      </c>
      <c r="AH41" s="197"/>
      <c r="AI41" s="197"/>
      <c r="AJ41" s="197"/>
      <c r="AK41" s="197"/>
      <c r="AL41" s="197"/>
    </row>
    <row r="42" spans="1:38" x14ac:dyDescent="0.3">
      <c r="A42" s="226">
        <v>1806</v>
      </c>
      <c r="B42" s="185" t="s">
        <v>1313</v>
      </c>
      <c r="C42" s="185" t="s">
        <v>4636</v>
      </c>
      <c r="D42" s="185" t="s">
        <v>3267</v>
      </c>
      <c r="E42" s="185" t="s">
        <v>1314</v>
      </c>
      <c r="F42" s="185" t="s">
        <v>4301</v>
      </c>
      <c r="G42" s="185" t="s">
        <v>4710</v>
      </c>
      <c r="H42" s="185"/>
      <c r="I42" s="195" t="s">
        <v>12</v>
      </c>
      <c r="J42" s="185" t="s">
        <v>13</v>
      </c>
      <c r="K42" s="185" t="s">
        <v>14</v>
      </c>
      <c r="L42" s="185" t="s">
        <v>4615</v>
      </c>
      <c r="M42" s="185" t="s">
        <v>3190</v>
      </c>
      <c r="N42" s="185" t="s">
        <v>4332</v>
      </c>
      <c r="O42" s="185" t="s">
        <v>3201</v>
      </c>
      <c r="P42" s="185" t="s">
        <v>3192</v>
      </c>
      <c r="Q42" s="185" t="s">
        <v>3193</v>
      </c>
      <c r="R42" s="185" t="s">
        <v>3194</v>
      </c>
      <c r="S42" s="196">
        <v>26459</v>
      </c>
      <c r="T42" s="185"/>
      <c r="U42" s="185" t="s">
        <v>0</v>
      </c>
      <c r="V42" s="185" t="s">
        <v>1315</v>
      </c>
      <c r="W42" s="185" t="s">
        <v>1316</v>
      </c>
      <c r="X42" s="185">
        <v>1</v>
      </c>
      <c r="Y42" s="185">
        <v>1</v>
      </c>
      <c r="Z42" s="185"/>
      <c r="AA42" s="185"/>
      <c r="AB42" s="185">
        <v>336</v>
      </c>
      <c r="AC42" s="197" t="s">
        <v>2689</v>
      </c>
      <c r="AD42" s="197" t="s">
        <v>2689</v>
      </c>
      <c r="AE42" s="197">
        <v>1</v>
      </c>
      <c r="AF42" s="197">
        <v>1</v>
      </c>
      <c r="AG42" s="197"/>
      <c r="AH42" s="197"/>
      <c r="AI42" s="197"/>
      <c r="AJ42" s="197"/>
      <c r="AK42" s="197"/>
      <c r="AL42" s="197"/>
    </row>
    <row r="43" spans="1:38" hidden="1" x14ac:dyDescent="0.3">
      <c r="A43" s="226">
        <v>1807</v>
      </c>
      <c r="B43" s="198" t="s">
        <v>2323</v>
      </c>
      <c r="C43" s="198" t="s">
        <v>4637</v>
      </c>
      <c r="D43" s="198" t="s">
        <v>3061</v>
      </c>
      <c r="E43" s="198" t="s">
        <v>2324</v>
      </c>
      <c r="F43" s="198" t="s">
        <v>3187</v>
      </c>
      <c r="G43" s="198" t="s">
        <v>4711</v>
      </c>
      <c r="H43" s="198"/>
      <c r="I43" s="199" t="s">
        <v>12</v>
      </c>
      <c r="J43" s="198" t="s">
        <v>13</v>
      </c>
      <c r="K43" s="198" t="s">
        <v>14</v>
      </c>
      <c r="L43" s="198" t="s">
        <v>4615</v>
      </c>
      <c r="M43" s="198" t="s">
        <v>3217</v>
      </c>
      <c r="N43" s="198" t="s">
        <v>4332</v>
      </c>
      <c r="O43" s="198" t="s">
        <v>3201</v>
      </c>
      <c r="P43" s="198" t="s">
        <v>3192</v>
      </c>
      <c r="Q43" s="198" t="s">
        <v>3193</v>
      </c>
      <c r="R43" s="198" t="s">
        <v>3194</v>
      </c>
      <c r="S43" s="200">
        <v>26457</v>
      </c>
      <c r="T43" s="198"/>
      <c r="U43" s="198" t="s">
        <v>5</v>
      </c>
      <c r="V43" s="198" t="s">
        <v>2325</v>
      </c>
      <c r="W43" s="198" t="s">
        <v>2326</v>
      </c>
      <c r="X43" s="198"/>
      <c r="Y43" s="198">
        <v>1</v>
      </c>
      <c r="Z43" s="198"/>
      <c r="AA43" s="198"/>
      <c r="AB43" s="198">
        <v>118</v>
      </c>
      <c r="AC43" s="201" t="s">
        <v>2689</v>
      </c>
      <c r="AD43" s="201" t="s">
        <v>2689</v>
      </c>
      <c r="AE43" s="201">
        <v>0</v>
      </c>
      <c r="AF43" s="201"/>
      <c r="AG43" s="201"/>
      <c r="AH43" s="201"/>
      <c r="AI43" s="201"/>
      <c r="AJ43" s="201"/>
      <c r="AK43" s="201"/>
      <c r="AL43" s="201"/>
    </row>
    <row r="44" spans="1:38" x14ac:dyDescent="0.3">
      <c r="A44" s="226">
        <v>1826</v>
      </c>
      <c r="B44" s="185" t="s">
        <v>1319</v>
      </c>
      <c r="C44" s="185" t="s">
        <v>3705</v>
      </c>
      <c r="D44" s="185" t="s">
        <v>3186</v>
      </c>
      <c r="E44" s="185" t="s">
        <v>3706</v>
      </c>
      <c r="F44" s="185" t="s">
        <v>3187</v>
      </c>
      <c r="G44" s="185" t="s">
        <v>3707</v>
      </c>
      <c r="H44" s="185"/>
      <c r="I44" s="195" t="s">
        <v>12</v>
      </c>
      <c r="J44" s="185" t="s">
        <v>13</v>
      </c>
      <c r="K44" s="185" t="s">
        <v>14</v>
      </c>
      <c r="L44" s="185" t="s">
        <v>4615</v>
      </c>
      <c r="M44" s="185" t="s">
        <v>3190</v>
      </c>
      <c r="N44" s="185" t="s">
        <v>4332</v>
      </c>
      <c r="O44" s="185" t="s">
        <v>3191</v>
      </c>
      <c r="P44" s="185" t="s">
        <v>3192</v>
      </c>
      <c r="Q44" s="185" t="s">
        <v>3193</v>
      </c>
      <c r="R44" s="185" t="s">
        <v>3194</v>
      </c>
      <c r="S44" s="196">
        <v>29493</v>
      </c>
      <c r="T44" s="185"/>
      <c r="U44" s="185" t="s">
        <v>19</v>
      </c>
      <c r="V44" s="185" t="s">
        <v>1320</v>
      </c>
      <c r="W44" s="185" t="s">
        <v>1321</v>
      </c>
      <c r="X44" s="185">
        <v>1</v>
      </c>
      <c r="Y44" s="185"/>
      <c r="Z44" s="185"/>
      <c r="AA44" s="185"/>
      <c r="AB44" s="185">
        <v>100</v>
      </c>
      <c r="AC44" s="197" t="s">
        <v>2689</v>
      </c>
      <c r="AD44" s="197" t="s">
        <v>2689</v>
      </c>
      <c r="AE44" s="197">
        <v>1</v>
      </c>
      <c r="AF44" s="197"/>
      <c r="AG44" s="197">
        <v>1</v>
      </c>
      <c r="AH44" s="197"/>
      <c r="AI44" s="197"/>
      <c r="AJ44" s="197"/>
      <c r="AK44" s="197"/>
      <c r="AL44" s="197"/>
    </row>
    <row r="45" spans="1:38" x14ac:dyDescent="0.3">
      <c r="A45" s="226">
        <v>1809</v>
      </c>
      <c r="B45" s="185" t="s">
        <v>934</v>
      </c>
      <c r="C45" s="185" t="s">
        <v>4638</v>
      </c>
      <c r="D45" s="185" t="s">
        <v>3267</v>
      </c>
      <c r="E45" s="185" t="s">
        <v>935</v>
      </c>
      <c r="F45" s="185" t="s">
        <v>4301</v>
      </c>
      <c r="G45" s="185" t="s">
        <v>3708</v>
      </c>
      <c r="H45" s="185"/>
      <c r="I45" s="195" t="s">
        <v>12</v>
      </c>
      <c r="J45" s="185" t="s">
        <v>13</v>
      </c>
      <c r="K45" s="185" t="s">
        <v>14</v>
      </c>
      <c r="L45" s="185" t="s">
        <v>4615</v>
      </c>
      <c r="M45" s="185" t="s">
        <v>3190</v>
      </c>
      <c r="N45" s="185" t="s">
        <v>4332</v>
      </c>
      <c r="O45" s="185" t="s">
        <v>3201</v>
      </c>
      <c r="P45" s="185" t="s">
        <v>3192</v>
      </c>
      <c r="Q45" s="185" t="s">
        <v>3193</v>
      </c>
      <c r="R45" s="185" t="s">
        <v>3194</v>
      </c>
      <c r="S45" s="196">
        <v>26582</v>
      </c>
      <c r="T45" s="185"/>
      <c r="U45" s="185" t="s">
        <v>0</v>
      </c>
      <c r="V45" s="185" t="s">
        <v>936</v>
      </c>
      <c r="W45" s="185" t="s">
        <v>937</v>
      </c>
      <c r="X45" s="185">
        <v>1</v>
      </c>
      <c r="Y45" s="185">
        <v>1</v>
      </c>
      <c r="Z45" s="185"/>
      <c r="AA45" s="185"/>
      <c r="AB45" s="185">
        <v>117</v>
      </c>
      <c r="AC45" s="197" t="s">
        <v>2689</v>
      </c>
      <c r="AD45" s="197" t="s">
        <v>2689</v>
      </c>
      <c r="AE45" s="197">
        <v>1</v>
      </c>
      <c r="AF45" s="197"/>
      <c r="AG45" s="197">
        <v>1</v>
      </c>
      <c r="AH45" s="197"/>
      <c r="AI45" s="197"/>
      <c r="AJ45" s="197"/>
      <c r="AK45" s="197"/>
      <c r="AL45" s="197"/>
    </row>
    <row r="46" spans="1:38" x14ac:dyDescent="0.3">
      <c r="A46" s="226">
        <v>1815</v>
      </c>
      <c r="B46" s="198" t="s">
        <v>540</v>
      </c>
      <c r="C46" s="198" t="s">
        <v>3713</v>
      </c>
      <c r="D46" s="198" t="s">
        <v>3186</v>
      </c>
      <c r="E46" s="198" t="s">
        <v>3714</v>
      </c>
      <c r="F46" s="198" t="s">
        <v>3187</v>
      </c>
      <c r="G46" s="198" t="s">
        <v>3715</v>
      </c>
      <c r="H46" s="198"/>
      <c r="I46" s="199" t="s">
        <v>110</v>
      </c>
      <c r="J46" s="198" t="s">
        <v>13</v>
      </c>
      <c r="K46" s="198" t="s">
        <v>14</v>
      </c>
      <c r="L46" s="198" t="s">
        <v>4615</v>
      </c>
      <c r="M46" s="198" t="s">
        <v>3190</v>
      </c>
      <c r="N46" s="198" t="s">
        <v>4332</v>
      </c>
      <c r="O46" s="198" t="s">
        <v>3191</v>
      </c>
      <c r="P46" s="198" t="s">
        <v>3192</v>
      </c>
      <c r="Q46" s="198" t="s">
        <v>3193</v>
      </c>
      <c r="R46" s="198" t="s">
        <v>3194</v>
      </c>
      <c r="S46" s="200">
        <v>27164</v>
      </c>
      <c r="T46" s="198"/>
      <c r="U46" s="198" t="s">
        <v>19</v>
      </c>
      <c r="V46" s="198" t="s">
        <v>541</v>
      </c>
      <c r="W46" s="198" t="s">
        <v>542</v>
      </c>
      <c r="X46" s="198">
        <v>1</v>
      </c>
      <c r="Y46" s="198"/>
      <c r="Z46" s="198"/>
      <c r="AA46" s="198"/>
      <c r="AB46" s="198">
        <v>105</v>
      </c>
      <c r="AC46" s="201" t="s">
        <v>2689</v>
      </c>
      <c r="AD46" s="201" t="s">
        <v>2689</v>
      </c>
      <c r="AE46" s="201">
        <v>0</v>
      </c>
      <c r="AF46" s="201"/>
      <c r="AG46" s="201"/>
      <c r="AH46" s="201"/>
      <c r="AI46" s="201"/>
      <c r="AJ46" s="201"/>
      <c r="AK46" s="201"/>
      <c r="AL46" s="201"/>
    </row>
    <row r="47" spans="1:38" hidden="1" x14ac:dyDescent="0.3">
      <c r="A47" s="226">
        <v>1818</v>
      </c>
      <c r="B47" s="218" t="s">
        <v>1003</v>
      </c>
      <c r="C47" s="218" t="s">
        <v>4639</v>
      </c>
      <c r="D47" s="218" t="s">
        <v>3583</v>
      </c>
      <c r="E47" s="218" t="s">
        <v>1004</v>
      </c>
      <c r="F47" s="218" t="s">
        <v>3187</v>
      </c>
      <c r="G47" s="218" t="s">
        <v>4727</v>
      </c>
      <c r="H47" s="218"/>
      <c r="I47" s="219" t="s">
        <v>947</v>
      </c>
      <c r="J47" s="218" t="s">
        <v>13</v>
      </c>
      <c r="K47" s="218" t="s">
        <v>14</v>
      </c>
      <c r="L47" s="218" t="s">
        <v>4615</v>
      </c>
      <c r="M47" s="218" t="s">
        <v>3190</v>
      </c>
      <c r="N47" s="218" t="s">
        <v>4332</v>
      </c>
      <c r="O47" s="218" t="s">
        <v>3312</v>
      </c>
      <c r="P47" s="218" t="s">
        <v>3192</v>
      </c>
      <c r="Q47" s="218" t="s">
        <v>3193</v>
      </c>
      <c r="R47" s="218" t="s">
        <v>3194</v>
      </c>
      <c r="S47" s="220">
        <v>27506</v>
      </c>
      <c r="T47" s="218"/>
      <c r="U47" s="218" t="s">
        <v>130</v>
      </c>
      <c r="V47" s="218" t="s">
        <v>1005</v>
      </c>
      <c r="W47" s="218" t="s">
        <v>1006</v>
      </c>
      <c r="X47" s="218"/>
      <c r="Y47" s="218"/>
      <c r="Z47" s="218"/>
      <c r="AA47" s="218">
        <v>1</v>
      </c>
      <c r="AB47" s="218">
        <v>534</v>
      </c>
      <c r="AC47" s="221" t="s">
        <v>2689</v>
      </c>
      <c r="AD47" s="221" t="s">
        <v>2689</v>
      </c>
      <c r="AE47" s="221">
        <v>1</v>
      </c>
      <c r="AF47" s="221"/>
      <c r="AG47" s="221"/>
      <c r="AH47" s="221"/>
      <c r="AI47" s="221">
        <v>1</v>
      </c>
      <c r="AJ47" s="221"/>
      <c r="AK47" s="221" t="s">
        <v>5169</v>
      </c>
      <c r="AL47" s="221">
        <v>1</v>
      </c>
    </row>
    <row r="48" spans="1:38" hidden="1" x14ac:dyDescent="0.3">
      <c r="A48" s="226">
        <v>1827</v>
      </c>
      <c r="B48" s="185" t="s">
        <v>213</v>
      </c>
      <c r="C48" s="185" t="s">
        <v>4557</v>
      </c>
      <c r="D48" s="185" t="s">
        <v>3283</v>
      </c>
      <c r="E48" s="185" t="s">
        <v>214</v>
      </c>
      <c r="F48" s="185" t="s">
        <v>4301</v>
      </c>
      <c r="G48" s="185" t="s">
        <v>4751</v>
      </c>
      <c r="H48" s="185"/>
      <c r="I48" s="195" t="s">
        <v>216</v>
      </c>
      <c r="J48" s="185" t="s">
        <v>13</v>
      </c>
      <c r="K48" s="185" t="s">
        <v>14</v>
      </c>
      <c r="L48" s="185" t="s">
        <v>4615</v>
      </c>
      <c r="M48" s="185" t="s">
        <v>3190</v>
      </c>
      <c r="N48" s="185" t="s">
        <v>4332</v>
      </c>
      <c r="O48" s="185" t="s">
        <v>3199</v>
      </c>
      <c r="P48" s="185" t="s">
        <v>3192</v>
      </c>
      <c r="Q48" s="185" t="s">
        <v>3193</v>
      </c>
      <c r="R48" s="185" t="s">
        <v>3194</v>
      </c>
      <c r="S48" s="196">
        <v>29465</v>
      </c>
      <c r="T48" s="185"/>
      <c r="U48" s="185" t="s">
        <v>82</v>
      </c>
      <c r="V48" s="185" t="s">
        <v>215</v>
      </c>
      <c r="W48" s="185" t="s">
        <v>217</v>
      </c>
      <c r="X48" s="185"/>
      <c r="Y48" s="185"/>
      <c r="Z48" s="185">
        <v>1</v>
      </c>
      <c r="AA48" s="185"/>
      <c r="AB48" s="185">
        <v>1179</v>
      </c>
      <c r="AC48" s="197" t="s">
        <v>2689</v>
      </c>
      <c r="AD48" s="197" t="s">
        <v>2689</v>
      </c>
      <c r="AE48" s="197">
        <v>1</v>
      </c>
      <c r="AF48" s="197"/>
      <c r="AG48" s="197">
        <v>1</v>
      </c>
      <c r="AH48" s="197"/>
      <c r="AI48" s="197"/>
      <c r="AJ48" s="197"/>
      <c r="AK48" s="197"/>
      <c r="AL48" s="197"/>
    </row>
    <row r="49" spans="1:38" hidden="1" x14ac:dyDescent="0.3">
      <c r="A49" s="226">
        <v>1835</v>
      </c>
      <c r="B49" s="185" t="s">
        <v>920</v>
      </c>
      <c r="C49" s="185" t="s">
        <v>4640</v>
      </c>
      <c r="D49" s="185" t="s">
        <v>3061</v>
      </c>
      <c r="E49" s="185" t="s">
        <v>3738</v>
      </c>
      <c r="F49" s="185" t="s">
        <v>3187</v>
      </c>
      <c r="G49" s="185" t="s">
        <v>3739</v>
      </c>
      <c r="H49" s="185"/>
      <c r="I49" s="195" t="s">
        <v>12</v>
      </c>
      <c r="J49" s="185" t="s">
        <v>13</v>
      </c>
      <c r="K49" s="185" t="s">
        <v>14</v>
      </c>
      <c r="L49" s="185" t="s">
        <v>4615</v>
      </c>
      <c r="M49" s="185" t="s">
        <v>3190</v>
      </c>
      <c r="N49" s="185" t="s">
        <v>4332</v>
      </c>
      <c r="O49" s="185" t="s">
        <v>3201</v>
      </c>
      <c r="P49" s="185" t="s">
        <v>3192</v>
      </c>
      <c r="Q49" s="185" t="s">
        <v>3193</v>
      </c>
      <c r="R49" s="185" t="s">
        <v>3194</v>
      </c>
      <c r="S49" s="196">
        <v>31291</v>
      </c>
      <c r="T49" s="185"/>
      <c r="U49" s="185" t="s">
        <v>5</v>
      </c>
      <c r="V49" s="185" t="s">
        <v>921</v>
      </c>
      <c r="W49" s="185" t="s">
        <v>586</v>
      </c>
      <c r="X49" s="185"/>
      <c r="Y49" s="185">
        <v>1</v>
      </c>
      <c r="Z49" s="185"/>
      <c r="AA49" s="185"/>
      <c r="AB49" s="185">
        <v>113</v>
      </c>
      <c r="AC49" s="197" t="s">
        <v>2689</v>
      </c>
      <c r="AD49" s="197" t="s">
        <v>2689</v>
      </c>
      <c r="AE49" s="197">
        <v>1</v>
      </c>
      <c r="AF49" s="197"/>
      <c r="AG49" s="197">
        <v>1</v>
      </c>
      <c r="AH49" s="197"/>
      <c r="AI49" s="197"/>
      <c r="AJ49" s="197"/>
      <c r="AK49" s="197"/>
      <c r="AL49" s="197"/>
    </row>
    <row r="50" spans="1:38" x14ac:dyDescent="0.3">
      <c r="A50" s="226">
        <v>1840</v>
      </c>
      <c r="B50" s="198" t="s">
        <v>2066</v>
      </c>
      <c r="C50" s="198" t="s">
        <v>4641</v>
      </c>
      <c r="D50" s="198" t="s">
        <v>3269</v>
      </c>
      <c r="E50" s="198" t="s">
        <v>3745</v>
      </c>
      <c r="F50" s="198" t="s">
        <v>4301</v>
      </c>
      <c r="G50" s="198" t="s">
        <v>4712</v>
      </c>
      <c r="H50" s="198"/>
      <c r="I50" s="199" t="s">
        <v>12</v>
      </c>
      <c r="J50" s="198" t="s">
        <v>13</v>
      </c>
      <c r="K50" s="198" t="s">
        <v>14</v>
      </c>
      <c r="L50" s="198" t="s">
        <v>4615</v>
      </c>
      <c r="M50" s="198" t="s">
        <v>3190</v>
      </c>
      <c r="N50" s="198" t="s">
        <v>4332</v>
      </c>
      <c r="O50" s="198" t="s">
        <v>3201</v>
      </c>
      <c r="P50" s="198" t="s">
        <v>3192</v>
      </c>
      <c r="Q50" s="198" t="s">
        <v>3193</v>
      </c>
      <c r="R50" s="198" t="s">
        <v>3194</v>
      </c>
      <c r="S50" s="200">
        <v>32756</v>
      </c>
      <c r="T50" s="198"/>
      <c r="U50" s="198" t="s">
        <v>0</v>
      </c>
      <c r="V50" s="198" t="s">
        <v>3746</v>
      </c>
      <c r="W50" s="198" t="s">
        <v>2067</v>
      </c>
      <c r="X50" s="198">
        <v>1</v>
      </c>
      <c r="Y50" s="198">
        <v>1</v>
      </c>
      <c r="Z50" s="198"/>
      <c r="AA50" s="198"/>
      <c r="AB50" s="198">
        <v>82</v>
      </c>
      <c r="AC50" s="201" t="s">
        <v>2689</v>
      </c>
      <c r="AD50" s="201" t="s">
        <v>2689</v>
      </c>
      <c r="AE50" s="201">
        <v>0</v>
      </c>
      <c r="AF50" s="201"/>
      <c r="AG50" s="201"/>
      <c r="AH50" s="201"/>
      <c r="AI50" s="201"/>
      <c r="AJ50" s="201"/>
      <c r="AK50" s="201"/>
      <c r="AL50" s="201"/>
    </row>
    <row r="51" spans="1:38" hidden="1" x14ac:dyDescent="0.3">
      <c r="A51" s="226">
        <v>1844</v>
      </c>
      <c r="B51" s="185" t="s">
        <v>1009</v>
      </c>
      <c r="C51" s="185" t="s">
        <v>4642</v>
      </c>
      <c r="D51" s="185" t="s">
        <v>3061</v>
      </c>
      <c r="E51" s="185" t="s">
        <v>3756</v>
      </c>
      <c r="F51" s="185" t="s">
        <v>3187</v>
      </c>
      <c r="G51" s="185" t="s">
        <v>3757</v>
      </c>
      <c r="H51" s="185"/>
      <c r="I51" s="195" t="s">
        <v>12</v>
      </c>
      <c r="J51" s="185" t="s">
        <v>13</v>
      </c>
      <c r="K51" s="185" t="s">
        <v>14</v>
      </c>
      <c r="L51" s="185" t="s">
        <v>4615</v>
      </c>
      <c r="M51" s="185" t="s">
        <v>3190</v>
      </c>
      <c r="N51" s="185" t="s">
        <v>4332</v>
      </c>
      <c r="O51" s="185" t="s">
        <v>3201</v>
      </c>
      <c r="P51" s="185" t="s">
        <v>3192</v>
      </c>
      <c r="Q51" s="185" t="s">
        <v>3193</v>
      </c>
      <c r="R51" s="185" t="s">
        <v>3194</v>
      </c>
      <c r="S51" s="196">
        <v>34943</v>
      </c>
      <c r="T51" s="185"/>
      <c r="U51" s="185" t="s">
        <v>5</v>
      </c>
      <c r="V51" s="185" t="s">
        <v>1010</v>
      </c>
      <c r="W51" s="185" t="s">
        <v>1011</v>
      </c>
      <c r="X51" s="185"/>
      <c r="Y51" s="185">
        <v>1</v>
      </c>
      <c r="Z51" s="185"/>
      <c r="AA51" s="185"/>
      <c r="AB51" s="185">
        <v>344</v>
      </c>
      <c r="AC51" s="197" t="s">
        <v>2689</v>
      </c>
      <c r="AD51" s="197" t="s">
        <v>2689</v>
      </c>
      <c r="AE51" s="197">
        <v>1</v>
      </c>
      <c r="AF51" s="197"/>
      <c r="AG51" s="197"/>
      <c r="AH51" s="197"/>
      <c r="AI51" s="197">
        <v>1</v>
      </c>
      <c r="AJ51" s="197"/>
      <c r="AK51" s="197"/>
      <c r="AL51" s="197"/>
    </row>
    <row r="52" spans="1:38" hidden="1" x14ac:dyDescent="0.3">
      <c r="A52" s="226">
        <v>1846</v>
      </c>
      <c r="B52" s="185" t="s">
        <v>1688</v>
      </c>
      <c r="C52" s="185" t="s">
        <v>4643</v>
      </c>
      <c r="D52" s="185" t="s">
        <v>3061</v>
      </c>
      <c r="E52" s="185" t="s">
        <v>1372</v>
      </c>
      <c r="F52" s="185" t="s">
        <v>3187</v>
      </c>
      <c r="G52" s="185" t="s">
        <v>4752</v>
      </c>
      <c r="H52" s="185"/>
      <c r="I52" s="195" t="s">
        <v>12</v>
      </c>
      <c r="J52" s="185" t="s">
        <v>13</v>
      </c>
      <c r="K52" s="185" t="s">
        <v>14</v>
      </c>
      <c r="L52" s="185" t="s">
        <v>4615</v>
      </c>
      <c r="M52" s="185" t="s">
        <v>3190</v>
      </c>
      <c r="N52" s="185" t="s">
        <v>4332</v>
      </c>
      <c r="O52" s="185" t="s">
        <v>3201</v>
      </c>
      <c r="P52" s="185" t="s">
        <v>3192</v>
      </c>
      <c r="Q52" s="185" t="s">
        <v>3193</v>
      </c>
      <c r="R52" s="185" t="s">
        <v>3194</v>
      </c>
      <c r="S52" s="196">
        <v>35309</v>
      </c>
      <c r="T52" s="185"/>
      <c r="U52" s="185" t="s">
        <v>5</v>
      </c>
      <c r="V52" s="185" t="s">
        <v>1689</v>
      </c>
      <c r="W52" s="185" t="s">
        <v>1690</v>
      </c>
      <c r="X52" s="185"/>
      <c r="Y52" s="185">
        <v>1</v>
      </c>
      <c r="Z52" s="185"/>
      <c r="AA52" s="185"/>
      <c r="AB52" s="185">
        <v>196</v>
      </c>
      <c r="AC52" s="197" t="s">
        <v>2689</v>
      </c>
      <c r="AD52" s="197" t="s">
        <v>2689</v>
      </c>
      <c r="AE52" s="197">
        <v>1</v>
      </c>
      <c r="AF52" s="197"/>
      <c r="AG52" s="197"/>
      <c r="AH52" s="197">
        <v>1</v>
      </c>
      <c r="AI52" s="197"/>
      <c r="AJ52" s="197"/>
      <c r="AK52" s="197"/>
      <c r="AL52" s="197"/>
    </row>
    <row r="53" spans="1:38" hidden="1" x14ac:dyDescent="0.3">
      <c r="A53" s="226">
        <v>1850</v>
      </c>
      <c r="B53" s="218" t="s">
        <v>3766</v>
      </c>
      <c r="C53" s="218" t="s">
        <v>4971</v>
      </c>
      <c r="D53" s="218" t="s">
        <v>3352</v>
      </c>
      <c r="E53" s="218" t="s">
        <v>3767</v>
      </c>
      <c r="F53" s="218" t="s">
        <v>3187</v>
      </c>
      <c r="G53" s="218" t="s">
        <v>4728</v>
      </c>
      <c r="H53" s="218" t="s">
        <v>1035</v>
      </c>
      <c r="I53" s="219" t="s">
        <v>549</v>
      </c>
      <c r="J53" s="218" t="s">
        <v>13</v>
      </c>
      <c r="K53" s="218" t="s">
        <v>14</v>
      </c>
      <c r="L53" s="218" t="s">
        <v>4615</v>
      </c>
      <c r="M53" s="218" t="s">
        <v>3190</v>
      </c>
      <c r="N53" s="218" t="s">
        <v>4332</v>
      </c>
      <c r="O53" s="218" t="s">
        <v>3354</v>
      </c>
      <c r="P53" s="218" t="s">
        <v>3192</v>
      </c>
      <c r="Q53" s="218" t="s">
        <v>3193</v>
      </c>
      <c r="R53" s="218" t="s">
        <v>3194</v>
      </c>
      <c r="S53" s="220">
        <v>37500</v>
      </c>
      <c r="T53" s="218"/>
      <c r="U53" s="218" t="s">
        <v>184</v>
      </c>
      <c r="V53" s="218" t="s">
        <v>1034</v>
      </c>
      <c r="W53" s="218" t="s">
        <v>1036</v>
      </c>
      <c r="X53" s="218"/>
      <c r="Y53" s="218"/>
      <c r="Z53" s="218"/>
      <c r="AA53" s="218">
        <v>1</v>
      </c>
      <c r="AB53" s="218">
        <v>125</v>
      </c>
      <c r="AC53" s="221" t="s">
        <v>2689</v>
      </c>
      <c r="AD53" s="221" t="s">
        <v>2689</v>
      </c>
      <c r="AE53" s="221">
        <v>1</v>
      </c>
      <c r="AF53" s="37">
        <v>1</v>
      </c>
      <c r="AG53" s="221"/>
      <c r="AH53" s="221"/>
      <c r="AI53" s="221"/>
      <c r="AJ53" s="221"/>
      <c r="AK53" s="221" t="s">
        <v>5174</v>
      </c>
      <c r="AL53" s="221">
        <v>1</v>
      </c>
    </row>
    <row r="54" spans="1:38" hidden="1" x14ac:dyDescent="0.3">
      <c r="A54" s="226">
        <v>1863</v>
      </c>
      <c r="B54" s="218" t="s">
        <v>3786</v>
      </c>
      <c r="C54" s="218" t="s">
        <v>4644</v>
      </c>
      <c r="D54" s="218" t="s">
        <v>3267</v>
      </c>
      <c r="E54" s="218" t="s">
        <v>3787</v>
      </c>
      <c r="F54" s="218" t="s">
        <v>4301</v>
      </c>
      <c r="G54" s="218" t="s">
        <v>3788</v>
      </c>
      <c r="H54" s="218"/>
      <c r="I54" s="219" t="s">
        <v>110</v>
      </c>
      <c r="J54" s="218" t="s">
        <v>13</v>
      </c>
      <c r="K54" s="218" t="s">
        <v>14</v>
      </c>
      <c r="L54" s="218" t="s">
        <v>4615</v>
      </c>
      <c r="M54" s="218" t="s">
        <v>3190</v>
      </c>
      <c r="N54" s="218" t="s">
        <v>4332</v>
      </c>
      <c r="O54" s="218" t="s">
        <v>3201</v>
      </c>
      <c r="P54" s="218" t="s">
        <v>3192</v>
      </c>
      <c r="Q54" s="218" t="s">
        <v>3193</v>
      </c>
      <c r="R54" s="218" t="s">
        <v>3194</v>
      </c>
      <c r="S54" s="220">
        <v>43344</v>
      </c>
      <c r="T54" s="218"/>
      <c r="U54" s="218"/>
      <c r="V54" s="218"/>
      <c r="W54" s="218"/>
      <c r="X54" s="218"/>
      <c r="Y54" s="218">
        <v>1</v>
      </c>
      <c r="Z54" s="218"/>
      <c r="AA54" s="218"/>
      <c r="AB54" s="218">
        <v>14</v>
      </c>
      <c r="AC54" s="221" t="s">
        <v>2689</v>
      </c>
      <c r="AD54" s="221" t="s">
        <v>2689</v>
      </c>
      <c r="AE54" s="221">
        <v>1</v>
      </c>
      <c r="AF54" s="221"/>
      <c r="AG54" s="221"/>
      <c r="AH54" s="221"/>
      <c r="AI54" s="221">
        <v>1</v>
      </c>
      <c r="AJ54" s="221"/>
      <c r="AK54" s="221" t="s">
        <v>5174</v>
      </c>
      <c r="AL54" s="221">
        <v>1</v>
      </c>
    </row>
    <row r="55" spans="1:38" hidden="1" x14ac:dyDescent="0.3">
      <c r="A55" s="226">
        <v>1864</v>
      </c>
      <c r="B55" s="218" t="s">
        <v>3789</v>
      </c>
      <c r="C55" s="218" t="s">
        <v>4645</v>
      </c>
      <c r="D55" s="218" t="s">
        <v>3197</v>
      </c>
      <c r="E55" s="218" t="s">
        <v>3787</v>
      </c>
      <c r="F55" s="218" t="s">
        <v>4301</v>
      </c>
      <c r="G55" s="218" t="s">
        <v>3788</v>
      </c>
      <c r="H55" s="218"/>
      <c r="I55" s="219" t="s">
        <v>110</v>
      </c>
      <c r="J55" s="218" t="s">
        <v>13</v>
      </c>
      <c r="K55" s="218" t="s">
        <v>14</v>
      </c>
      <c r="L55" s="218" t="s">
        <v>4615</v>
      </c>
      <c r="M55" s="218" t="s">
        <v>3190</v>
      </c>
      <c r="N55" s="218" t="s">
        <v>4332</v>
      </c>
      <c r="O55" s="218" t="s">
        <v>3199</v>
      </c>
      <c r="P55" s="218" t="s">
        <v>3192</v>
      </c>
      <c r="Q55" s="218" t="s">
        <v>3193</v>
      </c>
      <c r="R55" s="218" t="s">
        <v>3194</v>
      </c>
      <c r="S55" s="220">
        <v>43344</v>
      </c>
      <c r="T55" s="218"/>
      <c r="U55" s="218"/>
      <c r="V55" s="218"/>
      <c r="W55" s="218"/>
      <c r="X55" s="218"/>
      <c r="Y55" s="218"/>
      <c r="Z55" s="218">
        <v>1</v>
      </c>
      <c r="AA55" s="218"/>
      <c r="AB55" s="218">
        <v>10</v>
      </c>
      <c r="AC55" s="221" t="s">
        <v>2689</v>
      </c>
      <c r="AD55" s="221" t="s">
        <v>2689</v>
      </c>
      <c r="AE55" s="221">
        <v>1</v>
      </c>
      <c r="AF55" s="221"/>
      <c r="AG55" s="221"/>
      <c r="AH55" s="221"/>
      <c r="AI55" s="221">
        <v>1</v>
      </c>
      <c r="AJ55" s="221"/>
      <c r="AK55" s="221" t="s">
        <v>5174</v>
      </c>
      <c r="AL55" s="221">
        <v>1</v>
      </c>
    </row>
    <row r="56" spans="1:38" x14ac:dyDescent="0.3">
      <c r="A56" s="226">
        <v>1865</v>
      </c>
      <c r="B56" s="218" t="s">
        <v>3790</v>
      </c>
      <c r="C56" s="218" t="s">
        <v>5056</v>
      </c>
      <c r="D56" s="218" t="s">
        <v>3791</v>
      </c>
      <c r="E56" s="218" t="s">
        <v>3792</v>
      </c>
      <c r="F56" s="218" t="s">
        <v>4301</v>
      </c>
      <c r="G56" s="218" t="s">
        <v>4705</v>
      </c>
      <c r="H56" s="218"/>
      <c r="I56" s="219" t="s">
        <v>110</v>
      </c>
      <c r="J56" s="218" t="s">
        <v>13</v>
      </c>
      <c r="K56" s="218" t="s">
        <v>14</v>
      </c>
      <c r="L56" s="218" t="s">
        <v>4615</v>
      </c>
      <c r="M56" s="218" t="s">
        <v>3217</v>
      </c>
      <c r="N56" s="218" t="s">
        <v>4332</v>
      </c>
      <c r="O56" s="218" t="s">
        <v>3191</v>
      </c>
      <c r="P56" s="218" t="s">
        <v>3192</v>
      </c>
      <c r="Q56" s="218" t="s">
        <v>3193</v>
      </c>
      <c r="R56" s="218" t="s">
        <v>3194</v>
      </c>
      <c r="S56" s="220">
        <v>43800</v>
      </c>
      <c r="T56" s="218">
        <v>2</v>
      </c>
      <c r="U56" s="218"/>
      <c r="V56" s="218"/>
      <c r="W56" s="218"/>
      <c r="X56" s="218">
        <v>1</v>
      </c>
      <c r="Y56" s="218"/>
      <c r="Z56" s="218"/>
      <c r="AA56" s="218"/>
      <c r="AB56" s="218">
        <v>0</v>
      </c>
      <c r="AC56" s="221" t="s">
        <v>2689</v>
      </c>
      <c r="AD56" s="221" t="s">
        <v>2689</v>
      </c>
      <c r="AE56" s="221">
        <v>1</v>
      </c>
      <c r="AF56" s="221"/>
      <c r="AG56" s="221">
        <v>1</v>
      </c>
      <c r="AH56" s="221"/>
      <c r="AI56" s="221"/>
      <c r="AJ56" s="221"/>
      <c r="AK56" s="221" t="s">
        <v>5174</v>
      </c>
      <c r="AL56" s="221">
        <v>1</v>
      </c>
    </row>
    <row r="57" spans="1:38" hidden="1" x14ac:dyDescent="0.3">
      <c r="A57" s="226">
        <v>1871</v>
      </c>
      <c r="B57" s="185" t="s">
        <v>1244</v>
      </c>
      <c r="C57" s="185" t="s">
        <v>4646</v>
      </c>
      <c r="D57" s="185" t="s">
        <v>3547</v>
      </c>
      <c r="E57" s="185" t="s">
        <v>1245</v>
      </c>
      <c r="F57" s="185" t="s">
        <v>3187</v>
      </c>
      <c r="G57" s="185" t="s">
        <v>4729</v>
      </c>
      <c r="H57" s="185" t="s">
        <v>1247</v>
      </c>
      <c r="I57" s="195" t="s">
        <v>1030</v>
      </c>
      <c r="J57" s="185" t="s">
        <v>13</v>
      </c>
      <c r="K57" s="185" t="s">
        <v>14</v>
      </c>
      <c r="L57" s="185" t="s">
        <v>4615</v>
      </c>
      <c r="M57" s="185" t="s">
        <v>3190</v>
      </c>
      <c r="N57" s="185" t="s">
        <v>4332</v>
      </c>
      <c r="O57" s="185" t="s">
        <v>3363</v>
      </c>
      <c r="P57" s="185" t="s">
        <v>3192</v>
      </c>
      <c r="Q57" s="185" t="s">
        <v>3193</v>
      </c>
      <c r="R57" s="185" t="s">
        <v>3194</v>
      </c>
      <c r="S57" s="196">
        <v>23863</v>
      </c>
      <c r="T57" s="185"/>
      <c r="U57" s="185" t="s">
        <v>184</v>
      </c>
      <c r="V57" s="185" t="s">
        <v>1246</v>
      </c>
      <c r="W57" s="185" t="s">
        <v>1248</v>
      </c>
      <c r="X57" s="185"/>
      <c r="Y57" s="185"/>
      <c r="Z57" s="185"/>
      <c r="AA57" s="185">
        <v>1</v>
      </c>
      <c r="AB57" s="185">
        <v>1331</v>
      </c>
      <c r="AC57" s="197" t="s">
        <v>2689</v>
      </c>
      <c r="AD57" s="197" t="s">
        <v>2689</v>
      </c>
      <c r="AE57" s="197">
        <v>1</v>
      </c>
      <c r="AF57" s="197"/>
      <c r="AG57" s="197">
        <v>1</v>
      </c>
      <c r="AH57" s="197"/>
      <c r="AI57" s="197"/>
      <c r="AJ57" s="197"/>
      <c r="AK57" s="185"/>
      <c r="AL57" s="197"/>
    </row>
    <row r="58" spans="1:38" hidden="1" x14ac:dyDescent="0.3">
      <c r="A58" s="226">
        <v>1875</v>
      </c>
      <c r="B58" s="185" t="s">
        <v>218</v>
      </c>
      <c r="C58" s="185" t="s">
        <v>4647</v>
      </c>
      <c r="D58" s="185" t="s">
        <v>3543</v>
      </c>
      <c r="E58" s="185" t="s">
        <v>214</v>
      </c>
      <c r="F58" s="185" t="s">
        <v>4301</v>
      </c>
      <c r="G58" s="185" t="s">
        <v>4725</v>
      </c>
      <c r="H58" s="185"/>
      <c r="I58" s="195" t="s">
        <v>216</v>
      </c>
      <c r="J58" s="185" t="s">
        <v>13</v>
      </c>
      <c r="K58" s="185" t="s">
        <v>14</v>
      </c>
      <c r="L58" s="185" t="s">
        <v>4615</v>
      </c>
      <c r="M58" s="185" t="s">
        <v>3190</v>
      </c>
      <c r="N58" s="185" t="s">
        <v>4332</v>
      </c>
      <c r="O58" s="185" t="s">
        <v>3254</v>
      </c>
      <c r="P58" s="185" t="s">
        <v>3192</v>
      </c>
      <c r="Q58" s="185" t="s">
        <v>3193</v>
      </c>
      <c r="R58" s="185" t="s">
        <v>3194</v>
      </c>
      <c r="S58" s="196">
        <v>24539</v>
      </c>
      <c r="T58" s="185"/>
      <c r="U58" s="185" t="s">
        <v>184</v>
      </c>
      <c r="V58" s="185" t="s">
        <v>219</v>
      </c>
      <c r="W58" s="185" t="s">
        <v>217</v>
      </c>
      <c r="X58" s="185"/>
      <c r="Y58" s="185"/>
      <c r="Z58" s="185"/>
      <c r="AA58" s="185">
        <v>1</v>
      </c>
      <c r="AB58" s="185">
        <v>1673</v>
      </c>
      <c r="AC58" s="197" t="s">
        <v>2689</v>
      </c>
      <c r="AD58" s="197" t="s">
        <v>2689</v>
      </c>
      <c r="AE58" s="197">
        <v>1</v>
      </c>
      <c r="AF58" s="197"/>
      <c r="AG58" s="197">
        <v>1</v>
      </c>
      <c r="AH58" s="197"/>
      <c r="AI58" s="197"/>
      <c r="AJ58" s="197"/>
      <c r="AK58" s="197"/>
      <c r="AL58" s="197"/>
    </row>
    <row r="59" spans="1:38" hidden="1" x14ac:dyDescent="0.3">
      <c r="A59" s="226">
        <v>1877</v>
      </c>
      <c r="B59" s="185" t="s">
        <v>917</v>
      </c>
      <c r="C59" s="185" t="s">
        <v>4648</v>
      </c>
      <c r="D59" s="185" t="s">
        <v>3283</v>
      </c>
      <c r="E59" s="185" t="s">
        <v>628</v>
      </c>
      <c r="F59" s="185" t="s">
        <v>4301</v>
      </c>
      <c r="G59" s="185" t="s">
        <v>4753</v>
      </c>
      <c r="H59" s="185"/>
      <c r="I59" s="195" t="s">
        <v>12</v>
      </c>
      <c r="J59" s="185" t="s">
        <v>13</v>
      </c>
      <c r="K59" s="185" t="s">
        <v>14</v>
      </c>
      <c r="L59" s="185" t="s">
        <v>4615</v>
      </c>
      <c r="M59" s="185" t="s">
        <v>3190</v>
      </c>
      <c r="N59" s="185" t="s">
        <v>4332</v>
      </c>
      <c r="O59" s="185" t="s">
        <v>3199</v>
      </c>
      <c r="P59" s="185" t="s">
        <v>3192</v>
      </c>
      <c r="Q59" s="185" t="s">
        <v>3193</v>
      </c>
      <c r="R59" s="185" t="s">
        <v>3194</v>
      </c>
      <c r="S59" s="196">
        <v>24534</v>
      </c>
      <c r="T59" s="185"/>
      <c r="U59" s="185" t="s">
        <v>82</v>
      </c>
      <c r="V59" s="185" t="s">
        <v>918</v>
      </c>
      <c r="W59" s="185" t="s">
        <v>919</v>
      </c>
      <c r="X59" s="185"/>
      <c r="Y59" s="185"/>
      <c r="Z59" s="185">
        <v>1</v>
      </c>
      <c r="AA59" s="185"/>
      <c r="AB59" s="185">
        <v>915</v>
      </c>
      <c r="AC59" s="197" t="s">
        <v>2689</v>
      </c>
      <c r="AD59" s="197" t="s">
        <v>2689</v>
      </c>
      <c r="AE59" s="197">
        <v>1</v>
      </c>
      <c r="AF59" s="197"/>
      <c r="AG59" s="197"/>
      <c r="AH59" s="197">
        <v>1</v>
      </c>
      <c r="AI59" s="197"/>
      <c r="AJ59" s="197"/>
      <c r="AK59" s="197"/>
      <c r="AL59" s="197"/>
    </row>
    <row r="60" spans="1:38" x14ac:dyDescent="0.3">
      <c r="A60" s="226">
        <v>1909</v>
      </c>
      <c r="B60" s="185" t="s">
        <v>979</v>
      </c>
      <c r="C60" s="185" t="s">
        <v>4649</v>
      </c>
      <c r="D60" s="185" t="s">
        <v>3245</v>
      </c>
      <c r="E60" s="185" t="s">
        <v>3847</v>
      </c>
      <c r="F60" s="185" t="s">
        <v>3187</v>
      </c>
      <c r="G60" s="185" t="s">
        <v>3848</v>
      </c>
      <c r="H60" s="185"/>
      <c r="I60" s="195" t="s">
        <v>12</v>
      </c>
      <c r="J60" s="185" t="s">
        <v>13</v>
      </c>
      <c r="K60" s="185" t="s">
        <v>14</v>
      </c>
      <c r="L60" s="185" t="s">
        <v>4615</v>
      </c>
      <c r="M60" s="185" t="s">
        <v>3190</v>
      </c>
      <c r="N60" s="185" t="s">
        <v>4332</v>
      </c>
      <c r="O60" s="185" t="s">
        <v>3201</v>
      </c>
      <c r="P60" s="185" t="s">
        <v>3192</v>
      </c>
      <c r="Q60" s="185" t="s">
        <v>3193</v>
      </c>
      <c r="R60" s="185" t="s">
        <v>3194</v>
      </c>
      <c r="S60" s="196">
        <v>24755</v>
      </c>
      <c r="T60" s="185"/>
      <c r="U60" s="185" t="s">
        <v>958</v>
      </c>
      <c r="V60" s="185" t="s">
        <v>980</v>
      </c>
      <c r="W60" s="185" t="s">
        <v>981</v>
      </c>
      <c r="X60" s="185">
        <v>1</v>
      </c>
      <c r="Y60" s="185">
        <v>1</v>
      </c>
      <c r="Z60" s="185"/>
      <c r="AA60" s="185"/>
      <c r="AB60" s="185">
        <v>158</v>
      </c>
      <c r="AC60" s="197" t="s">
        <v>2689</v>
      </c>
      <c r="AD60" s="197" t="s">
        <v>2689</v>
      </c>
      <c r="AE60" s="197">
        <v>1</v>
      </c>
      <c r="AF60" s="197"/>
      <c r="AG60" s="197">
        <v>1</v>
      </c>
      <c r="AH60" s="197"/>
      <c r="AI60" s="197"/>
      <c r="AJ60" s="197"/>
      <c r="AK60" s="197"/>
      <c r="AL60" s="197"/>
    </row>
    <row r="61" spans="1:38" x14ac:dyDescent="0.3">
      <c r="A61" s="226">
        <v>1910</v>
      </c>
      <c r="B61" s="198" t="s">
        <v>957</v>
      </c>
      <c r="C61" s="198" t="s">
        <v>3849</v>
      </c>
      <c r="D61" s="198" t="s">
        <v>3245</v>
      </c>
      <c r="E61" s="198" t="s">
        <v>959</v>
      </c>
      <c r="F61" s="198" t="s">
        <v>3187</v>
      </c>
      <c r="G61" s="198" t="s">
        <v>3850</v>
      </c>
      <c r="H61" s="198"/>
      <c r="I61" s="199" t="s">
        <v>12</v>
      </c>
      <c r="J61" s="198" t="s">
        <v>13</v>
      </c>
      <c r="K61" s="198" t="s">
        <v>14</v>
      </c>
      <c r="L61" s="198" t="s">
        <v>4615</v>
      </c>
      <c r="M61" s="198" t="s">
        <v>3190</v>
      </c>
      <c r="N61" s="198" t="s">
        <v>4332</v>
      </c>
      <c r="O61" s="198" t="s">
        <v>3201</v>
      </c>
      <c r="P61" s="198" t="s">
        <v>3192</v>
      </c>
      <c r="Q61" s="198" t="s">
        <v>3193</v>
      </c>
      <c r="R61" s="198" t="s">
        <v>3194</v>
      </c>
      <c r="S61" s="200">
        <v>24755</v>
      </c>
      <c r="T61" s="198"/>
      <c r="U61" s="198" t="s">
        <v>958</v>
      </c>
      <c r="V61" s="198" t="s">
        <v>960</v>
      </c>
      <c r="W61" s="198" t="s">
        <v>961</v>
      </c>
      <c r="X61" s="198">
        <v>1</v>
      </c>
      <c r="Y61" s="198">
        <v>1</v>
      </c>
      <c r="Z61" s="198"/>
      <c r="AA61" s="198"/>
      <c r="AB61" s="198">
        <v>111</v>
      </c>
      <c r="AC61" s="201" t="s">
        <v>2689</v>
      </c>
      <c r="AD61" s="201" t="s">
        <v>2689</v>
      </c>
      <c r="AE61" s="201">
        <v>0</v>
      </c>
      <c r="AF61" s="201"/>
      <c r="AG61" s="201"/>
      <c r="AH61" s="201"/>
      <c r="AI61" s="201"/>
      <c r="AJ61" s="201"/>
      <c r="AK61" s="201"/>
      <c r="AL61" s="201"/>
    </row>
    <row r="62" spans="1:38" x14ac:dyDescent="0.3">
      <c r="A62" s="226">
        <v>1911</v>
      </c>
      <c r="B62" s="198" t="s">
        <v>370</v>
      </c>
      <c r="C62" s="198" t="s">
        <v>4585</v>
      </c>
      <c r="D62" s="198" t="s">
        <v>3186</v>
      </c>
      <c r="E62" s="198" t="s">
        <v>3535</v>
      </c>
      <c r="F62" s="198" t="s">
        <v>3187</v>
      </c>
      <c r="G62" s="198" t="s">
        <v>3851</v>
      </c>
      <c r="H62" s="198"/>
      <c r="I62" s="199" t="s">
        <v>12</v>
      </c>
      <c r="J62" s="198" t="s">
        <v>13</v>
      </c>
      <c r="K62" s="198" t="s">
        <v>14</v>
      </c>
      <c r="L62" s="198" t="s">
        <v>4615</v>
      </c>
      <c r="M62" s="198" t="s">
        <v>3190</v>
      </c>
      <c r="N62" s="198" t="s">
        <v>4332</v>
      </c>
      <c r="O62" s="198" t="s">
        <v>3191</v>
      </c>
      <c r="P62" s="198" t="s">
        <v>3192</v>
      </c>
      <c r="Q62" s="198" t="s">
        <v>3193</v>
      </c>
      <c r="R62" s="198" t="s">
        <v>3194</v>
      </c>
      <c r="S62" s="200">
        <v>24755</v>
      </c>
      <c r="T62" s="198"/>
      <c r="U62" s="198" t="s">
        <v>371</v>
      </c>
      <c r="V62" s="198" t="s">
        <v>372</v>
      </c>
      <c r="W62" s="198" t="s">
        <v>373</v>
      </c>
      <c r="X62" s="198">
        <v>1</v>
      </c>
      <c r="Y62" s="198"/>
      <c r="Z62" s="198"/>
      <c r="AA62" s="198"/>
      <c r="AB62" s="198">
        <v>88</v>
      </c>
      <c r="AC62" s="201" t="s">
        <v>2689</v>
      </c>
      <c r="AD62" s="201" t="s">
        <v>2689</v>
      </c>
      <c r="AE62" s="201">
        <v>0</v>
      </c>
      <c r="AF62" s="201"/>
      <c r="AG62" s="201"/>
      <c r="AH62" s="201"/>
      <c r="AI62" s="201"/>
      <c r="AJ62" s="201"/>
      <c r="AK62" s="201"/>
      <c r="AL62" s="201"/>
    </row>
    <row r="63" spans="1:38" hidden="1" x14ac:dyDescent="0.3">
      <c r="A63" s="226">
        <v>1912</v>
      </c>
      <c r="B63" s="185" t="s">
        <v>204</v>
      </c>
      <c r="C63" s="185" t="s">
        <v>3852</v>
      </c>
      <c r="D63" s="185" t="s">
        <v>3061</v>
      </c>
      <c r="E63" s="185" t="s">
        <v>3431</v>
      </c>
      <c r="F63" s="185" t="s">
        <v>3187</v>
      </c>
      <c r="G63" s="185" t="s">
        <v>3853</v>
      </c>
      <c r="H63" s="185"/>
      <c r="I63" s="195" t="s">
        <v>12</v>
      </c>
      <c r="J63" s="185" t="s">
        <v>13</v>
      </c>
      <c r="K63" s="185" t="s">
        <v>14</v>
      </c>
      <c r="L63" s="185" t="s">
        <v>4615</v>
      </c>
      <c r="M63" s="185" t="s">
        <v>3190</v>
      </c>
      <c r="N63" s="185" t="s">
        <v>4332</v>
      </c>
      <c r="O63" s="185" t="s">
        <v>3201</v>
      </c>
      <c r="P63" s="185" t="s">
        <v>3192</v>
      </c>
      <c r="Q63" s="185" t="s">
        <v>3193</v>
      </c>
      <c r="R63" s="185" t="s">
        <v>3194</v>
      </c>
      <c r="S63" s="196">
        <v>24755</v>
      </c>
      <c r="T63" s="185"/>
      <c r="U63" s="185" t="s">
        <v>5</v>
      </c>
      <c r="V63" s="185" t="s">
        <v>205</v>
      </c>
      <c r="W63" s="185" t="s">
        <v>206</v>
      </c>
      <c r="X63" s="185"/>
      <c r="Y63" s="185">
        <v>1</v>
      </c>
      <c r="Z63" s="185"/>
      <c r="AA63" s="185"/>
      <c r="AB63" s="185">
        <v>160</v>
      </c>
      <c r="AC63" s="197" t="s">
        <v>2689</v>
      </c>
      <c r="AD63" s="197" t="s">
        <v>2689</v>
      </c>
      <c r="AE63" s="197">
        <v>1</v>
      </c>
      <c r="AF63" s="197"/>
      <c r="AG63" s="197"/>
      <c r="AH63" s="197"/>
      <c r="AI63" s="197">
        <v>1</v>
      </c>
      <c r="AJ63" s="197"/>
      <c r="AK63" s="197"/>
      <c r="AL63" s="197"/>
    </row>
    <row r="64" spans="1:38" hidden="1" x14ac:dyDescent="0.3">
      <c r="A64" s="226">
        <v>1913</v>
      </c>
      <c r="B64" s="185" t="s">
        <v>1693</v>
      </c>
      <c r="C64" s="185" t="s">
        <v>4650</v>
      </c>
      <c r="D64" s="185" t="s">
        <v>3061</v>
      </c>
      <c r="E64" s="185" t="s">
        <v>3854</v>
      </c>
      <c r="F64" s="185" t="s">
        <v>3187</v>
      </c>
      <c r="G64" s="185" t="s">
        <v>3855</v>
      </c>
      <c r="H64" s="185"/>
      <c r="I64" s="195" t="s">
        <v>12</v>
      </c>
      <c r="J64" s="185" t="s">
        <v>13</v>
      </c>
      <c r="K64" s="185" t="s">
        <v>14</v>
      </c>
      <c r="L64" s="185" t="s">
        <v>4615</v>
      </c>
      <c r="M64" s="185" t="s">
        <v>3190</v>
      </c>
      <c r="N64" s="185" t="s">
        <v>4332</v>
      </c>
      <c r="O64" s="185" t="s">
        <v>3201</v>
      </c>
      <c r="P64" s="185" t="s">
        <v>3192</v>
      </c>
      <c r="Q64" s="185" t="s">
        <v>3193</v>
      </c>
      <c r="R64" s="185" t="s">
        <v>3194</v>
      </c>
      <c r="S64" s="196">
        <v>24755</v>
      </c>
      <c r="T64" s="185">
        <v>1</v>
      </c>
      <c r="U64" s="185" t="s">
        <v>5</v>
      </c>
      <c r="V64" s="185" t="s">
        <v>998</v>
      </c>
      <c r="W64" s="185" t="s">
        <v>930</v>
      </c>
      <c r="X64" s="185"/>
      <c r="Y64" s="185">
        <v>1</v>
      </c>
      <c r="Z64" s="185"/>
      <c r="AA64" s="185"/>
      <c r="AB64" s="185">
        <v>176</v>
      </c>
      <c r="AC64" s="197" t="s">
        <v>2689</v>
      </c>
      <c r="AD64" s="197" t="s">
        <v>2689</v>
      </c>
      <c r="AE64" s="197">
        <v>1</v>
      </c>
      <c r="AF64" s="197"/>
      <c r="AG64" s="197"/>
      <c r="AH64" s="197">
        <v>1</v>
      </c>
      <c r="AI64" s="197"/>
      <c r="AJ64" s="197"/>
      <c r="AK64" s="197"/>
      <c r="AL64" s="197"/>
    </row>
    <row r="65" spans="1:38" hidden="1" x14ac:dyDescent="0.3">
      <c r="A65" s="226">
        <v>1922</v>
      </c>
      <c r="B65" s="185" t="s">
        <v>1317</v>
      </c>
      <c r="C65" s="185" t="s">
        <v>4651</v>
      </c>
      <c r="D65" s="185" t="s">
        <v>3061</v>
      </c>
      <c r="E65" s="185" t="s">
        <v>595</v>
      </c>
      <c r="F65" s="185" t="s">
        <v>3187</v>
      </c>
      <c r="G65" s="185" t="s">
        <v>3866</v>
      </c>
      <c r="H65" s="185"/>
      <c r="I65" s="195" t="s">
        <v>12</v>
      </c>
      <c r="J65" s="185" t="s">
        <v>13</v>
      </c>
      <c r="K65" s="185" t="s">
        <v>14</v>
      </c>
      <c r="L65" s="185" t="s">
        <v>4615</v>
      </c>
      <c r="M65" s="185" t="s">
        <v>3190</v>
      </c>
      <c r="N65" s="185" t="s">
        <v>4332</v>
      </c>
      <c r="O65" s="185" t="s">
        <v>3201</v>
      </c>
      <c r="P65" s="185" t="s">
        <v>3192</v>
      </c>
      <c r="Q65" s="185" t="s">
        <v>3193</v>
      </c>
      <c r="R65" s="185" t="s">
        <v>3194</v>
      </c>
      <c r="S65" s="196">
        <v>24756</v>
      </c>
      <c r="T65" s="185"/>
      <c r="U65" s="185" t="s">
        <v>958</v>
      </c>
      <c r="V65" s="185" t="s">
        <v>3867</v>
      </c>
      <c r="W65" s="185" t="s">
        <v>1318</v>
      </c>
      <c r="X65" s="185"/>
      <c r="Y65" s="185">
        <v>1</v>
      </c>
      <c r="Z65" s="185"/>
      <c r="AA65" s="185"/>
      <c r="AB65" s="185">
        <v>109</v>
      </c>
      <c r="AC65" s="197" t="s">
        <v>2689</v>
      </c>
      <c r="AD65" s="197" t="s">
        <v>2689</v>
      </c>
      <c r="AE65" s="197">
        <v>1</v>
      </c>
      <c r="AF65" s="197"/>
      <c r="AG65" s="151">
        <v>1</v>
      </c>
      <c r="AH65" s="197"/>
      <c r="AI65" s="197"/>
      <c r="AJ65" s="197"/>
      <c r="AK65" s="197"/>
      <c r="AL65" s="197"/>
    </row>
    <row r="66" spans="1:38" x14ac:dyDescent="0.3">
      <c r="A66" s="226">
        <v>1923</v>
      </c>
      <c r="B66" s="185" t="s">
        <v>1223</v>
      </c>
      <c r="C66" s="185" t="s">
        <v>3868</v>
      </c>
      <c r="D66" s="185" t="s">
        <v>3186</v>
      </c>
      <c r="E66" s="185" t="s">
        <v>3869</v>
      </c>
      <c r="F66" s="185" t="s">
        <v>3187</v>
      </c>
      <c r="G66" s="185" t="s">
        <v>3870</v>
      </c>
      <c r="H66" s="185"/>
      <c r="I66" s="195" t="s">
        <v>12</v>
      </c>
      <c r="J66" s="185" t="s">
        <v>13</v>
      </c>
      <c r="K66" s="185" t="s">
        <v>14</v>
      </c>
      <c r="L66" s="185" t="s">
        <v>4615</v>
      </c>
      <c r="M66" s="185" t="s">
        <v>3190</v>
      </c>
      <c r="N66" s="185" t="s">
        <v>4332</v>
      </c>
      <c r="O66" s="185" t="s">
        <v>3191</v>
      </c>
      <c r="P66" s="185" t="s">
        <v>3192</v>
      </c>
      <c r="Q66" s="185" t="s">
        <v>3193</v>
      </c>
      <c r="R66" s="185" t="s">
        <v>3194</v>
      </c>
      <c r="S66" s="196">
        <v>24756</v>
      </c>
      <c r="T66" s="185"/>
      <c r="U66" s="185" t="s">
        <v>19</v>
      </c>
      <c r="V66" s="185" t="s">
        <v>1224</v>
      </c>
      <c r="W66" s="185" t="s">
        <v>1225</v>
      </c>
      <c r="X66" s="185">
        <v>1</v>
      </c>
      <c r="Y66" s="185"/>
      <c r="Z66" s="185"/>
      <c r="AA66" s="185"/>
      <c r="AB66" s="185">
        <v>112</v>
      </c>
      <c r="AC66" s="197" t="s">
        <v>2689</v>
      </c>
      <c r="AD66" s="197" t="s">
        <v>2689</v>
      </c>
      <c r="AE66" s="197">
        <v>1</v>
      </c>
      <c r="AF66" s="197"/>
      <c r="AG66" s="197">
        <v>1</v>
      </c>
      <c r="AH66" s="197"/>
      <c r="AI66" s="197"/>
      <c r="AJ66" s="197"/>
      <c r="AK66" s="197"/>
      <c r="AL66" s="197"/>
    </row>
    <row r="67" spans="1:38" hidden="1" x14ac:dyDescent="0.3">
      <c r="A67" s="226">
        <v>1934</v>
      </c>
      <c r="B67" s="185" t="s">
        <v>1218</v>
      </c>
      <c r="C67" s="185" t="s">
        <v>4652</v>
      </c>
      <c r="D67" s="185" t="s">
        <v>3199</v>
      </c>
      <c r="E67" s="185" t="s">
        <v>1219</v>
      </c>
      <c r="F67" s="185" t="s">
        <v>3187</v>
      </c>
      <c r="G67" s="185" t="s">
        <v>4755</v>
      </c>
      <c r="H67" s="185" t="s">
        <v>3886</v>
      </c>
      <c r="I67" s="195" t="s">
        <v>1221</v>
      </c>
      <c r="J67" s="185" t="s">
        <v>13</v>
      </c>
      <c r="K67" s="185" t="s">
        <v>14</v>
      </c>
      <c r="L67" s="185" t="s">
        <v>4615</v>
      </c>
      <c r="M67" s="185" t="s">
        <v>3190</v>
      </c>
      <c r="N67" s="185" t="s">
        <v>4332</v>
      </c>
      <c r="O67" s="185" t="s">
        <v>3199</v>
      </c>
      <c r="P67" s="185" t="s">
        <v>3192</v>
      </c>
      <c r="Q67" s="185" t="s">
        <v>3193</v>
      </c>
      <c r="R67" s="185" t="s">
        <v>3194</v>
      </c>
      <c r="S67" s="196">
        <v>25283</v>
      </c>
      <c r="T67" s="185"/>
      <c r="U67" s="185" t="s">
        <v>82</v>
      </c>
      <c r="V67" s="185" t="s">
        <v>1220</v>
      </c>
      <c r="W67" s="185" t="s">
        <v>1222</v>
      </c>
      <c r="X67" s="185"/>
      <c r="Y67" s="185"/>
      <c r="Z67" s="185">
        <v>1</v>
      </c>
      <c r="AA67" s="185"/>
      <c r="AB67" s="185">
        <v>810</v>
      </c>
      <c r="AC67" s="197" t="s">
        <v>2689</v>
      </c>
      <c r="AD67" s="197" t="s">
        <v>2689</v>
      </c>
      <c r="AE67" s="197">
        <v>1</v>
      </c>
      <c r="AF67" s="197"/>
      <c r="AG67" s="197"/>
      <c r="AH67" s="197">
        <v>1</v>
      </c>
      <c r="AI67" s="197"/>
      <c r="AJ67" s="197"/>
      <c r="AK67" s="197"/>
      <c r="AL67" s="197"/>
    </row>
    <row r="68" spans="1:38" hidden="1" x14ac:dyDescent="0.3">
      <c r="A68" s="226">
        <v>1938</v>
      </c>
      <c r="B68" s="218" t="s">
        <v>3890</v>
      </c>
      <c r="C68" s="218" t="s">
        <v>4653</v>
      </c>
      <c r="D68" s="218" t="s">
        <v>3481</v>
      </c>
      <c r="E68" s="218" t="s">
        <v>3891</v>
      </c>
      <c r="F68" s="218" t="s">
        <v>3187</v>
      </c>
      <c r="G68" s="218" t="s">
        <v>4754</v>
      </c>
      <c r="H68" s="218"/>
      <c r="I68" s="219" t="s">
        <v>12</v>
      </c>
      <c r="J68" s="218" t="s">
        <v>13</v>
      </c>
      <c r="K68" s="218" t="s">
        <v>14</v>
      </c>
      <c r="L68" s="218" t="s">
        <v>4615</v>
      </c>
      <c r="M68" s="218" t="s">
        <v>3217</v>
      </c>
      <c r="N68" s="218" t="s">
        <v>4332</v>
      </c>
      <c r="O68" s="218" t="s">
        <v>3483</v>
      </c>
      <c r="P68" s="218" t="s">
        <v>3192</v>
      </c>
      <c r="Q68" s="218" t="s">
        <v>3193</v>
      </c>
      <c r="R68" s="218" t="s">
        <v>3194</v>
      </c>
      <c r="S68" s="220">
        <v>25608</v>
      </c>
      <c r="T68" s="218"/>
      <c r="U68" s="218" t="s">
        <v>82</v>
      </c>
      <c r="V68" s="218" t="s">
        <v>5050</v>
      </c>
      <c r="W68" s="218" t="s">
        <v>5051</v>
      </c>
      <c r="X68" s="218"/>
      <c r="Y68" s="218"/>
      <c r="Z68" s="218">
        <v>1</v>
      </c>
      <c r="AA68" s="218"/>
      <c r="AB68" s="218">
        <v>58</v>
      </c>
      <c r="AC68" s="221" t="s">
        <v>2689</v>
      </c>
      <c r="AD68" s="221" t="s">
        <v>2689</v>
      </c>
      <c r="AE68" s="221">
        <v>0</v>
      </c>
      <c r="AF68" s="221"/>
      <c r="AG68" s="221"/>
      <c r="AH68" s="221"/>
      <c r="AI68" s="221"/>
      <c r="AJ68" s="221"/>
      <c r="AK68" s="221" t="s">
        <v>5166</v>
      </c>
      <c r="AL68" s="221">
        <v>1</v>
      </c>
    </row>
    <row r="69" spans="1:38" hidden="1" x14ac:dyDescent="0.3">
      <c r="A69" s="226">
        <v>1946</v>
      </c>
      <c r="B69" s="218" t="s">
        <v>3901</v>
      </c>
      <c r="C69" s="218" t="s">
        <v>4654</v>
      </c>
      <c r="D69" s="218" t="s">
        <v>3481</v>
      </c>
      <c r="E69" s="218" t="s">
        <v>3902</v>
      </c>
      <c r="F69" s="218" t="s">
        <v>3187</v>
      </c>
      <c r="G69" s="218" t="s">
        <v>4756</v>
      </c>
      <c r="H69" s="218" t="s">
        <v>3502</v>
      </c>
      <c r="I69" s="219" t="s">
        <v>559</v>
      </c>
      <c r="J69" s="218" t="s">
        <v>13</v>
      </c>
      <c r="K69" s="218" t="s">
        <v>14</v>
      </c>
      <c r="L69" s="218" t="s">
        <v>4615</v>
      </c>
      <c r="M69" s="218" t="s">
        <v>3190</v>
      </c>
      <c r="N69" s="218" t="s">
        <v>4332</v>
      </c>
      <c r="O69" s="218" t="s">
        <v>3483</v>
      </c>
      <c r="P69" s="218" t="s">
        <v>3192</v>
      </c>
      <c r="Q69" s="218" t="s">
        <v>3193</v>
      </c>
      <c r="R69" s="218" t="s">
        <v>3194</v>
      </c>
      <c r="S69" s="220">
        <v>25982</v>
      </c>
      <c r="T69" s="218"/>
      <c r="U69" s="218" t="s">
        <v>82</v>
      </c>
      <c r="V69" s="218" t="s">
        <v>565</v>
      </c>
      <c r="W69" s="218" t="s">
        <v>566</v>
      </c>
      <c r="X69" s="218"/>
      <c r="Y69" s="218"/>
      <c r="Z69" s="218">
        <v>1</v>
      </c>
      <c r="AA69" s="218"/>
      <c r="AB69" s="218">
        <v>61</v>
      </c>
      <c r="AC69" s="221" t="s">
        <v>2689</v>
      </c>
      <c r="AD69" s="221" t="s">
        <v>2689</v>
      </c>
      <c r="AE69" s="221">
        <v>1</v>
      </c>
      <c r="AF69" s="221"/>
      <c r="AG69" s="221">
        <v>1</v>
      </c>
      <c r="AH69" s="221"/>
      <c r="AI69" s="221"/>
      <c r="AJ69" s="221"/>
      <c r="AK69" s="221" t="s">
        <v>5167</v>
      </c>
      <c r="AL69" s="221">
        <v>1</v>
      </c>
    </row>
    <row r="70" spans="1:38" x14ac:dyDescent="0.3">
      <c r="A70" s="226">
        <v>1950</v>
      </c>
      <c r="B70" s="185" t="s">
        <v>2361</v>
      </c>
      <c r="C70" s="185" t="s">
        <v>4655</v>
      </c>
      <c r="D70" s="185" t="s">
        <v>3267</v>
      </c>
      <c r="E70" s="185" t="s">
        <v>2365</v>
      </c>
      <c r="F70" s="185" t="s">
        <v>4301</v>
      </c>
      <c r="G70" s="185" t="s">
        <v>3905</v>
      </c>
      <c r="H70" s="185"/>
      <c r="I70" s="195" t="s">
        <v>1233</v>
      </c>
      <c r="J70" s="185" t="s">
        <v>13</v>
      </c>
      <c r="K70" s="185" t="s">
        <v>14</v>
      </c>
      <c r="L70" s="185" t="s">
        <v>4615</v>
      </c>
      <c r="M70" s="185" t="s">
        <v>3190</v>
      </c>
      <c r="N70" s="185" t="s">
        <v>4332</v>
      </c>
      <c r="O70" s="185" t="s">
        <v>3201</v>
      </c>
      <c r="P70" s="185" t="s">
        <v>3192</v>
      </c>
      <c r="Q70" s="185" t="s">
        <v>3193</v>
      </c>
      <c r="R70" s="185" t="s">
        <v>3194</v>
      </c>
      <c r="S70" s="196">
        <v>26009</v>
      </c>
      <c r="T70" s="185"/>
      <c r="U70" s="185" t="s">
        <v>0</v>
      </c>
      <c r="V70" s="185" t="s">
        <v>2362</v>
      </c>
      <c r="W70" s="185" t="s">
        <v>2363</v>
      </c>
      <c r="X70" s="185">
        <v>1</v>
      </c>
      <c r="Y70" s="185">
        <v>1</v>
      </c>
      <c r="Z70" s="185"/>
      <c r="AA70" s="185"/>
      <c r="AB70" s="185">
        <v>250</v>
      </c>
      <c r="AC70" s="197" t="s">
        <v>2689</v>
      </c>
      <c r="AD70" s="197" t="s">
        <v>2689</v>
      </c>
      <c r="AE70" s="197">
        <v>1</v>
      </c>
      <c r="AF70" s="197"/>
      <c r="AG70" s="197"/>
      <c r="AH70" s="197">
        <v>1</v>
      </c>
      <c r="AI70" s="197"/>
      <c r="AJ70" s="197"/>
      <c r="AK70" s="197"/>
      <c r="AL70" s="197"/>
    </row>
    <row r="71" spans="1:38" x14ac:dyDescent="0.3">
      <c r="A71" s="226">
        <v>1951</v>
      </c>
      <c r="B71" s="185" t="s">
        <v>2319</v>
      </c>
      <c r="C71" s="185" t="s">
        <v>4656</v>
      </c>
      <c r="D71" s="185" t="s">
        <v>3267</v>
      </c>
      <c r="E71" s="185" t="s">
        <v>2320</v>
      </c>
      <c r="F71" s="185" t="s">
        <v>4301</v>
      </c>
      <c r="G71" s="185" t="s">
        <v>4713</v>
      </c>
      <c r="H71" s="185"/>
      <c r="I71" s="195" t="s">
        <v>110</v>
      </c>
      <c r="J71" s="185" t="s">
        <v>13</v>
      </c>
      <c r="K71" s="185" t="s">
        <v>14</v>
      </c>
      <c r="L71" s="185" t="s">
        <v>4615</v>
      </c>
      <c r="M71" s="185" t="s">
        <v>3190</v>
      </c>
      <c r="N71" s="185" t="s">
        <v>4332</v>
      </c>
      <c r="O71" s="185" t="s">
        <v>3201</v>
      </c>
      <c r="P71" s="185" t="s">
        <v>3192</v>
      </c>
      <c r="Q71" s="185" t="s">
        <v>3193</v>
      </c>
      <c r="R71" s="185" t="s">
        <v>3194</v>
      </c>
      <c r="S71" s="196">
        <v>26009</v>
      </c>
      <c r="T71" s="185"/>
      <c r="U71" s="185" t="s">
        <v>0</v>
      </c>
      <c r="V71" s="185" t="s">
        <v>2321</v>
      </c>
      <c r="W71" s="185" t="s">
        <v>2322</v>
      </c>
      <c r="X71" s="185">
        <v>1</v>
      </c>
      <c r="Y71" s="185">
        <v>1</v>
      </c>
      <c r="Z71" s="185"/>
      <c r="AA71" s="185"/>
      <c r="AB71" s="185">
        <v>219</v>
      </c>
      <c r="AC71" s="197" t="s">
        <v>2689</v>
      </c>
      <c r="AD71" s="197" t="s">
        <v>2689</v>
      </c>
      <c r="AE71" s="197">
        <v>1</v>
      </c>
      <c r="AF71" s="197">
        <v>1</v>
      </c>
      <c r="AG71" s="197"/>
      <c r="AH71" s="197"/>
      <c r="AI71" s="197"/>
      <c r="AJ71" s="197"/>
      <c r="AK71" s="197"/>
      <c r="AL71" s="197"/>
    </row>
    <row r="72" spans="1:38" x14ac:dyDescent="0.3">
      <c r="A72" s="226">
        <v>1957</v>
      </c>
      <c r="B72" s="198" t="s">
        <v>938</v>
      </c>
      <c r="C72" s="198" t="s">
        <v>3912</v>
      </c>
      <c r="D72" s="198" t="s">
        <v>3186</v>
      </c>
      <c r="E72" s="198" t="s">
        <v>939</v>
      </c>
      <c r="F72" s="198" t="s">
        <v>3187</v>
      </c>
      <c r="G72" s="198" t="s">
        <v>3913</v>
      </c>
      <c r="H72" s="198"/>
      <c r="I72" s="199" t="s">
        <v>110</v>
      </c>
      <c r="J72" s="198" t="s">
        <v>13</v>
      </c>
      <c r="K72" s="198" t="s">
        <v>14</v>
      </c>
      <c r="L72" s="198" t="s">
        <v>4615</v>
      </c>
      <c r="M72" s="198" t="s">
        <v>3190</v>
      </c>
      <c r="N72" s="198" t="s">
        <v>4332</v>
      </c>
      <c r="O72" s="198" t="s">
        <v>3191</v>
      </c>
      <c r="P72" s="198" t="s">
        <v>3192</v>
      </c>
      <c r="Q72" s="198" t="s">
        <v>3193</v>
      </c>
      <c r="R72" s="198" t="s">
        <v>3194</v>
      </c>
      <c r="S72" s="200">
        <v>27302</v>
      </c>
      <c r="T72" s="198"/>
      <c r="U72" s="198" t="s">
        <v>19</v>
      </c>
      <c r="V72" s="198" t="s">
        <v>940</v>
      </c>
      <c r="W72" s="198" t="s">
        <v>941</v>
      </c>
      <c r="X72" s="198">
        <v>1</v>
      </c>
      <c r="Y72" s="198"/>
      <c r="Z72" s="198"/>
      <c r="AA72" s="198"/>
      <c r="AB72" s="198">
        <v>94</v>
      </c>
      <c r="AC72" s="201" t="s">
        <v>2689</v>
      </c>
      <c r="AD72" s="201" t="s">
        <v>2689</v>
      </c>
      <c r="AE72" s="201">
        <v>0</v>
      </c>
      <c r="AF72" s="201"/>
      <c r="AG72" s="201"/>
      <c r="AH72" s="201"/>
      <c r="AI72" s="201"/>
      <c r="AJ72" s="201"/>
      <c r="AK72" s="201"/>
      <c r="AL72" s="201"/>
    </row>
    <row r="73" spans="1:38" hidden="1" x14ac:dyDescent="0.3">
      <c r="A73" s="226">
        <v>1960</v>
      </c>
      <c r="B73" s="185" t="s">
        <v>953</v>
      </c>
      <c r="C73" s="185" t="s">
        <v>4657</v>
      </c>
      <c r="D73" s="185" t="s">
        <v>3199</v>
      </c>
      <c r="E73" s="185" t="s">
        <v>954</v>
      </c>
      <c r="F73" s="185" t="s">
        <v>3187</v>
      </c>
      <c r="G73" s="185" t="s">
        <v>4757</v>
      </c>
      <c r="H73" s="185" t="s">
        <v>3915</v>
      </c>
      <c r="I73" s="195" t="s">
        <v>3916</v>
      </c>
      <c r="J73" s="185" t="s">
        <v>13</v>
      </c>
      <c r="K73" s="185" t="s">
        <v>14</v>
      </c>
      <c r="L73" s="185" t="s">
        <v>4615</v>
      </c>
      <c r="M73" s="185" t="s">
        <v>3190</v>
      </c>
      <c r="N73" s="185" t="s">
        <v>4332</v>
      </c>
      <c r="O73" s="185" t="s">
        <v>3199</v>
      </c>
      <c r="P73" s="185" t="s">
        <v>3192</v>
      </c>
      <c r="Q73" s="185" t="s">
        <v>3193</v>
      </c>
      <c r="R73" s="185" t="s">
        <v>3194</v>
      </c>
      <c r="S73" s="196">
        <v>27795</v>
      </c>
      <c r="T73" s="185"/>
      <c r="U73" s="185" t="s">
        <v>82</v>
      </c>
      <c r="V73" s="185" t="s">
        <v>955</v>
      </c>
      <c r="W73" s="185" t="s">
        <v>956</v>
      </c>
      <c r="X73" s="185"/>
      <c r="Y73" s="185"/>
      <c r="Z73" s="185">
        <v>1</v>
      </c>
      <c r="AA73" s="185"/>
      <c r="AB73" s="185">
        <v>632</v>
      </c>
      <c r="AC73" s="197" t="s">
        <v>2689</v>
      </c>
      <c r="AD73" s="197" t="s">
        <v>2689</v>
      </c>
      <c r="AE73" s="197">
        <v>1</v>
      </c>
      <c r="AF73" s="197"/>
      <c r="AG73" s="197">
        <v>1</v>
      </c>
      <c r="AH73" s="197"/>
      <c r="AI73" s="197"/>
      <c r="AJ73" s="197"/>
      <c r="AK73" s="197"/>
      <c r="AL73" s="197"/>
    </row>
    <row r="74" spans="1:38" hidden="1" x14ac:dyDescent="0.3">
      <c r="A74" s="226">
        <v>1961</v>
      </c>
      <c r="B74" s="185" t="s">
        <v>592</v>
      </c>
      <c r="C74" s="185" t="s">
        <v>4658</v>
      </c>
      <c r="D74" s="185" t="s">
        <v>3061</v>
      </c>
      <c r="E74" s="185" t="s">
        <v>3917</v>
      </c>
      <c r="F74" s="185" t="s">
        <v>3187</v>
      </c>
      <c r="G74" s="185" t="s">
        <v>3918</v>
      </c>
      <c r="H74" s="185"/>
      <c r="I74" s="195" t="s">
        <v>12</v>
      </c>
      <c r="J74" s="185" t="s">
        <v>13</v>
      </c>
      <c r="K74" s="185" t="s">
        <v>14</v>
      </c>
      <c r="L74" s="185" t="s">
        <v>4615</v>
      </c>
      <c r="M74" s="185" t="s">
        <v>3190</v>
      </c>
      <c r="N74" s="185" t="s">
        <v>4332</v>
      </c>
      <c r="O74" s="185" t="s">
        <v>3201</v>
      </c>
      <c r="P74" s="185" t="s">
        <v>3192</v>
      </c>
      <c r="Q74" s="185" t="s">
        <v>3193</v>
      </c>
      <c r="R74" s="185" t="s">
        <v>3194</v>
      </c>
      <c r="S74" s="196">
        <v>27904</v>
      </c>
      <c r="T74" s="185"/>
      <c r="U74" s="185" t="s">
        <v>5</v>
      </c>
      <c r="V74" s="185" t="s">
        <v>3919</v>
      </c>
      <c r="W74" s="185" t="s">
        <v>593</v>
      </c>
      <c r="X74" s="185"/>
      <c r="Y74" s="185">
        <v>1</v>
      </c>
      <c r="Z74" s="185"/>
      <c r="AA74" s="185"/>
      <c r="AB74" s="185">
        <v>214</v>
      </c>
      <c r="AC74" s="197" t="s">
        <v>2689</v>
      </c>
      <c r="AD74" s="197" t="s">
        <v>2689</v>
      </c>
      <c r="AE74" s="197">
        <v>1</v>
      </c>
      <c r="AF74" s="197"/>
      <c r="AG74" s="197"/>
      <c r="AH74" s="197"/>
      <c r="AI74" s="197">
        <v>1</v>
      </c>
      <c r="AJ74" s="197"/>
      <c r="AK74" s="197"/>
      <c r="AL74" s="197"/>
    </row>
    <row r="75" spans="1:38" hidden="1" x14ac:dyDescent="0.3">
      <c r="A75" s="226">
        <v>1964</v>
      </c>
      <c r="B75" s="198" t="s">
        <v>543</v>
      </c>
      <c r="C75" s="198" t="s">
        <v>4660</v>
      </c>
      <c r="D75" s="198" t="s">
        <v>3061</v>
      </c>
      <c r="E75" s="198" t="s">
        <v>3714</v>
      </c>
      <c r="F75" s="198" t="s">
        <v>3187</v>
      </c>
      <c r="G75" s="198" t="s">
        <v>3925</v>
      </c>
      <c r="H75" s="198"/>
      <c r="I75" s="199" t="s">
        <v>110</v>
      </c>
      <c r="J75" s="198" t="s">
        <v>13</v>
      </c>
      <c r="K75" s="198" t="s">
        <v>14</v>
      </c>
      <c r="L75" s="198" t="s">
        <v>4615</v>
      </c>
      <c r="M75" s="198" t="s">
        <v>3217</v>
      </c>
      <c r="N75" s="198" t="s">
        <v>3205</v>
      </c>
      <c r="O75" s="198" t="s">
        <v>3201</v>
      </c>
      <c r="P75" s="198" t="s">
        <v>3192</v>
      </c>
      <c r="Q75" s="198" t="s">
        <v>3193</v>
      </c>
      <c r="R75" s="198" t="s">
        <v>3194</v>
      </c>
      <c r="S75" s="200">
        <v>29099</v>
      </c>
      <c r="T75" s="198"/>
      <c r="U75" s="198" t="s">
        <v>5</v>
      </c>
      <c r="V75" s="198" t="s">
        <v>544</v>
      </c>
      <c r="W75" s="198" t="s">
        <v>542</v>
      </c>
      <c r="X75" s="198"/>
      <c r="Y75" s="198">
        <v>1</v>
      </c>
      <c r="Z75" s="198"/>
      <c r="AA75" s="198"/>
      <c r="AB75" s="198">
        <v>219</v>
      </c>
      <c r="AC75" s="201" t="s">
        <v>2689</v>
      </c>
      <c r="AD75" s="201" t="s">
        <v>2689</v>
      </c>
      <c r="AE75" s="201">
        <v>0</v>
      </c>
      <c r="AF75" s="201"/>
      <c r="AG75" s="201"/>
      <c r="AH75" s="201"/>
      <c r="AI75" s="201"/>
      <c r="AJ75" s="201"/>
      <c r="AK75" s="201"/>
      <c r="AL75" s="201"/>
    </row>
    <row r="76" spans="1:38" hidden="1" x14ac:dyDescent="0.3">
      <c r="A76" s="226">
        <v>1971</v>
      </c>
      <c r="B76" s="185" t="s">
        <v>105</v>
      </c>
      <c r="C76" s="185" t="s">
        <v>4659</v>
      </c>
      <c r="D76" s="185" t="s">
        <v>3061</v>
      </c>
      <c r="E76" s="185" t="s">
        <v>572</v>
      </c>
      <c r="F76" s="185" t="s">
        <v>3187</v>
      </c>
      <c r="G76" s="185" t="s">
        <v>3935</v>
      </c>
      <c r="H76" s="185"/>
      <c r="I76" s="195" t="s">
        <v>12</v>
      </c>
      <c r="J76" s="185" t="s">
        <v>13</v>
      </c>
      <c r="K76" s="185" t="s">
        <v>14</v>
      </c>
      <c r="L76" s="185" t="s">
        <v>4615</v>
      </c>
      <c r="M76" s="185" t="s">
        <v>3190</v>
      </c>
      <c r="N76" s="185" t="s">
        <v>4332</v>
      </c>
      <c r="O76" s="185" t="s">
        <v>3201</v>
      </c>
      <c r="P76" s="185" t="s">
        <v>3192</v>
      </c>
      <c r="Q76" s="185" t="s">
        <v>3193</v>
      </c>
      <c r="R76" s="185" t="s">
        <v>3194</v>
      </c>
      <c r="S76" s="196">
        <v>31291</v>
      </c>
      <c r="T76" s="185"/>
      <c r="U76" s="185" t="s">
        <v>5</v>
      </c>
      <c r="V76" s="185" t="s">
        <v>106</v>
      </c>
      <c r="W76" s="185" t="s">
        <v>107</v>
      </c>
      <c r="X76" s="185"/>
      <c r="Y76" s="185">
        <v>1</v>
      </c>
      <c r="Z76" s="185"/>
      <c r="AA76" s="185"/>
      <c r="AB76" s="185">
        <v>166</v>
      </c>
      <c r="AC76" s="197" t="s">
        <v>2689</v>
      </c>
      <c r="AD76" s="197" t="s">
        <v>2689</v>
      </c>
      <c r="AE76" s="197">
        <v>1</v>
      </c>
      <c r="AF76" s="197"/>
      <c r="AG76" s="197"/>
      <c r="AH76" s="197">
        <v>1</v>
      </c>
      <c r="AI76" s="197"/>
      <c r="AJ76" s="197"/>
      <c r="AK76" s="197"/>
      <c r="AL76" s="197"/>
    </row>
    <row r="77" spans="1:38" hidden="1" x14ac:dyDescent="0.3">
      <c r="A77" s="226">
        <v>1983</v>
      </c>
      <c r="B77" s="218" t="s">
        <v>1049</v>
      </c>
      <c r="C77" s="218" t="s">
        <v>4661</v>
      </c>
      <c r="D77" s="218" t="s">
        <v>3953</v>
      </c>
      <c r="E77" s="218" t="s">
        <v>3954</v>
      </c>
      <c r="F77" s="218" t="s">
        <v>4301</v>
      </c>
      <c r="G77" s="218" t="s">
        <v>4730</v>
      </c>
      <c r="H77" s="218"/>
      <c r="I77" s="219" t="s">
        <v>110</v>
      </c>
      <c r="J77" s="218" t="s">
        <v>13</v>
      </c>
      <c r="K77" s="218" t="s">
        <v>14</v>
      </c>
      <c r="L77" s="218" t="s">
        <v>4615</v>
      </c>
      <c r="M77" s="218" t="s">
        <v>3217</v>
      </c>
      <c r="N77" s="218" t="s">
        <v>4332</v>
      </c>
      <c r="O77" s="218" t="s">
        <v>3312</v>
      </c>
      <c r="P77" s="218" t="s">
        <v>3192</v>
      </c>
      <c r="Q77" s="218" t="s">
        <v>3193</v>
      </c>
      <c r="R77" s="218" t="s">
        <v>3194</v>
      </c>
      <c r="S77" s="220">
        <v>33122</v>
      </c>
      <c r="T77" s="218"/>
      <c r="U77" s="218" t="s">
        <v>130</v>
      </c>
      <c r="V77" s="218" t="s">
        <v>1050</v>
      </c>
      <c r="W77" s="218" t="s">
        <v>1051</v>
      </c>
      <c r="X77" s="218"/>
      <c r="Y77" s="218"/>
      <c r="Z77" s="218"/>
      <c r="AA77" s="218">
        <v>1</v>
      </c>
      <c r="AB77" s="218">
        <v>113</v>
      </c>
      <c r="AC77" s="221" t="s">
        <v>2689</v>
      </c>
      <c r="AD77" s="221" t="s">
        <v>2689</v>
      </c>
      <c r="AE77" s="221">
        <v>1</v>
      </c>
      <c r="AF77" s="221"/>
      <c r="AG77" s="221">
        <v>1</v>
      </c>
      <c r="AH77" s="221"/>
      <c r="AI77" s="221"/>
      <c r="AJ77" s="221"/>
      <c r="AK77" s="221" t="s">
        <v>5160</v>
      </c>
      <c r="AL77" s="221">
        <v>1</v>
      </c>
    </row>
    <row r="78" spans="1:38" hidden="1" x14ac:dyDescent="0.3">
      <c r="A78" s="226">
        <v>1984</v>
      </c>
      <c r="B78" s="218" t="s">
        <v>524</v>
      </c>
      <c r="C78" s="218" t="s">
        <v>4739</v>
      </c>
      <c r="D78" s="218" t="s">
        <v>3269</v>
      </c>
      <c r="E78" s="218" t="s">
        <v>525</v>
      </c>
      <c r="F78" s="218" t="s">
        <v>4301</v>
      </c>
      <c r="G78" s="218" t="s">
        <v>4322</v>
      </c>
      <c r="H78" s="218"/>
      <c r="I78" s="219" t="s">
        <v>12</v>
      </c>
      <c r="J78" s="218" t="s">
        <v>13</v>
      </c>
      <c r="K78" s="218" t="s">
        <v>14</v>
      </c>
      <c r="L78" s="218" t="s">
        <v>4615</v>
      </c>
      <c r="M78" s="218" t="s">
        <v>3190</v>
      </c>
      <c r="N78" s="218" t="s">
        <v>4332</v>
      </c>
      <c r="O78" s="218" t="s">
        <v>3201</v>
      </c>
      <c r="P78" s="218" t="s">
        <v>3192</v>
      </c>
      <c r="Q78" s="218" t="s">
        <v>3193</v>
      </c>
      <c r="R78" s="218" t="s">
        <v>3194</v>
      </c>
      <c r="S78" s="220">
        <v>33482</v>
      </c>
      <c r="T78" s="218"/>
      <c r="U78" s="218" t="s">
        <v>0</v>
      </c>
      <c r="V78" s="218" t="s">
        <v>525</v>
      </c>
      <c r="W78" s="218" t="s">
        <v>526</v>
      </c>
      <c r="X78" s="218"/>
      <c r="Y78" s="218">
        <v>1</v>
      </c>
      <c r="Z78" s="218"/>
      <c r="AA78" s="218"/>
      <c r="AB78" s="218">
        <v>5</v>
      </c>
      <c r="AC78" s="221" t="s">
        <v>2689</v>
      </c>
      <c r="AD78" s="221" t="s">
        <v>2689</v>
      </c>
      <c r="AE78" s="221">
        <v>0</v>
      </c>
      <c r="AF78" s="221"/>
      <c r="AG78" s="221"/>
      <c r="AH78" s="221"/>
      <c r="AI78" s="221"/>
      <c r="AJ78" s="221"/>
      <c r="AK78" s="221" t="s">
        <v>5160</v>
      </c>
      <c r="AL78" s="221">
        <v>1</v>
      </c>
    </row>
    <row r="79" spans="1:38" x14ac:dyDescent="0.3">
      <c r="A79" s="226">
        <v>1988</v>
      </c>
      <c r="B79" s="185" t="s">
        <v>928</v>
      </c>
      <c r="C79" s="185" t="s">
        <v>4662</v>
      </c>
      <c r="D79" s="185" t="s">
        <v>3186</v>
      </c>
      <c r="E79" s="185" t="s">
        <v>3854</v>
      </c>
      <c r="F79" s="185" t="s">
        <v>3187</v>
      </c>
      <c r="G79" s="185" t="s">
        <v>3959</v>
      </c>
      <c r="H79" s="185"/>
      <c r="I79" s="195" t="s">
        <v>12</v>
      </c>
      <c r="J79" s="185" t="s">
        <v>13</v>
      </c>
      <c r="K79" s="185" t="s">
        <v>14</v>
      </c>
      <c r="L79" s="185" t="s">
        <v>4615</v>
      </c>
      <c r="M79" s="185" t="s">
        <v>3190</v>
      </c>
      <c r="N79" s="185" t="s">
        <v>4332</v>
      </c>
      <c r="O79" s="185" t="s">
        <v>3191</v>
      </c>
      <c r="P79" s="185" t="s">
        <v>3192</v>
      </c>
      <c r="Q79" s="185" t="s">
        <v>3193</v>
      </c>
      <c r="R79" s="185" t="s">
        <v>3194</v>
      </c>
      <c r="S79" s="196">
        <v>34578</v>
      </c>
      <c r="T79" s="185"/>
      <c r="U79" s="185" t="s">
        <v>19</v>
      </c>
      <c r="V79" s="185" t="s">
        <v>929</v>
      </c>
      <c r="W79" s="185" t="s">
        <v>930</v>
      </c>
      <c r="X79" s="185">
        <v>1</v>
      </c>
      <c r="Y79" s="185"/>
      <c r="Z79" s="185"/>
      <c r="AA79" s="185"/>
      <c r="AB79" s="185">
        <v>111</v>
      </c>
      <c r="AC79" s="197" t="s">
        <v>2689</v>
      </c>
      <c r="AD79" s="197" t="s">
        <v>2689</v>
      </c>
      <c r="AE79" s="197">
        <v>1</v>
      </c>
      <c r="AF79" s="197"/>
      <c r="AG79" s="197"/>
      <c r="AH79" s="197">
        <v>1</v>
      </c>
      <c r="AI79" s="197"/>
      <c r="AJ79" s="197"/>
      <c r="AK79" s="197"/>
      <c r="AL79" s="197"/>
    </row>
    <row r="80" spans="1:38" x14ac:dyDescent="0.3">
      <c r="A80" s="226">
        <v>1994</v>
      </c>
      <c r="B80" s="198" t="s">
        <v>1201</v>
      </c>
      <c r="C80" s="198" t="s">
        <v>3964</v>
      </c>
      <c r="D80" s="198" t="s">
        <v>3186</v>
      </c>
      <c r="E80" s="198" t="s">
        <v>1202</v>
      </c>
      <c r="F80" s="198" t="s">
        <v>3187</v>
      </c>
      <c r="G80" s="198" t="s">
        <v>4758</v>
      </c>
      <c r="H80" s="198"/>
      <c r="I80" s="199" t="s">
        <v>110</v>
      </c>
      <c r="J80" s="198" t="s">
        <v>13</v>
      </c>
      <c r="K80" s="198" t="s">
        <v>14</v>
      </c>
      <c r="L80" s="198" t="s">
        <v>4615</v>
      </c>
      <c r="M80" s="198" t="s">
        <v>3217</v>
      </c>
      <c r="N80" s="198" t="s">
        <v>4332</v>
      </c>
      <c r="O80" s="198" t="s">
        <v>3191</v>
      </c>
      <c r="P80" s="198" t="s">
        <v>3192</v>
      </c>
      <c r="Q80" s="198" t="s">
        <v>3193</v>
      </c>
      <c r="R80" s="198" t="s">
        <v>3194</v>
      </c>
      <c r="S80" s="200">
        <v>36404</v>
      </c>
      <c r="T80" s="198"/>
      <c r="U80" s="198" t="s">
        <v>19</v>
      </c>
      <c r="V80" s="198" t="s">
        <v>1203</v>
      </c>
      <c r="W80" s="198" t="s">
        <v>1204</v>
      </c>
      <c r="X80" s="198">
        <v>1</v>
      </c>
      <c r="Y80" s="198"/>
      <c r="Z80" s="198"/>
      <c r="AA80" s="198"/>
      <c r="AB80" s="198">
        <v>102</v>
      </c>
      <c r="AC80" s="201" t="s">
        <v>2689</v>
      </c>
      <c r="AD80" s="201" t="s">
        <v>2689</v>
      </c>
      <c r="AE80" s="201">
        <v>0</v>
      </c>
      <c r="AF80" s="201"/>
      <c r="AG80" s="201"/>
      <c r="AH80" s="201"/>
      <c r="AI80" s="201"/>
      <c r="AJ80" s="201"/>
      <c r="AK80" s="201"/>
      <c r="AL80" s="201"/>
    </row>
    <row r="81" spans="1:38" hidden="1" x14ac:dyDescent="0.3">
      <c r="A81" s="226">
        <v>2003</v>
      </c>
      <c r="B81" s="218" t="s">
        <v>1696</v>
      </c>
      <c r="C81" s="218" t="s">
        <v>4977</v>
      </c>
      <c r="D81" s="218" t="s">
        <v>3365</v>
      </c>
      <c r="E81" s="218" t="s">
        <v>4738</v>
      </c>
      <c r="F81" s="218" t="s">
        <v>4301</v>
      </c>
      <c r="G81" s="218" t="s">
        <v>4731</v>
      </c>
      <c r="H81" s="218"/>
      <c r="I81" s="219" t="s">
        <v>110</v>
      </c>
      <c r="J81" s="218" t="s">
        <v>13</v>
      </c>
      <c r="K81" s="218" t="s">
        <v>14</v>
      </c>
      <c r="L81" s="218" t="s">
        <v>4615</v>
      </c>
      <c r="M81" s="218" t="s">
        <v>3190</v>
      </c>
      <c r="N81" s="218" t="s">
        <v>4332</v>
      </c>
      <c r="O81" s="218" t="s">
        <v>3312</v>
      </c>
      <c r="P81" s="218" t="s">
        <v>3192</v>
      </c>
      <c r="Q81" s="218" t="s">
        <v>3193</v>
      </c>
      <c r="R81" s="218" t="s">
        <v>3194</v>
      </c>
      <c r="S81" s="220">
        <v>38596</v>
      </c>
      <c r="T81" s="218"/>
      <c r="U81" s="218" t="s">
        <v>130</v>
      </c>
      <c r="V81" s="218" t="s">
        <v>1697</v>
      </c>
      <c r="W81" s="218" t="s">
        <v>1698</v>
      </c>
      <c r="X81" s="218"/>
      <c r="Y81" s="218"/>
      <c r="Z81" s="218"/>
      <c r="AA81" s="218">
        <v>1</v>
      </c>
      <c r="AB81" s="218">
        <v>19</v>
      </c>
      <c r="AC81" s="221" t="s">
        <v>2689</v>
      </c>
      <c r="AD81" s="221" t="s">
        <v>2689</v>
      </c>
      <c r="AE81" s="221">
        <v>1</v>
      </c>
      <c r="AF81" s="221">
        <v>1</v>
      </c>
      <c r="AG81" s="221"/>
      <c r="AH81" s="221"/>
      <c r="AI81" s="221"/>
      <c r="AJ81" s="221"/>
      <c r="AK81" s="221" t="s">
        <v>5174</v>
      </c>
      <c r="AL81" s="221">
        <v>1</v>
      </c>
    </row>
    <row r="82" spans="1:38" hidden="1" x14ac:dyDescent="0.3">
      <c r="A82" s="226">
        <v>2004</v>
      </c>
      <c r="B82" s="218" t="s">
        <v>3974</v>
      </c>
      <c r="C82" s="218" t="s">
        <v>4663</v>
      </c>
      <c r="D82" s="218" t="s">
        <v>3560</v>
      </c>
      <c r="E82" s="218" t="s">
        <v>3975</v>
      </c>
      <c r="F82" s="218" t="s">
        <v>4301</v>
      </c>
      <c r="G82" s="218" t="s">
        <v>4759</v>
      </c>
      <c r="H82" s="218"/>
      <c r="I82" s="219" t="s">
        <v>12</v>
      </c>
      <c r="J82" s="218" t="s">
        <v>13</v>
      </c>
      <c r="K82" s="218" t="s">
        <v>14</v>
      </c>
      <c r="L82" s="218" t="s">
        <v>4615</v>
      </c>
      <c r="M82" s="218" t="s">
        <v>3190</v>
      </c>
      <c r="N82" s="218" t="s">
        <v>4332</v>
      </c>
      <c r="O82" s="218" t="s">
        <v>3483</v>
      </c>
      <c r="P82" s="218" t="s">
        <v>3192</v>
      </c>
      <c r="Q82" s="218" t="s">
        <v>3193</v>
      </c>
      <c r="R82" s="218" t="s">
        <v>3194</v>
      </c>
      <c r="S82" s="220">
        <v>35309</v>
      </c>
      <c r="T82" s="218"/>
      <c r="U82" s="218" t="s">
        <v>82</v>
      </c>
      <c r="V82" s="218" t="s">
        <v>918</v>
      </c>
      <c r="W82" s="218" t="s">
        <v>919</v>
      </c>
      <c r="X82" s="218"/>
      <c r="Y82" s="218"/>
      <c r="Z82" s="218">
        <v>1</v>
      </c>
      <c r="AA82" s="218"/>
      <c r="AB82" s="218">
        <v>55</v>
      </c>
      <c r="AC82" s="221" t="s">
        <v>2689</v>
      </c>
      <c r="AD82" s="221" t="s">
        <v>2689</v>
      </c>
      <c r="AE82" s="221">
        <v>1</v>
      </c>
      <c r="AF82" s="221"/>
      <c r="AG82" s="221"/>
      <c r="AH82" s="221">
        <v>1</v>
      </c>
      <c r="AI82" s="221"/>
      <c r="AJ82" s="221"/>
      <c r="AK82" s="221" t="s">
        <v>5174</v>
      </c>
      <c r="AL82" s="221">
        <v>1</v>
      </c>
    </row>
    <row r="83" spans="1:38" x14ac:dyDescent="0.3">
      <c r="A83" s="226">
        <v>2020</v>
      </c>
      <c r="B83" s="218" t="s">
        <v>3999</v>
      </c>
      <c r="C83" s="218" t="s">
        <v>5046</v>
      </c>
      <c r="D83" s="218" t="s">
        <v>3269</v>
      </c>
      <c r="E83" s="218" t="s">
        <v>4000</v>
      </c>
      <c r="F83" s="218" t="s">
        <v>4301</v>
      </c>
      <c r="G83" s="218" t="s">
        <v>4714</v>
      </c>
      <c r="H83" s="218"/>
      <c r="I83" s="219" t="s">
        <v>110</v>
      </c>
      <c r="J83" s="218" t="s">
        <v>13</v>
      </c>
      <c r="K83" s="218" t="s">
        <v>14</v>
      </c>
      <c r="L83" s="218" t="s">
        <v>4615</v>
      </c>
      <c r="M83" s="218" t="s">
        <v>3217</v>
      </c>
      <c r="N83" s="218" t="s">
        <v>4332</v>
      </c>
      <c r="O83" s="218" t="s">
        <v>3201</v>
      </c>
      <c r="P83" s="218" t="s">
        <v>3192</v>
      </c>
      <c r="Q83" s="218" t="s">
        <v>3193</v>
      </c>
      <c r="R83" s="218" t="s">
        <v>3194</v>
      </c>
      <c r="S83" s="220">
        <v>41821</v>
      </c>
      <c r="T83" s="218"/>
      <c r="U83" s="218"/>
      <c r="V83" s="218"/>
      <c r="W83" s="218"/>
      <c r="X83" s="218">
        <v>1</v>
      </c>
      <c r="Y83" s="218">
        <v>1</v>
      </c>
      <c r="Z83" s="218"/>
      <c r="AA83" s="218"/>
      <c r="AB83" s="218">
        <v>90</v>
      </c>
      <c r="AC83" s="221" t="s">
        <v>2689</v>
      </c>
      <c r="AD83" s="221" t="s">
        <v>2689</v>
      </c>
      <c r="AE83" s="221">
        <v>0</v>
      </c>
      <c r="AF83" s="221"/>
      <c r="AG83" s="221"/>
      <c r="AH83" s="221"/>
      <c r="AI83" s="221"/>
      <c r="AJ83" s="221"/>
      <c r="AK83" s="221" t="s">
        <v>5174</v>
      </c>
      <c r="AL83" s="221">
        <v>1</v>
      </c>
    </row>
    <row r="84" spans="1:38" x14ac:dyDescent="0.3">
      <c r="A84" s="226">
        <v>2021</v>
      </c>
      <c r="B84" s="198" t="s">
        <v>535</v>
      </c>
      <c r="C84" s="198" t="s">
        <v>4001</v>
      </c>
      <c r="D84" s="198" t="s">
        <v>3186</v>
      </c>
      <c r="E84" s="198" t="s">
        <v>4002</v>
      </c>
      <c r="F84" s="198" t="s">
        <v>3187</v>
      </c>
      <c r="G84" s="198" t="s">
        <v>4003</v>
      </c>
      <c r="H84" s="198"/>
      <c r="I84" s="199" t="s">
        <v>110</v>
      </c>
      <c r="J84" s="198" t="s">
        <v>13</v>
      </c>
      <c r="K84" s="198" t="s">
        <v>14</v>
      </c>
      <c r="L84" s="198" t="s">
        <v>4615</v>
      </c>
      <c r="M84" s="198" t="s">
        <v>3190</v>
      </c>
      <c r="N84" s="198" t="s">
        <v>4332</v>
      </c>
      <c r="O84" s="198" t="s">
        <v>3191</v>
      </c>
      <c r="P84" s="198" t="s">
        <v>3192</v>
      </c>
      <c r="Q84" s="198" t="s">
        <v>3193</v>
      </c>
      <c r="R84" s="198" t="s">
        <v>3194</v>
      </c>
      <c r="S84" s="200">
        <v>27164</v>
      </c>
      <c r="T84" s="198"/>
      <c r="U84" s="198" t="s">
        <v>19</v>
      </c>
      <c r="V84" s="198" t="s">
        <v>536</v>
      </c>
      <c r="W84" s="198" t="s">
        <v>537</v>
      </c>
      <c r="X84" s="198">
        <v>1</v>
      </c>
      <c r="Y84" s="198"/>
      <c r="Z84" s="198"/>
      <c r="AA84" s="198"/>
      <c r="AB84" s="198">
        <v>122</v>
      </c>
      <c r="AC84" s="201" t="s">
        <v>2689</v>
      </c>
      <c r="AD84" s="201" t="s">
        <v>2689</v>
      </c>
      <c r="AE84" s="201">
        <v>0</v>
      </c>
      <c r="AF84" s="201"/>
      <c r="AG84" s="201"/>
      <c r="AH84" s="201"/>
      <c r="AI84" s="201"/>
      <c r="AJ84" s="201"/>
      <c r="AK84" s="201"/>
      <c r="AL84" s="201"/>
    </row>
    <row r="85" spans="1:38" hidden="1" x14ac:dyDescent="0.3">
      <c r="A85" s="226">
        <v>2022</v>
      </c>
      <c r="B85" s="185" t="s">
        <v>532</v>
      </c>
      <c r="C85" s="185" t="s">
        <v>4383</v>
      </c>
      <c r="D85" s="185" t="s">
        <v>3061</v>
      </c>
      <c r="E85" s="185" t="s">
        <v>1945</v>
      </c>
      <c r="F85" s="185" t="s">
        <v>3187</v>
      </c>
      <c r="G85" s="185" t="s">
        <v>4004</v>
      </c>
      <c r="H85" s="185"/>
      <c r="I85" s="195" t="s">
        <v>12</v>
      </c>
      <c r="J85" s="185" t="s">
        <v>13</v>
      </c>
      <c r="K85" s="185" t="s">
        <v>14</v>
      </c>
      <c r="L85" s="185" t="s">
        <v>4615</v>
      </c>
      <c r="M85" s="185" t="s">
        <v>3190</v>
      </c>
      <c r="N85" s="185" t="s">
        <v>4332</v>
      </c>
      <c r="O85" s="185" t="s">
        <v>3201</v>
      </c>
      <c r="P85" s="185" t="s">
        <v>3192</v>
      </c>
      <c r="Q85" s="185" t="s">
        <v>3193</v>
      </c>
      <c r="R85" s="185" t="s">
        <v>3194</v>
      </c>
      <c r="S85" s="196">
        <v>33117</v>
      </c>
      <c r="T85" s="185"/>
      <c r="U85" s="185" t="s">
        <v>5</v>
      </c>
      <c r="V85" s="185" t="s">
        <v>533</v>
      </c>
      <c r="W85" s="185" t="s">
        <v>534</v>
      </c>
      <c r="X85" s="185"/>
      <c r="Y85" s="185">
        <v>1</v>
      </c>
      <c r="Z85" s="185"/>
      <c r="AA85" s="185"/>
      <c r="AB85" s="185">
        <v>276</v>
      </c>
      <c r="AC85" s="197" t="s">
        <v>2689</v>
      </c>
      <c r="AD85" s="197" t="s">
        <v>2689</v>
      </c>
      <c r="AE85" s="197">
        <v>1</v>
      </c>
      <c r="AF85" s="197"/>
      <c r="AG85" s="197">
        <v>1</v>
      </c>
      <c r="AH85" s="197"/>
      <c r="AI85" s="197"/>
      <c r="AJ85" s="197"/>
      <c r="AK85" s="197"/>
      <c r="AL85" s="197"/>
    </row>
    <row r="86" spans="1:38" hidden="1" x14ac:dyDescent="0.3">
      <c r="A86" s="226">
        <v>2023</v>
      </c>
      <c r="B86" s="185" t="s">
        <v>273</v>
      </c>
      <c r="C86" s="185" t="s">
        <v>4664</v>
      </c>
      <c r="D86" s="185" t="s">
        <v>3061</v>
      </c>
      <c r="E86" s="185" t="s">
        <v>274</v>
      </c>
      <c r="F86" s="185" t="s">
        <v>3187</v>
      </c>
      <c r="G86" s="185" t="s">
        <v>4005</v>
      </c>
      <c r="H86" s="185"/>
      <c r="I86" s="195" t="s">
        <v>12</v>
      </c>
      <c r="J86" s="185" t="s">
        <v>13</v>
      </c>
      <c r="K86" s="185" t="s">
        <v>14</v>
      </c>
      <c r="L86" s="185" t="s">
        <v>4615</v>
      </c>
      <c r="M86" s="185" t="s">
        <v>3190</v>
      </c>
      <c r="N86" s="185" t="s">
        <v>4332</v>
      </c>
      <c r="O86" s="185" t="s">
        <v>3201</v>
      </c>
      <c r="P86" s="185" t="s">
        <v>3192</v>
      </c>
      <c r="Q86" s="185" t="s">
        <v>3193</v>
      </c>
      <c r="R86" s="185" t="s">
        <v>3194</v>
      </c>
      <c r="S86" s="196">
        <v>33117</v>
      </c>
      <c r="T86" s="185"/>
      <c r="U86" s="185" t="s">
        <v>5</v>
      </c>
      <c r="V86" s="185" t="s">
        <v>275</v>
      </c>
      <c r="W86" s="185" t="s">
        <v>276</v>
      </c>
      <c r="X86" s="185"/>
      <c r="Y86" s="185">
        <v>1</v>
      </c>
      <c r="Z86" s="185"/>
      <c r="AA86" s="185"/>
      <c r="AB86" s="185">
        <v>222</v>
      </c>
      <c r="AC86" s="197" t="s">
        <v>2689</v>
      </c>
      <c r="AD86" s="197" t="s">
        <v>2689</v>
      </c>
      <c r="AE86" s="197">
        <v>1</v>
      </c>
      <c r="AF86" s="197"/>
      <c r="AG86" s="197"/>
      <c r="AH86" s="197">
        <v>1</v>
      </c>
      <c r="AI86" s="197"/>
      <c r="AJ86" s="197"/>
      <c r="AK86" s="197"/>
      <c r="AL86" s="197"/>
    </row>
    <row r="87" spans="1:38" hidden="1" x14ac:dyDescent="0.3">
      <c r="A87" s="226">
        <v>2024</v>
      </c>
      <c r="B87" s="218" t="s">
        <v>944</v>
      </c>
      <c r="C87" s="218" t="s">
        <v>4665</v>
      </c>
      <c r="D87" s="218" t="s">
        <v>3312</v>
      </c>
      <c r="E87" s="218" t="s">
        <v>945</v>
      </c>
      <c r="F87" s="218" t="s">
        <v>3187</v>
      </c>
      <c r="G87" s="218" t="s">
        <v>4732</v>
      </c>
      <c r="H87" s="218"/>
      <c r="I87" s="219" t="s">
        <v>947</v>
      </c>
      <c r="J87" s="218" t="s">
        <v>13</v>
      </c>
      <c r="K87" s="218" t="s">
        <v>14</v>
      </c>
      <c r="L87" s="218" t="s">
        <v>4615</v>
      </c>
      <c r="M87" s="218" t="s">
        <v>3190</v>
      </c>
      <c r="N87" s="218" t="s">
        <v>4332</v>
      </c>
      <c r="O87" s="218" t="s">
        <v>3312</v>
      </c>
      <c r="P87" s="218" t="s">
        <v>3192</v>
      </c>
      <c r="Q87" s="218" t="s">
        <v>3193</v>
      </c>
      <c r="R87" s="218" t="s">
        <v>3194</v>
      </c>
      <c r="S87" s="220">
        <v>24042</v>
      </c>
      <c r="T87" s="218"/>
      <c r="U87" s="218" t="s">
        <v>130</v>
      </c>
      <c r="V87" s="218" t="s">
        <v>946</v>
      </c>
      <c r="W87" s="218" t="s">
        <v>948</v>
      </c>
      <c r="X87" s="218"/>
      <c r="Y87" s="218"/>
      <c r="Z87" s="218"/>
      <c r="AA87" s="218">
        <v>1</v>
      </c>
      <c r="AB87" s="218">
        <v>770</v>
      </c>
      <c r="AC87" s="221" t="s">
        <v>2689</v>
      </c>
      <c r="AD87" s="221" t="s">
        <v>2689</v>
      </c>
      <c r="AE87" s="221">
        <v>0</v>
      </c>
      <c r="AF87" s="221"/>
      <c r="AG87" s="221"/>
      <c r="AH87" s="221"/>
      <c r="AI87" s="221"/>
      <c r="AJ87" s="221"/>
      <c r="AK87" s="221" t="s">
        <v>5161</v>
      </c>
      <c r="AL87" s="221">
        <v>1</v>
      </c>
    </row>
    <row r="88" spans="1:38" x14ac:dyDescent="0.3">
      <c r="A88" s="226">
        <v>2026</v>
      </c>
      <c r="B88" s="185" t="s">
        <v>1012</v>
      </c>
      <c r="C88" s="185" t="s">
        <v>3956</v>
      </c>
      <c r="D88" s="185" t="s">
        <v>3186</v>
      </c>
      <c r="E88" s="185" t="s">
        <v>1945</v>
      </c>
      <c r="F88" s="185" t="s">
        <v>3187</v>
      </c>
      <c r="G88" s="185" t="s">
        <v>4707</v>
      </c>
      <c r="H88" s="185"/>
      <c r="I88" s="195" t="s">
        <v>110</v>
      </c>
      <c r="J88" s="185" t="s">
        <v>13</v>
      </c>
      <c r="K88" s="185" t="s">
        <v>14</v>
      </c>
      <c r="L88" s="185" t="s">
        <v>4615</v>
      </c>
      <c r="M88" s="185" t="s">
        <v>3190</v>
      </c>
      <c r="N88" s="185" t="s">
        <v>4332</v>
      </c>
      <c r="O88" s="185" t="s">
        <v>3191</v>
      </c>
      <c r="P88" s="185" t="s">
        <v>3192</v>
      </c>
      <c r="Q88" s="185" t="s">
        <v>3193</v>
      </c>
      <c r="R88" s="185" t="s">
        <v>3194</v>
      </c>
      <c r="S88" s="196">
        <v>24756</v>
      </c>
      <c r="T88" s="185"/>
      <c r="U88" s="185" t="s">
        <v>19</v>
      </c>
      <c r="V88" s="185" t="s">
        <v>1013</v>
      </c>
      <c r="W88" s="185" t="s">
        <v>1014</v>
      </c>
      <c r="X88" s="185">
        <v>1</v>
      </c>
      <c r="Y88" s="185"/>
      <c r="Z88" s="185"/>
      <c r="AA88" s="185"/>
      <c r="AB88" s="185">
        <v>132</v>
      </c>
      <c r="AC88" s="197" t="s">
        <v>2689</v>
      </c>
      <c r="AD88" s="197" t="s">
        <v>2689</v>
      </c>
      <c r="AE88" s="197">
        <v>1</v>
      </c>
      <c r="AF88" s="197"/>
      <c r="AG88" s="197">
        <v>1</v>
      </c>
      <c r="AH88" s="197"/>
      <c r="AI88" s="197"/>
      <c r="AJ88" s="197"/>
      <c r="AK88" s="197"/>
      <c r="AL88" s="197"/>
    </row>
    <row r="89" spans="1:38" hidden="1" x14ac:dyDescent="0.3">
      <c r="A89" s="226">
        <v>2029</v>
      </c>
      <c r="B89" s="185" t="s">
        <v>1234</v>
      </c>
      <c r="C89" s="185" t="s">
        <v>4666</v>
      </c>
      <c r="D89" s="185" t="s">
        <v>3547</v>
      </c>
      <c r="E89" s="185" t="s">
        <v>1235</v>
      </c>
      <c r="F89" s="185" t="s">
        <v>3187</v>
      </c>
      <c r="G89" s="185" t="s">
        <v>4008</v>
      </c>
      <c r="H89" s="185"/>
      <c r="I89" s="195" t="s">
        <v>1237</v>
      </c>
      <c r="J89" s="185" t="s">
        <v>13</v>
      </c>
      <c r="K89" s="185" t="s">
        <v>14</v>
      </c>
      <c r="L89" s="185" t="s">
        <v>4615</v>
      </c>
      <c r="M89" s="185" t="s">
        <v>3190</v>
      </c>
      <c r="N89" s="185" t="s">
        <v>4332</v>
      </c>
      <c r="O89" s="185" t="s">
        <v>3363</v>
      </c>
      <c r="P89" s="185" t="s">
        <v>3192</v>
      </c>
      <c r="Q89" s="185" t="s">
        <v>3193</v>
      </c>
      <c r="R89" s="185" t="s">
        <v>3194</v>
      </c>
      <c r="S89" s="196">
        <v>23863</v>
      </c>
      <c r="T89" s="185"/>
      <c r="U89" s="185" t="s">
        <v>184</v>
      </c>
      <c r="V89" s="185" t="s">
        <v>1236</v>
      </c>
      <c r="W89" s="185" t="s">
        <v>1238</v>
      </c>
      <c r="X89" s="185"/>
      <c r="Y89" s="185"/>
      <c r="Z89" s="185"/>
      <c r="AA89" s="185">
        <v>1</v>
      </c>
      <c r="AB89" s="185">
        <v>1937</v>
      </c>
      <c r="AC89" s="197" t="s">
        <v>2689</v>
      </c>
      <c r="AD89" s="197" t="s">
        <v>2689</v>
      </c>
      <c r="AE89" s="197">
        <v>1</v>
      </c>
      <c r="AF89" s="197"/>
      <c r="AG89" s="197"/>
      <c r="AH89" s="197">
        <v>1</v>
      </c>
      <c r="AI89" s="197"/>
      <c r="AJ89" s="197"/>
      <c r="AK89" s="185"/>
      <c r="AL89" s="197"/>
    </row>
    <row r="90" spans="1:38" hidden="1" x14ac:dyDescent="0.3">
      <c r="A90" s="226">
        <v>2030</v>
      </c>
      <c r="B90" s="185" t="s">
        <v>631</v>
      </c>
      <c r="C90" s="185" t="s">
        <v>4667</v>
      </c>
      <c r="D90" s="185" t="s">
        <v>3547</v>
      </c>
      <c r="E90" s="185" t="s">
        <v>632</v>
      </c>
      <c r="F90" s="185" t="s">
        <v>3187</v>
      </c>
      <c r="G90" s="185" t="s">
        <v>4009</v>
      </c>
      <c r="H90" s="185" t="s">
        <v>634</v>
      </c>
      <c r="I90" s="195" t="s">
        <v>635</v>
      </c>
      <c r="J90" s="185" t="s">
        <v>13</v>
      </c>
      <c r="K90" s="185" t="s">
        <v>14</v>
      </c>
      <c r="L90" s="185" t="s">
        <v>4615</v>
      </c>
      <c r="M90" s="185" t="s">
        <v>3190</v>
      </c>
      <c r="N90" s="185" t="s">
        <v>4332</v>
      </c>
      <c r="O90" s="185" t="s">
        <v>3363</v>
      </c>
      <c r="P90" s="185" t="s">
        <v>3192</v>
      </c>
      <c r="Q90" s="185" t="s">
        <v>3193</v>
      </c>
      <c r="R90" s="185" t="s">
        <v>3194</v>
      </c>
      <c r="S90" s="196">
        <v>23863</v>
      </c>
      <c r="T90" s="185"/>
      <c r="U90" s="185" t="s">
        <v>184</v>
      </c>
      <c r="V90" s="185" t="s">
        <v>633</v>
      </c>
      <c r="W90" s="185" t="s">
        <v>636</v>
      </c>
      <c r="X90" s="185"/>
      <c r="Y90" s="185"/>
      <c r="Z90" s="185"/>
      <c r="AA90" s="185">
        <v>1</v>
      </c>
      <c r="AB90" s="185">
        <v>1590</v>
      </c>
      <c r="AC90" s="197" t="s">
        <v>2689</v>
      </c>
      <c r="AD90" s="197" t="s">
        <v>2689</v>
      </c>
      <c r="AE90" s="197">
        <v>1</v>
      </c>
      <c r="AF90" s="197">
        <v>1</v>
      </c>
      <c r="AG90" s="197"/>
      <c r="AH90" s="197"/>
      <c r="AI90" s="197"/>
      <c r="AJ90" s="197"/>
      <c r="AK90" s="185"/>
      <c r="AL90" s="197"/>
    </row>
    <row r="91" spans="1:38" hidden="1" x14ac:dyDescent="0.3">
      <c r="A91" s="226">
        <v>2034</v>
      </c>
      <c r="B91" s="185" t="s">
        <v>1022</v>
      </c>
      <c r="C91" s="185" t="s">
        <v>4668</v>
      </c>
      <c r="D91" s="185" t="s">
        <v>3199</v>
      </c>
      <c r="E91" s="185" t="s">
        <v>1019</v>
      </c>
      <c r="F91" s="185" t="s">
        <v>3187</v>
      </c>
      <c r="G91" s="185" t="s">
        <v>4760</v>
      </c>
      <c r="H91" s="185" t="s">
        <v>1024</v>
      </c>
      <c r="I91" s="195" t="s">
        <v>549</v>
      </c>
      <c r="J91" s="185" t="s">
        <v>13</v>
      </c>
      <c r="K91" s="185" t="s">
        <v>14</v>
      </c>
      <c r="L91" s="185" t="s">
        <v>4615</v>
      </c>
      <c r="M91" s="185" t="s">
        <v>3190</v>
      </c>
      <c r="N91" s="185" t="s">
        <v>4332</v>
      </c>
      <c r="O91" s="185" t="s">
        <v>3199</v>
      </c>
      <c r="P91" s="185" t="s">
        <v>3192</v>
      </c>
      <c r="Q91" s="185" t="s">
        <v>3193</v>
      </c>
      <c r="R91" s="185" t="s">
        <v>3194</v>
      </c>
      <c r="S91" s="196">
        <v>25283</v>
      </c>
      <c r="T91" s="185"/>
      <c r="U91" s="185" t="s">
        <v>82</v>
      </c>
      <c r="V91" s="185" t="s">
        <v>1023</v>
      </c>
      <c r="W91" s="185" t="s">
        <v>1025</v>
      </c>
      <c r="X91" s="185"/>
      <c r="Y91" s="185"/>
      <c r="Z91" s="185">
        <v>1</v>
      </c>
      <c r="AA91" s="185"/>
      <c r="AB91" s="185">
        <v>538</v>
      </c>
      <c r="AC91" s="197" t="s">
        <v>2689</v>
      </c>
      <c r="AD91" s="197" t="s">
        <v>2689</v>
      </c>
      <c r="AE91" s="197">
        <v>1</v>
      </c>
      <c r="AF91" s="197"/>
      <c r="AG91" s="197">
        <v>1</v>
      </c>
      <c r="AH91" s="197"/>
      <c r="AI91" s="197"/>
      <c r="AJ91" s="197"/>
      <c r="AK91" s="197"/>
      <c r="AL91" s="197"/>
    </row>
    <row r="92" spans="1:38" hidden="1" x14ac:dyDescent="0.3">
      <c r="A92" s="226">
        <v>2038</v>
      </c>
      <c r="B92" s="185" t="s">
        <v>567</v>
      </c>
      <c r="C92" s="185" t="s">
        <v>4669</v>
      </c>
      <c r="D92" s="185" t="s">
        <v>3589</v>
      </c>
      <c r="E92" s="185" t="s">
        <v>568</v>
      </c>
      <c r="F92" s="185" t="s">
        <v>4301</v>
      </c>
      <c r="G92" s="185" t="s">
        <v>4734</v>
      </c>
      <c r="H92" s="185"/>
      <c r="I92" s="195" t="s">
        <v>216</v>
      </c>
      <c r="J92" s="185" t="s">
        <v>13</v>
      </c>
      <c r="K92" s="185" t="s">
        <v>14</v>
      </c>
      <c r="L92" s="185" t="s">
        <v>4615</v>
      </c>
      <c r="M92" s="185" t="s">
        <v>3217</v>
      </c>
      <c r="N92" s="185" t="s">
        <v>3205</v>
      </c>
      <c r="O92" s="185" t="s">
        <v>3254</v>
      </c>
      <c r="P92" s="185" t="s">
        <v>3192</v>
      </c>
      <c r="Q92" s="185" t="s">
        <v>3193</v>
      </c>
      <c r="R92" s="185" t="s">
        <v>3194</v>
      </c>
      <c r="S92" s="196">
        <v>24540</v>
      </c>
      <c r="T92" s="185"/>
      <c r="U92" s="185" t="s">
        <v>184</v>
      </c>
      <c r="V92" s="185" t="s">
        <v>569</v>
      </c>
      <c r="W92" s="185" t="s">
        <v>570</v>
      </c>
      <c r="X92" s="185"/>
      <c r="Y92" s="185"/>
      <c r="Z92" s="185"/>
      <c r="AA92" s="185">
        <v>1</v>
      </c>
      <c r="AB92" s="185">
        <v>767</v>
      </c>
      <c r="AC92" s="197" t="s">
        <v>2689</v>
      </c>
      <c r="AD92" s="197" t="s">
        <v>2689</v>
      </c>
      <c r="AE92" s="197">
        <v>1</v>
      </c>
      <c r="AF92" s="197"/>
      <c r="AG92" s="197"/>
      <c r="AH92" s="197">
        <v>1</v>
      </c>
      <c r="AI92" s="197"/>
      <c r="AJ92" s="197"/>
      <c r="AK92" s="197"/>
      <c r="AL92" s="197"/>
    </row>
    <row r="93" spans="1:38" x14ac:dyDescent="0.3">
      <c r="A93" s="226">
        <v>2063</v>
      </c>
      <c r="B93" s="198" t="s">
        <v>1046</v>
      </c>
      <c r="C93" s="198" t="s">
        <v>4054</v>
      </c>
      <c r="D93" s="198" t="s">
        <v>3186</v>
      </c>
      <c r="E93" s="198" t="s">
        <v>4055</v>
      </c>
      <c r="F93" s="198" t="s">
        <v>3187</v>
      </c>
      <c r="G93" s="198" t="s">
        <v>4056</v>
      </c>
      <c r="H93" s="198"/>
      <c r="I93" s="199" t="s">
        <v>110</v>
      </c>
      <c r="J93" s="198" t="s">
        <v>13</v>
      </c>
      <c r="K93" s="198" t="s">
        <v>14</v>
      </c>
      <c r="L93" s="198" t="s">
        <v>4615</v>
      </c>
      <c r="M93" s="198" t="s">
        <v>3217</v>
      </c>
      <c r="N93" s="198" t="s">
        <v>3205</v>
      </c>
      <c r="O93" s="198" t="s">
        <v>3191</v>
      </c>
      <c r="P93" s="198" t="s">
        <v>3192</v>
      </c>
      <c r="Q93" s="198" t="s">
        <v>3193</v>
      </c>
      <c r="R93" s="198" t="s">
        <v>3194</v>
      </c>
      <c r="S93" s="200">
        <v>24755</v>
      </c>
      <c r="T93" s="198">
        <v>2</v>
      </c>
      <c r="U93" s="198" t="s">
        <v>19</v>
      </c>
      <c r="V93" s="198" t="s">
        <v>1047</v>
      </c>
      <c r="W93" s="198" t="s">
        <v>1048</v>
      </c>
      <c r="X93" s="198">
        <v>1</v>
      </c>
      <c r="Y93" s="198"/>
      <c r="Z93" s="198"/>
      <c r="AA93" s="198"/>
      <c r="AB93" s="198">
        <v>90</v>
      </c>
      <c r="AC93" s="201" t="s">
        <v>2689</v>
      </c>
      <c r="AD93" s="201" t="s">
        <v>2689</v>
      </c>
      <c r="AE93" s="201">
        <v>0</v>
      </c>
      <c r="AF93" s="201"/>
      <c r="AG93" s="201"/>
      <c r="AH93" s="201"/>
      <c r="AI93" s="201"/>
      <c r="AJ93" s="201"/>
      <c r="AK93" s="201"/>
      <c r="AL93" s="201"/>
    </row>
    <row r="94" spans="1:38" x14ac:dyDescent="0.3">
      <c r="A94" s="226">
        <v>2064</v>
      </c>
      <c r="B94" s="198" t="s">
        <v>2327</v>
      </c>
      <c r="C94" s="198" t="s">
        <v>4057</v>
      </c>
      <c r="D94" s="198" t="s">
        <v>3186</v>
      </c>
      <c r="E94" s="198" t="s">
        <v>2328</v>
      </c>
      <c r="F94" s="198" t="s">
        <v>3187</v>
      </c>
      <c r="G94" s="198" t="s">
        <v>4761</v>
      </c>
      <c r="H94" s="198"/>
      <c r="I94" s="199" t="s">
        <v>110</v>
      </c>
      <c r="J94" s="198" t="s">
        <v>13</v>
      </c>
      <c r="K94" s="198" t="s">
        <v>14</v>
      </c>
      <c r="L94" s="198" t="s">
        <v>4615</v>
      </c>
      <c r="M94" s="198" t="s">
        <v>3217</v>
      </c>
      <c r="N94" s="198" t="s">
        <v>4332</v>
      </c>
      <c r="O94" s="198" t="s">
        <v>3191</v>
      </c>
      <c r="P94" s="198" t="s">
        <v>3192</v>
      </c>
      <c r="Q94" s="198" t="s">
        <v>3193</v>
      </c>
      <c r="R94" s="198" t="s">
        <v>3194</v>
      </c>
      <c r="S94" s="200">
        <v>24755</v>
      </c>
      <c r="T94" s="198">
        <v>1</v>
      </c>
      <c r="U94" s="198" t="s">
        <v>19</v>
      </c>
      <c r="V94" s="201" t="s">
        <v>1694</v>
      </c>
      <c r="W94" s="201" t="s">
        <v>1695</v>
      </c>
      <c r="X94" s="198">
        <v>1</v>
      </c>
      <c r="Y94" s="198"/>
      <c r="Z94" s="198"/>
      <c r="AA94" s="198"/>
      <c r="AB94" s="198">
        <v>63</v>
      </c>
      <c r="AC94" s="201" t="s">
        <v>2689</v>
      </c>
      <c r="AD94" s="201" t="s">
        <v>2689</v>
      </c>
      <c r="AE94" s="201">
        <v>0</v>
      </c>
      <c r="AF94" s="201"/>
      <c r="AG94" s="201"/>
      <c r="AH94" s="201"/>
      <c r="AI94" s="201"/>
      <c r="AJ94" s="201"/>
      <c r="AK94" s="201"/>
      <c r="AL94" s="201"/>
    </row>
    <row r="95" spans="1:38" hidden="1" x14ac:dyDescent="0.3">
      <c r="A95" s="226">
        <v>2074</v>
      </c>
      <c r="B95" s="218" t="s">
        <v>4068</v>
      </c>
      <c r="C95" s="218" t="s">
        <v>4670</v>
      </c>
      <c r="D95" s="218" t="s">
        <v>3481</v>
      </c>
      <c r="E95" s="218" t="s">
        <v>4069</v>
      </c>
      <c r="F95" s="218" t="s">
        <v>3187</v>
      </c>
      <c r="G95" s="218" t="s">
        <v>4762</v>
      </c>
      <c r="H95" s="218" t="s">
        <v>1242</v>
      </c>
      <c r="I95" s="219" t="s">
        <v>1041</v>
      </c>
      <c r="J95" s="218" t="s">
        <v>13</v>
      </c>
      <c r="K95" s="218" t="s">
        <v>14</v>
      </c>
      <c r="L95" s="218" t="s">
        <v>4615</v>
      </c>
      <c r="M95" s="218" t="s">
        <v>3190</v>
      </c>
      <c r="N95" s="218" t="s">
        <v>4332</v>
      </c>
      <c r="O95" s="218" t="s">
        <v>3483</v>
      </c>
      <c r="P95" s="218" t="s">
        <v>3192</v>
      </c>
      <c r="Q95" s="218" t="s">
        <v>3193</v>
      </c>
      <c r="R95" s="218" t="s">
        <v>3194</v>
      </c>
      <c r="S95" s="220">
        <v>25115</v>
      </c>
      <c r="T95" s="218"/>
      <c r="U95" s="218" t="s">
        <v>82</v>
      </c>
      <c r="V95" s="218" t="s">
        <v>1241</v>
      </c>
      <c r="W95" s="218" t="s">
        <v>1243</v>
      </c>
      <c r="X95" s="218"/>
      <c r="Y95" s="218"/>
      <c r="Z95" s="218">
        <v>1</v>
      </c>
      <c r="AA95" s="218"/>
      <c r="AB95" s="218">
        <v>88</v>
      </c>
      <c r="AC95" s="221" t="s">
        <v>2689</v>
      </c>
      <c r="AD95" s="221" t="s">
        <v>2689</v>
      </c>
      <c r="AE95" s="221">
        <v>0</v>
      </c>
      <c r="AF95" s="221"/>
      <c r="AG95" s="221"/>
      <c r="AH95" s="221"/>
      <c r="AI95" s="221"/>
      <c r="AJ95" s="221"/>
      <c r="AK95" s="221" t="s">
        <v>5160</v>
      </c>
      <c r="AL95" s="221">
        <v>1</v>
      </c>
    </row>
    <row r="96" spans="1:38" x14ac:dyDescent="0.3">
      <c r="A96" s="226">
        <v>2075</v>
      </c>
      <c r="B96" s="185" t="s">
        <v>1018</v>
      </c>
      <c r="C96" s="185" t="s">
        <v>4671</v>
      </c>
      <c r="D96" s="185" t="s">
        <v>3186</v>
      </c>
      <c r="E96" s="185" t="s">
        <v>1019</v>
      </c>
      <c r="F96" s="185" t="s">
        <v>3187</v>
      </c>
      <c r="G96" s="185" t="s">
        <v>4070</v>
      </c>
      <c r="H96" s="185"/>
      <c r="I96" s="195" t="s">
        <v>110</v>
      </c>
      <c r="J96" s="185" t="s">
        <v>13</v>
      </c>
      <c r="K96" s="185" t="s">
        <v>14</v>
      </c>
      <c r="L96" s="185" t="s">
        <v>4615</v>
      </c>
      <c r="M96" s="185" t="s">
        <v>3190</v>
      </c>
      <c r="N96" s="185" t="s">
        <v>4332</v>
      </c>
      <c r="O96" s="185" t="s">
        <v>3191</v>
      </c>
      <c r="P96" s="185" t="s">
        <v>3192</v>
      </c>
      <c r="Q96" s="185" t="s">
        <v>3193</v>
      </c>
      <c r="R96" s="185" t="s">
        <v>3194</v>
      </c>
      <c r="S96" s="196">
        <v>24756</v>
      </c>
      <c r="T96" s="185"/>
      <c r="U96" s="185" t="s">
        <v>19</v>
      </c>
      <c r="V96" s="185" t="s">
        <v>1020</v>
      </c>
      <c r="W96" s="185" t="s">
        <v>1021</v>
      </c>
      <c r="X96" s="185">
        <v>1</v>
      </c>
      <c r="Y96" s="185"/>
      <c r="Z96" s="185"/>
      <c r="AA96" s="185"/>
      <c r="AB96" s="185">
        <v>170</v>
      </c>
      <c r="AC96" s="197" t="s">
        <v>2689</v>
      </c>
      <c r="AD96" s="197" t="s">
        <v>2689</v>
      </c>
      <c r="AE96" s="197">
        <v>1</v>
      </c>
      <c r="AF96" s="197"/>
      <c r="AG96" s="197">
        <v>1</v>
      </c>
      <c r="AH96" s="197"/>
      <c r="AI96" s="197"/>
      <c r="AJ96" s="197"/>
      <c r="AK96" s="197"/>
      <c r="AL96" s="197"/>
    </row>
    <row r="97" spans="1:38" hidden="1" x14ac:dyDescent="0.3">
      <c r="A97" s="226">
        <v>2077</v>
      </c>
      <c r="B97" s="185" t="s">
        <v>985</v>
      </c>
      <c r="C97" s="185" t="s">
        <v>4672</v>
      </c>
      <c r="D97" s="185" t="s">
        <v>3061</v>
      </c>
      <c r="E97" s="185" t="s">
        <v>3666</v>
      </c>
      <c r="F97" s="185" t="s">
        <v>3187</v>
      </c>
      <c r="G97" s="185" t="s">
        <v>4071</v>
      </c>
      <c r="H97" s="185"/>
      <c r="I97" s="195" t="s">
        <v>12</v>
      </c>
      <c r="J97" s="185" t="s">
        <v>13</v>
      </c>
      <c r="K97" s="185" t="s">
        <v>14</v>
      </c>
      <c r="L97" s="185" t="s">
        <v>4615</v>
      </c>
      <c r="M97" s="185" t="s">
        <v>3190</v>
      </c>
      <c r="N97" s="185" t="s">
        <v>4332</v>
      </c>
      <c r="O97" s="185" t="s">
        <v>3201</v>
      </c>
      <c r="P97" s="185" t="s">
        <v>3192</v>
      </c>
      <c r="Q97" s="185" t="s">
        <v>3193</v>
      </c>
      <c r="R97" s="185" t="s">
        <v>3194</v>
      </c>
      <c r="S97" s="196">
        <v>24756</v>
      </c>
      <c r="T97" s="185"/>
      <c r="U97" s="185" t="s">
        <v>5</v>
      </c>
      <c r="V97" s="185" t="s">
        <v>986</v>
      </c>
      <c r="W97" s="185" t="s">
        <v>987</v>
      </c>
      <c r="X97" s="185"/>
      <c r="Y97" s="185">
        <v>1</v>
      </c>
      <c r="Z97" s="185"/>
      <c r="AA97" s="185"/>
      <c r="AB97" s="185">
        <v>204</v>
      </c>
      <c r="AC97" s="197" t="s">
        <v>2689</v>
      </c>
      <c r="AD97" s="197" t="s">
        <v>2689</v>
      </c>
      <c r="AE97" s="197">
        <v>1</v>
      </c>
      <c r="AF97" s="197">
        <v>1</v>
      </c>
      <c r="AG97" s="197"/>
      <c r="AH97" s="197"/>
      <c r="AI97" s="197"/>
      <c r="AJ97" s="197"/>
      <c r="AK97" s="197"/>
      <c r="AL97" s="197"/>
    </row>
    <row r="98" spans="1:38" hidden="1" x14ac:dyDescent="0.3">
      <c r="A98" s="226">
        <v>2078</v>
      </c>
      <c r="B98" s="185" t="s">
        <v>967</v>
      </c>
      <c r="C98" s="185" t="s">
        <v>4673</v>
      </c>
      <c r="D98" s="185" t="s">
        <v>3199</v>
      </c>
      <c r="E98" s="185" t="s">
        <v>968</v>
      </c>
      <c r="F98" s="185" t="s">
        <v>3187</v>
      </c>
      <c r="G98" s="185" t="s">
        <v>4763</v>
      </c>
      <c r="H98" s="185" t="s">
        <v>970</v>
      </c>
      <c r="I98" s="195" t="s">
        <v>971</v>
      </c>
      <c r="J98" s="185" t="s">
        <v>13</v>
      </c>
      <c r="K98" s="185" t="s">
        <v>14</v>
      </c>
      <c r="L98" s="185" t="s">
        <v>4615</v>
      </c>
      <c r="M98" s="185" t="s">
        <v>3190</v>
      </c>
      <c r="N98" s="185" t="s">
        <v>4332</v>
      </c>
      <c r="O98" s="185" t="s">
        <v>3199</v>
      </c>
      <c r="P98" s="185" t="s">
        <v>3192</v>
      </c>
      <c r="Q98" s="185" t="s">
        <v>3193</v>
      </c>
      <c r="R98" s="185" t="s">
        <v>3194</v>
      </c>
      <c r="S98" s="196">
        <v>23863</v>
      </c>
      <c r="T98" s="185"/>
      <c r="U98" s="185" t="s">
        <v>82</v>
      </c>
      <c r="V98" s="185" t="s">
        <v>969</v>
      </c>
      <c r="W98" s="185" t="s">
        <v>972</v>
      </c>
      <c r="X98" s="185"/>
      <c r="Y98" s="185"/>
      <c r="Z98" s="185">
        <v>1</v>
      </c>
      <c r="AA98" s="185"/>
      <c r="AB98" s="185">
        <v>335</v>
      </c>
      <c r="AC98" s="197" t="s">
        <v>2689</v>
      </c>
      <c r="AD98" s="197" t="s">
        <v>2689</v>
      </c>
      <c r="AE98" s="197">
        <v>1</v>
      </c>
      <c r="AF98" s="197"/>
      <c r="AG98" s="197">
        <v>1</v>
      </c>
      <c r="AH98" s="197"/>
      <c r="AI98" s="197"/>
      <c r="AJ98" s="197"/>
      <c r="AK98" s="197"/>
      <c r="AL98" s="197"/>
    </row>
    <row r="99" spans="1:38" x14ac:dyDescent="0.3">
      <c r="A99" s="226">
        <v>2079</v>
      </c>
      <c r="B99" s="185" t="s">
        <v>516</v>
      </c>
      <c r="C99" s="185" t="s">
        <v>4072</v>
      </c>
      <c r="D99" s="185" t="s">
        <v>3186</v>
      </c>
      <c r="E99" s="185" t="s">
        <v>517</v>
      </c>
      <c r="F99" s="185" t="s">
        <v>3187</v>
      </c>
      <c r="G99" s="185" t="s">
        <v>4073</v>
      </c>
      <c r="H99" s="185"/>
      <c r="I99" s="195" t="s">
        <v>12</v>
      </c>
      <c r="J99" s="185" t="s">
        <v>13</v>
      </c>
      <c r="K99" s="185" t="s">
        <v>14</v>
      </c>
      <c r="L99" s="185" t="s">
        <v>4615</v>
      </c>
      <c r="M99" s="185" t="s">
        <v>3190</v>
      </c>
      <c r="N99" s="185" t="s">
        <v>4332</v>
      </c>
      <c r="O99" s="185" t="s">
        <v>3191</v>
      </c>
      <c r="P99" s="185" t="s">
        <v>3192</v>
      </c>
      <c r="Q99" s="185" t="s">
        <v>3193</v>
      </c>
      <c r="R99" s="185" t="s">
        <v>3194</v>
      </c>
      <c r="S99" s="196">
        <v>24756</v>
      </c>
      <c r="T99" s="185"/>
      <c r="U99" s="185" t="s">
        <v>19</v>
      </c>
      <c r="V99" s="185" t="s">
        <v>518</v>
      </c>
      <c r="W99" s="185" t="s">
        <v>519</v>
      </c>
      <c r="X99" s="185">
        <v>1</v>
      </c>
      <c r="Y99" s="185"/>
      <c r="Z99" s="185"/>
      <c r="AA99" s="185"/>
      <c r="AB99" s="185">
        <v>56</v>
      </c>
      <c r="AC99" s="197" t="s">
        <v>2689</v>
      </c>
      <c r="AD99" s="197" t="s">
        <v>2689</v>
      </c>
      <c r="AE99" s="197">
        <v>1</v>
      </c>
      <c r="AF99" s="197"/>
      <c r="AG99" s="197"/>
      <c r="AH99" s="197"/>
      <c r="AI99" s="197">
        <v>1</v>
      </c>
      <c r="AJ99" s="197"/>
      <c r="AK99" s="197"/>
      <c r="AL99" s="197"/>
    </row>
    <row r="100" spans="1:38" hidden="1" x14ac:dyDescent="0.3">
      <c r="A100" s="226">
        <v>2080</v>
      </c>
      <c r="B100" s="185" t="s">
        <v>1032</v>
      </c>
      <c r="C100" s="185" t="s">
        <v>4674</v>
      </c>
      <c r="D100" s="185" t="s">
        <v>3254</v>
      </c>
      <c r="E100" s="185" t="s">
        <v>1033</v>
      </c>
      <c r="F100" s="185" t="s">
        <v>3187</v>
      </c>
      <c r="G100" s="185" t="s">
        <v>4733</v>
      </c>
      <c r="H100" s="185" t="s">
        <v>1035</v>
      </c>
      <c r="I100" s="195" t="s">
        <v>549</v>
      </c>
      <c r="J100" s="185" t="s">
        <v>13</v>
      </c>
      <c r="K100" s="185" t="s">
        <v>14</v>
      </c>
      <c r="L100" s="185" t="s">
        <v>4615</v>
      </c>
      <c r="M100" s="185" t="s">
        <v>3190</v>
      </c>
      <c r="N100" s="185" t="s">
        <v>4332</v>
      </c>
      <c r="O100" s="185" t="s">
        <v>3254</v>
      </c>
      <c r="P100" s="185" t="s">
        <v>3192</v>
      </c>
      <c r="Q100" s="185" t="s">
        <v>3193</v>
      </c>
      <c r="R100" s="185" t="s">
        <v>3194</v>
      </c>
      <c r="S100" s="196">
        <v>23863</v>
      </c>
      <c r="T100" s="185"/>
      <c r="U100" s="185" t="s">
        <v>184</v>
      </c>
      <c r="V100" s="185" t="s">
        <v>1034</v>
      </c>
      <c r="W100" s="185" t="s">
        <v>1036</v>
      </c>
      <c r="X100" s="185"/>
      <c r="Y100" s="185"/>
      <c r="Z100" s="185"/>
      <c r="AA100" s="185">
        <v>1</v>
      </c>
      <c r="AB100" s="185">
        <v>1173</v>
      </c>
      <c r="AC100" s="197" t="s">
        <v>2689</v>
      </c>
      <c r="AD100" s="197" t="s">
        <v>2689</v>
      </c>
      <c r="AE100" s="197">
        <v>1</v>
      </c>
      <c r="AF100" s="151">
        <v>1</v>
      </c>
      <c r="AG100" s="197"/>
      <c r="AH100" s="197"/>
      <c r="AI100" s="197"/>
      <c r="AJ100" s="197"/>
      <c r="AK100" s="185"/>
      <c r="AL100" s="197"/>
    </row>
    <row r="101" spans="1:38" hidden="1" x14ac:dyDescent="0.3">
      <c r="A101" s="226">
        <v>2082</v>
      </c>
      <c r="B101" s="218" t="s">
        <v>1026</v>
      </c>
      <c r="C101" s="218" t="s">
        <v>4675</v>
      </c>
      <c r="D101" s="218" t="s">
        <v>3583</v>
      </c>
      <c r="E101" s="218" t="s">
        <v>1027</v>
      </c>
      <c r="F101" s="218" t="s">
        <v>3187</v>
      </c>
      <c r="G101" s="218" t="s">
        <v>4735</v>
      </c>
      <c r="H101" s="218" t="s">
        <v>1029</v>
      </c>
      <c r="I101" s="219" t="s">
        <v>1030</v>
      </c>
      <c r="J101" s="218" t="s">
        <v>13</v>
      </c>
      <c r="K101" s="218" t="s">
        <v>14</v>
      </c>
      <c r="L101" s="218" t="s">
        <v>4615</v>
      </c>
      <c r="M101" s="218" t="s">
        <v>3190</v>
      </c>
      <c r="N101" s="218" t="s">
        <v>4332</v>
      </c>
      <c r="O101" s="218" t="s">
        <v>3312</v>
      </c>
      <c r="P101" s="218" t="s">
        <v>3192</v>
      </c>
      <c r="Q101" s="218" t="s">
        <v>3193</v>
      </c>
      <c r="R101" s="218" t="s">
        <v>3194</v>
      </c>
      <c r="S101" s="220">
        <v>24042</v>
      </c>
      <c r="T101" s="218"/>
      <c r="U101" s="218" t="s">
        <v>130</v>
      </c>
      <c r="V101" s="218" t="s">
        <v>1028</v>
      </c>
      <c r="W101" s="218" t="s">
        <v>1031</v>
      </c>
      <c r="X101" s="218"/>
      <c r="Y101" s="218"/>
      <c r="Z101" s="218"/>
      <c r="AA101" s="218">
        <v>1</v>
      </c>
      <c r="AB101" s="218">
        <v>875</v>
      </c>
      <c r="AC101" s="221" t="s">
        <v>2689</v>
      </c>
      <c r="AD101" s="221" t="s">
        <v>2689</v>
      </c>
      <c r="AE101" s="221">
        <v>1</v>
      </c>
      <c r="AF101" s="221">
        <v>1</v>
      </c>
      <c r="AG101" s="221"/>
      <c r="AH101" s="221"/>
      <c r="AI101" s="221"/>
      <c r="AJ101" s="221"/>
      <c r="AK101" s="221" t="s">
        <v>5162</v>
      </c>
      <c r="AL101" s="221">
        <v>1</v>
      </c>
    </row>
    <row r="102" spans="1:38" hidden="1" x14ac:dyDescent="0.3">
      <c r="A102" s="226">
        <v>2084</v>
      </c>
      <c r="B102" s="198" t="s">
        <v>545</v>
      </c>
      <c r="C102" s="198" t="s">
        <v>4676</v>
      </c>
      <c r="D102" s="198" t="s">
        <v>3199</v>
      </c>
      <c r="E102" s="198" t="s">
        <v>546</v>
      </c>
      <c r="F102" s="198" t="s">
        <v>3187</v>
      </c>
      <c r="G102" s="198" t="s">
        <v>4764</v>
      </c>
      <c r="H102" s="198" t="s">
        <v>548</v>
      </c>
      <c r="I102" s="199" t="s">
        <v>549</v>
      </c>
      <c r="J102" s="198" t="s">
        <v>13</v>
      </c>
      <c r="K102" s="198" t="s">
        <v>14</v>
      </c>
      <c r="L102" s="198" t="s">
        <v>4615</v>
      </c>
      <c r="M102" s="198" t="s">
        <v>3190</v>
      </c>
      <c r="N102" s="198" t="s">
        <v>4332</v>
      </c>
      <c r="O102" s="198" t="s">
        <v>3199</v>
      </c>
      <c r="P102" s="198" t="s">
        <v>3192</v>
      </c>
      <c r="Q102" s="198" t="s">
        <v>3193</v>
      </c>
      <c r="R102" s="198" t="s">
        <v>3194</v>
      </c>
      <c r="S102" s="200">
        <v>24082</v>
      </c>
      <c r="T102" s="198"/>
      <c r="U102" s="198" t="s">
        <v>82</v>
      </c>
      <c r="V102" s="198" t="s">
        <v>547</v>
      </c>
      <c r="W102" s="198" t="s">
        <v>550</v>
      </c>
      <c r="X102" s="198"/>
      <c r="Y102" s="198"/>
      <c r="Z102" s="198">
        <v>1</v>
      </c>
      <c r="AA102" s="198"/>
      <c r="AB102" s="198">
        <v>494</v>
      </c>
      <c r="AC102" s="201" t="s">
        <v>2689</v>
      </c>
      <c r="AD102" s="201" t="s">
        <v>2689</v>
      </c>
      <c r="AE102" s="201">
        <v>0</v>
      </c>
      <c r="AF102" s="201"/>
      <c r="AG102" s="201"/>
      <c r="AH102" s="201"/>
      <c r="AI102" s="201"/>
      <c r="AJ102" s="201"/>
      <c r="AK102" s="201"/>
      <c r="AL102" s="201"/>
    </row>
    <row r="103" spans="1:38" x14ac:dyDescent="0.3">
      <c r="A103" s="226">
        <v>2090</v>
      </c>
      <c r="B103" s="185" t="s">
        <v>1015</v>
      </c>
      <c r="C103" s="185" t="s">
        <v>5063</v>
      </c>
      <c r="D103" s="185" t="s">
        <v>3186</v>
      </c>
      <c r="E103" s="185" t="s">
        <v>4087</v>
      </c>
      <c r="F103" s="185" t="s">
        <v>3187</v>
      </c>
      <c r="G103" s="185" t="s">
        <v>4765</v>
      </c>
      <c r="H103" s="185"/>
      <c r="I103" s="195" t="s">
        <v>110</v>
      </c>
      <c r="J103" s="185" t="s">
        <v>13</v>
      </c>
      <c r="K103" s="185" t="s">
        <v>14</v>
      </c>
      <c r="L103" s="185" t="s">
        <v>4615</v>
      </c>
      <c r="M103" s="185" t="s">
        <v>3190</v>
      </c>
      <c r="N103" s="185" t="s">
        <v>4332</v>
      </c>
      <c r="O103" s="185" t="s">
        <v>3191</v>
      </c>
      <c r="P103" s="185" t="s">
        <v>3192</v>
      </c>
      <c r="Q103" s="185" t="s">
        <v>3193</v>
      </c>
      <c r="R103" s="185" t="s">
        <v>3194</v>
      </c>
      <c r="S103" s="196">
        <v>25247</v>
      </c>
      <c r="T103" s="185"/>
      <c r="U103" s="185" t="s">
        <v>19</v>
      </c>
      <c r="V103" s="185" t="s">
        <v>1016</v>
      </c>
      <c r="W103" s="185" t="s">
        <v>1017</v>
      </c>
      <c r="X103" s="185">
        <v>1</v>
      </c>
      <c r="Y103" s="185"/>
      <c r="Z103" s="185"/>
      <c r="AA103" s="185"/>
      <c r="AB103" s="185">
        <v>119</v>
      </c>
      <c r="AC103" s="197" t="s">
        <v>2689</v>
      </c>
      <c r="AD103" s="197" t="s">
        <v>2689</v>
      </c>
      <c r="AE103" s="197">
        <v>1</v>
      </c>
      <c r="AF103" s="197"/>
      <c r="AG103" s="197"/>
      <c r="AH103" s="197"/>
      <c r="AI103" s="197">
        <v>1</v>
      </c>
      <c r="AJ103" s="197"/>
      <c r="AK103" s="197"/>
      <c r="AL103" s="197"/>
    </row>
    <row r="104" spans="1:38" hidden="1" x14ac:dyDescent="0.3">
      <c r="A104" s="226">
        <v>2098</v>
      </c>
      <c r="B104" s="185" t="s">
        <v>1249</v>
      </c>
      <c r="C104" s="185" t="s">
        <v>4677</v>
      </c>
      <c r="D104" s="185" t="s">
        <v>3283</v>
      </c>
      <c r="E104" s="185" t="s">
        <v>1250</v>
      </c>
      <c r="F104" s="185" t="s">
        <v>4301</v>
      </c>
      <c r="G104" s="185" t="s">
        <v>4766</v>
      </c>
      <c r="H104" s="185"/>
      <c r="I104" s="195" t="s">
        <v>12</v>
      </c>
      <c r="J104" s="185" t="s">
        <v>13</v>
      </c>
      <c r="K104" s="185" t="s">
        <v>14</v>
      </c>
      <c r="L104" s="185" t="s">
        <v>4615</v>
      </c>
      <c r="M104" s="185" t="s">
        <v>3190</v>
      </c>
      <c r="N104" s="185" t="s">
        <v>4332</v>
      </c>
      <c r="O104" s="185" t="s">
        <v>3199</v>
      </c>
      <c r="P104" s="185" t="s">
        <v>3192</v>
      </c>
      <c r="Q104" s="185" t="s">
        <v>3193</v>
      </c>
      <c r="R104" s="185" t="s">
        <v>3194</v>
      </c>
      <c r="S104" s="196">
        <v>23353</v>
      </c>
      <c r="T104" s="185"/>
      <c r="U104" s="185" t="s">
        <v>82</v>
      </c>
      <c r="V104" s="185" t="s">
        <v>1251</v>
      </c>
      <c r="W104" s="185" t="s">
        <v>1252</v>
      </c>
      <c r="X104" s="185"/>
      <c r="Y104" s="185"/>
      <c r="Z104" s="185">
        <v>1</v>
      </c>
      <c r="AA104" s="185"/>
      <c r="AB104" s="185">
        <v>76</v>
      </c>
      <c r="AC104" s="197" t="s">
        <v>2689</v>
      </c>
      <c r="AD104" s="197" t="s">
        <v>2689</v>
      </c>
      <c r="AE104" s="197">
        <v>1</v>
      </c>
      <c r="AF104" s="197"/>
      <c r="AG104" s="197">
        <v>1</v>
      </c>
      <c r="AH104" s="197"/>
      <c r="AI104" s="197"/>
      <c r="AJ104" s="197"/>
      <c r="AK104" s="197"/>
      <c r="AL104" s="197"/>
    </row>
    <row r="105" spans="1:38" hidden="1" x14ac:dyDescent="0.3">
      <c r="A105" s="226">
        <v>2103</v>
      </c>
      <c r="B105" s="185" t="s">
        <v>931</v>
      </c>
      <c r="C105" s="185" t="s">
        <v>4678</v>
      </c>
      <c r="D105" s="185" t="s">
        <v>3061</v>
      </c>
      <c r="E105" s="185" t="s">
        <v>4101</v>
      </c>
      <c r="F105" s="185" t="s">
        <v>3187</v>
      </c>
      <c r="G105" s="185" t="s">
        <v>4715</v>
      </c>
      <c r="H105" s="185"/>
      <c r="I105" s="195" t="s">
        <v>12</v>
      </c>
      <c r="J105" s="185" t="s">
        <v>13</v>
      </c>
      <c r="K105" s="185" t="s">
        <v>14</v>
      </c>
      <c r="L105" s="185" t="s">
        <v>4615</v>
      </c>
      <c r="M105" s="185" t="s">
        <v>3190</v>
      </c>
      <c r="N105" s="185" t="s">
        <v>4332</v>
      </c>
      <c r="O105" s="185" t="s">
        <v>3201</v>
      </c>
      <c r="P105" s="185" t="s">
        <v>3192</v>
      </c>
      <c r="Q105" s="185" t="s">
        <v>3193</v>
      </c>
      <c r="R105" s="185" t="s">
        <v>3194</v>
      </c>
      <c r="S105" s="196">
        <v>25724</v>
      </c>
      <c r="T105" s="185"/>
      <c r="U105" s="185" t="s">
        <v>5</v>
      </c>
      <c r="V105" s="185" t="s">
        <v>932</v>
      </c>
      <c r="W105" s="185" t="s">
        <v>933</v>
      </c>
      <c r="X105" s="185"/>
      <c r="Y105" s="185">
        <v>1</v>
      </c>
      <c r="Z105" s="185"/>
      <c r="AA105" s="185"/>
      <c r="AB105" s="185">
        <v>106</v>
      </c>
      <c r="AC105" s="197" t="s">
        <v>2689</v>
      </c>
      <c r="AD105" s="197" t="s">
        <v>2689</v>
      </c>
      <c r="AE105" s="197">
        <v>1</v>
      </c>
      <c r="AF105" s="197">
        <v>1</v>
      </c>
      <c r="AG105" s="197"/>
      <c r="AH105" s="197"/>
      <c r="AI105" s="197"/>
      <c r="AJ105" s="197"/>
      <c r="AK105" s="197"/>
      <c r="AL105" s="197"/>
    </row>
    <row r="106" spans="1:38" x14ac:dyDescent="0.3">
      <c r="A106" s="226">
        <v>2120</v>
      </c>
      <c r="B106" s="198" t="s">
        <v>1213</v>
      </c>
      <c r="C106" s="198" t="s">
        <v>4481</v>
      </c>
      <c r="D106" s="198" t="s">
        <v>3267</v>
      </c>
      <c r="E106" s="198" t="s">
        <v>1214</v>
      </c>
      <c r="F106" s="198" t="s">
        <v>4301</v>
      </c>
      <c r="G106" s="198" t="s">
        <v>4129</v>
      </c>
      <c r="H106" s="198"/>
      <c r="I106" s="199" t="s">
        <v>12</v>
      </c>
      <c r="J106" s="198" t="s">
        <v>13</v>
      </c>
      <c r="K106" s="198" t="s">
        <v>14</v>
      </c>
      <c r="L106" s="198" t="s">
        <v>4615</v>
      </c>
      <c r="M106" s="198" t="s">
        <v>3190</v>
      </c>
      <c r="N106" s="198" t="s">
        <v>3205</v>
      </c>
      <c r="O106" s="198" t="s">
        <v>3201</v>
      </c>
      <c r="P106" s="198" t="s">
        <v>3192</v>
      </c>
      <c r="Q106" s="198" t="s">
        <v>3193</v>
      </c>
      <c r="R106" s="198" t="s">
        <v>3194</v>
      </c>
      <c r="S106" s="200">
        <v>26007</v>
      </c>
      <c r="T106" s="198">
        <v>2</v>
      </c>
      <c r="U106" s="198" t="s">
        <v>0</v>
      </c>
      <c r="V106" s="198" t="s">
        <v>333</v>
      </c>
      <c r="W106" s="198" t="s">
        <v>1215</v>
      </c>
      <c r="X106" s="198">
        <v>1</v>
      </c>
      <c r="Y106" s="198">
        <v>1</v>
      </c>
      <c r="Z106" s="198"/>
      <c r="AA106" s="198"/>
      <c r="AB106" s="198">
        <v>197</v>
      </c>
      <c r="AC106" s="201" t="s">
        <v>2689</v>
      </c>
      <c r="AD106" s="201" t="s">
        <v>2689</v>
      </c>
      <c r="AE106" s="201">
        <v>0</v>
      </c>
      <c r="AF106" s="201"/>
      <c r="AG106" s="201"/>
      <c r="AH106" s="201"/>
      <c r="AI106" s="201"/>
      <c r="AJ106" s="201"/>
      <c r="AK106" s="201"/>
      <c r="AL106" s="201"/>
    </row>
    <row r="107" spans="1:38" x14ac:dyDescent="0.3">
      <c r="A107" s="226">
        <v>2122</v>
      </c>
      <c r="B107" s="185" t="s">
        <v>2316</v>
      </c>
      <c r="C107" s="185" t="s">
        <v>4679</v>
      </c>
      <c r="D107" s="185" t="s">
        <v>3267</v>
      </c>
      <c r="E107" s="185" t="s">
        <v>282</v>
      </c>
      <c r="F107" s="185" t="s">
        <v>4301</v>
      </c>
      <c r="G107" s="185" t="s">
        <v>4131</v>
      </c>
      <c r="H107" s="185"/>
      <c r="I107" s="195" t="s">
        <v>12</v>
      </c>
      <c r="J107" s="185" t="s">
        <v>13</v>
      </c>
      <c r="K107" s="185" t="s">
        <v>14</v>
      </c>
      <c r="L107" s="185" t="s">
        <v>4615</v>
      </c>
      <c r="M107" s="185" t="s">
        <v>3190</v>
      </c>
      <c r="N107" s="185" t="s">
        <v>4332</v>
      </c>
      <c r="O107" s="185" t="s">
        <v>3201</v>
      </c>
      <c r="P107" s="185" t="s">
        <v>3192</v>
      </c>
      <c r="Q107" s="185" t="s">
        <v>3193</v>
      </c>
      <c r="R107" s="185" t="s">
        <v>3194</v>
      </c>
      <c r="S107" s="196">
        <v>26008</v>
      </c>
      <c r="T107" s="185"/>
      <c r="U107" s="185" t="s">
        <v>0</v>
      </c>
      <c r="V107" s="185" t="s">
        <v>2317</v>
      </c>
      <c r="W107" s="185" t="s">
        <v>2318</v>
      </c>
      <c r="X107" s="185">
        <v>1</v>
      </c>
      <c r="Y107" s="185">
        <v>1</v>
      </c>
      <c r="Z107" s="185"/>
      <c r="AA107" s="185"/>
      <c r="AB107" s="185">
        <v>503</v>
      </c>
      <c r="AC107" s="197" t="s">
        <v>2689</v>
      </c>
      <c r="AD107" s="197" t="s">
        <v>2689</v>
      </c>
      <c r="AE107" s="197">
        <v>1</v>
      </c>
      <c r="AF107" s="197"/>
      <c r="AG107" s="197">
        <v>1</v>
      </c>
      <c r="AH107" s="197"/>
      <c r="AI107" s="197"/>
      <c r="AJ107" s="197"/>
      <c r="AK107" s="197"/>
      <c r="AL107" s="197"/>
    </row>
    <row r="108" spans="1:38" x14ac:dyDescent="0.3">
      <c r="A108" s="226">
        <v>2124</v>
      </c>
      <c r="B108" s="185" t="s">
        <v>627</v>
      </c>
      <c r="C108" s="185" t="s">
        <v>4680</v>
      </c>
      <c r="D108" s="185" t="s">
        <v>3267</v>
      </c>
      <c r="E108" s="185" t="s">
        <v>628</v>
      </c>
      <c r="F108" s="185" t="s">
        <v>4301</v>
      </c>
      <c r="G108" s="185" t="s">
        <v>4132</v>
      </c>
      <c r="H108" s="185"/>
      <c r="I108" s="195" t="s">
        <v>12</v>
      </c>
      <c r="J108" s="185" t="s">
        <v>13</v>
      </c>
      <c r="K108" s="185" t="s">
        <v>14</v>
      </c>
      <c r="L108" s="185" t="s">
        <v>4615</v>
      </c>
      <c r="M108" s="185" t="s">
        <v>3190</v>
      </c>
      <c r="N108" s="185" t="s">
        <v>4332</v>
      </c>
      <c r="O108" s="185" t="s">
        <v>3201</v>
      </c>
      <c r="P108" s="185" t="s">
        <v>3192</v>
      </c>
      <c r="Q108" s="185" t="s">
        <v>3193</v>
      </c>
      <c r="R108" s="185" t="s">
        <v>3194</v>
      </c>
      <c r="S108" s="196">
        <v>26009</v>
      </c>
      <c r="T108" s="185"/>
      <c r="U108" s="185" t="s">
        <v>0</v>
      </c>
      <c r="V108" s="185" t="s">
        <v>629</v>
      </c>
      <c r="W108" s="185" t="s">
        <v>630</v>
      </c>
      <c r="X108" s="185">
        <v>1</v>
      </c>
      <c r="Y108" s="185">
        <v>1</v>
      </c>
      <c r="Z108" s="185"/>
      <c r="AA108" s="185"/>
      <c r="AB108" s="185">
        <v>604</v>
      </c>
      <c r="AC108" s="197" t="s">
        <v>2689</v>
      </c>
      <c r="AD108" s="197" t="s">
        <v>2689</v>
      </c>
      <c r="AE108" s="197">
        <v>1</v>
      </c>
      <c r="AF108" s="197"/>
      <c r="AG108" s="197">
        <v>1</v>
      </c>
      <c r="AH108" s="197"/>
      <c r="AI108" s="197"/>
      <c r="AJ108" s="197"/>
      <c r="AK108" s="197"/>
      <c r="AL108" s="197"/>
    </row>
    <row r="109" spans="1:38" x14ac:dyDescent="0.3">
      <c r="A109" s="226">
        <v>2125</v>
      </c>
      <c r="B109" s="185" t="s">
        <v>1043</v>
      </c>
      <c r="C109" s="185" t="s">
        <v>4681</v>
      </c>
      <c r="D109" s="185" t="s">
        <v>3186</v>
      </c>
      <c r="E109" s="185" t="s">
        <v>4133</v>
      </c>
      <c r="F109" s="185" t="s">
        <v>3187</v>
      </c>
      <c r="G109" s="185" t="s">
        <v>4134</v>
      </c>
      <c r="H109" s="185"/>
      <c r="I109" s="195" t="s">
        <v>12</v>
      </c>
      <c r="J109" s="185" t="s">
        <v>13</v>
      </c>
      <c r="K109" s="185" t="s">
        <v>14</v>
      </c>
      <c r="L109" s="185" t="s">
        <v>4615</v>
      </c>
      <c r="M109" s="185" t="s">
        <v>3190</v>
      </c>
      <c r="N109" s="185" t="s">
        <v>4332</v>
      </c>
      <c r="O109" s="185" t="s">
        <v>3191</v>
      </c>
      <c r="P109" s="185" t="s">
        <v>3192</v>
      </c>
      <c r="Q109" s="185" t="s">
        <v>3193</v>
      </c>
      <c r="R109" s="185" t="s">
        <v>3194</v>
      </c>
      <c r="S109" s="196">
        <v>26102</v>
      </c>
      <c r="T109" s="185"/>
      <c r="U109" s="185" t="s">
        <v>19</v>
      </c>
      <c r="V109" s="185" t="s">
        <v>1044</v>
      </c>
      <c r="W109" s="185" t="s">
        <v>1045</v>
      </c>
      <c r="X109" s="185">
        <v>1</v>
      </c>
      <c r="Y109" s="185"/>
      <c r="Z109" s="185"/>
      <c r="AA109" s="185"/>
      <c r="AB109" s="185">
        <v>103</v>
      </c>
      <c r="AC109" s="197" t="s">
        <v>2689</v>
      </c>
      <c r="AD109" s="197" t="s">
        <v>2689</v>
      </c>
      <c r="AE109" s="197">
        <v>1</v>
      </c>
      <c r="AF109" s="197"/>
      <c r="AG109" s="197"/>
      <c r="AH109" s="197">
        <v>1</v>
      </c>
      <c r="AI109" s="197"/>
      <c r="AJ109" s="197"/>
      <c r="AK109" s="197"/>
      <c r="AL109" s="197"/>
    </row>
    <row r="110" spans="1:38" hidden="1" x14ac:dyDescent="0.3">
      <c r="A110" s="226">
        <v>2131</v>
      </c>
      <c r="B110" s="198" t="s">
        <v>538</v>
      </c>
      <c r="C110" s="198" t="s">
        <v>4682</v>
      </c>
      <c r="D110" s="198" t="s">
        <v>3061</v>
      </c>
      <c r="E110" s="198" t="s">
        <v>4002</v>
      </c>
      <c r="F110" s="198" t="s">
        <v>3187</v>
      </c>
      <c r="G110" s="198" t="s">
        <v>4003</v>
      </c>
      <c r="H110" s="198"/>
      <c r="I110" s="199" t="s">
        <v>12</v>
      </c>
      <c r="J110" s="198" t="s">
        <v>13</v>
      </c>
      <c r="K110" s="198" t="s">
        <v>14</v>
      </c>
      <c r="L110" s="198" t="s">
        <v>4615</v>
      </c>
      <c r="M110" s="198" t="s">
        <v>3190</v>
      </c>
      <c r="N110" s="198" t="s">
        <v>4332</v>
      </c>
      <c r="O110" s="198" t="s">
        <v>3201</v>
      </c>
      <c r="P110" s="198" t="s">
        <v>3192</v>
      </c>
      <c r="Q110" s="198" t="s">
        <v>3193</v>
      </c>
      <c r="R110" s="198" t="s">
        <v>3194</v>
      </c>
      <c r="S110" s="200">
        <v>27164</v>
      </c>
      <c r="T110" s="198"/>
      <c r="U110" s="198" t="s">
        <v>5</v>
      </c>
      <c r="V110" s="198" t="s">
        <v>539</v>
      </c>
      <c r="W110" s="198" t="s">
        <v>537</v>
      </c>
      <c r="X110" s="198"/>
      <c r="Y110" s="198">
        <v>1</v>
      </c>
      <c r="Z110" s="198"/>
      <c r="AA110" s="198"/>
      <c r="AB110" s="198">
        <v>235</v>
      </c>
      <c r="AC110" s="201" t="s">
        <v>2689</v>
      </c>
      <c r="AD110" s="201" t="s">
        <v>2689</v>
      </c>
      <c r="AE110" s="201">
        <v>0</v>
      </c>
      <c r="AF110" s="201"/>
      <c r="AG110" s="201"/>
      <c r="AH110" s="201"/>
      <c r="AI110" s="201"/>
      <c r="AJ110" s="201"/>
      <c r="AK110" s="201"/>
      <c r="AL110" s="201"/>
    </row>
    <row r="111" spans="1:38" hidden="1" x14ac:dyDescent="0.3">
      <c r="A111" s="226">
        <v>2140</v>
      </c>
      <c r="B111" s="185" t="s">
        <v>1311</v>
      </c>
      <c r="C111" s="185" t="s">
        <v>4683</v>
      </c>
      <c r="D111" s="185" t="s">
        <v>3061</v>
      </c>
      <c r="E111" s="185" t="s">
        <v>4152</v>
      </c>
      <c r="F111" s="185" t="s">
        <v>3187</v>
      </c>
      <c r="G111" s="185" t="s">
        <v>4716</v>
      </c>
      <c r="H111" s="185"/>
      <c r="I111" s="195" t="s">
        <v>12</v>
      </c>
      <c r="J111" s="185" t="s">
        <v>13</v>
      </c>
      <c r="K111" s="185" t="s">
        <v>14</v>
      </c>
      <c r="L111" s="185" t="s">
        <v>4615</v>
      </c>
      <c r="M111" s="185" t="s">
        <v>3190</v>
      </c>
      <c r="N111" s="185" t="s">
        <v>4332</v>
      </c>
      <c r="O111" s="185" t="s">
        <v>3201</v>
      </c>
      <c r="P111" s="185" t="s">
        <v>3192</v>
      </c>
      <c r="Q111" s="185" t="s">
        <v>3193</v>
      </c>
      <c r="R111" s="185" t="s">
        <v>3194</v>
      </c>
      <c r="S111" s="196">
        <v>24755</v>
      </c>
      <c r="T111" s="185"/>
      <c r="U111" s="185" t="s">
        <v>958</v>
      </c>
      <c r="V111" s="185" t="s">
        <v>4153</v>
      </c>
      <c r="W111" s="185" t="s">
        <v>1312</v>
      </c>
      <c r="X111" s="185"/>
      <c r="Y111" s="185">
        <v>1</v>
      </c>
      <c r="Z111" s="185"/>
      <c r="AA111" s="185"/>
      <c r="AB111" s="185">
        <v>193</v>
      </c>
      <c r="AC111" s="197" t="s">
        <v>2689</v>
      </c>
      <c r="AD111" s="197" t="s">
        <v>2689</v>
      </c>
      <c r="AE111" s="197">
        <v>1</v>
      </c>
      <c r="AF111" s="197"/>
      <c r="AG111" s="197"/>
      <c r="AH111" s="197"/>
      <c r="AI111" s="197">
        <v>1</v>
      </c>
      <c r="AJ111" s="197"/>
      <c r="AK111" s="197"/>
      <c r="AL111" s="197"/>
    </row>
    <row r="112" spans="1:38" x14ac:dyDescent="0.3">
      <c r="A112" s="226">
        <v>2142</v>
      </c>
      <c r="B112" s="207" t="s">
        <v>997</v>
      </c>
      <c r="C112" s="207" t="s">
        <v>4155</v>
      </c>
      <c r="D112" s="207" t="s">
        <v>3186</v>
      </c>
      <c r="E112" s="207" t="s">
        <v>632</v>
      </c>
      <c r="F112" s="207" t="s">
        <v>3187</v>
      </c>
      <c r="G112" s="207" t="s">
        <v>4156</v>
      </c>
      <c r="H112" s="207"/>
      <c r="I112" s="208" t="s">
        <v>12</v>
      </c>
      <c r="J112" s="207" t="s">
        <v>13</v>
      </c>
      <c r="K112" s="207" t="s">
        <v>14</v>
      </c>
      <c r="L112" s="207" t="s">
        <v>4615</v>
      </c>
      <c r="M112" s="207" t="s">
        <v>3190</v>
      </c>
      <c r="N112" s="207" t="s">
        <v>4332</v>
      </c>
      <c r="O112" s="207" t="s">
        <v>3191</v>
      </c>
      <c r="P112" s="207" t="s">
        <v>3192</v>
      </c>
      <c r="Q112" s="207" t="s">
        <v>3193</v>
      </c>
      <c r="R112" s="207" t="s">
        <v>3194</v>
      </c>
      <c r="S112" s="209">
        <v>24755</v>
      </c>
      <c r="T112" s="207">
        <v>1</v>
      </c>
      <c r="U112" s="207" t="s">
        <v>5</v>
      </c>
      <c r="V112" s="207" t="s">
        <v>638</v>
      </c>
      <c r="W112" s="207" t="s">
        <v>639</v>
      </c>
      <c r="X112" s="207">
        <v>1</v>
      </c>
      <c r="Y112" s="207"/>
      <c r="Z112" s="207"/>
      <c r="AA112" s="207"/>
      <c r="AB112" s="207">
        <v>66</v>
      </c>
      <c r="AC112" s="210" t="s">
        <v>2689</v>
      </c>
      <c r="AD112" s="210" t="s">
        <v>2689</v>
      </c>
      <c r="AE112" s="210">
        <v>1</v>
      </c>
      <c r="AF112" s="210"/>
      <c r="AG112" s="210"/>
      <c r="AH112" s="210">
        <v>1</v>
      </c>
      <c r="AI112" s="210"/>
      <c r="AJ112" s="210"/>
      <c r="AK112" s="210"/>
      <c r="AL112" s="210"/>
    </row>
    <row r="113" spans="1:38" s="232" customFormat="1" x14ac:dyDescent="0.3">
      <c r="A113" s="226">
        <v>2144</v>
      </c>
      <c r="B113" s="207" t="s">
        <v>1007</v>
      </c>
      <c r="C113" s="207" t="s">
        <v>5065</v>
      </c>
      <c r="D113" s="207" t="s">
        <v>3186</v>
      </c>
      <c r="E113" s="207" t="s">
        <v>4158</v>
      </c>
      <c r="F113" s="207" t="s">
        <v>3187</v>
      </c>
      <c r="G113" s="207" t="s">
        <v>4159</v>
      </c>
      <c r="H113" s="207"/>
      <c r="I113" s="208" t="s">
        <v>110</v>
      </c>
      <c r="J113" s="207" t="s">
        <v>13</v>
      </c>
      <c r="K113" s="207" t="s">
        <v>14</v>
      </c>
      <c r="L113" s="207" t="s">
        <v>4615</v>
      </c>
      <c r="M113" s="207" t="s">
        <v>3190</v>
      </c>
      <c r="N113" s="207" t="s">
        <v>4332</v>
      </c>
      <c r="O113" s="207" t="s">
        <v>3191</v>
      </c>
      <c r="P113" s="207" t="s">
        <v>3192</v>
      </c>
      <c r="Q113" s="207" t="s">
        <v>3193</v>
      </c>
      <c r="R113" s="207" t="s">
        <v>3194</v>
      </c>
      <c r="S113" s="209">
        <v>24756</v>
      </c>
      <c r="T113" s="207">
        <v>1</v>
      </c>
      <c r="U113" s="207" t="s">
        <v>5</v>
      </c>
      <c r="V113" s="207" t="s">
        <v>5066</v>
      </c>
      <c r="W113" s="207" t="s">
        <v>1017</v>
      </c>
      <c r="X113" s="207">
        <v>1</v>
      </c>
      <c r="Y113" s="207"/>
      <c r="Z113" s="207"/>
      <c r="AA113" s="207"/>
      <c r="AB113" s="207">
        <v>72</v>
      </c>
      <c r="AC113" s="210" t="s">
        <v>2689</v>
      </c>
      <c r="AD113" s="210" t="s">
        <v>2689</v>
      </c>
      <c r="AE113" s="210">
        <v>1</v>
      </c>
      <c r="AF113" s="210"/>
      <c r="AG113" s="210"/>
      <c r="AH113" s="210"/>
      <c r="AI113" s="210">
        <v>1</v>
      </c>
      <c r="AJ113" s="210"/>
      <c r="AK113" s="210"/>
      <c r="AL113" s="210"/>
    </row>
    <row r="114" spans="1:38" s="232" customFormat="1" hidden="1" x14ac:dyDescent="0.3">
      <c r="A114" s="226">
        <v>2169</v>
      </c>
      <c r="B114" s="198" t="s">
        <v>561</v>
      </c>
      <c r="C114" s="198" t="s">
        <v>4684</v>
      </c>
      <c r="D114" s="198" t="s">
        <v>3061</v>
      </c>
      <c r="E114" s="198" t="s">
        <v>3550</v>
      </c>
      <c r="F114" s="198" t="s">
        <v>3187</v>
      </c>
      <c r="G114" s="198" t="s">
        <v>4717</v>
      </c>
      <c r="H114" s="198"/>
      <c r="I114" s="199" t="s">
        <v>12</v>
      </c>
      <c r="J114" s="198" t="s">
        <v>13</v>
      </c>
      <c r="K114" s="198" t="s">
        <v>14</v>
      </c>
      <c r="L114" s="198" t="s">
        <v>4615</v>
      </c>
      <c r="M114" s="198" t="s">
        <v>3217</v>
      </c>
      <c r="N114" s="198" t="s">
        <v>4332</v>
      </c>
      <c r="O114" s="198" t="s">
        <v>3201</v>
      </c>
      <c r="P114" s="198" t="s">
        <v>3192</v>
      </c>
      <c r="Q114" s="198" t="s">
        <v>3193</v>
      </c>
      <c r="R114" s="198" t="s">
        <v>3194</v>
      </c>
      <c r="S114" s="200">
        <v>24756</v>
      </c>
      <c r="T114" s="198"/>
      <c r="U114" s="198" t="s">
        <v>5</v>
      </c>
      <c r="V114" s="198" t="s">
        <v>562</v>
      </c>
      <c r="W114" s="198" t="s">
        <v>209</v>
      </c>
      <c r="X114" s="198"/>
      <c r="Y114" s="198">
        <v>1</v>
      </c>
      <c r="Z114" s="198"/>
      <c r="AA114" s="198"/>
      <c r="AB114" s="198">
        <v>154</v>
      </c>
      <c r="AC114" s="201" t="s">
        <v>2689</v>
      </c>
      <c r="AD114" s="201" t="s">
        <v>2689</v>
      </c>
      <c r="AE114" s="201">
        <v>0</v>
      </c>
      <c r="AF114" s="201"/>
      <c r="AG114" s="201"/>
      <c r="AH114" s="201"/>
      <c r="AI114" s="201"/>
      <c r="AJ114" s="201"/>
      <c r="AK114" s="201"/>
      <c r="AL114" s="201"/>
    </row>
    <row r="115" spans="1:38" x14ac:dyDescent="0.3">
      <c r="A115" s="226">
        <v>2171</v>
      </c>
      <c r="B115" s="185" t="s">
        <v>912</v>
      </c>
      <c r="C115" s="185" t="s">
        <v>4187</v>
      </c>
      <c r="D115" s="185" t="s">
        <v>3186</v>
      </c>
      <c r="E115" s="185" t="s">
        <v>3455</v>
      </c>
      <c r="F115" s="185" t="s">
        <v>3187</v>
      </c>
      <c r="G115" s="185" t="s">
        <v>3456</v>
      </c>
      <c r="H115" s="185"/>
      <c r="I115" s="195" t="s">
        <v>12</v>
      </c>
      <c r="J115" s="185" t="s">
        <v>13</v>
      </c>
      <c r="K115" s="185" t="s">
        <v>14</v>
      </c>
      <c r="L115" s="185" t="s">
        <v>4615</v>
      </c>
      <c r="M115" s="185" t="s">
        <v>3190</v>
      </c>
      <c r="N115" s="185" t="s">
        <v>4332</v>
      </c>
      <c r="O115" s="185" t="s">
        <v>3191</v>
      </c>
      <c r="P115" s="185" t="s">
        <v>3192</v>
      </c>
      <c r="Q115" s="185" t="s">
        <v>3193</v>
      </c>
      <c r="R115" s="185" t="s">
        <v>3194</v>
      </c>
      <c r="S115" s="196">
        <v>24756</v>
      </c>
      <c r="T115" s="185"/>
      <c r="U115" s="185" t="s">
        <v>19</v>
      </c>
      <c r="V115" s="185" t="s">
        <v>913</v>
      </c>
      <c r="W115" s="185" t="s">
        <v>914</v>
      </c>
      <c r="X115" s="185">
        <v>1</v>
      </c>
      <c r="Y115" s="185"/>
      <c r="Z115" s="185"/>
      <c r="AA115" s="185"/>
      <c r="AB115" s="185">
        <v>90</v>
      </c>
      <c r="AC115" s="197" t="s">
        <v>2689</v>
      </c>
      <c r="AD115" s="197" t="s">
        <v>2689</v>
      </c>
      <c r="AE115" s="197">
        <v>1</v>
      </c>
      <c r="AF115" s="197">
        <v>1</v>
      </c>
      <c r="AG115" s="197"/>
      <c r="AH115" s="197"/>
      <c r="AI115" s="197"/>
      <c r="AJ115" s="197"/>
      <c r="AK115" s="197"/>
      <c r="AL115" s="197"/>
    </row>
    <row r="116" spans="1:38" x14ac:dyDescent="0.3">
      <c r="A116" s="226">
        <v>2173</v>
      </c>
      <c r="B116" s="185" t="s">
        <v>1253</v>
      </c>
      <c r="C116" s="185" t="s">
        <v>4421</v>
      </c>
      <c r="D116" s="185" t="s">
        <v>3186</v>
      </c>
      <c r="E116" s="185" t="s">
        <v>2257</v>
      </c>
      <c r="F116" s="185" t="s">
        <v>3187</v>
      </c>
      <c r="G116" s="185" t="s">
        <v>4708</v>
      </c>
      <c r="H116" s="185"/>
      <c r="I116" s="195" t="s">
        <v>12</v>
      </c>
      <c r="J116" s="185" t="s">
        <v>13</v>
      </c>
      <c r="K116" s="185" t="s">
        <v>14</v>
      </c>
      <c r="L116" s="185" t="s">
        <v>4615</v>
      </c>
      <c r="M116" s="185" t="s">
        <v>3190</v>
      </c>
      <c r="N116" s="185" t="s">
        <v>4332</v>
      </c>
      <c r="O116" s="185" t="s">
        <v>3191</v>
      </c>
      <c r="P116" s="185" t="s">
        <v>3192</v>
      </c>
      <c r="Q116" s="185" t="s">
        <v>3193</v>
      </c>
      <c r="R116" s="185" t="s">
        <v>3194</v>
      </c>
      <c r="S116" s="196">
        <v>24756</v>
      </c>
      <c r="T116" s="185"/>
      <c r="U116" s="185" t="s">
        <v>19</v>
      </c>
      <c r="V116" s="185" t="s">
        <v>1254</v>
      </c>
      <c r="W116" s="185" t="s">
        <v>1255</v>
      </c>
      <c r="X116" s="185">
        <v>1</v>
      </c>
      <c r="Y116" s="185"/>
      <c r="Z116" s="185"/>
      <c r="AA116" s="185"/>
      <c r="AB116" s="185">
        <v>139</v>
      </c>
      <c r="AC116" s="197" t="s">
        <v>2689</v>
      </c>
      <c r="AD116" s="197" t="s">
        <v>2689</v>
      </c>
      <c r="AE116" s="197">
        <v>1</v>
      </c>
      <c r="AF116" s="197"/>
      <c r="AG116" s="197"/>
      <c r="AH116" s="197">
        <v>1</v>
      </c>
      <c r="AI116" s="197"/>
      <c r="AJ116" s="197"/>
      <c r="AK116" s="197"/>
      <c r="AL116" s="197"/>
    </row>
    <row r="117" spans="1:38" hidden="1" x14ac:dyDescent="0.3">
      <c r="A117" s="226">
        <v>2174</v>
      </c>
      <c r="B117" s="198" t="s">
        <v>962</v>
      </c>
      <c r="C117" s="198" t="s">
        <v>4685</v>
      </c>
      <c r="D117" s="198" t="s">
        <v>3061</v>
      </c>
      <c r="E117" s="198" t="s">
        <v>4190</v>
      </c>
      <c r="F117" s="198" t="s">
        <v>3187</v>
      </c>
      <c r="G117" s="198" t="s">
        <v>4191</v>
      </c>
      <c r="H117" s="198"/>
      <c r="I117" s="199" t="s">
        <v>12</v>
      </c>
      <c r="J117" s="198" t="s">
        <v>13</v>
      </c>
      <c r="K117" s="198" t="s">
        <v>14</v>
      </c>
      <c r="L117" s="198" t="s">
        <v>4615</v>
      </c>
      <c r="M117" s="198" t="s">
        <v>3217</v>
      </c>
      <c r="N117" s="198" t="s">
        <v>4332</v>
      </c>
      <c r="O117" s="198" t="s">
        <v>3201</v>
      </c>
      <c r="P117" s="198" t="s">
        <v>3192</v>
      </c>
      <c r="Q117" s="198" t="s">
        <v>3193</v>
      </c>
      <c r="R117" s="198" t="s">
        <v>3194</v>
      </c>
      <c r="S117" s="200">
        <v>36039</v>
      </c>
      <c r="T117" s="198"/>
      <c r="U117" s="198" t="s">
        <v>5</v>
      </c>
      <c r="V117" s="198" t="s">
        <v>963</v>
      </c>
      <c r="W117" s="198" t="s">
        <v>964</v>
      </c>
      <c r="X117" s="198"/>
      <c r="Y117" s="198">
        <v>1</v>
      </c>
      <c r="Z117" s="198"/>
      <c r="AA117" s="198"/>
      <c r="AB117" s="198">
        <v>131</v>
      </c>
      <c r="AC117" s="201" t="s">
        <v>2689</v>
      </c>
      <c r="AD117" s="201" t="s">
        <v>2689</v>
      </c>
      <c r="AE117" s="201">
        <v>0</v>
      </c>
      <c r="AF117" s="201"/>
      <c r="AG117" s="201"/>
      <c r="AH117" s="201"/>
      <c r="AI117" s="201"/>
      <c r="AJ117" s="201"/>
      <c r="AK117" s="201"/>
      <c r="AL117" s="201"/>
    </row>
    <row r="118" spans="1:38" hidden="1" x14ac:dyDescent="0.3">
      <c r="A118" s="226">
        <v>2184</v>
      </c>
      <c r="B118" s="198" t="s">
        <v>594</v>
      </c>
      <c r="C118" s="198" t="s">
        <v>4686</v>
      </c>
      <c r="D118" s="198" t="s">
        <v>3199</v>
      </c>
      <c r="E118" s="198" t="s">
        <v>4199</v>
      </c>
      <c r="F118" s="198" t="s">
        <v>3187</v>
      </c>
      <c r="G118" s="198" t="s">
        <v>4745</v>
      </c>
      <c r="H118" s="198"/>
      <c r="I118" s="199" t="s">
        <v>12</v>
      </c>
      <c r="J118" s="198" t="s">
        <v>13</v>
      </c>
      <c r="K118" s="198" t="s">
        <v>14</v>
      </c>
      <c r="L118" s="198" t="s">
        <v>4615</v>
      </c>
      <c r="M118" s="198" t="s">
        <v>3190</v>
      </c>
      <c r="N118" s="198" t="s">
        <v>4332</v>
      </c>
      <c r="O118" s="198" t="s">
        <v>3199</v>
      </c>
      <c r="P118" s="198" t="s">
        <v>3192</v>
      </c>
      <c r="Q118" s="198" t="s">
        <v>3193</v>
      </c>
      <c r="R118" s="198" t="s">
        <v>3194</v>
      </c>
      <c r="S118" s="200">
        <v>24939</v>
      </c>
      <c r="T118" s="198"/>
      <c r="U118" s="198" t="s">
        <v>82</v>
      </c>
      <c r="V118" s="198" t="s">
        <v>596</v>
      </c>
      <c r="W118" s="198" t="s">
        <v>597</v>
      </c>
      <c r="X118" s="198"/>
      <c r="Y118" s="198"/>
      <c r="Z118" s="198">
        <v>1</v>
      </c>
      <c r="AA118" s="198"/>
      <c r="AB118" s="198">
        <v>501</v>
      </c>
      <c r="AC118" s="201" t="s">
        <v>2689</v>
      </c>
      <c r="AD118" s="201" t="s">
        <v>2689</v>
      </c>
      <c r="AE118" s="201">
        <v>0</v>
      </c>
      <c r="AF118" s="201"/>
      <c r="AG118" s="201"/>
      <c r="AH118" s="201"/>
      <c r="AI118" s="201"/>
      <c r="AJ118" s="201"/>
      <c r="AK118" s="201"/>
      <c r="AL118" s="201"/>
    </row>
    <row r="119" spans="1:38" hidden="1" x14ac:dyDescent="0.3">
      <c r="A119" s="226">
        <v>2186</v>
      </c>
      <c r="B119" s="185" t="s">
        <v>1197</v>
      </c>
      <c r="C119" s="185" t="s">
        <v>4687</v>
      </c>
      <c r="D119" s="185" t="s">
        <v>3199</v>
      </c>
      <c r="E119" s="185" t="s">
        <v>1198</v>
      </c>
      <c r="F119" s="185" t="s">
        <v>3187</v>
      </c>
      <c r="G119" s="185" t="s">
        <v>4767</v>
      </c>
      <c r="H119" s="185"/>
      <c r="I119" s="195" t="s">
        <v>12</v>
      </c>
      <c r="J119" s="185" t="s">
        <v>13</v>
      </c>
      <c r="K119" s="185" t="s">
        <v>14</v>
      </c>
      <c r="L119" s="185" t="s">
        <v>4615</v>
      </c>
      <c r="M119" s="185" t="s">
        <v>3190</v>
      </c>
      <c r="N119" s="185" t="s">
        <v>4332</v>
      </c>
      <c r="O119" s="185" t="s">
        <v>3199</v>
      </c>
      <c r="P119" s="185" t="s">
        <v>3192</v>
      </c>
      <c r="Q119" s="185" t="s">
        <v>3193</v>
      </c>
      <c r="R119" s="185" t="s">
        <v>3194</v>
      </c>
      <c r="S119" s="196">
        <v>25283</v>
      </c>
      <c r="T119" s="185"/>
      <c r="U119" s="185" t="s">
        <v>82</v>
      </c>
      <c r="V119" s="185" t="s">
        <v>1199</v>
      </c>
      <c r="W119" s="185" t="s">
        <v>1200</v>
      </c>
      <c r="X119" s="185"/>
      <c r="Y119" s="185"/>
      <c r="Z119" s="185">
        <v>1</v>
      </c>
      <c r="AA119" s="185"/>
      <c r="AB119" s="185">
        <v>441</v>
      </c>
      <c r="AC119" s="197" t="s">
        <v>2689</v>
      </c>
      <c r="AD119" s="197" t="s">
        <v>2689</v>
      </c>
      <c r="AE119" s="197">
        <v>1</v>
      </c>
      <c r="AF119" s="197"/>
      <c r="AG119" s="197"/>
      <c r="AH119" s="197"/>
      <c r="AI119" s="197">
        <v>1</v>
      </c>
      <c r="AJ119" s="197"/>
      <c r="AK119" s="197"/>
      <c r="AL119" s="197"/>
    </row>
    <row r="120" spans="1:38" hidden="1" x14ac:dyDescent="0.3">
      <c r="A120" s="226">
        <v>2192</v>
      </c>
      <c r="B120" s="218" t="s">
        <v>1530</v>
      </c>
      <c r="C120" s="218" t="s">
        <v>5067</v>
      </c>
      <c r="D120" s="218" t="s">
        <v>3361</v>
      </c>
      <c r="E120" s="218" t="s">
        <v>4208</v>
      </c>
      <c r="F120" s="218" t="s">
        <v>4301</v>
      </c>
      <c r="G120" s="218" t="s">
        <v>4718</v>
      </c>
      <c r="H120" s="218"/>
      <c r="I120" s="219" t="s">
        <v>110</v>
      </c>
      <c r="J120" s="218" t="s">
        <v>13</v>
      </c>
      <c r="K120" s="218" t="s">
        <v>14</v>
      </c>
      <c r="L120" s="218" t="s">
        <v>4615</v>
      </c>
      <c r="M120" s="218" t="s">
        <v>3217</v>
      </c>
      <c r="N120" s="218" t="s">
        <v>4332</v>
      </c>
      <c r="O120" s="218" t="s">
        <v>3363</v>
      </c>
      <c r="P120" s="218" t="s">
        <v>3192</v>
      </c>
      <c r="Q120" s="218" t="s">
        <v>3193</v>
      </c>
      <c r="R120" s="218" t="s">
        <v>3194</v>
      </c>
      <c r="S120" s="220">
        <v>38596</v>
      </c>
      <c r="T120" s="218"/>
      <c r="U120" s="218" t="s">
        <v>184</v>
      </c>
      <c r="V120" s="218" t="s">
        <v>1532</v>
      </c>
      <c r="W120" s="218" t="s">
        <v>1533</v>
      </c>
      <c r="X120" s="218"/>
      <c r="Y120" s="218"/>
      <c r="Z120" s="218"/>
      <c r="AA120" s="218">
        <v>1</v>
      </c>
      <c r="AB120" s="218">
        <v>32</v>
      </c>
      <c r="AC120" s="221" t="s">
        <v>2689</v>
      </c>
      <c r="AD120" s="221" t="s">
        <v>2689</v>
      </c>
      <c r="AE120" s="221">
        <v>0</v>
      </c>
      <c r="AF120" s="221"/>
      <c r="AG120" s="221"/>
      <c r="AH120" s="221"/>
      <c r="AI120" s="221"/>
      <c r="AJ120" s="221"/>
      <c r="AK120" s="221" t="s">
        <v>5174</v>
      </c>
      <c r="AL120" s="221">
        <v>1</v>
      </c>
    </row>
    <row r="121" spans="1:38" hidden="1" x14ac:dyDescent="0.3">
      <c r="A121" s="226">
        <v>2194</v>
      </c>
      <c r="B121" s="218" t="s">
        <v>1534</v>
      </c>
      <c r="C121" s="218" t="s">
        <v>5068</v>
      </c>
      <c r="D121" s="218" t="s">
        <v>3197</v>
      </c>
      <c r="E121" s="218" t="s">
        <v>1531</v>
      </c>
      <c r="F121" s="218" t="s">
        <v>4301</v>
      </c>
      <c r="G121" s="218" t="s">
        <v>5009</v>
      </c>
      <c r="H121" s="218"/>
      <c r="I121" s="219" t="s">
        <v>110</v>
      </c>
      <c r="J121" s="218" t="s">
        <v>13</v>
      </c>
      <c r="K121" s="218" t="s">
        <v>14</v>
      </c>
      <c r="L121" s="218" t="s">
        <v>4615</v>
      </c>
      <c r="M121" s="218" t="s">
        <v>3190</v>
      </c>
      <c r="N121" s="218" t="s">
        <v>4332</v>
      </c>
      <c r="O121" s="218" t="s">
        <v>3199</v>
      </c>
      <c r="P121" s="218" t="s">
        <v>3192</v>
      </c>
      <c r="Q121" s="218" t="s">
        <v>3193</v>
      </c>
      <c r="R121" s="218" t="s">
        <v>3194</v>
      </c>
      <c r="S121" s="220">
        <v>38596</v>
      </c>
      <c r="T121" s="218"/>
      <c r="U121" s="218" t="s">
        <v>82</v>
      </c>
      <c r="V121" s="218" t="s">
        <v>1535</v>
      </c>
      <c r="W121" s="218" t="s">
        <v>1533</v>
      </c>
      <c r="X121" s="218"/>
      <c r="Y121" s="218"/>
      <c r="Z121" s="218">
        <v>1</v>
      </c>
      <c r="AA121" s="218"/>
      <c r="AB121" s="218">
        <v>12</v>
      </c>
      <c r="AC121" s="221" t="s">
        <v>2689</v>
      </c>
      <c r="AD121" s="221" t="s">
        <v>2689</v>
      </c>
      <c r="AE121" s="221">
        <v>0</v>
      </c>
      <c r="AF121" s="221"/>
      <c r="AG121" s="221"/>
      <c r="AH121" s="221"/>
      <c r="AI121" s="221"/>
      <c r="AJ121" s="221"/>
      <c r="AK121" s="221" t="s">
        <v>5174</v>
      </c>
      <c r="AL121" s="221">
        <v>1</v>
      </c>
    </row>
    <row r="122" spans="1:38" ht="43.2" hidden="1" x14ac:dyDescent="0.3">
      <c r="A122" s="174">
        <v>0</v>
      </c>
      <c r="B122" s="174" t="s">
        <v>5008</v>
      </c>
      <c r="C122" s="174" t="s">
        <v>5069</v>
      </c>
      <c r="D122" s="174" t="s">
        <v>3269</v>
      </c>
      <c r="E122" s="174" t="s">
        <v>1531</v>
      </c>
      <c r="F122" s="174" t="s">
        <v>4301</v>
      </c>
      <c r="G122" s="174" t="s">
        <v>5009</v>
      </c>
      <c r="H122" s="174"/>
      <c r="I122" s="294" t="s">
        <v>110</v>
      </c>
      <c r="J122" s="174" t="s">
        <v>13</v>
      </c>
      <c r="K122" s="174" t="s">
        <v>14</v>
      </c>
      <c r="L122" s="174" t="s">
        <v>4615</v>
      </c>
      <c r="M122" s="174" t="s">
        <v>3190</v>
      </c>
      <c r="N122" s="174" t="s">
        <v>4332</v>
      </c>
      <c r="O122" s="174" t="s">
        <v>3245</v>
      </c>
      <c r="P122" s="174" t="s">
        <v>3192</v>
      </c>
      <c r="Q122" s="174" t="s">
        <v>3193</v>
      </c>
      <c r="R122" s="174" t="s">
        <v>3194</v>
      </c>
      <c r="S122" s="295"/>
      <c r="T122" s="174">
        <v>2</v>
      </c>
      <c r="U122" s="174" t="s">
        <v>0</v>
      </c>
      <c r="V122" s="174" t="s">
        <v>1532</v>
      </c>
      <c r="W122" s="174" t="s">
        <v>1533</v>
      </c>
      <c r="X122" s="174"/>
      <c r="Y122" s="174">
        <v>0</v>
      </c>
      <c r="Z122" s="174"/>
      <c r="AA122" s="174"/>
      <c r="AB122" s="174">
        <v>0</v>
      </c>
      <c r="AC122" s="175" t="s">
        <v>2689</v>
      </c>
      <c r="AD122" s="175" t="s">
        <v>2689</v>
      </c>
      <c r="AE122" s="175">
        <v>0</v>
      </c>
      <c r="AF122" s="175"/>
      <c r="AG122" s="175"/>
      <c r="AH122" s="175"/>
      <c r="AI122" s="175"/>
      <c r="AJ122" s="175"/>
      <c r="AK122" s="296" t="s">
        <v>5196</v>
      </c>
      <c r="AL122" s="175">
        <v>1</v>
      </c>
    </row>
    <row r="123" spans="1:38" s="232" customFormat="1" hidden="1" x14ac:dyDescent="0.3">
      <c r="A123" s="226">
        <v>2197</v>
      </c>
      <c r="B123" s="185" t="s">
        <v>991</v>
      </c>
      <c r="C123" s="185" t="s">
        <v>4688</v>
      </c>
      <c r="D123" s="185" t="s">
        <v>3061</v>
      </c>
      <c r="E123" s="185" t="s">
        <v>3451</v>
      </c>
      <c r="F123" s="185" t="s">
        <v>3187</v>
      </c>
      <c r="G123" s="185" t="s">
        <v>4719</v>
      </c>
      <c r="H123" s="185"/>
      <c r="I123" s="195" t="s">
        <v>12</v>
      </c>
      <c r="J123" s="185" t="s">
        <v>13</v>
      </c>
      <c r="K123" s="185" t="s">
        <v>14</v>
      </c>
      <c r="L123" s="185" t="s">
        <v>4615</v>
      </c>
      <c r="M123" s="185" t="s">
        <v>3190</v>
      </c>
      <c r="N123" s="185" t="s">
        <v>4332</v>
      </c>
      <c r="O123" s="185" t="s">
        <v>3201</v>
      </c>
      <c r="P123" s="185" t="s">
        <v>3192</v>
      </c>
      <c r="Q123" s="185" t="s">
        <v>3193</v>
      </c>
      <c r="R123" s="185" t="s">
        <v>3194</v>
      </c>
      <c r="S123" s="196">
        <v>25724</v>
      </c>
      <c r="T123" s="185"/>
      <c r="U123" s="185" t="s">
        <v>958</v>
      </c>
      <c r="V123" s="185" t="s">
        <v>992</v>
      </c>
      <c r="W123" s="185" t="s">
        <v>993</v>
      </c>
      <c r="X123" s="185"/>
      <c r="Y123" s="185">
        <v>1</v>
      </c>
      <c r="Z123" s="185"/>
      <c r="AA123" s="185"/>
      <c r="AB123" s="185">
        <v>211</v>
      </c>
      <c r="AC123" s="197" t="s">
        <v>2689</v>
      </c>
      <c r="AD123" s="197" t="s">
        <v>2689</v>
      </c>
      <c r="AE123" s="197">
        <v>1</v>
      </c>
      <c r="AF123" s="151">
        <v>1</v>
      </c>
      <c r="AG123" s="197"/>
      <c r="AH123" s="197"/>
      <c r="AI123" s="197"/>
      <c r="AJ123" s="197"/>
      <c r="AK123" s="197"/>
      <c r="AL123" s="197"/>
    </row>
    <row r="124" spans="1:38" hidden="1" x14ac:dyDescent="0.3">
      <c r="A124" s="226">
        <v>2202</v>
      </c>
      <c r="B124" s="185" t="s">
        <v>2660</v>
      </c>
      <c r="C124" s="185" t="s">
        <v>4689</v>
      </c>
      <c r="D124" s="185" t="s">
        <v>3061</v>
      </c>
      <c r="E124" s="185" t="s">
        <v>1019</v>
      </c>
      <c r="F124" s="185" t="s">
        <v>3187</v>
      </c>
      <c r="G124" s="185" t="s">
        <v>4217</v>
      </c>
      <c r="H124" s="185"/>
      <c r="I124" s="195" t="s">
        <v>12</v>
      </c>
      <c r="J124" s="185" t="s">
        <v>13</v>
      </c>
      <c r="K124" s="185" t="s">
        <v>14</v>
      </c>
      <c r="L124" s="185" t="s">
        <v>4615</v>
      </c>
      <c r="M124" s="185" t="s">
        <v>3217</v>
      </c>
      <c r="N124" s="185" t="s">
        <v>4332</v>
      </c>
      <c r="O124" s="185" t="s">
        <v>3201</v>
      </c>
      <c r="P124" s="185" t="s">
        <v>3192</v>
      </c>
      <c r="Q124" s="185" t="s">
        <v>3193</v>
      </c>
      <c r="R124" s="185" t="s">
        <v>3194</v>
      </c>
      <c r="S124" s="196">
        <v>41153</v>
      </c>
      <c r="T124" s="185">
        <v>1</v>
      </c>
      <c r="U124" s="185" t="s">
        <v>5</v>
      </c>
      <c r="V124" s="185" t="s">
        <v>2329</v>
      </c>
      <c r="W124" s="185" t="s">
        <v>147</v>
      </c>
      <c r="X124" s="185"/>
      <c r="Y124" s="185">
        <v>1</v>
      </c>
      <c r="Z124" s="185"/>
      <c r="AA124" s="185"/>
      <c r="AB124" s="185">
        <v>288</v>
      </c>
      <c r="AC124" s="197" t="s">
        <v>2689</v>
      </c>
      <c r="AD124" s="197" t="s">
        <v>2689</v>
      </c>
      <c r="AE124" s="197">
        <v>1</v>
      </c>
      <c r="AF124" s="197"/>
      <c r="AG124" s="197">
        <v>1</v>
      </c>
      <c r="AH124" s="197"/>
      <c r="AI124" s="197"/>
      <c r="AJ124" s="197"/>
      <c r="AK124" s="197"/>
      <c r="AL124" s="197"/>
    </row>
    <row r="125" spans="1:38" hidden="1" x14ac:dyDescent="0.3">
      <c r="A125" s="226">
        <v>2216</v>
      </c>
      <c r="B125" s="185" t="s">
        <v>582</v>
      </c>
      <c r="C125" s="185" t="s">
        <v>4690</v>
      </c>
      <c r="D125" s="185" t="s">
        <v>3061</v>
      </c>
      <c r="E125" s="185" t="s">
        <v>583</v>
      </c>
      <c r="F125" s="185" t="s">
        <v>3187</v>
      </c>
      <c r="G125" s="185" t="s">
        <v>4233</v>
      </c>
      <c r="H125" s="185"/>
      <c r="I125" s="195" t="s">
        <v>12</v>
      </c>
      <c r="J125" s="185" t="s">
        <v>13</v>
      </c>
      <c r="K125" s="185" t="s">
        <v>14</v>
      </c>
      <c r="L125" s="185" t="s">
        <v>4615</v>
      </c>
      <c r="M125" s="185" t="s">
        <v>3190</v>
      </c>
      <c r="N125" s="185" t="s">
        <v>4332</v>
      </c>
      <c r="O125" s="185" t="s">
        <v>3201</v>
      </c>
      <c r="P125" s="185" t="s">
        <v>3192</v>
      </c>
      <c r="Q125" s="185" t="s">
        <v>3193</v>
      </c>
      <c r="R125" s="185" t="s">
        <v>3194</v>
      </c>
      <c r="S125" s="196">
        <v>26246</v>
      </c>
      <c r="T125" s="185"/>
      <c r="U125" s="185" t="s">
        <v>5</v>
      </c>
      <c r="V125" s="185" t="s">
        <v>5048</v>
      </c>
      <c r="W125" s="185" t="s">
        <v>584</v>
      </c>
      <c r="X125" s="185"/>
      <c r="Y125" s="185">
        <v>1</v>
      </c>
      <c r="Z125" s="185"/>
      <c r="AA125" s="185"/>
      <c r="AB125" s="185">
        <v>157</v>
      </c>
      <c r="AC125" s="197" t="s">
        <v>2689</v>
      </c>
      <c r="AD125" s="197" t="s">
        <v>2689</v>
      </c>
      <c r="AE125" s="197">
        <v>1</v>
      </c>
      <c r="AF125" s="197"/>
      <c r="AG125" s="197"/>
      <c r="AH125" s="197"/>
      <c r="AI125" s="197">
        <v>1</v>
      </c>
      <c r="AJ125" s="197"/>
      <c r="AK125" s="197"/>
      <c r="AL125" s="197"/>
    </row>
    <row r="126" spans="1:38" hidden="1" x14ac:dyDescent="0.3">
      <c r="A126" s="226">
        <v>2217</v>
      </c>
      <c r="B126" s="218" t="s">
        <v>1037</v>
      </c>
      <c r="C126" s="218" t="s">
        <v>4691</v>
      </c>
      <c r="D126" s="218" t="s">
        <v>3312</v>
      </c>
      <c r="E126" s="218" t="s">
        <v>1038</v>
      </c>
      <c r="F126" s="218" t="s">
        <v>3187</v>
      </c>
      <c r="G126" s="218" t="s">
        <v>4736</v>
      </c>
      <c r="H126" s="218" t="s">
        <v>1040</v>
      </c>
      <c r="I126" s="219" t="s">
        <v>1041</v>
      </c>
      <c r="J126" s="218" t="s">
        <v>13</v>
      </c>
      <c r="K126" s="218" t="s">
        <v>14</v>
      </c>
      <c r="L126" s="218" t="s">
        <v>4615</v>
      </c>
      <c r="M126" s="218" t="s">
        <v>3190</v>
      </c>
      <c r="N126" s="218" t="s">
        <v>4332</v>
      </c>
      <c r="O126" s="218" t="s">
        <v>3312</v>
      </c>
      <c r="P126" s="218" t="s">
        <v>3192</v>
      </c>
      <c r="Q126" s="218" t="s">
        <v>3193</v>
      </c>
      <c r="R126" s="218" t="s">
        <v>3194</v>
      </c>
      <c r="S126" s="220">
        <v>26365</v>
      </c>
      <c r="T126" s="218"/>
      <c r="U126" s="218" t="s">
        <v>130</v>
      </c>
      <c r="V126" s="218" t="s">
        <v>1039</v>
      </c>
      <c r="W126" s="218" t="s">
        <v>1042</v>
      </c>
      <c r="X126" s="218"/>
      <c r="Y126" s="218"/>
      <c r="Z126" s="218"/>
      <c r="AA126" s="218">
        <v>1</v>
      </c>
      <c r="AB126" s="218">
        <v>469</v>
      </c>
      <c r="AC126" s="221" t="s">
        <v>2689</v>
      </c>
      <c r="AD126" s="221" t="s">
        <v>2689</v>
      </c>
      <c r="AE126" s="221">
        <v>0</v>
      </c>
      <c r="AF126" s="221"/>
      <c r="AG126" s="221"/>
      <c r="AH126" s="221"/>
      <c r="AI126" s="221"/>
      <c r="AJ126" s="221"/>
      <c r="AK126" s="221" t="s">
        <v>5168</v>
      </c>
      <c r="AL126" s="221">
        <v>1</v>
      </c>
    </row>
    <row r="127" spans="1:38" hidden="1" x14ac:dyDescent="0.3">
      <c r="A127" s="226">
        <v>2219</v>
      </c>
      <c r="B127" s="185" t="s">
        <v>1228</v>
      </c>
      <c r="C127" s="185" t="s">
        <v>4692</v>
      </c>
      <c r="D127" s="185" t="s">
        <v>3061</v>
      </c>
      <c r="E127" s="185" t="s">
        <v>1229</v>
      </c>
      <c r="F127" s="185" t="s">
        <v>3187</v>
      </c>
      <c r="G127" s="185" t="s">
        <v>4235</v>
      </c>
      <c r="H127" s="185"/>
      <c r="I127" s="195" t="s">
        <v>12</v>
      </c>
      <c r="J127" s="185" t="s">
        <v>13</v>
      </c>
      <c r="K127" s="185" t="s">
        <v>14</v>
      </c>
      <c r="L127" s="185" t="s">
        <v>4615</v>
      </c>
      <c r="M127" s="185" t="s">
        <v>3190</v>
      </c>
      <c r="N127" s="185" t="s">
        <v>4332</v>
      </c>
      <c r="O127" s="185" t="s">
        <v>3201</v>
      </c>
      <c r="P127" s="185" t="s">
        <v>3192</v>
      </c>
      <c r="Q127" s="185" t="s">
        <v>3193</v>
      </c>
      <c r="R127" s="185" t="s">
        <v>3194</v>
      </c>
      <c r="S127" s="196">
        <v>26457</v>
      </c>
      <c r="T127" s="185"/>
      <c r="U127" s="185" t="s">
        <v>5</v>
      </c>
      <c r="V127" s="185" t="s">
        <v>1230</v>
      </c>
      <c r="W127" s="185" t="s">
        <v>1231</v>
      </c>
      <c r="X127" s="185"/>
      <c r="Y127" s="185">
        <v>1</v>
      </c>
      <c r="Z127" s="185"/>
      <c r="AA127" s="185"/>
      <c r="AB127" s="185">
        <v>126</v>
      </c>
      <c r="AC127" s="197" t="s">
        <v>2689</v>
      </c>
      <c r="AD127" s="197" t="s">
        <v>2689</v>
      </c>
      <c r="AE127" s="197">
        <v>1</v>
      </c>
      <c r="AF127" s="197">
        <v>1</v>
      </c>
      <c r="AG127" s="197"/>
      <c r="AH127" s="197"/>
      <c r="AI127" s="197"/>
      <c r="AJ127" s="197"/>
      <c r="AK127" s="197"/>
      <c r="AL127" s="197"/>
    </row>
    <row r="128" spans="1:38" hidden="1" x14ac:dyDescent="0.3">
      <c r="A128" s="226">
        <v>2220</v>
      </c>
      <c r="B128" s="185" t="s">
        <v>906</v>
      </c>
      <c r="C128" s="185" t="s">
        <v>4693</v>
      </c>
      <c r="D128" s="185" t="s">
        <v>3061</v>
      </c>
      <c r="E128" s="185" t="s">
        <v>2257</v>
      </c>
      <c r="F128" s="185" t="s">
        <v>3187</v>
      </c>
      <c r="G128" s="185" t="s">
        <v>4708</v>
      </c>
      <c r="H128" s="185"/>
      <c r="I128" s="195" t="s">
        <v>12</v>
      </c>
      <c r="J128" s="185" t="s">
        <v>13</v>
      </c>
      <c r="K128" s="185" t="s">
        <v>14</v>
      </c>
      <c r="L128" s="185" t="s">
        <v>4615</v>
      </c>
      <c r="M128" s="185" t="s">
        <v>3190</v>
      </c>
      <c r="N128" s="185" t="s">
        <v>4332</v>
      </c>
      <c r="O128" s="185" t="s">
        <v>3201</v>
      </c>
      <c r="P128" s="185" t="s">
        <v>3192</v>
      </c>
      <c r="Q128" s="185" t="s">
        <v>3193</v>
      </c>
      <c r="R128" s="185" t="s">
        <v>3194</v>
      </c>
      <c r="S128" s="196">
        <v>26457</v>
      </c>
      <c r="T128" s="185"/>
      <c r="U128" s="185" t="s">
        <v>5</v>
      </c>
      <c r="V128" s="185" t="s">
        <v>907</v>
      </c>
      <c r="W128" s="185" t="s">
        <v>908</v>
      </c>
      <c r="X128" s="185"/>
      <c r="Y128" s="185">
        <v>1</v>
      </c>
      <c r="Z128" s="185"/>
      <c r="AA128" s="185"/>
      <c r="AB128" s="185">
        <v>236</v>
      </c>
      <c r="AC128" s="197" t="s">
        <v>2689</v>
      </c>
      <c r="AD128" s="197" t="s">
        <v>2689</v>
      </c>
      <c r="AE128" s="197">
        <v>1</v>
      </c>
      <c r="AF128" s="197"/>
      <c r="AG128" s="197"/>
      <c r="AH128" s="197">
        <v>1</v>
      </c>
      <c r="AI128" s="197"/>
      <c r="AJ128" s="197"/>
      <c r="AK128" s="197"/>
      <c r="AL128" s="197"/>
    </row>
    <row r="129" spans="1:38" hidden="1" x14ac:dyDescent="0.3">
      <c r="A129" s="226">
        <v>2223</v>
      </c>
      <c r="B129" s="198" t="s">
        <v>2068</v>
      </c>
      <c r="C129" s="198" t="s">
        <v>4694</v>
      </c>
      <c r="D129" s="198" t="s">
        <v>3061</v>
      </c>
      <c r="E129" s="198" t="s">
        <v>1202</v>
      </c>
      <c r="F129" s="198" t="s">
        <v>3187</v>
      </c>
      <c r="G129" s="198" t="s">
        <v>4720</v>
      </c>
      <c r="H129" s="198"/>
      <c r="I129" s="199" t="s">
        <v>12</v>
      </c>
      <c r="J129" s="198" t="s">
        <v>13</v>
      </c>
      <c r="K129" s="198" t="s">
        <v>14</v>
      </c>
      <c r="L129" s="198" t="s">
        <v>4615</v>
      </c>
      <c r="M129" s="198" t="s">
        <v>3217</v>
      </c>
      <c r="N129" s="198" t="s">
        <v>4332</v>
      </c>
      <c r="O129" s="198" t="s">
        <v>3201</v>
      </c>
      <c r="P129" s="198" t="s">
        <v>3192</v>
      </c>
      <c r="Q129" s="198" t="s">
        <v>3193</v>
      </c>
      <c r="R129" s="198" t="s">
        <v>3194</v>
      </c>
      <c r="S129" s="200">
        <v>27164</v>
      </c>
      <c r="T129" s="198"/>
      <c r="U129" s="198" t="s">
        <v>5</v>
      </c>
      <c r="V129" s="198" t="s">
        <v>2069</v>
      </c>
      <c r="W129" s="198" t="s">
        <v>1204</v>
      </c>
      <c r="X129" s="198"/>
      <c r="Y129" s="198">
        <v>1</v>
      </c>
      <c r="Z129" s="198"/>
      <c r="AA129" s="198"/>
      <c r="AB129" s="198">
        <v>169</v>
      </c>
      <c r="AC129" s="201" t="s">
        <v>2689</v>
      </c>
      <c r="AD129" s="201" t="s">
        <v>2689</v>
      </c>
      <c r="AE129" s="201">
        <v>0</v>
      </c>
      <c r="AF129" s="201"/>
      <c r="AG129" s="201"/>
      <c r="AH129" s="201"/>
      <c r="AI129" s="201"/>
      <c r="AJ129" s="201"/>
      <c r="AK129" s="201"/>
      <c r="AL129" s="201"/>
    </row>
    <row r="130" spans="1:38" hidden="1" x14ac:dyDescent="0.3">
      <c r="A130" s="226">
        <v>2224</v>
      </c>
      <c r="B130" s="185" t="s">
        <v>1226</v>
      </c>
      <c r="C130" s="185" t="s">
        <v>4695</v>
      </c>
      <c r="D130" s="185" t="s">
        <v>3061</v>
      </c>
      <c r="E130" s="185" t="s">
        <v>3869</v>
      </c>
      <c r="F130" s="185" t="s">
        <v>3187</v>
      </c>
      <c r="G130" s="185" t="s">
        <v>3870</v>
      </c>
      <c r="H130" s="185"/>
      <c r="I130" s="195" t="s">
        <v>12</v>
      </c>
      <c r="J130" s="185" t="s">
        <v>13</v>
      </c>
      <c r="K130" s="185" t="s">
        <v>14</v>
      </c>
      <c r="L130" s="185" t="s">
        <v>4615</v>
      </c>
      <c r="M130" s="185" t="s">
        <v>3190</v>
      </c>
      <c r="N130" s="185" t="s">
        <v>4332</v>
      </c>
      <c r="O130" s="185" t="s">
        <v>3201</v>
      </c>
      <c r="P130" s="185" t="s">
        <v>3192</v>
      </c>
      <c r="Q130" s="185" t="s">
        <v>3193</v>
      </c>
      <c r="R130" s="185" t="s">
        <v>3194</v>
      </c>
      <c r="S130" s="196">
        <v>27164</v>
      </c>
      <c r="T130" s="185"/>
      <c r="U130" s="185" t="s">
        <v>5</v>
      </c>
      <c r="V130" s="185" t="s">
        <v>1227</v>
      </c>
      <c r="W130" s="185" t="s">
        <v>1225</v>
      </c>
      <c r="X130" s="185"/>
      <c r="Y130" s="185">
        <v>1</v>
      </c>
      <c r="Z130" s="185"/>
      <c r="AA130" s="185"/>
      <c r="AB130" s="185">
        <v>193</v>
      </c>
      <c r="AC130" s="197" t="s">
        <v>2689</v>
      </c>
      <c r="AD130" s="197" t="s">
        <v>2689</v>
      </c>
      <c r="AE130" s="197">
        <v>1</v>
      </c>
      <c r="AF130" s="197"/>
      <c r="AG130" s="197">
        <v>1</v>
      </c>
      <c r="AH130" s="197"/>
      <c r="AI130" s="197"/>
      <c r="AJ130" s="197"/>
      <c r="AK130" s="197"/>
      <c r="AL130" s="197"/>
    </row>
    <row r="131" spans="1:38" hidden="1" x14ac:dyDescent="0.3">
      <c r="A131" s="226">
        <v>2226</v>
      </c>
      <c r="B131" s="198" t="s">
        <v>108</v>
      </c>
      <c r="C131" s="198" t="s">
        <v>4696</v>
      </c>
      <c r="D131" s="198" t="s">
        <v>3061</v>
      </c>
      <c r="E131" s="198" t="s">
        <v>4240</v>
      </c>
      <c r="F131" s="198" t="s">
        <v>3187</v>
      </c>
      <c r="G131" s="198" t="s">
        <v>4721</v>
      </c>
      <c r="H131" s="198"/>
      <c r="I131" s="199" t="s">
        <v>12</v>
      </c>
      <c r="J131" s="198" t="s">
        <v>13</v>
      </c>
      <c r="K131" s="198" t="s">
        <v>14</v>
      </c>
      <c r="L131" s="198" t="s">
        <v>4615</v>
      </c>
      <c r="M131" s="198" t="s">
        <v>3190</v>
      </c>
      <c r="N131" s="198" t="s">
        <v>4332</v>
      </c>
      <c r="O131" s="198" t="s">
        <v>3201</v>
      </c>
      <c r="P131" s="198" t="s">
        <v>3192</v>
      </c>
      <c r="Q131" s="198" t="s">
        <v>3193</v>
      </c>
      <c r="R131" s="198" t="s">
        <v>3194</v>
      </c>
      <c r="S131" s="200">
        <v>27542</v>
      </c>
      <c r="T131" s="198"/>
      <c r="U131" s="198" t="s">
        <v>5</v>
      </c>
      <c r="V131" s="198" t="s">
        <v>109</v>
      </c>
      <c r="W131" s="198" t="s">
        <v>111</v>
      </c>
      <c r="X131" s="198"/>
      <c r="Y131" s="198">
        <v>1</v>
      </c>
      <c r="Z131" s="198"/>
      <c r="AA131" s="198"/>
      <c r="AB131" s="198">
        <v>167</v>
      </c>
      <c r="AC131" s="201" t="s">
        <v>2689</v>
      </c>
      <c r="AD131" s="201" t="s">
        <v>2689</v>
      </c>
      <c r="AE131" s="201">
        <v>0</v>
      </c>
      <c r="AF131" s="201"/>
      <c r="AG131" s="201"/>
      <c r="AH131" s="201"/>
      <c r="AI131" s="201"/>
      <c r="AJ131" s="201"/>
      <c r="AK131" s="201"/>
      <c r="AL131" s="201"/>
    </row>
    <row r="132" spans="1:38" hidden="1" x14ac:dyDescent="0.3">
      <c r="A132" s="226">
        <v>2233</v>
      </c>
      <c r="B132" s="185" t="s">
        <v>2367</v>
      </c>
      <c r="C132" s="185" t="s">
        <v>4697</v>
      </c>
      <c r="D132" s="185" t="s">
        <v>3283</v>
      </c>
      <c r="E132" s="185" t="s">
        <v>2365</v>
      </c>
      <c r="F132" s="185" t="s">
        <v>4301</v>
      </c>
      <c r="G132" s="185" t="s">
        <v>3905</v>
      </c>
      <c r="H132" s="185"/>
      <c r="I132" s="195" t="s">
        <v>1233</v>
      </c>
      <c r="J132" s="185" t="s">
        <v>13</v>
      </c>
      <c r="K132" s="185" t="s">
        <v>14</v>
      </c>
      <c r="L132" s="185" t="s">
        <v>4615</v>
      </c>
      <c r="M132" s="185" t="s">
        <v>3190</v>
      </c>
      <c r="N132" s="185" t="s">
        <v>4332</v>
      </c>
      <c r="O132" s="185" t="s">
        <v>3199</v>
      </c>
      <c r="P132" s="185" t="s">
        <v>3192</v>
      </c>
      <c r="Q132" s="185" t="s">
        <v>3193</v>
      </c>
      <c r="R132" s="185" t="s">
        <v>3194</v>
      </c>
      <c r="S132" s="196">
        <v>29493</v>
      </c>
      <c r="T132" s="185"/>
      <c r="U132" s="185" t="s">
        <v>82</v>
      </c>
      <c r="V132" s="185" t="s">
        <v>2368</v>
      </c>
      <c r="W132" s="185" t="s">
        <v>2363</v>
      </c>
      <c r="X132" s="185"/>
      <c r="Y132" s="185"/>
      <c r="Z132" s="185">
        <v>1</v>
      </c>
      <c r="AA132" s="185"/>
      <c r="AB132" s="185">
        <v>503</v>
      </c>
      <c r="AC132" s="197" t="s">
        <v>2689</v>
      </c>
      <c r="AD132" s="197" t="s">
        <v>2689</v>
      </c>
      <c r="AE132" s="197">
        <v>1</v>
      </c>
      <c r="AF132" s="197"/>
      <c r="AG132" s="197"/>
      <c r="AH132" s="197">
        <v>1</v>
      </c>
      <c r="AI132" s="197"/>
      <c r="AJ132" s="197"/>
      <c r="AK132" s="197"/>
      <c r="AL132" s="197"/>
    </row>
    <row r="133" spans="1:38" hidden="1" x14ac:dyDescent="0.3">
      <c r="A133" s="226">
        <v>2235</v>
      </c>
      <c r="B133" s="185" t="s">
        <v>679</v>
      </c>
      <c r="C133" s="185" t="s">
        <v>4698</v>
      </c>
      <c r="D133" s="185" t="s">
        <v>3061</v>
      </c>
      <c r="E133" s="185" t="s">
        <v>3454</v>
      </c>
      <c r="F133" s="185" t="s">
        <v>3187</v>
      </c>
      <c r="G133" s="185" t="s">
        <v>4247</v>
      </c>
      <c r="H133" s="185"/>
      <c r="I133" s="195" t="s">
        <v>12</v>
      </c>
      <c r="J133" s="185" t="s">
        <v>13</v>
      </c>
      <c r="K133" s="185" t="s">
        <v>14</v>
      </c>
      <c r="L133" s="185" t="s">
        <v>4615</v>
      </c>
      <c r="M133" s="185" t="s">
        <v>3190</v>
      </c>
      <c r="N133" s="185" t="s">
        <v>4332</v>
      </c>
      <c r="O133" s="185" t="s">
        <v>3201</v>
      </c>
      <c r="P133" s="185" t="s">
        <v>3192</v>
      </c>
      <c r="Q133" s="185" t="s">
        <v>3193</v>
      </c>
      <c r="R133" s="185" t="s">
        <v>3194</v>
      </c>
      <c r="S133" s="196">
        <v>30567</v>
      </c>
      <c r="T133" s="185"/>
      <c r="U133" s="185" t="s">
        <v>5</v>
      </c>
      <c r="V133" s="185" t="s">
        <v>680</v>
      </c>
      <c r="W133" s="185" t="s">
        <v>681</v>
      </c>
      <c r="X133" s="185"/>
      <c r="Y133" s="185">
        <v>1</v>
      </c>
      <c r="Z133" s="185"/>
      <c r="AA133" s="185"/>
      <c r="AB133" s="185">
        <v>146</v>
      </c>
      <c r="AC133" s="197" t="s">
        <v>2689</v>
      </c>
      <c r="AD133" s="197" t="s">
        <v>2689</v>
      </c>
      <c r="AE133" s="197">
        <v>1</v>
      </c>
      <c r="AF133" s="197"/>
      <c r="AG133" s="197"/>
      <c r="AH133" s="197">
        <v>1</v>
      </c>
      <c r="AI133" s="197"/>
      <c r="AJ133" s="197"/>
      <c r="AK133" s="197"/>
      <c r="AL133" s="197"/>
    </row>
    <row r="134" spans="1:38" x14ac:dyDescent="0.3">
      <c r="A134" s="226">
        <v>2243</v>
      </c>
      <c r="B134" s="207" t="s">
        <v>112</v>
      </c>
      <c r="C134" s="207" t="s">
        <v>5070</v>
      </c>
      <c r="D134" s="207" t="s">
        <v>3186</v>
      </c>
      <c r="E134" s="207" t="s">
        <v>113</v>
      </c>
      <c r="F134" s="207" t="s">
        <v>3187</v>
      </c>
      <c r="G134" s="207" t="s">
        <v>3538</v>
      </c>
      <c r="H134" s="207"/>
      <c r="I134" s="208" t="s">
        <v>110</v>
      </c>
      <c r="J134" s="207" t="s">
        <v>13</v>
      </c>
      <c r="K134" s="207" t="s">
        <v>14</v>
      </c>
      <c r="L134" s="207" t="s">
        <v>4615</v>
      </c>
      <c r="M134" s="207" t="s">
        <v>3190</v>
      </c>
      <c r="N134" s="207" t="s">
        <v>4332</v>
      </c>
      <c r="O134" s="207" t="s">
        <v>3191</v>
      </c>
      <c r="P134" s="207" t="s">
        <v>3192</v>
      </c>
      <c r="Q134" s="207" t="s">
        <v>3193</v>
      </c>
      <c r="R134" s="207" t="s">
        <v>3194</v>
      </c>
      <c r="S134" s="209">
        <v>32387</v>
      </c>
      <c r="T134" s="207">
        <v>1</v>
      </c>
      <c r="U134" s="207" t="s">
        <v>19</v>
      </c>
      <c r="V134" s="207" t="s">
        <v>114</v>
      </c>
      <c r="W134" s="207" t="s">
        <v>115</v>
      </c>
      <c r="X134" s="207">
        <v>1</v>
      </c>
      <c r="Y134" s="207"/>
      <c r="Z134" s="207"/>
      <c r="AA134" s="207"/>
      <c r="AB134" s="207">
        <v>88</v>
      </c>
      <c r="AC134" s="210" t="s">
        <v>2689</v>
      </c>
      <c r="AD134" s="210" t="s">
        <v>2689</v>
      </c>
      <c r="AE134" s="210">
        <v>1</v>
      </c>
      <c r="AF134" s="210"/>
      <c r="AG134" s="210"/>
      <c r="AH134" s="210">
        <v>1</v>
      </c>
      <c r="AI134" s="210"/>
      <c r="AJ134" s="210"/>
      <c r="AK134" s="210"/>
      <c r="AL134" s="210"/>
    </row>
    <row r="135" spans="1:38" hidden="1" x14ac:dyDescent="0.3">
      <c r="A135" s="226">
        <v>2244</v>
      </c>
      <c r="B135" s="218" t="s">
        <v>4257</v>
      </c>
      <c r="C135" s="218" t="s">
        <v>4972</v>
      </c>
      <c r="D135" s="218" t="s">
        <v>3563</v>
      </c>
      <c r="E135" s="218" t="s">
        <v>4258</v>
      </c>
      <c r="F135" s="218" t="s">
        <v>4301</v>
      </c>
      <c r="G135" s="218" t="s">
        <v>4737</v>
      </c>
      <c r="H135" s="218"/>
      <c r="I135" s="219" t="s">
        <v>216</v>
      </c>
      <c r="J135" s="218" t="s">
        <v>13</v>
      </c>
      <c r="K135" s="218" t="s">
        <v>14</v>
      </c>
      <c r="L135" s="218" t="s">
        <v>4615</v>
      </c>
      <c r="M135" s="218" t="s">
        <v>3217</v>
      </c>
      <c r="N135" s="218" t="s">
        <v>3205</v>
      </c>
      <c r="O135" s="218" t="s">
        <v>3354</v>
      </c>
      <c r="P135" s="218" t="s">
        <v>3192</v>
      </c>
      <c r="Q135" s="218" t="s">
        <v>3193</v>
      </c>
      <c r="R135" s="218" t="s">
        <v>3194</v>
      </c>
      <c r="S135" s="220">
        <v>32387</v>
      </c>
      <c r="T135" s="218"/>
      <c r="U135" s="218" t="s">
        <v>184</v>
      </c>
      <c r="V135" s="218" t="s">
        <v>569</v>
      </c>
      <c r="W135" s="218" t="s">
        <v>570</v>
      </c>
      <c r="X135" s="218"/>
      <c r="Y135" s="218"/>
      <c r="Z135" s="218"/>
      <c r="AA135" s="218">
        <v>1</v>
      </c>
      <c r="AB135" s="218">
        <v>472</v>
      </c>
      <c r="AC135" s="221" t="s">
        <v>2689</v>
      </c>
      <c r="AD135" s="221" t="s">
        <v>2689</v>
      </c>
      <c r="AE135" s="221">
        <v>1</v>
      </c>
      <c r="AF135" s="221"/>
      <c r="AG135" s="221"/>
      <c r="AH135" s="221">
        <v>1</v>
      </c>
      <c r="AI135" s="221"/>
      <c r="AJ135" s="221"/>
      <c r="AK135" s="221" t="s">
        <v>5174</v>
      </c>
      <c r="AL135" s="221">
        <v>1</v>
      </c>
    </row>
    <row r="136" spans="1:38" hidden="1" x14ac:dyDescent="0.3">
      <c r="A136" s="226">
        <v>2245</v>
      </c>
      <c r="B136" s="218" t="s">
        <v>4259</v>
      </c>
      <c r="C136" s="218" t="s">
        <v>4970</v>
      </c>
      <c r="D136" s="218" t="s">
        <v>3563</v>
      </c>
      <c r="E136" s="218" t="s">
        <v>4260</v>
      </c>
      <c r="F136" s="218" t="s">
        <v>4301</v>
      </c>
      <c r="G136" s="218" t="s">
        <v>4726</v>
      </c>
      <c r="H136" s="218"/>
      <c r="I136" s="219" t="s">
        <v>12</v>
      </c>
      <c r="J136" s="218" t="s">
        <v>13</v>
      </c>
      <c r="K136" s="218" t="s">
        <v>14</v>
      </c>
      <c r="L136" s="218" t="s">
        <v>4615</v>
      </c>
      <c r="M136" s="218" t="s">
        <v>3190</v>
      </c>
      <c r="N136" s="218" t="s">
        <v>4332</v>
      </c>
      <c r="O136" s="218" t="s">
        <v>3354</v>
      </c>
      <c r="P136" s="218" t="s">
        <v>3192</v>
      </c>
      <c r="Q136" s="218" t="s">
        <v>3193</v>
      </c>
      <c r="R136" s="218" t="s">
        <v>3194</v>
      </c>
      <c r="S136" s="220">
        <v>32387</v>
      </c>
      <c r="T136" s="218"/>
      <c r="U136" s="218" t="s">
        <v>184</v>
      </c>
      <c r="V136" s="218" t="s">
        <v>202</v>
      </c>
      <c r="W136" s="218" t="s">
        <v>203</v>
      </c>
      <c r="X136" s="218"/>
      <c r="Y136" s="218"/>
      <c r="Z136" s="218"/>
      <c r="AA136" s="218">
        <v>1</v>
      </c>
      <c r="AB136" s="218">
        <v>401</v>
      </c>
      <c r="AC136" s="221" t="s">
        <v>2689</v>
      </c>
      <c r="AD136" s="221" t="s">
        <v>2689</v>
      </c>
      <c r="AE136" s="221">
        <v>1</v>
      </c>
      <c r="AF136" s="221">
        <v>1</v>
      </c>
      <c r="AG136" s="221"/>
      <c r="AH136" s="221"/>
      <c r="AI136" s="221"/>
      <c r="AJ136" s="221"/>
      <c r="AK136" s="221" t="s">
        <v>5174</v>
      </c>
      <c r="AL136" s="221">
        <v>1</v>
      </c>
    </row>
    <row r="137" spans="1:38" hidden="1" x14ac:dyDescent="0.3">
      <c r="A137" s="226">
        <v>2246</v>
      </c>
      <c r="B137" s="198" t="s">
        <v>1216</v>
      </c>
      <c r="C137" s="198" t="s">
        <v>4701</v>
      </c>
      <c r="D137" s="198" t="s">
        <v>3061</v>
      </c>
      <c r="E137" s="198" t="s">
        <v>4261</v>
      </c>
      <c r="F137" s="198" t="s">
        <v>3187</v>
      </c>
      <c r="G137" s="198" t="s">
        <v>4262</v>
      </c>
      <c r="H137" s="198"/>
      <c r="I137" s="199" t="s">
        <v>12</v>
      </c>
      <c r="J137" s="198" t="s">
        <v>13</v>
      </c>
      <c r="K137" s="198" t="s">
        <v>14</v>
      </c>
      <c r="L137" s="198" t="s">
        <v>4615</v>
      </c>
      <c r="M137" s="198" t="s">
        <v>3190</v>
      </c>
      <c r="N137" s="198" t="s">
        <v>4332</v>
      </c>
      <c r="O137" s="198" t="s">
        <v>3201</v>
      </c>
      <c r="P137" s="198" t="s">
        <v>3192</v>
      </c>
      <c r="Q137" s="198" t="s">
        <v>3193</v>
      </c>
      <c r="R137" s="198" t="s">
        <v>3194</v>
      </c>
      <c r="S137" s="200">
        <v>33117</v>
      </c>
      <c r="T137" s="198">
        <v>1</v>
      </c>
      <c r="U137" s="198" t="s">
        <v>5</v>
      </c>
      <c r="V137" s="201"/>
      <c r="W137" s="201"/>
      <c r="X137" s="198"/>
      <c r="Y137" s="198">
        <v>1</v>
      </c>
      <c r="Z137" s="198"/>
      <c r="AA137" s="198"/>
      <c r="AB137" s="198">
        <v>304</v>
      </c>
      <c r="AC137" s="201" t="s">
        <v>2689</v>
      </c>
      <c r="AD137" s="201" t="s">
        <v>2689</v>
      </c>
      <c r="AE137" s="201">
        <v>0</v>
      </c>
      <c r="AF137" s="201"/>
      <c r="AG137" s="201"/>
      <c r="AH137" s="201"/>
      <c r="AI137" s="201"/>
      <c r="AJ137" s="201"/>
      <c r="AK137" s="201"/>
      <c r="AL137" s="201"/>
    </row>
    <row r="138" spans="1:38" hidden="1" x14ac:dyDescent="0.3">
      <c r="A138" s="226">
        <v>2247</v>
      </c>
      <c r="B138" s="185" t="s">
        <v>982</v>
      </c>
      <c r="C138" s="185" t="s">
        <v>4700</v>
      </c>
      <c r="D138" s="185" t="s">
        <v>3061</v>
      </c>
      <c r="E138" s="185" t="s">
        <v>513</v>
      </c>
      <c r="F138" s="185" t="s">
        <v>3187</v>
      </c>
      <c r="G138" s="185" t="s">
        <v>4722</v>
      </c>
      <c r="H138" s="185"/>
      <c r="I138" s="195" t="s">
        <v>12</v>
      </c>
      <c r="J138" s="185" t="s">
        <v>13</v>
      </c>
      <c r="K138" s="185" t="s">
        <v>14</v>
      </c>
      <c r="L138" s="185" t="s">
        <v>4615</v>
      </c>
      <c r="M138" s="185" t="s">
        <v>3190</v>
      </c>
      <c r="N138" s="185" t="s">
        <v>4332</v>
      </c>
      <c r="O138" s="185" t="s">
        <v>3201</v>
      </c>
      <c r="P138" s="185" t="s">
        <v>3192</v>
      </c>
      <c r="Q138" s="185" t="s">
        <v>3193</v>
      </c>
      <c r="R138" s="185" t="s">
        <v>3194</v>
      </c>
      <c r="S138" s="196">
        <v>33117</v>
      </c>
      <c r="T138" s="185"/>
      <c r="U138" s="185" t="s">
        <v>5</v>
      </c>
      <c r="V138" s="185" t="s">
        <v>983</v>
      </c>
      <c r="W138" s="185" t="s">
        <v>984</v>
      </c>
      <c r="X138" s="185"/>
      <c r="Y138" s="185">
        <v>1</v>
      </c>
      <c r="Z138" s="185"/>
      <c r="AA138" s="185"/>
      <c r="AB138" s="185">
        <v>185</v>
      </c>
      <c r="AC138" s="197" t="s">
        <v>2689</v>
      </c>
      <c r="AD138" s="197" t="s">
        <v>2689</v>
      </c>
      <c r="AE138" s="197">
        <v>1</v>
      </c>
      <c r="AF138" s="197"/>
      <c r="AG138" s="197"/>
      <c r="AH138" s="197">
        <v>1</v>
      </c>
      <c r="AI138" s="197"/>
      <c r="AJ138" s="197"/>
      <c r="AK138" s="197"/>
      <c r="AL138" s="197"/>
    </row>
    <row r="139" spans="1:38" hidden="1" x14ac:dyDescent="0.3">
      <c r="A139" s="226">
        <v>2248</v>
      </c>
      <c r="B139" s="218" t="s">
        <v>1691</v>
      </c>
      <c r="C139" s="218" t="s">
        <v>4740</v>
      </c>
      <c r="D139" s="218" t="s">
        <v>3197</v>
      </c>
      <c r="E139" s="218" t="s">
        <v>525</v>
      </c>
      <c r="F139" s="218" t="s">
        <v>4301</v>
      </c>
      <c r="G139" s="218" t="s">
        <v>4322</v>
      </c>
      <c r="H139" s="218"/>
      <c r="I139" s="219" t="s">
        <v>110</v>
      </c>
      <c r="J139" s="218" t="s">
        <v>13</v>
      </c>
      <c r="K139" s="218" t="s">
        <v>14</v>
      </c>
      <c r="L139" s="218" t="s">
        <v>4615</v>
      </c>
      <c r="M139" s="218" t="s">
        <v>3217</v>
      </c>
      <c r="N139" s="218" t="s">
        <v>3205</v>
      </c>
      <c r="O139" s="218" t="s">
        <v>3199</v>
      </c>
      <c r="P139" s="218" t="s">
        <v>3192</v>
      </c>
      <c r="Q139" s="218" t="s">
        <v>3193</v>
      </c>
      <c r="R139" s="218" t="s">
        <v>3194</v>
      </c>
      <c r="S139" s="220">
        <v>33487</v>
      </c>
      <c r="T139" s="218"/>
      <c r="U139" s="218" t="s">
        <v>82</v>
      </c>
      <c r="V139" s="218" t="s">
        <v>1692</v>
      </c>
      <c r="W139" s="218" t="s">
        <v>526</v>
      </c>
      <c r="X139" s="218"/>
      <c r="Y139" s="218"/>
      <c r="Z139" s="218">
        <v>1</v>
      </c>
      <c r="AA139" s="218"/>
      <c r="AB139" s="218">
        <v>8</v>
      </c>
      <c r="AC139" s="221" t="s">
        <v>2689</v>
      </c>
      <c r="AD139" s="221" t="s">
        <v>2689</v>
      </c>
      <c r="AE139" s="221">
        <v>0</v>
      </c>
      <c r="AF139" s="221"/>
      <c r="AG139" s="221"/>
      <c r="AH139" s="221"/>
      <c r="AI139" s="221"/>
      <c r="AJ139" s="221"/>
      <c r="AK139" s="221" t="s">
        <v>5160</v>
      </c>
      <c r="AL139" s="221">
        <v>1</v>
      </c>
    </row>
    <row r="140" spans="1:38" hidden="1" x14ac:dyDescent="0.3">
      <c r="A140" s="226">
        <v>2252</v>
      </c>
      <c r="B140" s="207" t="s">
        <v>1208</v>
      </c>
      <c r="C140" s="207" t="s">
        <v>4699</v>
      </c>
      <c r="D140" s="207" t="s">
        <v>3061</v>
      </c>
      <c r="E140" s="207" t="s">
        <v>3433</v>
      </c>
      <c r="F140" s="207" t="s">
        <v>3187</v>
      </c>
      <c r="G140" s="207" t="s">
        <v>4266</v>
      </c>
      <c r="H140" s="207"/>
      <c r="I140" s="208" t="s">
        <v>12</v>
      </c>
      <c r="J140" s="207" t="s">
        <v>13</v>
      </c>
      <c r="K140" s="207" t="s">
        <v>14</v>
      </c>
      <c r="L140" s="207" t="s">
        <v>4615</v>
      </c>
      <c r="M140" s="207" t="s">
        <v>3190</v>
      </c>
      <c r="N140" s="207" t="s">
        <v>3205</v>
      </c>
      <c r="O140" s="207" t="s">
        <v>3201</v>
      </c>
      <c r="P140" s="207" t="s">
        <v>3192</v>
      </c>
      <c r="Q140" s="207" t="s">
        <v>3193</v>
      </c>
      <c r="R140" s="207" t="s">
        <v>3194</v>
      </c>
      <c r="S140" s="209">
        <v>35309</v>
      </c>
      <c r="T140" s="207">
        <v>2</v>
      </c>
      <c r="U140" s="207" t="s">
        <v>5</v>
      </c>
      <c r="V140" s="207" t="s">
        <v>4267</v>
      </c>
      <c r="W140" s="207" t="s">
        <v>1209</v>
      </c>
      <c r="X140" s="207"/>
      <c r="Y140" s="207">
        <v>1</v>
      </c>
      <c r="Z140" s="207"/>
      <c r="AA140" s="207"/>
      <c r="AB140" s="207">
        <v>245</v>
      </c>
      <c r="AC140" s="210" t="s">
        <v>2689</v>
      </c>
      <c r="AD140" s="210" t="s">
        <v>2689</v>
      </c>
      <c r="AE140" s="210">
        <v>1</v>
      </c>
      <c r="AF140" s="210"/>
      <c r="AG140" s="210">
        <v>1</v>
      </c>
      <c r="AH140" s="210"/>
      <c r="AI140" s="210"/>
      <c r="AJ140" s="210"/>
      <c r="AK140" s="210"/>
      <c r="AL140" s="210"/>
    </row>
    <row r="141" spans="1:38" x14ac:dyDescent="0.3">
      <c r="A141" s="226">
        <v>2253</v>
      </c>
      <c r="B141" s="198" t="s">
        <v>965</v>
      </c>
      <c r="C141" s="198" t="s">
        <v>4268</v>
      </c>
      <c r="D141" s="198" t="s">
        <v>3186</v>
      </c>
      <c r="E141" s="198" t="s">
        <v>4190</v>
      </c>
      <c r="F141" s="198" t="s">
        <v>3187</v>
      </c>
      <c r="G141" s="198" t="s">
        <v>4191</v>
      </c>
      <c r="H141" s="198"/>
      <c r="I141" s="199" t="s">
        <v>110</v>
      </c>
      <c r="J141" s="198" t="s">
        <v>13</v>
      </c>
      <c r="K141" s="198" t="s">
        <v>14</v>
      </c>
      <c r="L141" s="198" t="s">
        <v>4615</v>
      </c>
      <c r="M141" s="198" t="s">
        <v>3190</v>
      </c>
      <c r="N141" s="198" t="s">
        <v>4332</v>
      </c>
      <c r="O141" s="198" t="s">
        <v>3191</v>
      </c>
      <c r="P141" s="198" t="s">
        <v>3192</v>
      </c>
      <c r="Q141" s="198" t="s">
        <v>3193</v>
      </c>
      <c r="R141" s="198" t="s">
        <v>3194</v>
      </c>
      <c r="S141" s="200">
        <v>36039</v>
      </c>
      <c r="T141" s="198"/>
      <c r="U141" s="198" t="s">
        <v>19</v>
      </c>
      <c r="V141" s="198" t="s">
        <v>966</v>
      </c>
      <c r="W141" s="198" t="s">
        <v>964</v>
      </c>
      <c r="X141" s="198">
        <v>1</v>
      </c>
      <c r="Y141" s="198"/>
      <c r="Z141" s="198"/>
      <c r="AA141" s="198"/>
      <c r="AB141" s="198">
        <v>90</v>
      </c>
      <c r="AC141" s="201" t="s">
        <v>2689</v>
      </c>
      <c r="AD141" s="201" t="s">
        <v>2689</v>
      </c>
      <c r="AE141" s="201">
        <v>0</v>
      </c>
      <c r="AF141" s="201"/>
      <c r="AG141" s="201"/>
      <c r="AH141" s="201"/>
      <c r="AI141" s="201"/>
      <c r="AJ141" s="201"/>
      <c r="AK141" s="201"/>
      <c r="AL141" s="201"/>
    </row>
    <row r="142" spans="1:38" x14ac:dyDescent="0.3">
      <c r="A142" s="226">
        <v>2268</v>
      </c>
      <c r="B142" s="185" t="s">
        <v>4285</v>
      </c>
      <c r="C142" s="185" t="s">
        <v>4286</v>
      </c>
      <c r="D142" s="185" t="s">
        <v>3186</v>
      </c>
      <c r="E142" s="185" t="s">
        <v>3533</v>
      </c>
      <c r="F142" s="185" t="s">
        <v>3187</v>
      </c>
      <c r="G142" s="185" t="s">
        <v>3534</v>
      </c>
      <c r="H142" s="185"/>
      <c r="I142" s="195" t="s">
        <v>110</v>
      </c>
      <c r="J142" s="185" t="s">
        <v>13</v>
      </c>
      <c r="K142" s="185" t="s">
        <v>14</v>
      </c>
      <c r="L142" s="185" t="s">
        <v>4615</v>
      </c>
      <c r="M142" s="185" t="s">
        <v>3190</v>
      </c>
      <c r="N142" s="185" t="s">
        <v>4332</v>
      </c>
      <c r="O142" s="185" t="s">
        <v>3191</v>
      </c>
      <c r="P142" s="185" t="s">
        <v>3192</v>
      </c>
      <c r="Q142" s="185" t="s">
        <v>3193</v>
      </c>
      <c r="R142" s="185" t="s">
        <v>3194</v>
      </c>
      <c r="S142" s="196">
        <v>41153</v>
      </c>
      <c r="T142" s="185"/>
      <c r="U142" s="185" t="s">
        <v>19</v>
      </c>
      <c r="V142" s="185" t="s">
        <v>2659</v>
      </c>
      <c r="W142" s="185"/>
      <c r="X142" s="185">
        <v>1</v>
      </c>
      <c r="Y142" s="185"/>
      <c r="Z142" s="185"/>
      <c r="AA142" s="185"/>
      <c r="AB142" s="185">
        <v>155</v>
      </c>
      <c r="AC142" s="197" t="s">
        <v>2689</v>
      </c>
      <c r="AD142" s="197" t="s">
        <v>2689</v>
      </c>
      <c r="AE142" s="151">
        <v>1</v>
      </c>
      <c r="AF142" s="197"/>
      <c r="AG142" s="197"/>
      <c r="AH142" s="151">
        <v>1</v>
      </c>
      <c r="AI142" s="197"/>
      <c r="AJ142" s="197"/>
      <c r="AK142" s="197"/>
      <c r="AL142" s="197"/>
    </row>
    <row r="143" spans="1:38" ht="27.75" customHeight="1" x14ac:dyDescent="0.3">
      <c r="A143" s="226">
        <v>1921</v>
      </c>
      <c r="B143" s="185" t="s">
        <v>925</v>
      </c>
      <c r="C143" s="185" t="s">
        <v>4296</v>
      </c>
      <c r="D143" s="185" t="s">
        <v>3186</v>
      </c>
      <c r="E143" s="185" t="s">
        <v>4029</v>
      </c>
      <c r="F143" s="185" t="s">
        <v>3187</v>
      </c>
      <c r="G143" s="185" t="s">
        <v>4297</v>
      </c>
      <c r="H143" s="185"/>
      <c r="I143" s="195" t="s">
        <v>12</v>
      </c>
      <c r="J143" s="185" t="s">
        <v>13</v>
      </c>
      <c r="K143" s="185" t="s">
        <v>14</v>
      </c>
      <c r="L143" s="185" t="s">
        <v>4615</v>
      </c>
      <c r="M143" s="185" t="s">
        <v>3190</v>
      </c>
      <c r="N143" s="185" t="s">
        <v>4332</v>
      </c>
      <c r="O143" s="185" t="s">
        <v>3191</v>
      </c>
      <c r="P143" s="185" t="s">
        <v>3192</v>
      </c>
      <c r="Q143" s="185" t="s">
        <v>3193</v>
      </c>
      <c r="R143" s="185" t="s">
        <v>3194</v>
      </c>
      <c r="S143" s="196">
        <v>24756</v>
      </c>
      <c r="T143" s="185"/>
      <c r="U143" s="185" t="s">
        <v>19</v>
      </c>
      <c r="V143" s="185" t="s">
        <v>926</v>
      </c>
      <c r="W143" s="185" t="s">
        <v>927</v>
      </c>
      <c r="X143" s="185">
        <v>1</v>
      </c>
      <c r="Y143" s="185"/>
      <c r="Z143" s="185"/>
      <c r="AA143" s="185"/>
      <c r="AB143" s="185">
        <v>117</v>
      </c>
      <c r="AC143" s="197" t="s">
        <v>2689</v>
      </c>
      <c r="AD143" s="197" t="s">
        <v>2689</v>
      </c>
      <c r="AE143" s="197">
        <v>1</v>
      </c>
      <c r="AF143" s="197"/>
      <c r="AG143" s="197"/>
      <c r="AH143" s="197">
        <v>1</v>
      </c>
      <c r="AI143" s="197"/>
      <c r="AJ143" s="197"/>
      <c r="AK143" s="197"/>
      <c r="AL143" s="197"/>
    </row>
    <row r="144" spans="1:38" hidden="1" x14ac:dyDescent="0.3">
      <c r="X144" s="1">
        <f>SUM(X2:X143)-16</f>
        <v>41</v>
      </c>
      <c r="Y144" s="1">
        <f>SUM(Y2:Y143)</f>
        <v>56</v>
      </c>
      <c r="Z144" s="1">
        <f>SUM(Z2:Z143)</f>
        <v>24</v>
      </c>
      <c r="AA144" s="1">
        <f>SUM(AA2:AA143)</f>
        <v>20</v>
      </c>
      <c r="AB144" s="203">
        <f>SUM(AB2:AB143)</f>
        <v>37377</v>
      </c>
      <c r="AC144" s="1"/>
      <c r="AD144" s="1"/>
      <c r="AE144" s="203">
        <f t="shared" ref="AE144:AK144" si="0">SUM(AE2:AE143)</f>
        <v>99</v>
      </c>
      <c r="AF144" s="203">
        <f t="shared" si="0"/>
        <v>16</v>
      </c>
      <c r="AG144" s="203">
        <f t="shared" si="0"/>
        <v>35</v>
      </c>
      <c r="AH144" s="203">
        <f t="shared" si="0"/>
        <v>32</v>
      </c>
      <c r="AI144" s="203">
        <f t="shared" si="0"/>
        <v>16</v>
      </c>
      <c r="AJ144" s="203">
        <f t="shared" si="0"/>
        <v>0</v>
      </c>
      <c r="AK144" s="203">
        <f t="shared" si="0"/>
        <v>0</v>
      </c>
    </row>
    <row r="145" spans="24:37" hidden="1" x14ac:dyDescent="0.3">
      <c r="X145" s="150">
        <v>16</v>
      </c>
    </row>
    <row r="146" spans="24:37" hidden="1" x14ac:dyDescent="0.3">
      <c r="X146" s="1">
        <f>X144+Y144+Z144+AA144</f>
        <v>141</v>
      </c>
      <c r="AD146" s="1">
        <f>AB144+AC144</f>
        <v>37377</v>
      </c>
      <c r="AJ146" s="1">
        <f>AF144+AG144+AH144+AI144+AJ144</f>
        <v>99</v>
      </c>
      <c r="AK146" s="1">
        <f>AG144+AH144+AI144+AJ144</f>
        <v>83</v>
      </c>
    </row>
    <row r="149" spans="24:37" x14ac:dyDescent="0.3">
      <c r="X149" s="185">
        <v>168</v>
      </c>
      <c r="Y149" s="185">
        <v>64</v>
      </c>
      <c r="Z149" s="185">
        <v>305</v>
      </c>
      <c r="AA149" s="207">
        <v>53</v>
      </c>
      <c r="AB149" s="169"/>
      <c r="AC149" s="184"/>
    </row>
    <row r="150" spans="24:37" x14ac:dyDescent="0.3">
      <c r="X150" s="185">
        <v>266</v>
      </c>
      <c r="Y150" s="185">
        <v>119</v>
      </c>
      <c r="Z150" s="185">
        <v>358</v>
      </c>
      <c r="AA150" s="185">
        <v>74</v>
      </c>
      <c r="AB150" s="169"/>
      <c r="AC150" s="169"/>
    </row>
    <row r="151" spans="24:37" x14ac:dyDescent="0.3">
      <c r="X151" s="185">
        <v>113</v>
      </c>
      <c r="Y151" s="185">
        <v>86</v>
      </c>
      <c r="Z151" s="185">
        <v>68</v>
      </c>
      <c r="AA151" s="185">
        <v>124</v>
      </c>
      <c r="AB151" s="169"/>
      <c r="AC151" s="169"/>
    </row>
    <row r="152" spans="24:37" x14ac:dyDescent="0.3">
      <c r="X152" s="185">
        <v>336</v>
      </c>
      <c r="Y152" s="185">
        <v>91</v>
      </c>
      <c r="Z152" s="185">
        <v>121</v>
      </c>
      <c r="AA152" s="185">
        <v>107</v>
      </c>
      <c r="AB152" s="169"/>
      <c r="AC152" s="169"/>
    </row>
    <row r="153" spans="24:37" x14ac:dyDescent="0.3">
      <c r="X153" s="218">
        <v>125</v>
      </c>
      <c r="Y153" s="185">
        <v>62</v>
      </c>
      <c r="Z153" s="185">
        <v>104</v>
      </c>
      <c r="AA153" s="218">
        <v>534</v>
      </c>
      <c r="AB153" s="169"/>
      <c r="AC153" s="169"/>
    </row>
    <row r="154" spans="24:37" x14ac:dyDescent="0.3">
      <c r="X154" s="185">
        <v>219</v>
      </c>
      <c r="Y154" s="185">
        <v>571</v>
      </c>
      <c r="Z154" s="185">
        <v>293</v>
      </c>
      <c r="AA154" s="185">
        <v>344</v>
      </c>
      <c r="AB154" s="169"/>
      <c r="AC154" s="169"/>
    </row>
    <row r="155" spans="24:37" x14ac:dyDescent="0.3">
      <c r="X155" s="218">
        <v>19</v>
      </c>
      <c r="Y155" s="218">
        <v>53</v>
      </c>
      <c r="Z155" s="207">
        <v>165</v>
      </c>
      <c r="AA155" s="218">
        <v>14</v>
      </c>
      <c r="AB155" s="192"/>
      <c r="AC155" s="169"/>
    </row>
    <row r="156" spans="24:37" x14ac:dyDescent="0.3">
      <c r="X156" s="185">
        <v>1590</v>
      </c>
      <c r="Y156" s="185">
        <v>62</v>
      </c>
      <c r="Z156" s="185">
        <v>1265</v>
      </c>
      <c r="AA156" s="218">
        <v>10</v>
      </c>
      <c r="AB156" s="169"/>
      <c r="AC156" s="169"/>
    </row>
    <row r="157" spans="24:37" x14ac:dyDescent="0.3">
      <c r="X157" s="185">
        <v>204</v>
      </c>
      <c r="Y157" s="185">
        <v>72</v>
      </c>
      <c r="Z157" s="185">
        <v>229</v>
      </c>
      <c r="AA157" s="185">
        <v>160</v>
      </c>
      <c r="AB157" s="169"/>
      <c r="AC157" s="169"/>
    </row>
    <row r="158" spans="24:37" x14ac:dyDescent="0.3">
      <c r="X158" s="185">
        <v>1173</v>
      </c>
      <c r="Y158" s="185">
        <v>62</v>
      </c>
      <c r="Z158" s="185">
        <v>172</v>
      </c>
      <c r="AA158" s="185">
        <v>214</v>
      </c>
      <c r="AB158" s="169"/>
      <c r="AC158" s="169"/>
    </row>
    <row r="159" spans="24:37" x14ac:dyDescent="0.3">
      <c r="X159" s="218">
        <v>875</v>
      </c>
      <c r="Y159" s="185">
        <v>181</v>
      </c>
      <c r="Z159" s="185">
        <v>196</v>
      </c>
      <c r="AA159" s="185">
        <v>56</v>
      </c>
      <c r="AB159" s="169"/>
      <c r="AC159" s="169"/>
    </row>
    <row r="160" spans="24:37" x14ac:dyDescent="0.3">
      <c r="X160" s="185">
        <v>106</v>
      </c>
      <c r="Y160" s="185">
        <v>100</v>
      </c>
      <c r="Z160" s="185">
        <v>915</v>
      </c>
      <c r="AA160" s="185">
        <v>119</v>
      </c>
      <c r="AB160" s="169"/>
      <c r="AC160" s="169"/>
    </row>
    <row r="161" spans="24:29" x14ac:dyDescent="0.3">
      <c r="X161" s="185">
        <v>90</v>
      </c>
      <c r="Y161" s="185">
        <v>117</v>
      </c>
      <c r="Z161" s="185">
        <v>176</v>
      </c>
      <c r="AA161" s="185">
        <v>193</v>
      </c>
      <c r="AB161" s="192"/>
      <c r="AC161" s="169"/>
    </row>
    <row r="162" spans="24:29" x14ac:dyDescent="0.3">
      <c r="X162" s="185">
        <v>211</v>
      </c>
      <c r="Y162" s="185">
        <v>1179</v>
      </c>
      <c r="Z162" s="185">
        <v>810</v>
      </c>
      <c r="AA162" s="207">
        <v>72</v>
      </c>
      <c r="AB162" s="169"/>
      <c r="AC162" s="169"/>
    </row>
    <row r="163" spans="24:29" x14ac:dyDescent="0.3">
      <c r="X163" s="185">
        <v>126</v>
      </c>
      <c r="Y163" s="185">
        <v>113</v>
      </c>
      <c r="Z163" s="185">
        <v>250</v>
      </c>
      <c r="AA163" s="185">
        <v>441</v>
      </c>
      <c r="AB163" s="169"/>
      <c r="AC163" s="169"/>
    </row>
    <row r="164" spans="24:29" x14ac:dyDescent="0.3">
      <c r="X164" s="218">
        <v>401</v>
      </c>
      <c r="Y164" s="218">
        <v>0</v>
      </c>
      <c r="Z164" s="185">
        <v>166</v>
      </c>
      <c r="AA164" s="185">
        <v>157</v>
      </c>
      <c r="AB164" s="96"/>
      <c r="AC164" s="169"/>
    </row>
    <row r="165" spans="24:29" x14ac:dyDescent="0.3">
      <c r="X165" s="169"/>
      <c r="Y165" s="185">
        <v>1331</v>
      </c>
      <c r="Z165" s="185">
        <v>111</v>
      </c>
      <c r="AA165" s="169"/>
      <c r="AC165" s="169"/>
    </row>
    <row r="166" spans="24:29" x14ac:dyDescent="0.3">
      <c r="X166" s="169"/>
      <c r="Y166" s="185">
        <v>1673</v>
      </c>
      <c r="Z166" s="218">
        <v>55</v>
      </c>
      <c r="AA166" s="169"/>
      <c r="AC166" s="184"/>
    </row>
    <row r="167" spans="24:29" x14ac:dyDescent="0.3">
      <c r="X167" s="169"/>
      <c r="Y167" s="185">
        <v>158</v>
      </c>
      <c r="Z167" s="185">
        <v>222</v>
      </c>
      <c r="AA167" s="169"/>
      <c r="AC167" s="169"/>
    </row>
    <row r="168" spans="24:29" x14ac:dyDescent="0.3">
      <c r="X168" s="169"/>
      <c r="Y168" s="185">
        <v>109</v>
      </c>
      <c r="Z168" s="185">
        <v>1937</v>
      </c>
      <c r="AA168" s="169"/>
      <c r="AC168" s="169"/>
    </row>
    <row r="169" spans="24:29" x14ac:dyDescent="0.3">
      <c r="X169" s="192"/>
      <c r="Y169" s="185">
        <v>112</v>
      </c>
      <c r="Z169" s="185">
        <v>767</v>
      </c>
      <c r="AA169" s="169"/>
      <c r="AC169" s="184"/>
    </row>
    <row r="170" spans="24:29" x14ac:dyDescent="0.3">
      <c r="X170" s="192"/>
      <c r="Y170" s="218">
        <v>61</v>
      </c>
      <c r="Z170" s="185">
        <v>103</v>
      </c>
      <c r="AA170" s="169"/>
      <c r="AC170" s="169"/>
    </row>
    <row r="171" spans="24:29" x14ac:dyDescent="0.3">
      <c r="X171" s="169"/>
      <c r="Y171" s="185">
        <v>632</v>
      </c>
      <c r="Z171" s="207">
        <v>66</v>
      </c>
      <c r="AA171" s="169"/>
      <c r="AC171" s="169"/>
    </row>
    <row r="172" spans="24:29" x14ac:dyDescent="0.3">
      <c r="X172" s="169"/>
      <c r="Y172" s="218">
        <v>113</v>
      </c>
      <c r="Z172" s="185">
        <v>139</v>
      </c>
      <c r="AA172" s="169"/>
      <c r="AC172" s="169"/>
    </row>
    <row r="173" spans="24:29" x14ac:dyDescent="0.3">
      <c r="X173" s="169"/>
      <c r="Y173" s="185">
        <v>276</v>
      </c>
      <c r="Z173" s="185">
        <v>236</v>
      </c>
      <c r="AA173" s="192"/>
      <c r="AC173" s="169"/>
    </row>
    <row r="174" spans="24:29" x14ac:dyDescent="0.3">
      <c r="X174" s="169"/>
      <c r="Y174" s="185">
        <v>132</v>
      </c>
      <c r="Z174" s="185">
        <v>503</v>
      </c>
      <c r="AA174" s="169"/>
      <c r="AC174" s="169"/>
    </row>
    <row r="175" spans="24:29" x14ac:dyDescent="0.3">
      <c r="X175" s="169"/>
      <c r="Y175" s="185">
        <v>538</v>
      </c>
      <c r="Z175" s="185">
        <v>146</v>
      </c>
      <c r="AA175" s="169"/>
      <c r="AC175" s="169"/>
    </row>
    <row r="176" spans="24:29" x14ac:dyDescent="0.3">
      <c r="X176" s="169"/>
      <c r="Y176" s="185">
        <v>170</v>
      </c>
      <c r="Z176" s="207">
        <v>88</v>
      </c>
      <c r="AA176" s="169"/>
      <c r="AC176" s="169"/>
    </row>
    <row r="177" spans="24:29" x14ac:dyDescent="0.3">
      <c r="X177" s="169"/>
      <c r="Y177" s="185">
        <v>335</v>
      </c>
      <c r="Z177" s="218">
        <v>472</v>
      </c>
      <c r="AA177" s="169"/>
      <c r="AC177" s="169"/>
    </row>
    <row r="178" spans="24:29" x14ac:dyDescent="0.3">
      <c r="X178" s="169"/>
      <c r="Y178" s="185">
        <v>76</v>
      </c>
      <c r="Z178" s="185">
        <v>185</v>
      </c>
      <c r="AA178" s="169"/>
      <c r="AC178" s="169"/>
    </row>
    <row r="179" spans="24:29" x14ac:dyDescent="0.3">
      <c r="X179" s="169"/>
      <c r="Y179" s="185">
        <v>503</v>
      </c>
      <c r="Z179" s="185">
        <v>155</v>
      </c>
      <c r="AA179" s="169"/>
      <c r="AC179" s="169"/>
    </row>
    <row r="180" spans="24:29" x14ac:dyDescent="0.3">
      <c r="X180" s="169"/>
      <c r="Y180" s="185">
        <v>604</v>
      </c>
      <c r="Z180" s="185">
        <v>117</v>
      </c>
      <c r="AA180" s="169"/>
      <c r="AC180" s="184"/>
    </row>
    <row r="181" spans="24:29" x14ac:dyDescent="0.3">
      <c r="X181" s="169"/>
      <c r="Y181" s="185">
        <v>288</v>
      </c>
      <c r="Z181" s="169"/>
      <c r="AA181" s="169"/>
      <c r="AC181" s="169"/>
    </row>
    <row r="182" spans="24:29" x14ac:dyDescent="0.3">
      <c r="X182" s="169"/>
      <c r="Y182" s="185">
        <v>193</v>
      </c>
      <c r="Z182" s="169"/>
      <c r="AA182" s="96"/>
      <c r="AC182" s="169"/>
    </row>
    <row r="183" spans="24:29" x14ac:dyDescent="0.3">
      <c r="X183" s="169"/>
      <c r="Y183" s="207">
        <v>245</v>
      </c>
      <c r="AA183" s="96"/>
      <c r="AC183" s="169"/>
    </row>
    <row r="184" spans="24:29" x14ac:dyDescent="0.3">
      <c r="X184" s="169"/>
      <c r="AC184" s="169"/>
    </row>
    <row r="185" spans="24:29" x14ac:dyDescent="0.3">
      <c r="X185" s="1">
        <f>SUM(X149:X183)</f>
        <v>6022</v>
      </c>
      <c r="Y185" s="1">
        <f>SUM(Y149:Y183)</f>
        <v>10481</v>
      </c>
      <c r="Z185" s="1">
        <f>SUM(Z149:Z183)</f>
        <v>10895</v>
      </c>
      <c r="AA185" s="1">
        <f>SUM(AA149:AA183)</f>
        <v>2672</v>
      </c>
      <c r="AB185" s="1">
        <f>X185+Y185+Z185+AA185</f>
        <v>30070</v>
      </c>
      <c r="AC185" s="184"/>
    </row>
    <row r="186" spans="24:29" x14ac:dyDescent="0.3">
      <c r="X186" s="192"/>
      <c r="AC186" s="184"/>
    </row>
    <row r="187" spans="24:29" x14ac:dyDescent="0.3">
      <c r="X187" s="169"/>
      <c r="AC187" s="184"/>
    </row>
    <row r="188" spans="24:29" x14ac:dyDescent="0.3">
      <c r="X188" s="169"/>
      <c r="AC188" s="184"/>
    </row>
    <row r="189" spans="24:29" x14ac:dyDescent="0.3">
      <c r="X189" s="169"/>
      <c r="AC189" s="169"/>
    </row>
    <row r="190" spans="24:29" x14ac:dyDescent="0.3">
      <c r="X190" s="169"/>
      <c r="AC190" s="169"/>
    </row>
    <row r="191" spans="24:29" x14ac:dyDescent="0.3">
      <c r="X191" s="169"/>
      <c r="AC191" s="169"/>
    </row>
    <row r="192" spans="24:29" x14ac:dyDescent="0.3">
      <c r="X192" s="169"/>
      <c r="AC192" s="169"/>
    </row>
    <row r="193" spans="24:29" x14ac:dyDescent="0.3">
      <c r="X193" s="169"/>
      <c r="AC193" s="169"/>
    </row>
    <row r="194" spans="24:29" x14ac:dyDescent="0.3">
      <c r="X194" s="169"/>
      <c r="AC194" s="169"/>
    </row>
    <row r="195" spans="24:29" x14ac:dyDescent="0.3">
      <c r="X195" s="169"/>
      <c r="AC195" s="169"/>
    </row>
    <row r="196" spans="24:29" x14ac:dyDescent="0.3">
      <c r="X196" s="169"/>
      <c r="AC196" s="169"/>
    </row>
    <row r="197" spans="24:29" x14ac:dyDescent="0.3">
      <c r="X197" s="169"/>
      <c r="AC197" s="169"/>
    </row>
    <row r="198" spans="24:29" x14ac:dyDescent="0.3">
      <c r="X198" s="169"/>
      <c r="AC198" s="184"/>
    </row>
    <row r="199" spans="24:29" x14ac:dyDescent="0.3">
      <c r="X199" s="169"/>
      <c r="AC199" s="169"/>
    </row>
    <row r="200" spans="24:29" x14ac:dyDescent="0.3">
      <c r="X200" s="169"/>
      <c r="AC200" s="169"/>
    </row>
    <row r="201" spans="24:29" x14ac:dyDescent="0.3">
      <c r="X201" s="192"/>
      <c r="AC201" s="169"/>
    </row>
    <row r="202" spans="24:29" x14ac:dyDescent="0.3">
      <c r="X202" s="169"/>
      <c r="AC202" s="169"/>
    </row>
    <row r="203" spans="24:29" x14ac:dyDescent="0.3">
      <c r="X203" s="192"/>
      <c r="AC203" s="169"/>
    </row>
    <row r="204" spans="24:29" x14ac:dyDescent="0.3">
      <c r="X204" s="169"/>
      <c r="AC204" s="184"/>
    </row>
    <row r="205" spans="24:29" x14ac:dyDescent="0.3">
      <c r="X205" s="169"/>
      <c r="AC205" s="169"/>
    </row>
    <row r="206" spans="24:29" x14ac:dyDescent="0.3">
      <c r="X206" s="169"/>
      <c r="AC206" s="184"/>
    </row>
    <row r="207" spans="24:29" x14ac:dyDescent="0.3">
      <c r="X207" s="169"/>
      <c r="AC207" s="184"/>
    </row>
    <row r="208" spans="24:29" x14ac:dyDescent="0.3">
      <c r="X208" s="169"/>
      <c r="AC208" s="169"/>
    </row>
    <row r="209" spans="24:29" x14ac:dyDescent="0.3">
      <c r="X209" s="169"/>
      <c r="AC209" s="169"/>
    </row>
    <row r="210" spans="24:29" x14ac:dyDescent="0.3">
      <c r="X210" s="169"/>
      <c r="AC210" s="169"/>
    </row>
    <row r="211" spans="24:29" x14ac:dyDescent="0.3">
      <c r="X211" s="169"/>
      <c r="AC211" s="169"/>
    </row>
    <row r="212" spans="24:29" x14ac:dyDescent="0.3">
      <c r="X212" s="169"/>
      <c r="AC212" s="169"/>
    </row>
    <row r="213" spans="24:29" x14ac:dyDescent="0.3">
      <c r="X213" s="169"/>
      <c r="AC213" s="169"/>
    </row>
    <row r="214" spans="24:29" x14ac:dyDescent="0.3">
      <c r="X214" s="169"/>
      <c r="AC214" s="169"/>
    </row>
    <row r="215" spans="24:29" x14ac:dyDescent="0.3">
      <c r="X215" s="169"/>
      <c r="AC215" s="169"/>
    </row>
    <row r="216" spans="24:29" x14ac:dyDescent="0.3">
      <c r="X216" s="169"/>
      <c r="AC216" s="169"/>
    </row>
    <row r="217" spans="24:29" x14ac:dyDescent="0.3">
      <c r="X217" s="169"/>
      <c r="AC217" s="169"/>
    </row>
    <row r="218" spans="24:29" x14ac:dyDescent="0.3">
      <c r="X218" s="169"/>
      <c r="AC218" s="169"/>
    </row>
    <row r="219" spans="24:29" x14ac:dyDescent="0.3">
      <c r="X219" s="169"/>
      <c r="AC219" s="169"/>
    </row>
    <row r="220" spans="24:29" x14ac:dyDescent="0.3">
      <c r="X220" s="169"/>
      <c r="AC220" s="184"/>
    </row>
    <row r="221" spans="24:29" x14ac:dyDescent="0.3">
      <c r="X221" s="169"/>
      <c r="AC221" s="169"/>
    </row>
    <row r="222" spans="24:29" x14ac:dyDescent="0.3">
      <c r="X222" s="169"/>
      <c r="AC222" s="169"/>
    </row>
    <row r="223" spans="24:29" x14ac:dyDescent="0.3">
      <c r="X223" s="169"/>
      <c r="AC223" s="169"/>
    </row>
    <row r="224" spans="24:29" x14ac:dyDescent="0.3">
      <c r="X224" s="169"/>
      <c r="AC224" s="169"/>
    </row>
    <row r="225" spans="24:29" x14ac:dyDescent="0.3">
      <c r="X225" s="192"/>
      <c r="AC225" s="169"/>
    </row>
    <row r="226" spans="24:29" x14ac:dyDescent="0.3">
      <c r="X226" s="192"/>
      <c r="AC226" s="169"/>
    </row>
    <row r="227" spans="24:29" x14ac:dyDescent="0.3">
      <c r="X227" s="169"/>
      <c r="AC227" s="169"/>
    </row>
    <row r="228" spans="24:29" x14ac:dyDescent="0.3">
      <c r="X228" s="169"/>
      <c r="AC228" s="184"/>
    </row>
    <row r="229" spans="24:29" x14ac:dyDescent="0.3">
      <c r="X229" s="169"/>
      <c r="AC229" s="184"/>
    </row>
    <row r="230" spans="24:29" x14ac:dyDescent="0.3">
      <c r="X230" s="169"/>
      <c r="AC230" s="169"/>
    </row>
    <row r="231" spans="24:29" x14ac:dyDescent="0.3">
      <c r="X231" s="169"/>
      <c r="AC231" s="169"/>
    </row>
    <row r="232" spans="24:29" x14ac:dyDescent="0.3">
      <c r="X232" s="169"/>
      <c r="AC232" s="169"/>
    </row>
    <row r="233" spans="24:29" x14ac:dyDescent="0.3">
      <c r="X233" s="169"/>
      <c r="AC233" s="169"/>
    </row>
    <row r="234" spans="24:29" x14ac:dyDescent="0.3">
      <c r="X234" s="169"/>
      <c r="AC234" s="169"/>
    </row>
    <row r="235" spans="24:29" x14ac:dyDescent="0.3">
      <c r="X235" s="169"/>
      <c r="AC235" s="169"/>
    </row>
    <row r="236" spans="24:29" x14ac:dyDescent="0.3">
      <c r="X236" s="169"/>
      <c r="AC236" s="169"/>
    </row>
    <row r="237" spans="24:29" x14ac:dyDescent="0.3">
      <c r="X237" s="169"/>
      <c r="AC237" s="169"/>
    </row>
    <row r="238" spans="24:29" x14ac:dyDescent="0.3">
      <c r="X238" s="169"/>
      <c r="AC238" s="169"/>
    </row>
    <row r="239" spans="24:29" x14ac:dyDescent="0.3">
      <c r="X239" s="169"/>
      <c r="AC239" s="169"/>
    </row>
    <row r="240" spans="24:29" x14ac:dyDescent="0.3">
      <c r="X240" s="169"/>
      <c r="AC240" s="169"/>
    </row>
    <row r="241" spans="24:30" x14ac:dyDescent="0.3">
      <c r="X241" s="169"/>
      <c r="AC241" s="184"/>
    </row>
    <row r="242" spans="24:30" x14ac:dyDescent="0.3">
      <c r="X242" s="169"/>
      <c r="AC242" s="184"/>
    </row>
    <row r="243" spans="24:30" x14ac:dyDescent="0.3">
      <c r="X243" s="169"/>
      <c r="AC243" s="184"/>
    </row>
    <row r="244" spans="24:30" x14ac:dyDescent="0.3">
      <c r="X244" s="192"/>
      <c r="AC244" s="169"/>
    </row>
    <row r="245" spans="24:30" x14ac:dyDescent="0.3">
      <c r="X245" s="169"/>
      <c r="AC245" s="184"/>
    </row>
    <row r="246" spans="24:30" x14ac:dyDescent="0.3">
      <c r="AC246" s="169"/>
    </row>
    <row r="247" spans="24:30" x14ac:dyDescent="0.3">
      <c r="X247" s="1"/>
      <c r="Y247" s="1"/>
      <c r="Z247" s="1"/>
      <c r="AA247" s="1"/>
      <c r="AB247" s="1"/>
      <c r="AC247" s="169"/>
      <c r="AD247" s="1"/>
    </row>
    <row r="248" spans="24:30" x14ac:dyDescent="0.3">
      <c r="AC248" s="96"/>
    </row>
    <row r="249" spans="24:30" x14ac:dyDescent="0.3">
      <c r="AC249" s="96"/>
    </row>
    <row r="250" spans="24:30" x14ac:dyDescent="0.3">
      <c r="AC250" s="96"/>
    </row>
    <row r="251" spans="24:30" x14ac:dyDescent="0.3">
      <c r="AC251" s="184"/>
    </row>
  </sheetData>
  <autoFilter ref="A1:AL146" xr:uid="{4B749517-F092-4120-9AC4-2D5B54F5E67A}">
    <filterColumn colId="23">
      <filters>
        <filter val="1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CB5FC-69AC-405E-9E47-062836BF1065}">
  <dimension ref="A1:R13"/>
  <sheetViews>
    <sheetView workbookViewId="0">
      <selection activeCell="O6" sqref="O6"/>
    </sheetView>
  </sheetViews>
  <sheetFormatPr baseColWidth="10" defaultRowHeight="14.4" x14ac:dyDescent="0.3"/>
  <cols>
    <col min="4" max="4" width="26.44140625" customWidth="1"/>
    <col min="5" max="5" width="32" customWidth="1"/>
    <col min="6" max="6" width="17.33203125" customWidth="1"/>
    <col min="8" max="8" width="15.6640625" customWidth="1"/>
    <col min="10" max="10" width="23.6640625" customWidth="1"/>
    <col min="12" max="12" width="27.109375" customWidth="1"/>
    <col min="13" max="13" width="21.88671875" customWidth="1"/>
    <col min="16" max="16" width="13.6640625" customWidth="1"/>
  </cols>
  <sheetData>
    <row r="1" spans="1:18" x14ac:dyDescent="0.3">
      <c r="A1" t="s">
        <v>3107</v>
      </c>
      <c r="B1" t="s">
        <v>3051</v>
      </c>
      <c r="C1" t="s">
        <v>3052</v>
      </c>
      <c r="D1" t="s">
        <v>3053</v>
      </c>
      <c r="E1" t="s">
        <v>3108</v>
      </c>
      <c r="F1" t="s">
        <v>2680</v>
      </c>
      <c r="G1" s="2" t="s">
        <v>3056</v>
      </c>
      <c r="H1" t="s">
        <v>3109</v>
      </c>
      <c r="I1" t="s">
        <v>3110</v>
      </c>
      <c r="J1" t="s">
        <v>3111</v>
      </c>
      <c r="K1" t="s">
        <v>3112</v>
      </c>
      <c r="L1" t="s">
        <v>3054</v>
      </c>
      <c r="M1" t="s">
        <v>3113</v>
      </c>
      <c r="N1" s="1" t="s">
        <v>3114</v>
      </c>
      <c r="O1" t="s">
        <v>3115</v>
      </c>
      <c r="P1" t="s">
        <v>3116</v>
      </c>
      <c r="Q1" t="s">
        <v>3117</v>
      </c>
    </row>
    <row r="2" spans="1:18" s="177" customFormat="1" x14ac:dyDescent="0.3">
      <c r="A2" s="177">
        <v>321</v>
      </c>
      <c r="B2" s="177" t="s">
        <v>3118</v>
      </c>
      <c r="C2" s="177" t="s">
        <v>3119</v>
      </c>
      <c r="D2" s="177" t="s">
        <v>3120</v>
      </c>
      <c r="E2" s="177" t="s">
        <v>3121</v>
      </c>
      <c r="F2" s="177" t="s">
        <v>2689</v>
      </c>
      <c r="G2" s="177">
        <v>1</v>
      </c>
      <c r="H2" s="177" t="s">
        <v>3063</v>
      </c>
      <c r="I2" s="177" t="s">
        <v>7</v>
      </c>
      <c r="J2" s="177" t="s">
        <v>3122</v>
      </c>
      <c r="K2" s="177" t="s">
        <v>192</v>
      </c>
      <c r="L2" s="177" t="s">
        <v>190</v>
      </c>
      <c r="M2" s="177" t="s">
        <v>3123</v>
      </c>
      <c r="N2" s="176">
        <v>16</v>
      </c>
      <c r="O2" s="177">
        <v>389</v>
      </c>
      <c r="P2" s="177">
        <v>75</v>
      </c>
      <c r="Q2" s="177">
        <v>25</v>
      </c>
    </row>
    <row r="3" spans="1:18" s="177" customFormat="1" x14ac:dyDescent="0.3">
      <c r="A3" s="177">
        <v>322</v>
      </c>
      <c r="B3" s="177" t="s">
        <v>3124</v>
      </c>
      <c r="C3" s="177" t="s">
        <v>3125</v>
      </c>
      <c r="D3" s="177" t="s">
        <v>3126</v>
      </c>
      <c r="E3" s="177" t="s">
        <v>3127</v>
      </c>
      <c r="F3" s="177" t="s">
        <v>3057</v>
      </c>
      <c r="G3" s="177">
        <v>1</v>
      </c>
      <c r="H3" s="177" t="s">
        <v>3063</v>
      </c>
      <c r="I3" s="177" t="s">
        <v>3128</v>
      </c>
      <c r="J3" s="177" t="s">
        <v>3129</v>
      </c>
      <c r="K3" s="177" t="s">
        <v>8</v>
      </c>
      <c r="L3" s="177" t="s">
        <v>2313</v>
      </c>
      <c r="M3" s="177" t="s">
        <v>3130</v>
      </c>
      <c r="N3" s="176">
        <v>8</v>
      </c>
      <c r="O3" s="177">
        <v>198</v>
      </c>
      <c r="P3" s="177">
        <v>30</v>
      </c>
      <c r="Q3" s="177">
        <v>0</v>
      </c>
      <c r="R3" s="177" t="s">
        <v>5011</v>
      </c>
    </row>
    <row r="4" spans="1:18" s="177" customFormat="1" x14ac:dyDescent="0.3">
      <c r="A4" s="177">
        <v>323</v>
      </c>
      <c r="B4" s="177" t="s">
        <v>3131</v>
      </c>
      <c r="C4" s="177" t="s">
        <v>3132</v>
      </c>
      <c r="D4" s="177" t="s">
        <v>3133</v>
      </c>
      <c r="E4" s="177" t="s">
        <v>3134</v>
      </c>
      <c r="F4" s="177" t="s">
        <v>2689</v>
      </c>
      <c r="G4" s="177">
        <v>0</v>
      </c>
      <c r="I4" s="177" t="s">
        <v>3128</v>
      </c>
      <c r="J4" s="177" t="s">
        <v>3135</v>
      </c>
      <c r="K4" s="177" t="s">
        <v>54</v>
      </c>
      <c r="L4" s="177" t="s">
        <v>529</v>
      </c>
      <c r="N4" s="176">
        <v>8</v>
      </c>
      <c r="O4" s="177">
        <v>196</v>
      </c>
      <c r="P4" s="177">
        <v>25</v>
      </c>
      <c r="Q4" s="177">
        <v>0</v>
      </c>
      <c r="R4" s="177" t="s">
        <v>5011</v>
      </c>
    </row>
    <row r="5" spans="1:18" s="177" customFormat="1" x14ac:dyDescent="0.3">
      <c r="A5" s="177">
        <v>324</v>
      </c>
      <c r="B5" s="177" t="s">
        <v>3136</v>
      </c>
      <c r="C5" s="177" t="s">
        <v>3132</v>
      </c>
      <c r="D5" s="177" t="s">
        <v>3137</v>
      </c>
      <c r="E5" s="177" t="s">
        <v>3138</v>
      </c>
      <c r="F5" s="177" t="s">
        <v>3057</v>
      </c>
      <c r="G5" s="177">
        <v>1</v>
      </c>
      <c r="H5" s="177" t="s">
        <v>3064</v>
      </c>
      <c r="I5" s="177" t="s">
        <v>3128</v>
      </c>
      <c r="J5" s="177" t="s">
        <v>3139</v>
      </c>
      <c r="K5" s="177" t="s">
        <v>41</v>
      </c>
      <c r="L5" s="177" t="s">
        <v>285</v>
      </c>
      <c r="N5" s="176">
        <v>6</v>
      </c>
      <c r="O5" s="177">
        <v>169</v>
      </c>
      <c r="P5" s="177">
        <v>18</v>
      </c>
      <c r="Q5" s="177">
        <v>0</v>
      </c>
      <c r="R5" s="177" t="s">
        <v>5011</v>
      </c>
    </row>
    <row r="6" spans="1:18" s="177" customFormat="1" x14ac:dyDescent="0.3">
      <c r="A6" s="177">
        <v>325</v>
      </c>
      <c r="B6" s="177" t="s">
        <v>3140</v>
      </c>
      <c r="C6" s="177" t="s">
        <v>3132</v>
      </c>
      <c r="D6" s="177" t="s">
        <v>3141</v>
      </c>
      <c r="E6" s="177" t="s">
        <v>3142</v>
      </c>
      <c r="F6" s="177" t="s">
        <v>3057</v>
      </c>
      <c r="G6" s="177">
        <v>1</v>
      </c>
      <c r="H6" s="177" t="s">
        <v>3143</v>
      </c>
      <c r="I6" s="177" t="s">
        <v>3128</v>
      </c>
      <c r="J6" s="177" t="s">
        <v>3141</v>
      </c>
      <c r="K6" s="177" t="s">
        <v>22</v>
      </c>
      <c r="L6" s="177" t="s">
        <v>395</v>
      </c>
      <c r="M6" s="177" t="s">
        <v>3141</v>
      </c>
      <c r="N6" s="176">
        <v>5</v>
      </c>
      <c r="O6" s="177">
        <v>116</v>
      </c>
      <c r="P6" s="177">
        <v>25</v>
      </c>
      <c r="Q6" s="177">
        <v>0</v>
      </c>
      <c r="R6" s="177" t="s">
        <v>5011</v>
      </c>
    </row>
    <row r="7" spans="1:18" s="177" customFormat="1" x14ac:dyDescent="0.3">
      <c r="A7" s="177">
        <v>326</v>
      </c>
      <c r="B7" s="177" t="s">
        <v>3144</v>
      </c>
      <c r="C7" s="177" t="s">
        <v>3145</v>
      </c>
      <c r="D7" s="177" t="s">
        <v>3146</v>
      </c>
      <c r="E7" s="177" t="s">
        <v>3147</v>
      </c>
      <c r="F7" s="177" t="s">
        <v>3057</v>
      </c>
      <c r="G7" s="177">
        <v>0</v>
      </c>
      <c r="I7" s="177" t="s">
        <v>3148</v>
      </c>
      <c r="J7" s="177" t="s">
        <v>3149</v>
      </c>
      <c r="K7" s="177" t="s">
        <v>1178</v>
      </c>
      <c r="L7" s="177" t="s">
        <v>1176</v>
      </c>
      <c r="N7" s="176">
        <v>8</v>
      </c>
      <c r="O7" s="177">
        <v>215</v>
      </c>
      <c r="P7" s="177">
        <v>41</v>
      </c>
      <c r="Q7" s="177">
        <v>0</v>
      </c>
    </row>
    <row r="8" spans="1:18" s="177" customFormat="1" x14ac:dyDescent="0.3">
      <c r="A8" s="177">
        <v>327</v>
      </c>
      <c r="B8" s="177" t="s">
        <v>3150</v>
      </c>
      <c r="C8" s="177" t="s">
        <v>3132</v>
      </c>
      <c r="D8" s="177" t="s">
        <v>5016</v>
      </c>
      <c r="E8" s="177" t="s">
        <v>3152</v>
      </c>
      <c r="F8" s="177" t="s">
        <v>2689</v>
      </c>
      <c r="G8" s="177">
        <v>0</v>
      </c>
      <c r="I8" s="177" t="s">
        <v>3128</v>
      </c>
      <c r="J8" s="177" t="s">
        <v>3153</v>
      </c>
      <c r="K8" s="177" t="s">
        <v>501</v>
      </c>
      <c r="L8" s="177" t="s">
        <v>1135</v>
      </c>
      <c r="M8" s="177" t="s">
        <v>3154</v>
      </c>
      <c r="N8" s="176">
        <v>6</v>
      </c>
      <c r="O8" s="177">
        <v>161</v>
      </c>
      <c r="P8" s="177">
        <v>25</v>
      </c>
      <c r="Q8" s="177">
        <v>0</v>
      </c>
    </row>
    <row r="9" spans="1:18" s="177" customFormat="1" x14ac:dyDescent="0.3">
      <c r="A9" s="177">
        <v>328</v>
      </c>
      <c r="B9" s="177" t="s">
        <v>3155</v>
      </c>
      <c r="C9" s="177" t="s">
        <v>3156</v>
      </c>
      <c r="D9" s="177" t="s">
        <v>3157</v>
      </c>
      <c r="E9" s="177" t="s">
        <v>3157</v>
      </c>
      <c r="F9" s="177" t="s">
        <v>2689</v>
      </c>
      <c r="G9" s="177">
        <v>1</v>
      </c>
      <c r="H9" s="177" t="s">
        <v>2666</v>
      </c>
      <c r="I9" s="177" t="s">
        <v>3156</v>
      </c>
      <c r="J9" s="177" t="s">
        <v>3158</v>
      </c>
      <c r="K9" s="177" t="s">
        <v>54</v>
      </c>
      <c r="L9" s="177" t="s">
        <v>95</v>
      </c>
      <c r="M9" s="177" t="s">
        <v>3158</v>
      </c>
      <c r="N9" s="176">
        <v>3</v>
      </c>
      <c r="O9" s="177">
        <v>65</v>
      </c>
      <c r="P9" s="177">
        <v>17</v>
      </c>
      <c r="Q9" s="177">
        <v>0</v>
      </c>
      <c r="R9" s="177" t="s">
        <v>5011</v>
      </c>
    </row>
    <row r="10" spans="1:18" s="116" customFormat="1" x14ac:dyDescent="0.3">
      <c r="A10" s="116">
        <v>329</v>
      </c>
      <c r="B10" s="116" t="s">
        <v>3159</v>
      </c>
      <c r="C10" s="116" t="s">
        <v>5018</v>
      </c>
      <c r="D10" s="116" t="s">
        <v>3160</v>
      </c>
      <c r="E10" s="116" t="s">
        <v>3161</v>
      </c>
      <c r="F10" s="116" t="s">
        <v>2687</v>
      </c>
      <c r="G10" s="116">
        <v>0</v>
      </c>
      <c r="I10" s="116" t="s">
        <v>3128</v>
      </c>
      <c r="J10" s="116" t="s">
        <v>3163</v>
      </c>
      <c r="K10" s="116" t="s">
        <v>249</v>
      </c>
      <c r="L10" s="116" t="s">
        <v>289</v>
      </c>
      <c r="N10" s="115">
        <f>O10/25</f>
        <v>0</v>
      </c>
      <c r="O10" s="116">
        <v>0</v>
      </c>
      <c r="P10" s="116">
        <v>0</v>
      </c>
      <c r="Q10" s="116">
        <v>0</v>
      </c>
    </row>
    <row r="13" spans="1:18" x14ac:dyDescent="0.3">
      <c r="G13">
        <f>SUM(G2:G10)</f>
        <v>5</v>
      </c>
      <c r="O13">
        <f>SUM(O2:O10)</f>
        <v>1509</v>
      </c>
      <c r="P13">
        <f>SUM(P2:P10)</f>
        <v>256</v>
      </c>
      <c r="Q13">
        <f>O13+P13</f>
        <v>1765</v>
      </c>
    </row>
  </sheetData>
  <autoFilter ref="A1:Q10" xr:uid="{127861C4-FD8D-407D-9183-E85CECA3445E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I392"/>
  <sheetViews>
    <sheetView zoomScale="75" zoomScaleNormal="75" workbookViewId="0">
      <pane ySplit="1" topLeftCell="A176" activePane="bottomLeft" state="frozen"/>
      <selection pane="bottomLeft" activeCell="F187" sqref="F187"/>
    </sheetView>
  </sheetViews>
  <sheetFormatPr baseColWidth="10" defaultRowHeight="15.6" outlineLevelRow="1" outlineLevelCol="1" x14ac:dyDescent="0.3"/>
  <cols>
    <col min="1" max="1" width="15.109375" style="19" customWidth="1"/>
    <col min="2" max="2" width="28.5546875" style="31" customWidth="1"/>
    <col min="3" max="3" width="18.109375" style="12" customWidth="1"/>
    <col min="4" max="4" width="18.5546875" style="12" customWidth="1"/>
    <col min="5" max="5" width="10" style="12" customWidth="1"/>
    <col min="6" max="6" width="9.109375" style="12" customWidth="1"/>
    <col min="7" max="7" width="6.33203125" style="12" customWidth="1"/>
    <col min="8" max="9" width="5.88671875" style="12" customWidth="1"/>
    <col min="10" max="10" width="7.33203125" style="12" customWidth="1"/>
    <col min="11" max="11" width="5.6640625" style="12" customWidth="1"/>
    <col min="12" max="12" width="11.88671875" style="12" customWidth="1"/>
    <col min="13" max="13" width="9.33203125" style="12" customWidth="1"/>
    <col min="14" max="14" width="10.88671875" style="191" customWidth="1"/>
    <col min="15" max="15" width="17.5546875" style="91" customWidth="1"/>
    <col min="16" max="16" width="15.109375" style="95" customWidth="1"/>
    <col min="17" max="17" width="9.88671875" style="11" customWidth="1"/>
    <col min="18" max="18" width="11.5546875" style="11" customWidth="1"/>
    <col min="19" max="19" width="12.109375" style="11" customWidth="1"/>
    <col min="20" max="20" width="14.5546875" style="11" customWidth="1"/>
    <col min="21" max="21" width="18.6640625" style="11" customWidth="1"/>
    <col min="22" max="22" width="15" style="12" customWidth="1"/>
    <col min="23" max="24" width="10.44140625" style="12" customWidth="1" outlineLevel="1"/>
    <col min="25" max="25" width="10.5546875" style="12" customWidth="1" outlineLevel="1"/>
    <col min="26" max="30" width="10" style="12" customWidth="1" outlineLevel="1"/>
    <col min="31" max="34" width="11.44140625" style="12" outlineLevel="1"/>
    <col min="35" max="35" width="9.44140625" style="12" customWidth="1" outlineLevel="1"/>
    <col min="36" max="37" width="11.44140625" style="12" outlineLevel="1"/>
    <col min="38" max="38" width="9.109375" style="12" customWidth="1" outlineLevel="1"/>
    <col min="39" max="39" width="11.5546875" style="12" customWidth="1" outlineLevel="1"/>
    <col min="40" max="40" width="9.6640625" style="12" customWidth="1" outlineLevel="1"/>
    <col min="41" max="41" width="11.5546875" style="12" customWidth="1" outlineLevel="1"/>
    <col min="42" max="43" width="10.5546875" style="12" customWidth="1" outlineLevel="1"/>
    <col min="44" max="45" width="11.44140625" style="12" outlineLevel="1"/>
    <col min="46" max="47" width="11" style="12" customWidth="1" outlineLevel="1"/>
    <col min="48" max="48" width="9.109375" style="12" customWidth="1" outlineLevel="1"/>
    <col min="49" max="49" width="11" style="12" customWidth="1" outlineLevel="1"/>
    <col min="50" max="53" width="11.44140625" style="12" outlineLevel="1"/>
    <col min="54" max="55" width="11.5546875" style="12" customWidth="1" outlineLevel="1"/>
    <col min="56" max="60" width="9.88671875" style="12" customWidth="1" outlineLevel="1"/>
    <col min="61" max="61" width="10.44140625" style="12" customWidth="1" outlineLevel="1"/>
    <col min="62" max="62" width="10.109375" style="12" customWidth="1" outlineLevel="1"/>
    <col min="63" max="63" width="9.109375" style="12" customWidth="1" outlineLevel="1"/>
    <col min="64" max="66" width="8.44140625" style="12" customWidth="1" outlineLevel="1"/>
    <col min="67" max="67" width="9.6640625" style="12" customWidth="1" outlineLevel="1"/>
    <col min="68" max="69" width="9.44140625" style="12" customWidth="1" outlineLevel="1"/>
    <col min="70" max="70" width="10.109375" style="12" customWidth="1" outlineLevel="1"/>
    <col min="71" max="77" width="9.88671875" style="12" customWidth="1" outlineLevel="1"/>
    <col min="78" max="79" width="9.6640625" style="12" customWidth="1" outlineLevel="1"/>
    <col min="80" max="82" width="11.44140625" style="12" outlineLevel="1"/>
    <col min="83" max="84" width="11.6640625" style="12" customWidth="1" outlineLevel="1"/>
    <col min="85" max="85" width="12.33203125" style="12" customWidth="1" outlineLevel="1"/>
    <col min="86" max="86" width="14" style="98" customWidth="1"/>
    <col min="87" max="87" width="17" style="98" customWidth="1"/>
    <col min="88" max="254" width="11.44140625" style="98"/>
    <col min="255" max="255" width="15.109375" style="98" customWidth="1"/>
    <col min="256" max="256" width="28.5546875" style="98" customWidth="1"/>
    <col min="257" max="257" width="9.5546875" style="98" customWidth="1"/>
    <col min="258" max="258" width="18.5546875" style="98" customWidth="1"/>
    <col min="259" max="259" width="10" style="98" customWidth="1"/>
    <col min="260" max="260" width="9.109375" style="98" customWidth="1"/>
    <col min="261" max="261" width="6.33203125" style="98" customWidth="1"/>
    <col min="262" max="263" width="5.88671875" style="98" customWidth="1"/>
    <col min="264" max="264" width="7.33203125" style="98" customWidth="1"/>
    <col min="265" max="265" width="5.5546875" style="98" customWidth="1"/>
    <col min="266" max="266" width="9.6640625" style="98" customWidth="1"/>
    <col min="267" max="267" width="10.33203125" style="98" customWidth="1"/>
    <col min="268" max="268" width="10.44140625" style="98" customWidth="1"/>
    <col min="269" max="269" width="11.6640625" style="98" customWidth="1"/>
    <col min="270" max="270" width="10.44140625" style="98" customWidth="1"/>
    <col min="271" max="271" width="11.6640625" style="98" customWidth="1"/>
    <col min="272" max="272" width="6.6640625" style="98" customWidth="1"/>
    <col min="273" max="273" width="9.88671875" style="98" customWidth="1"/>
    <col min="274" max="274" width="11.5546875" style="98" customWidth="1"/>
    <col min="275" max="275" width="12.109375" style="98" customWidth="1"/>
    <col min="276" max="276" width="14.5546875" style="98" customWidth="1"/>
    <col min="277" max="277" width="18.6640625" style="98" customWidth="1"/>
    <col min="278" max="278" width="15" style="98" customWidth="1"/>
    <col min="279" max="280" width="10.44140625" style="98" customWidth="1"/>
    <col min="281" max="281" width="10.5546875" style="98" customWidth="1"/>
    <col min="282" max="286" width="10" style="98" customWidth="1"/>
    <col min="287" max="290" width="11.44140625" style="98"/>
    <col min="291" max="291" width="9.44140625" style="98" customWidth="1"/>
    <col min="292" max="293" width="11.44140625" style="98"/>
    <col min="294" max="294" width="9.109375" style="98" customWidth="1"/>
    <col min="295" max="295" width="11.5546875" style="98" customWidth="1"/>
    <col min="296" max="296" width="9.6640625" style="98" customWidth="1"/>
    <col min="297" max="297" width="11.5546875" style="98" customWidth="1"/>
    <col min="298" max="299" width="10.5546875" style="98" customWidth="1"/>
    <col min="300" max="301" width="11.44140625" style="98"/>
    <col min="302" max="303" width="11" style="98" customWidth="1"/>
    <col min="304" max="304" width="9.109375" style="98" customWidth="1"/>
    <col min="305" max="305" width="11" style="98" customWidth="1"/>
    <col min="306" max="309" width="11.44140625" style="98"/>
    <col min="310" max="311" width="11.5546875" style="98" customWidth="1"/>
    <col min="312" max="316" width="9.88671875" style="98" customWidth="1"/>
    <col min="317" max="317" width="10.44140625" style="98" customWidth="1"/>
    <col min="318" max="318" width="10.109375" style="98" customWidth="1"/>
    <col min="319" max="319" width="9.109375" style="98" customWidth="1"/>
    <col min="320" max="322" width="8.44140625" style="98" customWidth="1"/>
    <col min="323" max="323" width="9.6640625" style="98" customWidth="1"/>
    <col min="324" max="325" width="9.44140625" style="98" customWidth="1"/>
    <col min="326" max="326" width="10.109375" style="98" customWidth="1"/>
    <col min="327" max="333" width="9.88671875" style="98" customWidth="1"/>
    <col min="334" max="335" width="9.6640625" style="98" customWidth="1"/>
    <col min="336" max="338" width="11.44140625" style="98"/>
    <col min="339" max="340" width="11.6640625" style="98" customWidth="1"/>
    <col min="341" max="341" width="12.33203125" style="98" customWidth="1"/>
    <col min="342" max="342" width="14" style="98" customWidth="1"/>
    <col min="343" max="343" width="17" style="98" customWidth="1"/>
    <col min="344" max="510" width="11.44140625" style="98"/>
    <col min="511" max="511" width="15.109375" style="98" customWidth="1"/>
    <col min="512" max="512" width="28.5546875" style="98" customWidth="1"/>
    <col min="513" max="513" width="9.5546875" style="98" customWidth="1"/>
    <col min="514" max="514" width="18.5546875" style="98" customWidth="1"/>
    <col min="515" max="515" width="10" style="98" customWidth="1"/>
    <col min="516" max="516" width="9.109375" style="98" customWidth="1"/>
    <col min="517" max="517" width="6.33203125" style="98" customWidth="1"/>
    <col min="518" max="519" width="5.88671875" style="98" customWidth="1"/>
    <col min="520" max="520" width="7.33203125" style="98" customWidth="1"/>
    <col min="521" max="521" width="5.5546875" style="98" customWidth="1"/>
    <col min="522" max="522" width="9.6640625" style="98" customWidth="1"/>
    <col min="523" max="523" width="10.33203125" style="98" customWidth="1"/>
    <col min="524" max="524" width="10.44140625" style="98" customWidth="1"/>
    <col min="525" max="525" width="11.6640625" style="98" customWidth="1"/>
    <col min="526" max="526" width="10.44140625" style="98" customWidth="1"/>
    <col min="527" max="527" width="11.6640625" style="98" customWidth="1"/>
    <col min="528" max="528" width="6.6640625" style="98" customWidth="1"/>
    <col min="529" max="529" width="9.88671875" style="98" customWidth="1"/>
    <col min="530" max="530" width="11.5546875" style="98" customWidth="1"/>
    <col min="531" max="531" width="12.109375" style="98" customWidth="1"/>
    <col min="532" max="532" width="14.5546875" style="98" customWidth="1"/>
    <col min="533" max="533" width="18.6640625" style="98" customWidth="1"/>
    <col min="534" max="534" width="15" style="98" customWidth="1"/>
    <col min="535" max="536" width="10.44140625" style="98" customWidth="1"/>
    <col min="537" max="537" width="10.5546875" style="98" customWidth="1"/>
    <col min="538" max="542" width="10" style="98" customWidth="1"/>
    <col min="543" max="546" width="11.44140625" style="98"/>
    <col min="547" max="547" width="9.44140625" style="98" customWidth="1"/>
    <col min="548" max="549" width="11.44140625" style="98"/>
    <col min="550" max="550" width="9.109375" style="98" customWidth="1"/>
    <col min="551" max="551" width="11.5546875" style="98" customWidth="1"/>
    <col min="552" max="552" width="9.6640625" style="98" customWidth="1"/>
    <col min="553" max="553" width="11.5546875" style="98" customWidth="1"/>
    <col min="554" max="555" width="10.5546875" style="98" customWidth="1"/>
    <col min="556" max="557" width="11.44140625" style="98"/>
    <col min="558" max="559" width="11" style="98" customWidth="1"/>
    <col min="560" max="560" width="9.109375" style="98" customWidth="1"/>
    <col min="561" max="561" width="11" style="98" customWidth="1"/>
    <col min="562" max="565" width="11.44140625" style="98"/>
    <col min="566" max="567" width="11.5546875" style="98" customWidth="1"/>
    <col min="568" max="572" width="9.88671875" style="98" customWidth="1"/>
    <col min="573" max="573" width="10.44140625" style="98" customWidth="1"/>
    <col min="574" max="574" width="10.109375" style="98" customWidth="1"/>
    <col min="575" max="575" width="9.109375" style="98" customWidth="1"/>
    <col min="576" max="578" width="8.44140625" style="98" customWidth="1"/>
    <col min="579" max="579" width="9.6640625" style="98" customWidth="1"/>
    <col min="580" max="581" width="9.44140625" style="98" customWidth="1"/>
    <col min="582" max="582" width="10.109375" style="98" customWidth="1"/>
    <col min="583" max="589" width="9.88671875" style="98" customWidth="1"/>
    <col min="590" max="591" width="9.6640625" style="98" customWidth="1"/>
    <col min="592" max="594" width="11.44140625" style="98"/>
    <col min="595" max="596" width="11.6640625" style="98" customWidth="1"/>
    <col min="597" max="597" width="12.33203125" style="98" customWidth="1"/>
    <col min="598" max="598" width="14" style="98" customWidth="1"/>
    <col min="599" max="599" width="17" style="98" customWidth="1"/>
    <col min="600" max="766" width="11.44140625" style="98"/>
    <col min="767" max="767" width="15.109375" style="98" customWidth="1"/>
    <col min="768" max="768" width="28.5546875" style="98" customWidth="1"/>
    <col min="769" max="769" width="9.5546875" style="98" customWidth="1"/>
    <col min="770" max="770" width="18.5546875" style="98" customWidth="1"/>
    <col min="771" max="771" width="10" style="98" customWidth="1"/>
    <col min="772" max="772" width="9.109375" style="98" customWidth="1"/>
    <col min="773" max="773" width="6.33203125" style="98" customWidth="1"/>
    <col min="774" max="775" width="5.88671875" style="98" customWidth="1"/>
    <col min="776" max="776" width="7.33203125" style="98" customWidth="1"/>
    <col min="777" max="777" width="5.5546875" style="98" customWidth="1"/>
    <col min="778" max="778" width="9.6640625" style="98" customWidth="1"/>
    <col min="779" max="779" width="10.33203125" style="98" customWidth="1"/>
    <col min="780" max="780" width="10.44140625" style="98" customWidth="1"/>
    <col min="781" max="781" width="11.6640625" style="98" customWidth="1"/>
    <col min="782" max="782" width="10.44140625" style="98" customWidth="1"/>
    <col min="783" max="783" width="11.6640625" style="98" customWidth="1"/>
    <col min="784" max="784" width="6.6640625" style="98" customWidth="1"/>
    <col min="785" max="785" width="9.88671875" style="98" customWidth="1"/>
    <col min="786" max="786" width="11.5546875" style="98" customWidth="1"/>
    <col min="787" max="787" width="12.109375" style="98" customWidth="1"/>
    <col min="788" max="788" width="14.5546875" style="98" customWidth="1"/>
    <col min="789" max="789" width="18.6640625" style="98" customWidth="1"/>
    <col min="790" max="790" width="15" style="98" customWidth="1"/>
    <col min="791" max="792" width="10.44140625" style="98" customWidth="1"/>
    <col min="793" max="793" width="10.5546875" style="98" customWidth="1"/>
    <col min="794" max="798" width="10" style="98" customWidth="1"/>
    <col min="799" max="802" width="11.44140625" style="98"/>
    <col min="803" max="803" width="9.44140625" style="98" customWidth="1"/>
    <col min="804" max="805" width="11.44140625" style="98"/>
    <col min="806" max="806" width="9.109375" style="98" customWidth="1"/>
    <col min="807" max="807" width="11.5546875" style="98" customWidth="1"/>
    <col min="808" max="808" width="9.6640625" style="98" customWidth="1"/>
    <col min="809" max="809" width="11.5546875" style="98" customWidth="1"/>
    <col min="810" max="811" width="10.5546875" style="98" customWidth="1"/>
    <col min="812" max="813" width="11.44140625" style="98"/>
    <col min="814" max="815" width="11" style="98" customWidth="1"/>
    <col min="816" max="816" width="9.109375" style="98" customWidth="1"/>
    <col min="817" max="817" width="11" style="98" customWidth="1"/>
    <col min="818" max="821" width="11.44140625" style="98"/>
    <col min="822" max="823" width="11.5546875" style="98" customWidth="1"/>
    <col min="824" max="828" width="9.88671875" style="98" customWidth="1"/>
    <col min="829" max="829" width="10.44140625" style="98" customWidth="1"/>
    <col min="830" max="830" width="10.109375" style="98" customWidth="1"/>
    <col min="831" max="831" width="9.109375" style="98" customWidth="1"/>
    <col min="832" max="834" width="8.44140625" style="98" customWidth="1"/>
    <col min="835" max="835" width="9.6640625" style="98" customWidth="1"/>
    <col min="836" max="837" width="9.44140625" style="98" customWidth="1"/>
    <col min="838" max="838" width="10.109375" style="98" customWidth="1"/>
    <col min="839" max="845" width="9.88671875" style="98" customWidth="1"/>
    <col min="846" max="847" width="9.6640625" style="98" customWidth="1"/>
    <col min="848" max="850" width="11.44140625" style="98"/>
    <col min="851" max="852" width="11.6640625" style="98" customWidth="1"/>
    <col min="853" max="853" width="12.33203125" style="98" customWidth="1"/>
    <col min="854" max="854" width="14" style="98" customWidth="1"/>
    <col min="855" max="855" width="17" style="98" customWidth="1"/>
    <col min="856" max="1022" width="11.44140625" style="98"/>
    <col min="1023" max="1023" width="15.109375" style="98" customWidth="1"/>
    <col min="1024" max="1024" width="28.5546875" style="98" customWidth="1"/>
    <col min="1025" max="1025" width="9.5546875" style="98" customWidth="1"/>
    <col min="1026" max="1026" width="18.5546875" style="98" customWidth="1"/>
    <col min="1027" max="1027" width="10" style="98" customWidth="1"/>
    <col min="1028" max="1028" width="9.109375" style="98" customWidth="1"/>
    <col min="1029" max="1029" width="6.33203125" style="98" customWidth="1"/>
    <col min="1030" max="1031" width="5.88671875" style="98" customWidth="1"/>
    <col min="1032" max="1032" width="7.33203125" style="98" customWidth="1"/>
    <col min="1033" max="1033" width="5.5546875" style="98" customWidth="1"/>
    <col min="1034" max="1034" width="9.6640625" style="98" customWidth="1"/>
    <col min="1035" max="1035" width="10.33203125" style="98" customWidth="1"/>
    <col min="1036" max="1036" width="10.44140625" style="98" customWidth="1"/>
    <col min="1037" max="1037" width="11.6640625" style="98" customWidth="1"/>
    <col min="1038" max="1038" width="10.44140625" style="98" customWidth="1"/>
    <col min="1039" max="1039" width="11.6640625" style="98" customWidth="1"/>
    <col min="1040" max="1040" width="6.6640625" style="98" customWidth="1"/>
    <col min="1041" max="1041" width="9.88671875" style="98" customWidth="1"/>
    <col min="1042" max="1042" width="11.5546875" style="98" customWidth="1"/>
    <col min="1043" max="1043" width="12.109375" style="98" customWidth="1"/>
    <col min="1044" max="1044" width="14.5546875" style="98" customWidth="1"/>
    <col min="1045" max="1045" width="18.6640625" style="98" customWidth="1"/>
    <col min="1046" max="1046" width="15" style="98" customWidth="1"/>
    <col min="1047" max="1048" width="10.44140625" style="98" customWidth="1"/>
    <col min="1049" max="1049" width="10.5546875" style="98" customWidth="1"/>
    <col min="1050" max="1054" width="10" style="98" customWidth="1"/>
    <col min="1055" max="1058" width="11.44140625" style="98"/>
    <col min="1059" max="1059" width="9.44140625" style="98" customWidth="1"/>
    <col min="1060" max="1061" width="11.44140625" style="98"/>
    <col min="1062" max="1062" width="9.109375" style="98" customWidth="1"/>
    <col min="1063" max="1063" width="11.5546875" style="98" customWidth="1"/>
    <col min="1064" max="1064" width="9.6640625" style="98" customWidth="1"/>
    <col min="1065" max="1065" width="11.5546875" style="98" customWidth="1"/>
    <col min="1066" max="1067" width="10.5546875" style="98" customWidth="1"/>
    <col min="1068" max="1069" width="11.44140625" style="98"/>
    <col min="1070" max="1071" width="11" style="98" customWidth="1"/>
    <col min="1072" max="1072" width="9.109375" style="98" customWidth="1"/>
    <col min="1073" max="1073" width="11" style="98" customWidth="1"/>
    <col min="1074" max="1077" width="11.44140625" style="98"/>
    <col min="1078" max="1079" width="11.5546875" style="98" customWidth="1"/>
    <col min="1080" max="1084" width="9.88671875" style="98" customWidth="1"/>
    <col min="1085" max="1085" width="10.44140625" style="98" customWidth="1"/>
    <col min="1086" max="1086" width="10.109375" style="98" customWidth="1"/>
    <col min="1087" max="1087" width="9.109375" style="98" customWidth="1"/>
    <col min="1088" max="1090" width="8.44140625" style="98" customWidth="1"/>
    <col min="1091" max="1091" width="9.6640625" style="98" customWidth="1"/>
    <col min="1092" max="1093" width="9.44140625" style="98" customWidth="1"/>
    <col min="1094" max="1094" width="10.109375" style="98" customWidth="1"/>
    <col min="1095" max="1101" width="9.88671875" style="98" customWidth="1"/>
    <col min="1102" max="1103" width="9.6640625" style="98" customWidth="1"/>
    <col min="1104" max="1106" width="11.44140625" style="98"/>
    <col min="1107" max="1108" width="11.6640625" style="98" customWidth="1"/>
    <col min="1109" max="1109" width="12.33203125" style="98" customWidth="1"/>
    <col min="1110" max="1110" width="14" style="98" customWidth="1"/>
    <col min="1111" max="1111" width="17" style="98" customWidth="1"/>
    <col min="1112" max="1278" width="11.44140625" style="98"/>
    <col min="1279" max="1279" width="15.109375" style="98" customWidth="1"/>
    <col min="1280" max="1280" width="28.5546875" style="98" customWidth="1"/>
    <col min="1281" max="1281" width="9.5546875" style="98" customWidth="1"/>
    <col min="1282" max="1282" width="18.5546875" style="98" customWidth="1"/>
    <col min="1283" max="1283" width="10" style="98" customWidth="1"/>
    <col min="1284" max="1284" width="9.109375" style="98" customWidth="1"/>
    <col min="1285" max="1285" width="6.33203125" style="98" customWidth="1"/>
    <col min="1286" max="1287" width="5.88671875" style="98" customWidth="1"/>
    <col min="1288" max="1288" width="7.33203125" style="98" customWidth="1"/>
    <col min="1289" max="1289" width="5.5546875" style="98" customWidth="1"/>
    <col min="1290" max="1290" width="9.6640625" style="98" customWidth="1"/>
    <col min="1291" max="1291" width="10.33203125" style="98" customWidth="1"/>
    <col min="1292" max="1292" width="10.44140625" style="98" customWidth="1"/>
    <col min="1293" max="1293" width="11.6640625" style="98" customWidth="1"/>
    <col min="1294" max="1294" width="10.44140625" style="98" customWidth="1"/>
    <col min="1295" max="1295" width="11.6640625" style="98" customWidth="1"/>
    <col min="1296" max="1296" width="6.6640625" style="98" customWidth="1"/>
    <col min="1297" max="1297" width="9.88671875" style="98" customWidth="1"/>
    <col min="1298" max="1298" width="11.5546875" style="98" customWidth="1"/>
    <col min="1299" max="1299" width="12.109375" style="98" customWidth="1"/>
    <col min="1300" max="1300" width="14.5546875" style="98" customWidth="1"/>
    <col min="1301" max="1301" width="18.6640625" style="98" customWidth="1"/>
    <col min="1302" max="1302" width="15" style="98" customWidth="1"/>
    <col min="1303" max="1304" width="10.44140625" style="98" customWidth="1"/>
    <col min="1305" max="1305" width="10.5546875" style="98" customWidth="1"/>
    <col min="1306" max="1310" width="10" style="98" customWidth="1"/>
    <col min="1311" max="1314" width="11.44140625" style="98"/>
    <col min="1315" max="1315" width="9.44140625" style="98" customWidth="1"/>
    <col min="1316" max="1317" width="11.44140625" style="98"/>
    <col min="1318" max="1318" width="9.109375" style="98" customWidth="1"/>
    <col min="1319" max="1319" width="11.5546875" style="98" customWidth="1"/>
    <col min="1320" max="1320" width="9.6640625" style="98" customWidth="1"/>
    <col min="1321" max="1321" width="11.5546875" style="98" customWidth="1"/>
    <col min="1322" max="1323" width="10.5546875" style="98" customWidth="1"/>
    <col min="1324" max="1325" width="11.44140625" style="98"/>
    <col min="1326" max="1327" width="11" style="98" customWidth="1"/>
    <col min="1328" max="1328" width="9.109375" style="98" customWidth="1"/>
    <col min="1329" max="1329" width="11" style="98" customWidth="1"/>
    <col min="1330" max="1333" width="11.44140625" style="98"/>
    <col min="1334" max="1335" width="11.5546875" style="98" customWidth="1"/>
    <col min="1336" max="1340" width="9.88671875" style="98" customWidth="1"/>
    <col min="1341" max="1341" width="10.44140625" style="98" customWidth="1"/>
    <col min="1342" max="1342" width="10.109375" style="98" customWidth="1"/>
    <col min="1343" max="1343" width="9.109375" style="98" customWidth="1"/>
    <col min="1344" max="1346" width="8.44140625" style="98" customWidth="1"/>
    <col min="1347" max="1347" width="9.6640625" style="98" customWidth="1"/>
    <col min="1348" max="1349" width="9.44140625" style="98" customWidth="1"/>
    <col min="1350" max="1350" width="10.109375" style="98" customWidth="1"/>
    <col min="1351" max="1357" width="9.88671875" style="98" customWidth="1"/>
    <col min="1358" max="1359" width="9.6640625" style="98" customWidth="1"/>
    <col min="1360" max="1362" width="11.44140625" style="98"/>
    <col min="1363" max="1364" width="11.6640625" style="98" customWidth="1"/>
    <col min="1365" max="1365" width="12.33203125" style="98" customWidth="1"/>
    <col min="1366" max="1366" width="14" style="98" customWidth="1"/>
    <col min="1367" max="1367" width="17" style="98" customWidth="1"/>
    <col min="1368" max="1534" width="11.44140625" style="98"/>
    <col min="1535" max="1535" width="15.109375" style="98" customWidth="1"/>
    <col min="1536" max="1536" width="28.5546875" style="98" customWidth="1"/>
    <col min="1537" max="1537" width="9.5546875" style="98" customWidth="1"/>
    <col min="1538" max="1538" width="18.5546875" style="98" customWidth="1"/>
    <col min="1539" max="1539" width="10" style="98" customWidth="1"/>
    <col min="1540" max="1540" width="9.109375" style="98" customWidth="1"/>
    <col min="1541" max="1541" width="6.33203125" style="98" customWidth="1"/>
    <col min="1542" max="1543" width="5.88671875" style="98" customWidth="1"/>
    <col min="1544" max="1544" width="7.33203125" style="98" customWidth="1"/>
    <col min="1545" max="1545" width="5.5546875" style="98" customWidth="1"/>
    <col min="1546" max="1546" width="9.6640625" style="98" customWidth="1"/>
    <col min="1547" max="1547" width="10.33203125" style="98" customWidth="1"/>
    <col min="1548" max="1548" width="10.44140625" style="98" customWidth="1"/>
    <col min="1549" max="1549" width="11.6640625" style="98" customWidth="1"/>
    <col min="1550" max="1550" width="10.44140625" style="98" customWidth="1"/>
    <col min="1551" max="1551" width="11.6640625" style="98" customWidth="1"/>
    <col min="1552" max="1552" width="6.6640625" style="98" customWidth="1"/>
    <col min="1553" max="1553" width="9.88671875" style="98" customWidth="1"/>
    <col min="1554" max="1554" width="11.5546875" style="98" customWidth="1"/>
    <col min="1555" max="1555" width="12.109375" style="98" customWidth="1"/>
    <col min="1556" max="1556" width="14.5546875" style="98" customWidth="1"/>
    <col min="1557" max="1557" width="18.6640625" style="98" customWidth="1"/>
    <col min="1558" max="1558" width="15" style="98" customWidth="1"/>
    <col min="1559" max="1560" width="10.44140625" style="98" customWidth="1"/>
    <col min="1561" max="1561" width="10.5546875" style="98" customWidth="1"/>
    <col min="1562" max="1566" width="10" style="98" customWidth="1"/>
    <col min="1567" max="1570" width="11.44140625" style="98"/>
    <col min="1571" max="1571" width="9.44140625" style="98" customWidth="1"/>
    <col min="1572" max="1573" width="11.44140625" style="98"/>
    <col min="1574" max="1574" width="9.109375" style="98" customWidth="1"/>
    <col min="1575" max="1575" width="11.5546875" style="98" customWidth="1"/>
    <col min="1576" max="1576" width="9.6640625" style="98" customWidth="1"/>
    <col min="1577" max="1577" width="11.5546875" style="98" customWidth="1"/>
    <col min="1578" max="1579" width="10.5546875" style="98" customWidth="1"/>
    <col min="1580" max="1581" width="11.44140625" style="98"/>
    <col min="1582" max="1583" width="11" style="98" customWidth="1"/>
    <col min="1584" max="1584" width="9.109375" style="98" customWidth="1"/>
    <col min="1585" max="1585" width="11" style="98" customWidth="1"/>
    <col min="1586" max="1589" width="11.44140625" style="98"/>
    <col min="1590" max="1591" width="11.5546875" style="98" customWidth="1"/>
    <col min="1592" max="1596" width="9.88671875" style="98" customWidth="1"/>
    <col min="1597" max="1597" width="10.44140625" style="98" customWidth="1"/>
    <col min="1598" max="1598" width="10.109375" style="98" customWidth="1"/>
    <col min="1599" max="1599" width="9.109375" style="98" customWidth="1"/>
    <col min="1600" max="1602" width="8.44140625" style="98" customWidth="1"/>
    <col min="1603" max="1603" width="9.6640625" style="98" customWidth="1"/>
    <col min="1604" max="1605" width="9.44140625" style="98" customWidth="1"/>
    <col min="1606" max="1606" width="10.109375" style="98" customWidth="1"/>
    <col min="1607" max="1613" width="9.88671875" style="98" customWidth="1"/>
    <col min="1614" max="1615" width="9.6640625" style="98" customWidth="1"/>
    <col min="1616" max="1618" width="11.44140625" style="98"/>
    <col min="1619" max="1620" width="11.6640625" style="98" customWidth="1"/>
    <col min="1621" max="1621" width="12.33203125" style="98" customWidth="1"/>
    <col min="1622" max="1622" width="14" style="98" customWidth="1"/>
    <col min="1623" max="1623" width="17" style="98" customWidth="1"/>
    <col min="1624" max="1790" width="11.44140625" style="98"/>
    <col min="1791" max="1791" width="15.109375" style="98" customWidth="1"/>
    <col min="1792" max="1792" width="28.5546875" style="98" customWidth="1"/>
    <col min="1793" max="1793" width="9.5546875" style="98" customWidth="1"/>
    <col min="1794" max="1794" width="18.5546875" style="98" customWidth="1"/>
    <col min="1795" max="1795" width="10" style="98" customWidth="1"/>
    <col min="1796" max="1796" width="9.109375" style="98" customWidth="1"/>
    <col min="1797" max="1797" width="6.33203125" style="98" customWidth="1"/>
    <col min="1798" max="1799" width="5.88671875" style="98" customWidth="1"/>
    <col min="1800" max="1800" width="7.33203125" style="98" customWidth="1"/>
    <col min="1801" max="1801" width="5.5546875" style="98" customWidth="1"/>
    <col min="1802" max="1802" width="9.6640625" style="98" customWidth="1"/>
    <col min="1803" max="1803" width="10.33203125" style="98" customWidth="1"/>
    <col min="1804" max="1804" width="10.44140625" style="98" customWidth="1"/>
    <col min="1805" max="1805" width="11.6640625" style="98" customWidth="1"/>
    <col min="1806" max="1806" width="10.44140625" style="98" customWidth="1"/>
    <col min="1807" max="1807" width="11.6640625" style="98" customWidth="1"/>
    <col min="1808" max="1808" width="6.6640625" style="98" customWidth="1"/>
    <col min="1809" max="1809" width="9.88671875" style="98" customWidth="1"/>
    <col min="1810" max="1810" width="11.5546875" style="98" customWidth="1"/>
    <col min="1811" max="1811" width="12.109375" style="98" customWidth="1"/>
    <col min="1812" max="1812" width="14.5546875" style="98" customWidth="1"/>
    <col min="1813" max="1813" width="18.6640625" style="98" customWidth="1"/>
    <col min="1814" max="1814" width="15" style="98" customWidth="1"/>
    <col min="1815" max="1816" width="10.44140625" style="98" customWidth="1"/>
    <col min="1817" max="1817" width="10.5546875" style="98" customWidth="1"/>
    <col min="1818" max="1822" width="10" style="98" customWidth="1"/>
    <col min="1823" max="1826" width="11.44140625" style="98"/>
    <col min="1827" max="1827" width="9.44140625" style="98" customWidth="1"/>
    <col min="1828" max="1829" width="11.44140625" style="98"/>
    <col min="1830" max="1830" width="9.109375" style="98" customWidth="1"/>
    <col min="1831" max="1831" width="11.5546875" style="98" customWidth="1"/>
    <col min="1832" max="1832" width="9.6640625" style="98" customWidth="1"/>
    <col min="1833" max="1833" width="11.5546875" style="98" customWidth="1"/>
    <col min="1834" max="1835" width="10.5546875" style="98" customWidth="1"/>
    <col min="1836" max="1837" width="11.44140625" style="98"/>
    <col min="1838" max="1839" width="11" style="98" customWidth="1"/>
    <col min="1840" max="1840" width="9.109375" style="98" customWidth="1"/>
    <col min="1841" max="1841" width="11" style="98" customWidth="1"/>
    <col min="1842" max="1845" width="11.44140625" style="98"/>
    <col min="1846" max="1847" width="11.5546875" style="98" customWidth="1"/>
    <col min="1848" max="1852" width="9.88671875" style="98" customWidth="1"/>
    <col min="1853" max="1853" width="10.44140625" style="98" customWidth="1"/>
    <col min="1854" max="1854" width="10.109375" style="98" customWidth="1"/>
    <col min="1855" max="1855" width="9.109375" style="98" customWidth="1"/>
    <col min="1856" max="1858" width="8.44140625" style="98" customWidth="1"/>
    <col min="1859" max="1859" width="9.6640625" style="98" customWidth="1"/>
    <col min="1860" max="1861" width="9.44140625" style="98" customWidth="1"/>
    <col min="1862" max="1862" width="10.109375" style="98" customWidth="1"/>
    <col min="1863" max="1869" width="9.88671875" style="98" customWidth="1"/>
    <col min="1870" max="1871" width="9.6640625" style="98" customWidth="1"/>
    <col min="1872" max="1874" width="11.44140625" style="98"/>
    <col min="1875" max="1876" width="11.6640625" style="98" customWidth="1"/>
    <col min="1877" max="1877" width="12.33203125" style="98" customWidth="1"/>
    <col min="1878" max="1878" width="14" style="98" customWidth="1"/>
    <col min="1879" max="1879" width="17" style="98" customWidth="1"/>
    <col min="1880" max="2046" width="11.44140625" style="98"/>
    <col min="2047" max="2047" width="15.109375" style="98" customWidth="1"/>
    <col min="2048" max="2048" width="28.5546875" style="98" customWidth="1"/>
    <col min="2049" max="2049" width="9.5546875" style="98" customWidth="1"/>
    <col min="2050" max="2050" width="18.5546875" style="98" customWidth="1"/>
    <col min="2051" max="2051" width="10" style="98" customWidth="1"/>
    <col min="2052" max="2052" width="9.109375" style="98" customWidth="1"/>
    <col min="2053" max="2053" width="6.33203125" style="98" customWidth="1"/>
    <col min="2054" max="2055" width="5.88671875" style="98" customWidth="1"/>
    <col min="2056" max="2056" width="7.33203125" style="98" customWidth="1"/>
    <col min="2057" max="2057" width="5.5546875" style="98" customWidth="1"/>
    <col min="2058" max="2058" width="9.6640625" style="98" customWidth="1"/>
    <col min="2059" max="2059" width="10.33203125" style="98" customWidth="1"/>
    <col min="2060" max="2060" width="10.44140625" style="98" customWidth="1"/>
    <col min="2061" max="2061" width="11.6640625" style="98" customWidth="1"/>
    <col min="2062" max="2062" width="10.44140625" style="98" customWidth="1"/>
    <col min="2063" max="2063" width="11.6640625" style="98" customWidth="1"/>
    <col min="2064" max="2064" width="6.6640625" style="98" customWidth="1"/>
    <col min="2065" max="2065" width="9.88671875" style="98" customWidth="1"/>
    <col min="2066" max="2066" width="11.5546875" style="98" customWidth="1"/>
    <col min="2067" max="2067" width="12.109375" style="98" customWidth="1"/>
    <col min="2068" max="2068" width="14.5546875" style="98" customWidth="1"/>
    <col min="2069" max="2069" width="18.6640625" style="98" customWidth="1"/>
    <col min="2070" max="2070" width="15" style="98" customWidth="1"/>
    <col min="2071" max="2072" width="10.44140625" style="98" customWidth="1"/>
    <col min="2073" max="2073" width="10.5546875" style="98" customWidth="1"/>
    <col min="2074" max="2078" width="10" style="98" customWidth="1"/>
    <col min="2079" max="2082" width="11.44140625" style="98"/>
    <col min="2083" max="2083" width="9.44140625" style="98" customWidth="1"/>
    <col min="2084" max="2085" width="11.44140625" style="98"/>
    <col min="2086" max="2086" width="9.109375" style="98" customWidth="1"/>
    <col min="2087" max="2087" width="11.5546875" style="98" customWidth="1"/>
    <col min="2088" max="2088" width="9.6640625" style="98" customWidth="1"/>
    <col min="2089" max="2089" width="11.5546875" style="98" customWidth="1"/>
    <col min="2090" max="2091" width="10.5546875" style="98" customWidth="1"/>
    <col min="2092" max="2093" width="11.44140625" style="98"/>
    <col min="2094" max="2095" width="11" style="98" customWidth="1"/>
    <col min="2096" max="2096" width="9.109375" style="98" customWidth="1"/>
    <col min="2097" max="2097" width="11" style="98" customWidth="1"/>
    <col min="2098" max="2101" width="11.44140625" style="98"/>
    <col min="2102" max="2103" width="11.5546875" style="98" customWidth="1"/>
    <col min="2104" max="2108" width="9.88671875" style="98" customWidth="1"/>
    <col min="2109" max="2109" width="10.44140625" style="98" customWidth="1"/>
    <col min="2110" max="2110" width="10.109375" style="98" customWidth="1"/>
    <col min="2111" max="2111" width="9.109375" style="98" customWidth="1"/>
    <col min="2112" max="2114" width="8.44140625" style="98" customWidth="1"/>
    <col min="2115" max="2115" width="9.6640625" style="98" customWidth="1"/>
    <col min="2116" max="2117" width="9.44140625" style="98" customWidth="1"/>
    <col min="2118" max="2118" width="10.109375" style="98" customWidth="1"/>
    <col min="2119" max="2125" width="9.88671875" style="98" customWidth="1"/>
    <col min="2126" max="2127" width="9.6640625" style="98" customWidth="1"/>
    <col min="2128" max="2130" width="11.44140625" style="98"/>
    <col min="2131" max="2132" width="11.6640625" style="98" customWidth="1"/>
    <col min="2133" max="2133" width="12.33203125" style="98" customWidth="1"/>
    <col min="2134" max="2134" width="14" style="98" customWidth="1"/>
    <col min="2135" max="2135" width="17" style="98" customWidth="1"/>
    <col min="2136" max="2302" width="11.44140625" style="98"/>
    <col min="2303" max="2303" width="15.109375" style="98" customWidth="1"/>
    <col min="2304" max="2304" width="28.5546875" style="98" customWidth="1"/>
    <col min="2305" max="2305" width="9.5546875" style="98" customWidth="1"/>
    <col min="2306" max="2306" width="18.5546875" style="98" customWidth="1"/>
    <col min="2307" max="2307" width="10" style="98" customWidth="1"/>
    <col min="2308" max="2308" width="9.109375" style="98" customWidth="1"/>
    <col min="2309" max="2309" width="6.33203125" style="98" customWidth="1"/>
    <col min="2310" max="2311" width="5.88671875" style="98" customWidth="1"/>
    <col min="2312" max="2312" width="7.33203125" style="98" customWidth="1"/>
    <col min="2313" max="2313" width="5.5546875" style="98" customWidth="1"/>
    <col min="2314" max="2314" width="9.6640625" style="98" customWidth="1"/>
    <col min="2315" max="2315" width="10.33203125" style="98" customWidth="1"/>
    <col min="2316" max="2316" width="10.44140625" style="98" customWidth="1"/>
    <col min="2317" max="2317" width="11.6640625" style="98" customWidth="1"/>
    <col min="2318" max="2318" width="10.44140625" style="98" customWidth="1"/>
    <col min="2319" max="2319" width="11.6640625" style="98" customWidth="1"/>
    <col min="2320" max="2320" width="6.6640625" style="98" customWidth="1"/>
    <col min="2321" max="2321" width="9.88671875" style="98" customWidth="1"/>
    <col min="2322" max="2322" width="11.5546875" style="98" customWidth="1"/>
    <col min="2323" max="2323" width="12.109375" style="98" customWidth="1"/>
    <col min="2324" max="2324" width="14.5546875" style="98" customWidth="1"/>
    <col min="2325" max="2325" width="18.6640625" style="98" customWidth="1"/>
    <col min="2326" max="2326" width="15" style="98" customWidth="1"/>
    <col min="2327" max="2328" width="10.44140625" style="98" customWidth="1"/>
    <col min="2329" max="2329" width="10.5546875" style="98" customWidth="1"/>
    <col min="2330" max="2334" width="10" style="98" customWidth="1"/>
    <col min="2335" max="2338" width="11.44140625" style="98"/>
    <col min="2339" max="2339" width="9.44140625" style="98" customWidth="1"/>
    <col min="2340" max="2341" width="11.44140625" style="98"/>
    <col min="2342" max="2342" width="9.109375" style="98" customWidth="1"/>
    <col min="2343" max="2343" width="11.5546875" style="98" customWidth="1"/>
    <col min="2344" max="2344" width="9.6640625" style="98" customWidth="1"/>
    <col min="2345" max="2345" width="11.5546875" style="98" customWidth="1"/>
    <col min="2346" max="2347" width="10.5546875" style="98" customWidth="1"/>
    <col min="2348" max="2349" width="11.44140625" style="98"/>
    <col min="2350" max="2351" width="11" style="98" customWidth="1"/>
    <col min="2352" max="2352" width="9.109375" style="98" customWidth="1"/>
    <col min="2353" max="2353" width="11" style="98" customWidth="1"/>
    <col min="2354" max="2357" width="11.44140625" style="98"/>
    <col min="2358" max="2359" width="11.5546875" style="98" customWidth="1"/>
    <col min="2360" max="2364" width="9.88671875" style="98" customWidth="1"/>
    <col min="2365" max="2365" width="10.44140625" style="98" customWidth="1"/>
    <col min="2366" max="2366" width="10.109375" style="98" customWidth="1"/>
    <col min="2367" max="2367" width="9.109375" style="98" customWidth="1"/>
    <col min="2368" max="2370" width="8.44140625" style="98" customWidth="1"/>
    <col min="2371" max="2371" width="9.6640625" style="98" customWidth="1"/>
    <col min="2372" max="2373" width="9.44140625" style="98" customWidth="1"/>
    <col min="2374" max="2374" width="10.109375" style="98" customWidth="1"/>
    <col min="2375" max="2381" width="9.88671875" style="98" customWidth="1"/>
    <col min="2382" max="2383" width="9.6640625" style="98" customWidth="1"/>
    <col min="2384" max="2386" width="11.44140625" style="98"/>
    <col min="2387" max="2388" width="11.6640625" style="98" customWidth="1"/>
    <col min="2389" max="2389" width="12.33203125" style="98" customWidth="1"/>
    <col min="2390" max="2390" width="14" style="98" customWidth="1"/>
    <col min="2391" max="2391" width="17" style="98" customWidth="1"/>
    <col min="2392" max="2558" width="11.44140625" style="98"/>
    <col min="2559" max="2559" width="15.109375" style="98" customWidth="1"/>
    <col min="2560" max="2560" width="28.5546875" style="98" customWidth="1"/>
    <col min="2561" max="2561" width="9.5546875" style="98" customWidth="1"/>
    <col min="2562" max="2562" width="18.5546875" style="98" customWidth="1"/>
    <col min="2563" max="2563" width="10" style="98" customWidth="1"/>
    <col min="2564" max="2564" width="9.109375" style="98" customWidth="1"/>
    <col min="2565" max="2565" width="6.33203125" style="98" customWidth="1"/>
    <col min="2566" max="2567" width="5.88671875" style="98" customWidth="1"/>
    <col min="2568" max="2568" width="7.33203125" style="98" customWidth="1"/>
    <col min="2569" max="2569" width="5.5546875" style="98" customWidth="1"/>
    <col min="2570" max="2570" width="9.6640625" style="98" customWidth="1"/>
    <col min="2571" max="2571" width="10.33203125" style="98" customWidth="1"/>
    <col min="2572" max="2572" width="10.44140625" style="98" customWidth="1"/>
    <col min="2573" max="2573" width="11.6640625" style="98" customWidth="1"/>
    <col min="2574" max="2574" width="10.44140625" style="98" customWidth="1"/>
    <col min="2575" max="2575" width="11.6640625" style="98" customWidth="1"/>
    <col min="2576" max="2576" width="6.6640625" style="98" customWidth="1"/>
    <col min="2577" max="2577" width="9.88671875" style="98" customWidth="1"/>
    <col min="2578" max="2578" width="11.5546875" style="98" customWidth="1"/>
    <col min="2579" max="2579" width="12.109375" style="98" customWidth="1"/>
    <col min="2580" max="2580" width="14.5546875" style="98" customWidth="1"/>
    <col min="2581" max="2581" width="18.6640625" style="98" customWidth="1"/>
    <col min="2582" max="2582" width="15" style="98" customWidth="1"/>
    <col min="2583" max="2584" width="10.44140625" style="98" customWidth="1"/>
    <col min="2585" max="2585" width="10.5546875" style="98" customWidth="1"/>
    <col min="2586" max="2590" width="10" style="98" customWidth="1"/>
    <col min="2591" max="2594" width="11.44140625" style="98"/>
    <col min="2595" max="2595" width="9.44140625" style="98" customWidth="1"/>
    <col min="2596" max="2597" width="11.44140625" style="98"/>
    <col min="2598" max="2598" width="9.109375" style="98" customWidth="1"/>
    <col min="2599" max="2599" width="11.5546875" style="98" customWidth="1"/>
    <col min="2600" max="2600" width="9.6640625" style="98" customWidth="1"/>
    <col min="2601" max="2601" width="11.5546875" style="98" customWidth="1"/>
    <col min="2602" max="2603" width="10.5546875" style="98" customWidth="1"/>
    <col min="2604" max="2605" width="11.44140625" style="98"/>
    <col min="2606" max="2607" width="11" style="98" customWidth="1"/>
    <col min="2608" max="2608" width="9.109375" style="98" customWidth="1"/>
    <col min="2609" max="2609" width="11" style="98" customWidth="1"/>
    <col min="2610" max="2613" width="11.44140625" style="98"/>
    <col min="2614" max="2615" width="11.5546875" style="98" customWidth="1"/>
    <col min="2616" max="2620" width="9.88671875" style="98" customWidth="1"/>
    <col min="2621" max="2621" width="10.44140625" style="98" customWidth="1"/>
    <col min="2622" max="2622" width="10.109375" style="98" customWidth="1"/>
    <col min="2623" max="2623" width="9.109375" style="98" customWidth="1"/>
    <col min="2624" max="2626" width="8.44140625" style="98" customWidth="1"/>
    <col min="2627" max="2627" width="9.6640625" style="98" customWidth="1"/>
    <col min="2628" max="2629" width="9.44140625" style="98" customWidth="1"/>
    <col min="2630" max="2630" width="10.109375" style="98" customWidth="1"/>
    <col min="2631" max="2637" width="9.88671875" style="98" customWidth="1"/>
    <col min="2638" max="2639" width="9.6640625" style="98" customWidth="1"/>
    <col min="2640" max="2642" width="11.44140625" style="98"/>
    <col min="2643" max="2644" width="11.6640625" style="98" customWidth="1"/>
    <col min="2645" max="2645" width="12.33203125" style="98" customWidth="1"/>
    <col min="2646" max="2646" width="14" style="98" customWidth="1"/>
    <col min="2647" max="2647" width="17" style="98" customWidth="1"/>
    <col min="2648" max="2814" width="11.44140625" style="98"/>
    <col min="2815" max="2815" width="15.109375" style="98" customWidth="1"/>
    <col min="2816" max="2816" width="28.5546875" style="98" customWidth="1"/>
    <col min="2817" max="2817" width="9.5546875" style="98" customWidth="1"/>
    <col min="2818" max="2818" width="18.5546875" style="98" customWidth="1"/>
    <col min="2819" max="2819" width="10" style="98" customWidth="1"/>
    <col min="2820" max="2820" width="9.109375" style="98" customWidth="1"/>
    <col min="2821" max="2821" width="6.33203125" style="98" customWidth="1"/>
    <col min="2822" max="2823" width="5.88671875" style="98" customWidth="1"/>
    <col min="2824" max="2824" width="7.33203125" style="98" customWidth="1"/>
    <col min="2825" max="2825" width="5.5546875" style="98" customWidth="1"/>
    <col min="2826" max="2826" width="9.6640625" style="98" customWidth="1"/>
    <col min="2827" max="2827" width="10.33203125" style="98" customWidth="1"/>
    <col min="2828" max="2828" width="10.44140625" style="98" customWidth="1"/>
    <col min="2829" max="2829" width="11.6640625" style="98" customWidth="1"/>
    <col min="2830" max="2830" width="10.44140625" style="98" customWidth="1"/>
    <col min="2831" max="2831" width="11.6640625" style="98" customWidth="1"/>
    <col min="2832" max="2832" width="6.6640625" style="98" customWidth="1"/>
    <col min="2833" max="2833" width="9.88671875" style="98" customWidth="1"/>
    <col min="2834" max="2834" width="11.5546875" style="98" customWidth="1"/>
    <col min="2835" max="2835" width="12.109375" style="98" customWidth="1"/>
    <col min="2836" max="2836" width="14.5546875" style="98" customWidth="1"/>
    <col min="2837" max="2837" width="18.6640625" style="98" customWidth="1"/>
    <col min="2838" max="2838" width="15" style="98" customWidth="1"/>
    <col min="2839" max="2840" width="10.44140625" style="98" customWidth="1"/>
    <col min="2841" max="2841" width="10.5546875" style="98" customWidth="1"/>
    <col min="2842" max="2846" width="10" style="98" customWidth="1"/>
    <col min="2847" max="2850" width="11.44140625" style="98"/>
    <col min="2851" max="2851" width="9.44140625" style="98" customWidth="1"/>
    <col min="2852" max="2853" width="11.44140625" style="98"/>
    <col min="2854" max="2854" width="9.109375" style="98" customWidth="1"/>
    <col min="2855" max="2855" width="11.5546875" style="98" customWidth="1"/>
    <col min="2856" max="2856" width="9.6640625" style="98" customWidth="1"/>
    <col min="2857" max="2857" width="11.5546875" style="98" customWidth="1"/>
    <col min="2858" max="2859" width="10.5546875" style="98" customWidth="1"/>
    <col min="2860" max="2861" width="11.44140625" style="98"/>
    <col min="2862" max="2863" width="11" style="98" customWidth="1"/>
    <col min="2864" max="2864" width="9.109375" style="98" customWidth="1"/>
    <col min="2865" max="2865" width="11" style="98" customWidth="1"/>
    <col min="2866" max="2869" width="11.44140625" style="98"/>
    <col min="2870" max="2871" width="11.5546875" style="98" customWidth="1"/>
    <col min="2872" max="2876" width="9.88671875" style="98" customWidth="1"/>
    <col min="2877" max="2877" width="10.44140625" style="98" customWidth="1"/>
    <col min="2878" max="2878" width="10.109375" style="98" customWidth="1"/>
    <col min="2879" max="2879" width="9.109375" style="98" customWidth="1"/>
    <col min="2880" max="2882" width="8.44140625" style="98" customWidth="1"/>
    <col min="2883" max="2883" width="9.6640625" style="98" customWidth="1"/>
    <col min="2884" max="2885" width="9.44140625" style="98" customWidth="1"/>
    <col min="2886" max="2886" width="10.109375" style="98" customWidth="1"/>
    <col min="2887" max="2893" width="9.88671875" style="98" customWidth="1"/>
    <col min="2894" max="2895" width="9.6640625" style="98" customWidth="1"/>
    <col min="2896" max="2898" width="11.44140625" style="98"/>
    <col min="2899" max="2900" width="11.6640625" style="98" customWidth="1"/>
    <col min="2901" max="2901" width="12.33203125" style="98" customWidth="1"/>
    <col min="2902" max="2902" width="14" style="98" customWidth="1"/>
    <col min="2903" max="2903" width="17" style="98" customWidth="1"/>
    <col min="2904" max="3070" width="11.44140625" style="98"/>
    <col min="3071" max="3071" width="15.109375" style="98" customWidth="1"/>
    <col min="3072" max="3072" width="28.5546875" style="98" customWidth="1"/>
    <col min="3073" max="3073" width="9.5546875" style="98" customWidth="1"/>
    <col min="3074" max="3074" width="18.5546875" style="98" customWidth="1"/>
    <col min="3075" max="3075" width="10" style="98" customWidth="1"/>
    <col min="3076" max="3076" width="9.109375" style="98" customWidth="1"/>
    <col min="3077" max="3077" width="6.33203125" style="98" customWidth="1"/>
    <col min="3078" max="3079" width="5.88671875" style="98" customWidth="1"/>
    <col min="3080" max="3080" width="7.33203125" style="98" customWidth="1"/>
    <col min="3081" max="3081" width="5.5546875" style="98" customWidth="1"/>
    <col min="3082" max="3082" width="9.6640625" style="98" customWidth="1"/>
    <col min="3083" max="3083" width="10.33203125" style="98" customWidth="1"/>
    <col min="3084" max="3084" width="10.44140625" style="98" customWidth="1"/>
    <col min="3085" max="3085" width="11.6640625" style="98" customWidth="1"/>
    <col min="3086" max="3086" width="10.44140625" style="98" customWidth="1"/>
    <col min="3087" max="3087" width="11.6640625" style="98" customWidth="1"/>
    <col min="3088" max="3088" width="6.6640625" style="98" customWidth="1"/>
    <col min="3089" max="3089" width="9.88671875" style="98" customWidth="1"/>
    <col min="3090" max="3090" width="11.5546875" style="98" customWidth="1"/>
    <col min="3091" max="3091" width="12.109375" style="98" customWidth="1"/>
    <col min="3092" max="3092" width="14.5546875" style="98" customWidth="1"/>
    <col min="3093" max="3093" width="18.6640625" style="98" customWidth="1"/>
    <col min="3094" max="3094" width="15" style="98" customWidth="1"/>
    <col min="3095" max="3096" width="10.44140625" style="98" customWidth="1"/>
    <col min="3097" max="3097" width="10.5546875" style="98" customWidth="1"/>
    <col min="3098" max="3102" width="10" style="98" customWidth="1"/>
    <col min="3103" max="3106" width="11.44140625" style="98"/>
    <col min="3107" max="3107" width="9.44140625" style="98" customWidth="1"/>
    <col min="3108" max="3109" width="11.44140625" style="98"/>
    <col min="3110" max="3110" width="9.109375" style="98" customWidth="1"/>
    <col min="3111" max="3111" width="11.5546875" style="98" customWidth="1"/>
    <col min="3112" max="3112" width="9.6640625" style="98" customWidth="1"/>
    <col min="3113" max="3113" width="11.5546875" style="98" customWidth="1"/>
    <col min="3114" max="3115" width="10.5546875" style="98" customWidth="1"/>
    <col min="3116" max="3117" width="11.44140625" style="98"/>
    <col min="3118" max="3119" width="11" style="98" customWidth="1"/>
    <col min="3120" max="3120" width="9.109375" style="98" customWidth="1"/>
    <col min="3121" max="3121" width="11" style="98" customWidth="1"/>
    <col min="3122" max="3125" width="11.44140625" style="98"/>
    <col min="3126" max="3127" width="11.5546875" style="98" customWidth="1"/>
    <col min="3128" max="3132" width="9.88671875" style="98" customWidth="1"/>
    <col min="3133" max="3133" width="10.44140625" style="98" customWidth="1"/>
    <col min="3134" max="3134" width="10.109375" style="98" customWidth="1"/>
    <col min="3135" max="3135" width="9.109375" style="98" customWidth="1"/>
    <col min="3136" max="3138" width="8.44140625" style="98" customWidth="1"/>
    <col min="3139" max="3139" width="9.6640625" style="98" customWidth="1"/>
    <col min="3140" max="3141" width="9.44140625" style="98" customWidth="1"/>
    <col min="3142" max="3142" width="10.109375" style="98" customWidth="1"/>
    <col min="3143" max="3149" width="9.88671875" style="98" customWidth="1"/>
    <col min="3150" max="3151" width="9.6640625" style="98" customWidth="1"/>
    <col min="3152" max="3154" width="11.44140625" style="98"/>
    <col min="3155" max="3156" width="11.6640625" style="98" customWidth="1"/>
    <col min="3157" max="3157" width="12.33203125" style="98" customWidth="1"/>
    <col min="3158" max="3158" width="14" style="98" customWidth="1"/>
    <col min="3159" max="3159" width="17" style="98" customWidth="1"/>
    <col min="3160" max="3326" width="11.44140625" style="98"/>
    <col min="3327" max="3327" width="15.109375" style="98" customWidth="1"/>
    <col min="3328" max="3328" width="28.5546875" style="98" customWidth="1"/>
    <col min="3329" max="3329" width="9.5546875" style="98" customWidth="1"/>
    <col min="3330" max="3330" width="18.5546875" style="98" customWidth="1"/>
    <col min="3331" max="3331" width="10" style="98" customWidth="1"/>
    <col min="3332" max="3332" width="9.109375" style="98" customWidth="1"/>
    <col min="3333" max="3333" width="6.33203125" style="98" customWidth="1"/>
    <col min="3334" max="3335" width="5.88671875" style="98" customWidth="1"/>
    <col min="3336" max="3336" width="7.33203125" style="98" customWidth="1"/>
    <col min="3337" max="3337" width="5.5546875" style="98" customWidth="1"/>
    <col min="3338" max="3338" width="9.6640625" style="98" customWidth="1"/>
    <col min="3339" max="3339" width="10.33203125" style="98" customWidth="1"/>
    <col min="3340" max="3340" width="10.44140625" style="98" customWidth="1"/>
    <col min="3341" max="3341" width="11.6640625" style="98" customWidth="1"/>
    <col min="3342" max="3342" width="10.44140625" style="98" customWidth="1"/>
    <col min="3343" max="3343" width="11.6640625" style="98" customWidth="1"/>
    <col min="3344" max="3344" width="6.6640625" style="98" customWidth="1"/>
    <col min="3345" max="3345" width="9.88671875" style="98" customWidth="1"/>
    <col min="3346" max="3346" width="11.5546875" style="98" customWidth="1"/>
    <col min="3347" max="3347" width="12.109375" style="98" customWidth="1"/>
    <col min="3348" max="3348" width="14.5546875" style="98" customWidth="1"/>
    <col min="3349" max="3349" width="18.6640625" style="98" customWidth="1"/>
    <col min="3350" max="3350" width="15" style="98" customWidth="1"/>
    <col min="3351" max="3352" width="10.44140625" style="98" customWidth="1"/>
    <col min="3353" max="3353" width="10.5546875" style="98" customWidth="1"/>
    <col min="3354" max="3358" width="10" style="98" customWidth="1"/>
    <col min="3359" max="3362" width="11.44140625" style="98"/>
    <col min="3363" max="3363" width="9.44140625" style="98" customWidth="1"/>
    <col min="3364" max="3365" width="11.44140625" style="98"/>
    <col min="3366" max="3366" width="9.109375" style="98" customWidth="1"/>
    <col min="3367" max="3367" width="11.5546875" style="98" customWidth="1"/>
    <col min="3368" max="3368" width="9.6640625" style="98" customWidth="1"/>
    <col min="3369" max="3369" width="11.5546875" style="98" customWidth="1"/>
    <col min="3370" max="3371" width="10.5546875" style="98" customWidth="1"/>
    <col min="3372" max="3373" width="11.44140625" style="98"/>
    <col min="3374" max="3375" width="11" style="98" customWidth="1"/>
    <col min="3376" max="3376" width="9.109375" style="98" customWidth="1"/>
    <col min="3377" max="3377" width="11" style="98" customWidth="1"/>
    <col min="3378" max="3381" width="11.44140625" style="98"/>
    <col min="3382" max="3383" width="11.5546875" style="98" customWidth="1"/>
    <col min="3384" max="3388" width="9.88671875" style="98" customWidth="1"/>
    <col min="3389" max="3389" width="10.44140625" style="98" customWidth="1"/>
    <col min="3390" max="3390" width="10.109375" style="98" customWidth="1"/>
    <col min="3391" max="3391" width="9.109375" style="98" customWidth="1"/>
    <col min="3392" max="3394" width="8.44140625" style="98" customWidth="1"/>
    <col min="3395" max="3395" width="9.6640625" style="98" customWidth="1"/>
    <col min="3396" max="3397" width="9.44140625" style="98" customWidth="1"/>
    <col min="3398" max="3398" width="10.109375" style="98" customWidth="1"/>
    <col min="3399" max="3405" width="9.88671875" style="98" customWidth="1"/>
    <col min="3406" max="3407" width="9.6640625" style="98" customWidth="1"/>
    <col min="3408" max="3410" width="11.44140625" style="98"/>
    <col min="3411" max="3412" width="11.6640625" style="98" customWidth="1"/>
    <col min="3413" max="3413" width="12.33203125" style="98" customWidth="1"/>
    <col min="3414" max="3414" width="14" style="98" customWidth="1"/>
    <col min="3415" max="3415" width="17" style="98" customWidth="1"/>
    <col min="3416" max="3582" width="11.44140625" style="98"/>
    <col min="3583" max="3583" width="15.109375" style="98" customWidth="1"/>
    <col min="3584" max="3584" width="28.5546875" style="98" customWidth="1"/>
    <col min="3585" max="3585" width="9.5546875" style="98" customWidth="1"/>
    <col min="3586" max="3586" width="18.5546875" style="98" customWidth="1"/>
    <col min="3587" max="3587" width="10" style="98" customWidth="1"/>
    <col min="3588" max="3588" width="9.109375" style="98" customWidth="1"/>
    <col min="3589" max="3589" width="6.33203125" style="98" customWidth="1"/>
    <col min="3590" max="3591" width="5.88671875" style="98" customWidth="1"/>
    <col min="3592" max="3592" width="7.33203125" style="98" customWidth="1"/>
    <col min="3593" max="3593" width="5.5546875" style="98" customWidth="1"/>
    <col min="3594" max="3594" width="9.6640625" style="98" customWidth="1"/>
    <col min="3595" max="3595" width="10.33203125" style="98" customWidth="1"/>
    <col min="3596" max="3596" width="10.44140625" style="98" customWidth="1"/>
    <col min="3597" max="3597" width="11.6640625" style="98" customWidth="1"/>
    <col min="3598" max="3598" width="10.44140625" style="98" customWidth="1"/>
    <col min="3599" max="3599" width="11.6640625" style="98" customWidth="1"/>
    <col min="3600" max="3600" width="6.6640625" style="98" customWidth="1"/>
    <col min="3601" max="3601" width="9.88671875" style="98" customWidth="1"/>
    <col min="3602" max="3602" width="11.5546875" style="98" customWidth="1"/>
    <col min="3603" max="3603" width="12.109375" style="98" customWidth="1"/>
    <col min="3604" max="3604" width="14.5546875" style="98" customWidth="1"/>
    <col min="3605" max="3605" width="18.6640625" style="98" customWidth="1"/>
    <col min="3606" max="3606" width="15" style="98" customWidth="1"/>
    <col min="3607" max="3608" width="10.44140625" style="98" customWidth="1"/>
    <col min="3609" max="3609" width="10.5546875" style="98" customWidth="1"/>
    <col min="3610" max="3614" width="10" style="98" customWidth="1"/>
    <col min="3615" max="3618" width="11.44140625" style="98"/>
    <col min="3619" max="3619" width="9.44140625" style="98" customWidth="1"/>
    <col min="3620" max="3621" width="11.44140625" style="98"/>
    <col min="3622" max="3622" width="9.109375" style="98" customWidth="1"/>
    <col min="3623" max="3623" width="11.5546875" style="98" customWidth="1"/>
    <col min="3624" max="3624" width="9.6640625" style="98" customWidth="1"/>
    <col min="3625" max="3625" width="11.5546875" style="98" customWidth="1"/>
    <col min="3626" max="3627" width="10.5546875" style="98" customWidth="1"/>
    <col min="3628" max="3629" width="11.44140625" style="98"/>
    <col min="3630" max="3631" width="11" style="98" customWidth="1"/>
    <col min="3632" max="3632" width="9.109375" style="98" customWidth="1"/>
    <col min="3633" max="3633" width="11" style="98" customWidth="1"/>
    <col min="3634" max="3637" width="11.44140625" style="98"/>
    <col min="3638" max="3639" width="11.5546875" style="98" customWidth="1"/>
    <col min="3640" max="3644" width="9.88671875" style="98" customWidth="1"/>
    <col min="3645" max="3645" width="10.44140625" style="98" customWidth="1"/>
    <col min="3646" max="3646" width="10.109375" style="98" customWidth="1"/>
    <col min="3647" max="3647" width="9.109375" style="98" customWidth="1"/>
    <col min="3648" max="3650" width="8.44140625" style="98" customWidth="1"/>
    <col min="3651" max="3651" width="9.6640625" style="98" customWidth="1"/>
    <col min="3652" max="3653" width="9.44140625" style="98" customWidth="1"/>
    <col min="3654" max="3654" width="10.109375" style="98" customWidth="1"/>
    <col min="3655" max="3661" width="9.88671875" style="98" customWidth="1"/>
    <col min="3662" max="3663" width="9.6640625" style="98" customWidth="1"/>
    <col min="3664" max="3666" width="11.44140625" style="98"/>
    <col min="3667" max="3668" width="11.6640625" style="98" customWidth="1"/>
    <col min="3669" max="3669" width="12.33203125" style="98" customWidth="1"/>
    <col min="3670" max="3670" width="14" style="98" customWidth="1"/>
    <col min="3671" max="3671" width="17" style="98" customWidth="1"/>
    <col min="3672" max="3838" width="11.44140625" style="98"/>
    <col min="3839" max="3839" width="15.109375" style="98" customWidth="1"/>
    <col min="3840" max="3840" width="28.5546875" style="98" customWidth="1"/>
    <col min="3841" max="3841" width="9.5546875" style="98" customWidth="1"/>
    <col min="3842" max="3842" width="18.5546875" style="98" customWidth="1"/>
    <col min="3843" max="3843" width="10" style="98" customWidth="1"/>
    <col min="3844" max="3844" width="9.109375" style="98" customWidth="1"/>
    <col min="3845" max="3845" width="6.33203125" style="98" customWidth="1"/>
    <col min="3846" max="3847" width="5.88671875" style="98" customWidth="1"/>
    <col min="3848" max="3848" width="7.33203125" style="98" customWidth="1"/>
    <col min="3849" max="3849" width="5.5546875" style="98" customWidth="1"/>
    <col min="3850" max="3850" width="9.6640625" style="98" customWidth="1"/>
    <col min="3851" max="3851" width="10.33203125" style="98" customWidth="1"/>
    <col min="3852" max="3852" width="10.44140625" style="98" customWidth="1"/>
    <col min="3853" max="3853" width="11.6640625" style="98" customWidth="1"/>
    <col min="3854" max="3854" width="10.44140625" style="98" customWidth="1"/>
    <col min="3855" max="3855" width="11.6640625" style="98" customWidth="1"/>
    <col min="3856" max="3856" width="6.6640625" style="98" customWidth="1"/>
    <col min="3857" max="3857" width="9.88671875" style="98" customWidth="1"/>
    <col min="3858" max="3858" width="11.5546875" style="98" customWidth="1"/>
    <col min="3859" max="3859" width="12.109375" style="98" customWidth="1"/>
    <col min="3860" max="3860" width="14.5546875" style="98" customWidth="1"/>
    <col min="3861" max="3861" width="18.6640625" style="98" customWidth="1"/>
    <col min="3862" max="3862" width="15" style="98" customWidth="1"/>
    <col min="3863" max="3864" width="10.44140625" style="98" customWidth="1"/>
    <col min="3865" max="3865" width="10.5546875" style="98" customWidth="1"/>
    <col min="3866" max="3870" width="10" style="98" customWidth="1"/>
    <col min="3871" max="3874" width="11.44140625" style="98"/>
    <col min="3875" max="3875" width="9.44140625" style="98" customWidth="1"/>
    <col min="3876" max="3877" width="11.44140625" style="98"/>
    <col min="3878" max="3878" width="9.109375" style="98" customWidth="1"/>
    <col min="3879" max="3879" width="11.5546875" style="98" customWidth="1"/>
    <col min="3880" max="3880" width="9.6640625" style="98" customWidth="1"/>
    <col min="3881" max="3881" width="11.5546875" style="98" customWidth="1"/>
    <col min="3882" max="3883" width="10.5546875" style="98" customWidth="1"/>
    <col min="3884" max="3885" width="11.44140625" style="98"/>
    <col min="3886" max="3887" width="11" style="98" customWidth="1"/>
    <col min="3888" max="3888" width="9.109375" style="98" customWidth="1"/>
    <col min="3889" max="3889" width="11" style="98" customWidth="1"/>
    <col min="3890" max="3893" width="11.44140625" style="98"/>
    <col min="3894" max="3895" width="11.5546875" style="98" customWidth="1"/>
    <col min="3896" max="3900" width="9.88671875" style="98" customWidth="1"/>
    <col min="3901" max="3901" width="10.44140625" style="98" customWidth="1"/>
    <col min="3902" max="3902" width="10.109375" style="98" customWidth="1"/>
    <col min="3903" max="3903" width="9.109375" style="98" customWidth="1"/>
    <col min="3904" max="3906" width="8.44140625" style="98" customWidth="1"/>
    <col min="3907" max="3907" width="9.6640625" style="98" customWidth="1"/>
    <col min="3908" max="3909" width="9.44140625" style="98" customWidth="1"/>
    <col min="3910" max="3910" width="10.109375" style="98" customWidth="1"/>
    <col min="3911" max="3917" width="9.88671875" style="98" customWidth="1"/>
    <col min="3918" max="3919" width="9.6640625" style="98" customWidth="1"/>
    <col min="3920" max="3922" width="11.44140625" style="98"/>
    <col min="3923" max="3924" width="11.6640625" style="98" customWidth="1"/>
    <col min="3925" max="3925" width="12.33203125" style="98" customWidth="1"/>
    <col min="3926" max="3926" width="14" style="98" customWidth="1"/>
    <col min="3927" max="3927" width="17" style="98" customWidth="1"/>
    <col min="3928" max="4094" width="11.44140625" style="98"/>
    <col min="4095" max="4095" width="15.109375" style="98" customWidth="1"/>
    <col min="4096" max="4096" width="28.5546875" style="98" customWidth="1"/>
    <col min="4097" max="4097" width="9.5546875" style="98" customWidth="1"/>
    <col min="4098" max="4098" width="18.5546875" style="98" customWidth="1"/>
    <col min="4099" max="4099" width="10" style="98" customWidth="1"/>
    <col min="4100" max="4100" width="9.109375" style="98" customWidth="1"/>
    <col min="4101" max="4101" width="6.33203125" style="98" customWidth="1"/>
    <col min="4102" max="4103" width="5.88671875" style="98" customWidth="1"/>
    <col min="4104" max="4104" width="7.33203125" style="98" customWidth="1"/>
    <col min="4105" max="4105" width="5.5546875" style="98" customWidth="1"/>
    <col min="4106" max="4106" width="9.6640625" style="98" customWidth="1"/>
    <col min="4107" max="4107" width="10.33203125" style="98" customWidth="1"/>
    <col min="4108" max="4108" width="10.44140625" style="98" customWidth="1"/>
    <col min="4109" max="4109" width="11.6640625" style="98" customWidth="1"/>
    <col min="4110" max="4110" width="10.44140625" style="98" customWidth="1"/>
    <col min="4111" max="4111" width="11.6640625" style="98" customWidth="1"/>
    <col min="4112" max="4112" width="6.6640625" style="98" customWidth="1"/>
    <col min="4113" max="4113" width="9.88671875" style="98" customWidth="1"/>
    <col min="4114" max="4114" width="11.5546875" style="98" customWidth="1"/>
    <col min="4115" max="4115" width="12.109375" style="98" customWidth="1"/>
    <col min="4116" max="4116" width="14.5546875" style="98" customWidth="1"/>
    <col min="4117" max="4117" width="18.6640625" style="98" customWidth="1"/>
    <col min="4118" max="4118" width="15" style="98" customWidth="1"/>
    <col min="4119" max="4120" width="10.44140625" style="98" customWidth="1"/>
    <col min="4121" max="4121" width="10.5546875" style="98" customWidth="1"/>
    <col min="4122" max="4126" width="10" style="98" customWidth="1"/>
    <col min="4127" max="4130" width="11.44140625" style="98"/>
    <col min="4131" max="4131" width="9.44140625" style="98" customWidth="1"/>
    <col min="4132" max="4133" width="11.44140625" style="98"/>
    <col min="4134" max="4134" width="9.109375" style="98" customWidth="1"/>
    <col min="4135" max="4135" width="11.5546875" style="98" customWidth="1"/>
    <col min="4136" max="4136" width="9.6640625" style="98" customWidth="1"/>
    <col min="4137" max="4137" width="11.5546875" style="98" customWidth="1"/>
    <col min="4138" max="4139" width="10.5546875" style="98" customWidth="1"/>
    <col min="4140" max="4141" width="11.44140625" style="98"/>
    <col min="4142" max="4143" width="11" style="98" customWidth="1"/>
    <col min="4144" max="4144" width="9.109375" style="98" customWidth="1"/>
    <col min="4145" max="4145" width="11" style="98" customWidth="1"/>
    <col min="4146" max="4149" width="11.44140625" style="98"/>
    <col min="4150" max="4151" width="11.5546875" style="98" customWidth="1"/>
    <col min="4152" max="4156" width="9.88671875" style="98" customWidth="1"/>
    <col min="4157" max="4157" width="10.44140625" style="98" customWidth="1"/>
    <col min="4158" max="4158" width="10.109375" style="98" customWidth="1"/>
    <col min="4159" max="4159" width="9.109375" style="98" customWidth="1"/>
    <col min="4160" max="4162" width="8.44140625" style="98" customWidth="1"/>
    <col min="4163" max="4163" width="9.6640625" style="98" customWidth="1"/>
    <col min="4164" max="4165" width="9.44140625" style="98" customWidth="1"/>
    <col min="4166" max="4166" width="10.109375" style="98" customWidth="1"/>
    <col min="4167" max="4173" width="9.88671875" style="98" customWidth="1"/>
    <col min="4174" max="4175" width="9.6640625" style="98" customWidth="1"/>
    <col min="4176" max="4178" width="11.44140625" style="98"/>
    <col min="4179" max="4180" width="11.6640625" style="98" customWidth="1"/>
    <col min="4181" max="4181" width="12.33203125" style="98" customWidth="1"/>
    <col min="4182" max="4182" width="14" style="98" customWidth="1"/>
    <col min="4183" max="4183" width="17" style="98" customWidth="1"/>
    <col min="4184" max="4350" width="11.44140625" style="98"/>
    <col min="4351" max="4351" width="15.109375" style="98" customWidth="1"/>
    <col min="4352" max="4352" width="28.5546875" style="98" customWidth="1"/>
    <col min="4353" max="4353" width="9.5546875" style="98" customWidth="1"/>
    <col min="4354" max="4354" width="18.5546875" style="98" customWidth="1"/>
    <col min="4355" max="4355" width="10" style="98" customWidth="1"/>
    <col min="4356" max="4356" width="9.109375" style="98" customWidth="1"/>
    <col min="4357" max="4357" width="6.33203125" style="98" customWidth="1"/>
    <col min="4358" max="4359" width="5.88671875" style="98" customWidth="1"/>
    <col min="4360" max="4360" width="7.33203125" style="98" customWidth="1"/>
    <col min="4361" max="4361" width="5.5546875" style="98" customWidth="1"/>
    <col min="4362" max="4362" width="9.6640625" style="98" customWidth="1"/>
    <col min="4363" max="4363" width="10.33203125" style="98" customWidth="1"/>
    <col min="4364" max="4364" width="10.44140625" style="98" customWidth="1"/>
    <col min="4365" max="4365" width="11.6640625" style="98" customWidth="1"/>
    <col min="4366" max="4366" width="10.44140625" style="98" customWidth="1"/>
    <col min="4367" max="4367" width="11.6640625" style="98" customWidth="1"/>
    <col min="4368" max="4368" width="6.6640625" style="98" customWidth="1"/>
    <col min="4369" max="4369" width="9.88671875" style="98" customWidth="1"/>
    <col min="4370" max="4370" width="11.5546875" style="98" customWidth="1"/>
    <col min="4371" max="4371" width="12.109375" style="98" customWidth="1"/>
    <col min="4372" max="4372" width="14.5546875" style="98" customWidth="1"/>
    <col min="4373" max="4373" width="18.6640625" style="98" customWidth="1"/>
    <col min="4374" max="4374" width="15" style="98" customWidth="1"/>
    <col min="4375" max="4376" width="10.44140625" style="98" customWidth="1"/>
    <col min="4377" max="4377" width="10.5546875" style="98" customWidth="1"/>
    <col min="4378" max="4382" width="10" style="98" customWidth="1"/>
    <col min="4383" max="4386" width="11.44140625" style="98"/>
    <col min="4387" max="4387" width="9.44140625" style="98" customWidth="1"/>
    <col min="4388" max="4389" width="11.44140625" style="98"/>
    <col min="4390" max="4390" width="9.109375" style="98" customWidth="1"/>
    <col min="4391" max="4391" width="11.5546875" style="98" customWidth="1"/>
    <col min="4392" max="4392" width="9.6640625" style="98" customWidth="1"/>
    <col min="4393" max="4393" width="11.5546875" style="98" customWidth="1"/>
    <col min="4394" max="4395" width="10.5546875" style="98" customWidth="1"/>
    <col min="4396" max="4397" width="11.44140625" style="98"/>
    <col min="4398" max="4399" width="11" style="98" customWidth="1"/>
    <col min="4400" max="4400" width="9.109375" style="98" customWidth="1"/>
    <col min="4401" max="4401" width="11" style="98" customWidth="1"/>
    <col min="4402" max="4405" width="11.44140625" style="98"/>
    <col min="4406" max="4407" width="11.5546875" style="98" customWidth="1"/>
    <col min="4408" max="4412" width="9.88671875" style="98" customWidth="1"/>
    <col min="4413" max="4413" width="10.44140625" style="98" customWidth="1"/>
    <col min="4414" max="4414" width="10.109375" style="98" customWidth="1"/>
    <col min="4415" max="4415" width="9.109375" style="98" customWidth="1"/>
    <col min="4416" max="4418" width="8.44140625" style="98" customWidth="1"/>
    <col min="4419" max="4419" width="9.6640625" style="98" customWidth="1"/>
    <col min="4420" max="4421" width="9.44140625" style="98" customWidth="1"/>
    <col min="4422" max="4422" width="10.109375" style="98" customWidth="1"/>
    <col min="4423" max="4429" width="9.88671875" style="98" customWidth="1"/>
    <col min="4430" max="4431" width="9.6640625" style="98" customWidth="1"/>
    <col min="4432" max="4434" width="11.44140625" style="98"/>
    <col min="4435" max="4436" width="11.6640625" style="98" customWidth="1"/>
    <col min="4437" max="4437" width="12.33203125" style="98" customWidth="1"/>
    <col min="4438" max="4438" width="14" style="98" customWidth="1"/>
    <col min="4439" max="4439" width="17" style="98" customWidth="1"/>
    <col min="4440" max="4606" width="11.44140625" style="98"/>
    <col min="4607" max="4607" width="15.109375" style="98" customWidth="1"/>
    <col min="4608" max="4608" width="28.5546875" style="98" customWidth="1"/>
    <col min="4609" max="4609" width="9.5546875" style="98" customWidth="1"/>
    <col min="4610" max="4610" width="18.5546875" style="98" customWidth="1"/>
    <col min="4611" max="4611" width="10" style="98" customWidth="1"/>
    <col min="4612" max="4612" width="9.109375" style="98" customWidth="1"/>
    <col min="4613" max="4613" width="6.33203125" style="98" customWidth="1"/>
    <col min="4614" max="4615" width="5.88671875" style="98" customWidth="1"/>
    <col min="4616" max="4616" width="7.33203125" style="98" customWidth="1"/>
    <col min="4617" max="4617" width="5.5546875" style="98" customWidth="1"/>
    <col min="4618" max="4618" width="9.6640625" style="98" customWidth="1"/>
    <col min="4619" max="4619" width="10.33203125" style="98" customWidth="1"/>
    <col min="4620" max="4620" width="10.44140625" style="98" customWidth="1"/>
    <col min="4621" max="4621" width="11.6640625" style="98" customWidth="1"/>
    <col min="4622" max="4622" width="10.44140625" style="98" customWidth="1"/>
    <col min="4623" max="4623" width="11.6640625" style="98" customWidth="1"/>
    <col min="4624" max="4624" width="6.6640625" style="98" customWidth="1"/>
    <col min="4625" max="4625" width="9.88671875" style="98" customWidth="1"/>
    <col min="4626" max="4626" width="11.5546875" style="98" customWidth="1"/>
    <col min="4627" max="4627" width="12.109375" style="98" customWidth="1"/>
    <col min="4628" max="4628" width="14.5546875" style="98" customWidth="1"/>
    <col min="4629" max="4629" width="18.6640625" style="98" customWidth="1"/>
    <col min="4630" max="4630" width="15" style="98" customWidth="1"/>
    <col min="4631" max="4632" width="10.44140625" style="98" customWidth="1"/>
    <col min="4633" max="4633" width="10.5546875" style="98" customWidth="1"/>
    <col min="4634" max="4638" width="10" style="98" customWidth="1"/>
    <col min="4639" max="4642" width="11.44140625" style="98"/>
    <col min="4643" max="4643" width="9.44140625" style="98" customWidth="1"/>
    <col min="4644" max="4645" width="11.44140625" style="98"/>
    <col min="4646" max="4646" width="9.109375" style="98" customWidth="1"/>
    <col min="4647" max="4647" width="11.5546875" style="98" customWidth="1"/>
    <col min="4648" max="4648" width="9.6640625" style="98" customWidth="1"/>
    <col min="4649" max="4649" width="11.5546875" style="98" customWidth="1"/>
    <col min="4650" max="4651" width="10.5546875" style="98" customWidth="1"/>
    <col min="4652" max="4653" width="11.44140625" style="98"/>
    <col min="4654" max="4655" width="11" style="98" customWidth="1"/>
    <col min="4656" max="4656" width="9.109375" style="98" customWidth="1"/>
    <col min="4657" max="4657" width="11" style="98" customWidth="1"/>
    <col min="4658" max="4661" width="11.44140625" style="98"/>
    <col min="4662" max="4663" width="11.5546875" style="98" customWidth="1"/>
    <col min="4664" max="4668" width="9.88671875" style="98" customWidth="1"/>
    <col min="4669" max="4669" width="10.44140625" style="98" customWidth="1"/>
    <col min="4670" max="4670" width="10.109375" style="98" customWidth="1"/>
    <col min="4671" max="4671" width="9.109375" style="98" customWidth="1"/>
    <col min="4672" max="4674" width="8.44140625" style="98" customWidth="1"/>
    <col min="4675" max="4675" width="9.6640625" style="98" customWidth="1"/>
    <col min="4676" max="4677" width="9.44140625" style="98" customWidth="1"/>
    <col min="4678" max="4678" width="10.109375" style="98" customWidth="1"/>
    <col min="4679" max="4685" width="9.88671875" style="98" customWidth="1"/>
    <col min="4686" max="4687" width="9.6640625" style="98" customWidth="1"/>
    <col min="4688" max="4690" width="11.44140625" style="98"/>
    <col min="4691" max="4692" width="11.6640625" style="98" customWidth="1"/>
    <col min="4693" max="4693" width="12.33203125" style="98" customWidth="1"/>
    <col min="4694" max="4694" width="14" style="98" customWidth="1"/>
    <col min="4695" max="4695" width="17" style="98" customWidth="1"/>
    <col min="4696" max="4862" width="11.44140625" style="98"/>
    <col min="4863" max="4863" width="15.109375" style="98" customWidth="1"/>
    <col min="4864" max="4864" width="28.5546875" style="98" customWidth="1"/>
    <col min="4865" max="4865" width="9.5546875" style="98" customWidth="1"/>
    <col min="4866" max="4866" width="18.5546875" style="98" customWidth="1"/>
    <col min="4867" max="4867" width="10" style="98" customWidth="1"/>
    <col min="4868" max="4868" width="9.109375" style="98" customWidth="1"/>
    <col min="4869" max="4869" width="6.33203125" style="98" customWidth="1"/>
    <col min="4870" max="4871" width="5.88671875" style="98" customWidth="1"/>
    <col min="4872" max="4872" width="7.33203125" style="98" customWidth="1"/>
    <col min="4873" max="4873" width="5.5546875" style="98" customWidth="1"/>
    <col min="4874" max="4874" width="9.6640625" style="98" customWidth="1"/>
    <col min="4875" max="4875" width="10.33203125" style="98" customWidth="1"/>
    <col min="4876" max="4876" width="10.44140625" style="98" customWidth="1"/>
    <col min="4877" max="4877" width="11.6640625" style="98" customWidth="1"/>
    <col min="4878" max="4878" width="10.44140625" style="98" customWidth="1"/>
    <col min="4879" max="4879" width="11.6640625" style="98" customWidth="1"/>
    <col min="4880" max="4880" width="6.6640625" style="98" customWidth="1"/>
    <col min="4881" max="4881" width="9.88671875" style="98" customWidth="1"/>
    <col min="4882" max="4882" width="11.5546875" style="98" customWidth="1"/>
    <col min="4883" max="4883" width="12.109375" style="98" customWidth="1"/>
    <col min="4884" max="4884" width="14.5546875" style="98" customWidth="1"/>
    <col min="4885" max="4885" width="18.6640625" style="98" customWidth="1"/>
    <col min="4886" max="4886" width="15" style="98" customWidth="1"/>
    <col min="4887" max="4888" width="10.44140625" style="98" customWidth="1"/>
    <col min="4889" max="4889" width="10.5546875" style="98" customWidth="1"/>
    <col min="4890" max="4894" width="10" style="98" customWidth="1"/>
    <col min="4895" max="4898" width="11.44140625" style="98"/>
    <col min="4899" max="4899" width="9.44140625" style="98" customWidth="1"/>
    <col min="4900" max="4901" width="11.44140625" style="98"/>
    <col min="4902" max="4902" width="9.109375" style="98" customWidth="1"/>
    <col min="4903" max="4903" width="11.5546875" style="98" customWidth="1"/>
    <col min="4904" max="4904" width="9.6640625" style="98" customWidth="1"/>
    <col min="4905" max="4905" width="11.5546875" style="98" customWidth="1"/>
    <col min="4906" max="4907" width="10.5546875" style="98" customWidth="1"/>
    <col min="4908" max="4909" width="11.44140625" style="98"/>
    <col min="4910" max="4911" width="11" style="98" customWidth="1"/>
    <col min="4912" max="4912" width="9.109375" style="98" customWidth="1"/>
    <col min="4913" max="4913" width="11" style="98" customWidth="1"/>
    <col min="4914" max="4917" width="11.44140625" style="98"/>
    <col min="4918" max="4919" width="11.5546875" style="98" customWidth="1"/>
    <col min="4920" max="4924" width="9.88671875" style="98" customWidth="1"/>
    <col min="4925" max="4925" width="10.44140625" style="98" customWidth="1"/>
    <col min="4926" max="4926" width="10.109375" style="98" customWidth="1"/>
    <col min="4927" max="4927" width="9.109375" style="98" customWidth="1"/>
    <col min="4928" max="4930" width="8.44140625" style="98" customWidth="1"/>
    <col min="4931" max="4931" width="9.6640625" style="98" customWidth="1"/>
    <col min="4932" max="4933" width="9.44140625" style="98" customWidth="1"/>
    <col min="4934" max="4934" width="10.109375" style="98" customWidth="1"/>
    <col min="4935" max="4941" width="9.88671875" style="98" customWidth="1"/>
    <col min="4942" max="4943" width="9.6640625" style="98" customWidth="1"/>
    <col min="4944" max="4946" width="11.44140625" style="98"/>
    <col min="4947" max="4948" width="11.6640625" style="98" customWidth="1"/>
    <col min="4949" max="4949" width="12.33203125" style="98" customWidth="1"/>
    <col min="4950" max="4950" width="14" style="98" customWidth="1"/>
    <col min="4951" max="4951" width="17" style="98" customWidth="1"/>
    <col min="4952" max="5118" width="11.44140625" style="98"/>
    <col min="5119" max="5119" width="15.109375" style="98" customWidth="1"/>
    <col min="5120" max="5120" width="28.5546875" style="98" customWidth="1"/>
    <col min="5121" max="5121" width="9.5546875" style="98" customWidth="1"/>
    <col min="5122" max="5122" width="18.5546875" style="98" customWidth="1"/>
    <col min="5123" max="5123" width="10" style="98" customWidth="1"/>
    <col min="5124" max="5124" width="9.109375" style="98" customWidth="1"/>
    <col min="5125" max="5125" width="6.33203125" style="98" customWidth="1"/>
    <col min="5126" max="5127" width="5.88671875" style="98" customWidth="1"/>
    <col min="5128" max="5128" width="7.33203125" style="98" customWidth="1"/>
    <col min="5129" max="5129" width="5.5546875" style="98" customWidth="1"/>
    <col min="5130" max="5130" width="9.6640625" style="98" customWidth="1"/>
    <col min="5131" max="5131" width="10.33203125" style="98" customWidth="1"/>
    <col min="5132" max="5132" width="10.44140625" style="98" customWidth="1"/>
    <col min="5133" max="5133" width="11.6640625" style="98" customWidth="1"/>
    <col min="5134" max="5134" width="10.44140625" style="98" customWidth="1"/>
    <col min="5135" max="5135" width="11.6640625" style="98" customWidth="1"/>
    <col min="5136" max="5136" width="6.6640625" style="98" customWidth="1"/>
    <col min="5137" max="5137" width="9.88671875" style="98" customWidth="1"/>
    <col min="5138" max="5138" width="11.5546875" style="98" customWidth="1"/>
    <col min="5139" max="5139" width="12.109375" style="98" customWidth="1"/>
    <col min="5140" max="5140" width="14.5546875" style="98" customWidth="1"/>
    <col min="5141" max="5141" width="18.6640625" style="98" customWidth="1"/>
    <col min="5142" max="5142" width="15" style="98" customWidth="1"/>
    <col min="5143" max="5144" width="10.44140625" style="98" customWidth="1"/>
    <col min="5145" max="5145" width="10.5546875" style="98" customWidth="1"/>
    <col min="5146" max="5150" width="10" style="98" customWidth="1"/>
    <col min="5151" max="5154" width="11.44140625" style="98"/>
    <col min="5155" max="5155" width="9.44140625" style="98" customWidth="1"/>
    <col min="5156" max="5157" width="11.44140625" style="98"/>
    <col min="5158" max="5158" width="9.109375" style="98" customWidth="1"/>
    <col min="5159" max="5159" width="11.5546875" style="98" customWidth="1"/>
    <col min="5160" max="5160" width="9.6640625" style="98" customWidth="1"/>
    <col min="5161" max="5161" width="11.5546875" style="98" customWidth="1"/>
    <col min="5162" max="5163" width="10.5546875" style="98" customWidth="1"/>
    <col min="5164" max="5165" width="11.44140625" style="98"/>
    <col min="5166" max="5167" width="11" style="98" customWidth="1"/>
    <col min="5168" max="5168" width="9.109375" style="98" customWidth="1"/>
    <col min="5169" max="5169" width="11" style="98" customWidth="1"/>
    <col min="5170" max="5173" width="11.44140625" style="98"/>
    <col min="5174" max="5175" width="11.5546875" style="98" customWidth="1"/>
    <col min="5176" max="5180" width="9.88671875" style="98" customWidth="1"/>
    <col min="5181" max="5181" width="10.44140625" style="98" customWidth="1"/>
    <col min="5182" max="5182" width="10.109375" style="98" customWidth="1"/>
    <col min="5183" max="5183" width="9.109375" style="98" customWidth="1"/>
    <col min="5184" max="5186" width="8.44140625" style="98" customWidth="1"/>
    <col min="5187" max="5187" width="9.6640625" style="98" customWidth="1"/>
    <col min="5188" max="5189" width="9.44140625" style="98" customWidth="1"/>
    <col min="5190" max="5190" width="10.109375" style="98" customWidth="1"/>
    <col min="5191" max="5197" width="9.88671875" style="98" customWidth="1"/>
    <col min="5198" max="5199" width="9.6640625" style="98" customWidth="1"/>
    <col min="5200" max="5202" width="11.44140625" style="98"/>
    <col min="5203" max="5204" width="11.6640625" style="98" customWidth="1"/>
    <col min="5205" max="5205" width="12.33203125" style="98" customWidth="1"/>
    <col min="5206" max="5206" width="14" style="98" customWidth="1"/>
    <col min="5207" max="5207" width="17" style="98" customWidth="1"/>
    <col min="5208" max="5374" width="11.44140625" style="98"/>
    <col min="5375" max="5375" width="15.109375" style="98" customWidth="1"/>
    <col min="5376" max="5376" width="28.5546875" style="98" customWidth="1"/>
    <col min="5377" max="5377" width="9.5546875" style="98" customWidth="1"/>
    <col min="5378" max="5378" width="18.5546875" style="98" customWidth="1"/>
    <col min="5379" max="5379" width="10" style="98" customWidth="1"/>
    <col min="5380" max="5380" width="9.109375" style="98" customWidth="1"/>
    <col min="5381" max="5381" width="6.33203125" style="98" customWidth="1"/>
    <col min="5382" max="5383" width="5.88671875" style="98" customWidth="1"/>
    <col min="5384" max="5384" width="7.33203125" style="98" customWidth="1"/>
    <col min="5385" max="5385" width="5.5546875" style="98" customWidth="1"/>
    <col min="5386" max="5386" width="9.6640625" style="98" customWidth="1"/>
    <col min="5387" max="5387" width="10.33203125" style="98" customWidth="1"/>
    <col min="5388" max="5388" width="10.44140625" style="98" customWidth="1"/>
    <col min="5389" max="5389" width="11.6640625" style="98" customWidth="1"/>
    <col min="5390" max="5390" width="10.44140625" style="98" customWidth="1"/>
    <col min="5391" max="5391" width="11.6640625" style="98" customWidth="1"/>
    <col min="5392" max="5392" width="6.6640625" style="98" customWidth="1"/>
    <col min="5393" max="5393" width="9.88671875" style="98" customWidth="1"/>
    <col min="5394" max="5394" width="11.5546875" style="98" customWidth="1"/>
    <col min="5395" max="5395" width="12.109375" style="98" customWidth="1"/>
    <col min="5396" max="5396" width="14.5546875" style="98" customWidth="1"/>
    <col min="5397" max="5397" width="18.6640625" style="98" customWidth="1"/>
    <col min="5398" max="5398" width="15" style="98" customWidth="1"/>
    <col min="5399" max="5400" width="10.44140625" style="98" customWidth="1"/>
    <col min="5401" max="5401" width="10.5546875" style="98" customWidth="1"/>
    <col min="5402" max="5406" width="10" style="98" customWidth="1"/>
    <col min="5407" max="5410" width="11.44140625" style="98"/>
    <col min="5411" max="5411" width="9.44140625" style="98" customWidth="1"/>
    <col min="5412" max="5413" width="11.44140625" style="98"/>
    <col min="5414" max="5414" width="9.109375" style="98" customWidth="1"/>
    <col min="5415" max="5415" width="11.5546875" style="98" customWidth="1"/>
    <col min="5416" max="5416" width="9.6640625" style="98" customWidth="1"/>
    <col min="5417" max="5417" width="11.5546875" style="98" customWidth="1"/>
    <col min="5418" max="5419" width="10.5546875" style="98" customWidth="1"/>
    <col min="5420" max="5421" width="11.44140625" style="98"/>
    <col min="5422" max="5423" width="11" style="98" customWidth="1"/>
    <col min="5424" max="5424" width="9.109375" style="98" customWidth="1"/>
    <col min="5425" max="5425" width="11" style="98" customWidth="1"/>
    <col min="5426" max="5429" width="11.44140625" style="98"/>
    <col min="5430" max="5431" width="11.5546875" style="98" customWidth="1"/>
    <col min="5432" max="5436" width="9.88671875" style="98" customWidth="1"/>
    <col min="5437" max="5437" width="10.44140625" style="98" customWidth="1"/>
    <col min="5438" max="5438" width="10.109375" style="98" customWidth="1"/>
    <col min="5439" max="5439" width="9.109375" style="98" customWidth="1"/>
    <col min="5440" max="5442" width="8.44140625" style="98" customWidth="1"/>
    <col min="5443" max="5443" width="9.6640625" style="98" customWidth="1"/>
    <col min="5444" max="5445" width="9.44140625" style="98" customWidth="1"/>
    <col min="5446" max="5446" width="10.109375" style="98" customWidth="1"/>
    <col min="5447" max="5453" width="9.88671875" style="98" customWidth="1"/>
    <col min="5454" max="5455" width="9.6640625" style="98" customWidth="1"/>
    <col min="5456" max="5458" width="11.44140625" style="98"/>
    <col min="5459" max="5460" width="11.6640625" style="98" customWidth="1"/>
    <col min="5461" max="5461" width="12.33203125" style="98" customWidth="1"/>
    <col min="5462" max="5462" width="14" style="98" customWidth="1"/>
    <col min="5463" max="5463" width="17" style="98" customWidth="1"/>
    <col min="5464" max="5630" width="11.44140625" style="98"/>
    <col min="5631" max="5631" width="15.109375" style="98" customWidth="1"/>
    <col min="5632" max="5632" width="28.5546875" style="98" customWidth="1"/>
    <col min="5633" max="5633" width="9.5546875" style="98" customWidth="1"/>
    <col min="5634" max="5634" width="18.5546875" style="98" customWidth="1"/>
    <col min="5635" max="5635" width="10" style="98" customWidth="1"/>
    <col min="5636" max="5636" width="9.109375" style="98" customWidth="1"/>
    <col min="5637" max="5637" width="6.33203125" style="98" customWidth="1"/>
    <col min="5638" max="5639" width="5.88671875" style="98" customWidth="1"/>
    <col min="5640" max="5640" width="7.33203125" style="98" customWidth="1"/>
    <col min="5641" max="5641" width="5.5546875" style="98" customWidth="1"/>
    <col min="5642" max="5642" width="9.6640625" style="98" customWidth="1"/>
    <col min="5643" max="5643" width="10.33203125" style="98" customWidth="1"/>
    <col min="5644" max="5644" width="10.44140625" style="98" customWidth="1"/>
    <col min="5645" max="5645" width="11.6640625" style="98" customWidth="1"/>
    <col min="5646" max="5646" width="10.44140625" style="98" customWidth="1"/>
    <col min="5647" max="5647" width="11.6640625" style="98" customWidth="1"/>
    <col min="5648" max="5648" width="6.6640625" style="98" customWidth="1"/>
    <col min="5649" max="5649" width="9.88671875" style="98" customWidth="1"/>
    <col min="5650" max="5650" width="11.5546875" style="98" customWidth="1"/>
    <col min="5651" max="5651" width="12.109375" style="98" customWidth="1"/>
    <col min="5652" max="5652" width="14.5546875" style="98" customWidth="1"/>
    <col min="5653" max="5653" width="18.6640625" style="98" customWidth="1"/>
    <col min="5654" max="5654" width="15" style="98" customWidth="1"/>
    <col min="5655" max="5656" width="10.44140625" style="98" customWidth="1"/>
    <col min="5657" max="5657" width="10.5546875" style="98" customWidth="1"/>
    <col min="5658" max="5662" width="10" style="98" customWidth="1"/>
    <col min="5663" max="5666" width="11.44140625" style="98"/>
    <col min="5667" max="5667" width="9.44140625" style="98" customWidth="1"/>
    <col min="5668" max="5669" width="11.44140625" style="98"/>
    <col min="5670" max="5670" width="9.109375" style="98" customWidth="1"/>
    <col min="5671" max="5671" width="11.5546875" style="98" customWidth="1"/>
    <col min="5672" max="5672" width="9.6640625" style="98" customWidth="1"/>
    <col min="5673" max="5673" width="11.5546875" style="98" customWidth="1"/>
    <col min="5674" max="5675" width="10.5546875" style="98" customWidth="1"/>
    <col min="5676" max="5677" width="11.44140625" style="98"/>
    <col min="5678" max="5679" width="11" style="98" customWidth="1"/>
    <col min="5680" max="5680" width="9.109375" style="98" customWidth="1"/>
    <col min="5681" max="5681" width="11" style="98" customWidth="1"/>
    <col min="5682" max="5685" width="11.44140625" style="98"/>
    <col min="5686" max="5687" width="11.5546875" style="98" customWidth="1"/>
    <col min="5688" max="5692" width="9.88671875" style="98" customWidth="1"/>
    <col min="5693" max="5693" width="10.44140625" style="98" customWidth="1"/>
    <col min="5694" max="5694" width="10.109375" style="98" customWidth="1"/>
    <col min="5695" max="5695" width="9.109375" style="98" customWidth="1"/>
    <col min="5696" max="5698" width="8.44140625" style="98" customWidth="1"/>
    <col min="5699" max="5699" width="9.6640625" style="98" customWidth="1"/>
    <col min="5700" max="5701" width="9.44140625" style="98" customWidth="1"/>
    <col min="5702" max="5702" width="10.109375" style="98" customWidth="1"/>
    <col min="5703" max="5709" width="9.88671875" style="98" customWidth="1"/>
    <col min="5710" max="5711" width="9.6640625" style="98" customWidth="1"/>
    <col min="5712" max="5714" width="11.44140625" style="98"/>
    <col min="5715" max="5716" width="11.6640625" style="98" customWidth="1"/>
    <col min="5717" max="5717" width="12.33203125" style="98" customWidth="1"/>
    <col min="5718" max="5718" width="14" style="98" customWidth="1"/>
    <col min="5719" max="5719" width="17" style="98" customWidth="1"/>
    <col min="5720" max="5886" width="11.44140625" style="98"/>
    <col min="5887" max="5887" width="15.109375" style="98" customWidth="1"/>
    <col min="5888" max="5888" width="28.5546875" style="98" customWidth="1"/>
    <col min="5889" max="5889" width="9.5546875" style="98" customWidth="1"/>
    <col min="5890" max="5890" width="18.5546875" style="98" customWidth="1"/>
    <col min="5891" max="5891" width="10" style="98" customWidth="1"/>
    <col min="5892" max="5892" width="9.109375" style="98" customWidth="1"/>
    <col min="5893" max="5893" width="6.33203125" style="98" customWidth="1"/>
    <col min="5894" max="5895" width="5.88671875" style="98" customWidth="1"/>
    <col min="5896" max="5896" width="7.33203125" style="98" customWidth="1"/>
    <col min="5897" max="5897" width="5.5546875" style="98" customWidth="1"/>
    <col min="5898" max="5898" width="9.6640625" style="98" customWidth="1"/>
    <col min="5899" max="5899" width="10.33203125" style="98" customWidth="1"/>
    <col min="5900" max="5900" width="10.44140625" style="98" customWidth="1"/>
    <col min="5901" max="5901" width="11.6640625" style="98" customWidth="1"/>
    <col min="5902" max="5902" width="10.44140625" style="98" customWidth="1"/>
    <col min="5903" max="5903" width="11.6640625" style="98" customWidth="1"/>
    <col min="5904" max="5904" width="6.6640625" style="98" customWidth="1"/>
    <col min="5905" max="5905" width="9.88671875" style="98" customWidth="1"/>
    <col min="5906" max="5906" width="11.5546875" style="98" customWidth="1"/>
    <col min="5907" max="5907" width="12.109375" style="98" customWidth="1"/>
    <col min="5908" max="5908" width="14.5546875" style="98" customWidth="1"/>
    <col min="5909" max="5909" width="18.6640625" style="98" customWidth="1"/>
    <col min="5910" max="5910" width="15" style="98" customWidth="1"/>
    <col min="5911" max="5912" width="10.44140625" style="98" customWidth="1"/>
    <col min="5913" max="5913" width="10.5546875" style="98" customWidth="1"/>
    <col min="5914" max="5918" width="10" style="98" customWidth="1"/>
    <col min="5919" max="5922" width="11.44140625" style="98"/>
    <col min="5923" max="5923" width="9.44140625" style="98" customWidth="1"/>
    <col min="5924" max="5925" width="11.44140625" style="98"/>
    <col min="5926" max="5926" width="9.109375" style="98" customWidth="1"/>
    <col min="5927" max="5927" width="11.5546875" style="98" customWidth="1"/>
    <col min="5928" max="5928" width="9.6640625" style="98" customWidth="1"/>
    <col min="5929" max="5929" width="11.5546875" style="98" customWidth="1"/>
    <col min="5930" max="5931" width="10.5546875" style="98" customWidth="1"/>
    <col min="5932" max="5933" width="11.44140625" style="98"/>
    <col min="5934" max="5935" width="11" style="98" customWidth="1"/>
    <col min="5936" max="5936" width="9.109375" style="98" customWidth="1"/>
    <col min="5937" max="5937" width="11" style="98" customWidth="1"/>
    <col min="5938" max="5941" width="11.44140625" style="98"/>
    <col min="5942" max="5943" width="11.5546875" style="98" customWidth="1"/>
    <col min="5944" max="5948" width="9.88671875" style="98" customWidth="1"/>
    <col min="5949" max="5949" width="10.44140625" style="98" customWidth="1"/>
    <col min="5950" max="5950" width="10.109375" style="98" customWidth="1"/>
    <col min="5951" max="5951" width="9.109375" style="98" customWidth="1"/>
    <col min="5952" max="5954" width="8.44140625" style="98" customWidth="1"/>
    <col min="5955" max="5955" width="9.6640625" style="98" customWidth="1"/>
    <col min="5956" max="5957" width="9.44140625" style="98" customWidth="1"/>
    <col min="5958" max="5958" width="10.109375" style="98" customWidth="1"/>
    <col min="5959" max="5965" width="9.88671875" style="98" customWidth="1"/>
    <col min="5966" max="5967" width="9.6640625" style="98" customWidth="1"/>
    <col min="5968" max="5970" width="11.44140625" style="98"/>
    <col min="5971" max="5972" width="11.6640625" style="98" customWidth="1"/>
    <col min="5973" max="5973" width="12.33203125" style="98" customWidth="1"/>
    <col min="5974" max="5974" width="14" style="98" customWidth="1"/>
    <col min="5975" max="5975" width="17" style="98" customWidth="1"/>
    <col min="5976" max="6142" width="11.44140625" style="98"/>
    <col min="6143" max="6143" width="15.109375" style="98" customWidth="1"/>
    <col min="6144" max="6144" width="28.5546875" style="98" customWidth="1"/>
    <col min="6145" max="6145" width="9.5546875" style="98" customWidth="1"/>
    <col min="6146" max="6146" width="18.5546875" style="98" customWidth="1"/>
    <col min="6147" max="6147" width="10" style="98" customWidth="1"/>
    <col min="6148" max="6148" width="9.109375" style="98" customWidth="1"/>
    <col min="6149" max="6149" width="6.33203125" style="98" customWidth="1"/>
    <col min="6150" max="6151" width="5.88671875" style="98" customWidth="1"/>
    <col min="6152" max="6152" width="7.33203125" style="98" customWidth="1"/>
    <col min="6153" max="6153" width="5.5546875" style="98" customWidth="1"/>
    <col min="6154" max="6154" width="9.6640625" style="98" customWidth="1"/>
    <col min="6155" max="6155" width="10.33203125" style="98" customWidth="1"/>
    <col min="6156" max="6156" width="10.44140625" style="98" customWidth="1"/>
    <col min="6157" max="6157" width="11.6640625" style="98" customWidth="1"/>
    <col min="6158" max="6158" width="10.44140625" style="98" customWidth="1"/>
    <col min="6159" max="6159" width="11.6640625" style="98" customWidth="1"/>
    <col min="6160" max="6160" width="6.6640625" style="98" customWidth="1"/>
    <col min="6161" max="6161" width="9.88671875" style="98" customWidth="1"/>
    <col min="6162" max="6162" width="11.5546875" style="98" customWidth="1"/>
    <col min="6163" max="6163" width="12.109375" style="98" customWidth="1"/>
    <col min="6164" max="6164" width="14.5546875" style="98" customWidth="1"/>
    <col min="6165" max="6165" width="18.6640625" style="98" customWidth="1"/>
    <col min="6166" max="6166" width="15" style="98" customWidth="1"/>
    <col min="6167" max="6168" width="10.44140625" style="98" customWidth="1"/>
    <col min="6169" max="6169" width="10.5546875" style="98" customWidth="1"/>
    <col min="6170" max="6174" width="10" style="98" customWidth="1"/>
    <col min="6175" max="6178" width="11.44140625" style="98"/>
    <col min="6179" max="6179" width="9.44140625" style="98" customWidth="1"/>
    <col min="6180" max="6181" width="11.44140625" style="98"/>
    <col min="6182" max="6182" width="9.109375" style="98" customWidth="1"/>
    <col min="6183" max="6183" width="11.5546875" style="98" customWidth="1"/>
    <col min="6184" max="6184" width="9.6640625" style="98" customWidth="1"/>
    <col min="6185" max="6185" width="11.5546875" style="98" customWidth="1"/>
    <col min="6186" max="6187" width="10.5546875" style="98" customWidth="1"/>
    <col min="6188" max="6189" width="11.44140625" style="98"/>
    <col min="6190" max="6191" width="11" style="98" customWidth="1"/>
    <col min="6192" max="6192" width="9.109375" style="98" customWidth="1"/>
    <col min="6193" max="6193" width="11" style="98" customWidth="1"/>
    <col min="6194" max="6197" width="11.44140625" style="98"/>
    <col min="6198" max="6199" width="11.5546875" style="98" customWidth="1"/>
    <col min="6200" max="6204" width="9.88671875" style="98" customWidth="1"/>
    <col min="6205" max="6205" width="10.44140625" style="98" customWidth="1"/>
    <col min="6206" max="6206" width="10.109375" style="98" customWidth="1"/>
    <col min="6207" max="6207" width="9.109375" style="98" customWidth="1"/>
    <col min="6208" max="6210" width="8.44140625" style="98" customWidth="1"/>
    <col min="6211" max="6211" width="9.6640625" style="98" customWidth="1"/>
    <col min="6212" max="6213" width="9.44140625" style="98" customWidth="1"/>
    <col min="6214" max="6214" width="10.109375" style="98" customWidth="1"/>
    <col min="6215" max="6221" width="9.88671875" style="98" customWidth="1"/>
    <col min="6222" max="6223" width="9.6640625" style="98" customWidth="1"/>
    <col min="6224" max="6226" width="11.44140625" style="98"/>
    <col min="6227" max="6228" width="11.6640625" style="98" customWidth="1"/>
    <col min="6229" max="6229" width="12.33203125" style="98" customWidth="1"/>
    <col min="6230" max="6230" width="14" style="98" customWidth="1"/>
    <col min="6231" max="6231" width="17" style="98" customWidth="1"/>
    <col min="6232" max="6398" width="11.44140625" style="98"/>
    <col min="6399" max="6399" width="15.109375" style="98" customWidth="1"/>
    <col min="6400" max="6400" width="28.5546875" style="98" customWidth="1"/>
    <col min="6401" max="6401" width="9.5546875" style="98" customWidth="1"/>
    <col min="6402" max="6402" width="18.5546875" style="98" customWidth="1"/>
    <col min="6403" max="6403" width="10" style="98" customWidth="1"/>
    <col min="6404" max="6404" width="9.109375" style="98" customWidth="1"/>
    <col min="6405" max="6405" width="6.33203125" style="98" customWidth="1"/>
    <col min="6406" max="6407" width="5.88671875" style="98" customWidth="1"/>
    <col min="6408" max="6408" width="7.33203125" style="98" customWidth="1"/>
    <col min="6409" max="6409" width="5.5546875" style="98" customWidth="1"/>
    <col min="6410" max="6410" width="9.6640625" style="98" customWidth="1"/>
    <col min="6411" max="6411" width="10.33203125" style="98" customWidth="1"/>
    <col min="6412" max="6412" width="10.44140625" style="98" customWidth="1"/>
    <col min="6413" max="6413" width="11.6640625" style="98" customWidth="1"/>
    <col min="6414" max="6414" width="10.44140625" style="98" customWidth="1"/>
    <col min="6415" max="6415" width="11.6640625" style="98" customWidth="1"/>
    <col min="6416" max="6416" width="6.6640625" style="98" customWidth="1"/>
    <col min="6417" max="6417" width="9.88671875" style="98" customWidth="1"/>
    <col min="6418" max="6418" width="11.5546875" style="98" customWidth="1"/>
    <col min="6419" max="6419" width="12.109375" style="98" customWidth="1"/>
    <col min="6420" max="6420" width="14.5546875" style="98" customWidth="1"/>
    <col min="6421" max="6421" width="18.6640625" style="98" customWidth="1"/>
    <col min="6422" max="6422" width="15" style="98" customWidth="1"/>
    <col min="6423" max="6424" width="10.44140625" style="98" customWidth="1"/>
    <col min="6425" max="6425" width="10.5546875" style="98" customWidth="1"/>
    <col min="6426" max="6430" width="10" style="98" customWidth="1"/>
    <col min="6431" max="6434" width="11.44140625" style="98"/>
    <col min="6435" max="6435" width="9.44140625" style="98" customWidth="1"/>
    <col min="6436" max="6437" width="11.44140625" style="98"/>
    <col min="6438" max="6438" width="9.109375" style="98" customWidth="1"/>
    <col min="6439" max="6439" width="11.5546875" style="98" customWidth="1"/>
    <col min="6440" max="6440" width="9.6640625" style="98" customWidth="1"/>
    <col min="6441" max="6441" width="11.5546875" style="98" customWidth="1"/>
    <col min="6442" max="6443" width="10.5546875" style="98" customWidth="1"/>
    <col min="6444" max="6445" width="11.44140625" style="98"/>
    <col min="6446" max="6447" width="11" style="98" customWidth="1"/>
    <col min="6448" max="6448" width="9.109375" style="98" customWidth="1"/>
    <col min="6449" max="6449" width="11" style="98" customWidth="1"/>
    <col min="6450" max="6453" width="11.44140625" style="98"/>
    <col min="6454" max="6455" width="11.5546875" style="98" customWidth="1"/>
    <col min="6456" max="6460" width="9.88671875" style="98" customWidth="1"/>
    <col min="6461" max="6461" width="10.44140625" style="98" customWidth="1"/>
    <col min="6462" max="6462" width="10.109375" style="98" customWidth="1"/>
    <col min="6463" max="6463" width="9.109375" style="98" customWidth="1"/>
    <col min="6464" max="6466" width="8.44140625" style="98" customWidth="1"/>
    <col min="6467" max="6467" width="9.6640625" style="98" customWidth="1"/>
    <col min="6468" max="6469" width="9.44140625" style="98" customWidth="1"/>
    <col min="6470" max="6470" width="10.109375" style="98" customWidth="1"/>
    <col min="6471" max="6477" width="9.88671875" style="98" customWidth="1"/>
    <col min="6478" max="6479" width="9.6640625" style="98" customWidth="1"/>
    <col min="6480" max="6482" width="11.44140625" style="98"/>
    <col min="6483" max="6484" width="11.6640625" style="98" customWidth="1"/>
    <col min="6485" max="6485" width="12.33203125" style="98" customWidth="1"/>
    <col min="6486" max="6486" width="14" style="98" customWidth="1"/>
    <col min="6487" max="6487" width="17" style="98" customWidth="1"/>
    <col min="6488" max="6654" width="11.44140625" style="98"/>
    <col min="6655" max="6655" width="15.109375" style="98" customWidth="1"/>
    <col min="6656" max="6656" width="28.5546875" style="98" customWidth="1"/>
    <col min="6657" max="6657" width="9.5546875" style="98" customWidth="1"/>
    <col min="6658" max="6658" width="18.5546875" style="98" customWidth="1"/>
    <col min="6659" max="6659" width="10" style="98" customWidth="1"/>
    <col min="6660" max="6660" width="9.109375" style="98" customWidth="1"/>
    <col min="6661" max="6661" width="6.33203125" style="98" customWidth="1"/>
    <col min="6662" max="6663" width="5.88671875" style="98" customWidth="1"/>
    <col min="6664" max="6664" width="7.33203125" style="98" customWidth="1"/>
    <col min="6665" max="6665" width="5.5546875" style="98" customWidth="1"/>
    <col min="6666" max="6666" width="9.6640625" style="98" customWidth="1"/>
    <col min="6667" max="6667" width="10.33203125" style="98" customWidth="1"/>
    <col min="6668" max="6668" width="10.44140625" style="98" customWidth="1"/>
    <col min="6669" max="6669" width="11.6640625" style="98" customWidth="1"/>
    <col min="6670" max="6670" width="10.44140625" style="98" customWidth="1"/>
    <col min="6671" max="6671" width="11.6640625" style="98" customWidth="1"/>
    <col min="6672" max="6672" width="6.6640625" style="98" customWidth="1"/>
    <col min="6673" max="6673" width="9.88671875" style="98" customWidth="1"/>
    <col min="6674" max="6674" width="11.5546875" style="98" customWidth="1"/>
    <col min="6675" max="6675" width="12.109375" style="98" customWidth="1"/>
    <col min="6676" max="6676" width="14.5546875" style="98" customWidth="1"/>
    <col min="6677" max="6677" width="18.6640625" style="98" customWidth="1"/>
    <col min="6678" max="6678" width="15" style="98" customWidth="1"/>
    <col min="6679" max="6680" width="10.44140625" style="98" customWidth="1"/>
    <col min="6681" max="6681" width="10.5546875" style="98" customWidth="1"/>
    <col min="6682" max="6686" width="10" style="98" customWidth="1"/>
    <col min="6687" max="6690" width="11.44140625" style="98"/>
    <col min="6691" max="6691" width="9.44140625" style="98" customWidth="1"/>
    <col min="6692" max="6693" width="11.44140625" style="98"/>
    <col min="6694" max="6694" width="9.109375" style="98" customWidth="1"/>
    <col min="6695" max="6695" width="11.5546875" style="98" customWidth="1"/>
    <col min="6696" max="6696" width="9.6640625" style="98" customWidth="1"/>
    <col min="6697" max="6697" width="11.5546875" style="98" customWidth="1"/>
    <col min="6698" max="6699" width="10.5546875" style="98" customWidth="1"/>
    <col min="6700" max="6701" width="11.44140625" style="98"/>
    <col min="6702" max="6703" width="11" style="98" customWidth="1"/>
    <col min="6704" max="6704" width="9.109375" style="98" customWidth="1"/>
    <col min="6705" max="6705" width="11" style="98" customWidth="1"/>
    <col min="6706" max="6709" width="11.44140625" style="98"/>
    <col min="6710" max="6711" width="11.5546875" style="98" customWidth="1"/>
    <col min="6712" max="6716" width="9.88671875" style="98" customWidth="1"/>
    <col min="6717" max="6717" width="10.44140625" style="98" customWidth="1"/>
    <col min="6718" max="6718" width="10.109375" style="98" customWidth="1"/>
    <col min="6719" max="6719" width="9.109375" style="98" customWidth="1"/>
    <col min="6720" max="6722" width="8.44140625" style="98" customWidth="1"/>
    <col min="6723" max="6723" width="9.6640625" style="98" customWidth="1"/>
    <col min="6724" max="6725" width="9.44140625" style="98" customWidth="1"/>
    <col min="6726" max="6726" width="10.109375" style="98" customWidth="1"/>
    <col min="6727" max="6733" width="9.88671875" style="98" customWidth="1"/>
    <col min="6734" max="6735" width="9.6640625" style="98" customWidth="1"/>
    <col min="6736" max="6738" width="11.44140625" style="98"/>
    <col min="6739" max="6740" width="11.6640625" style="98" customWidth="1"/>
    <col min="6741" max="6741" width="12.33203125" style="98" customWidth="1"/>
    <col min="6742" max="6742" width="14" style="98" customWidth="1"/>
    <col min="6743" max="6743" width="17" style="98" customWidth="1"/>
    <col min="6744" max="6910" width="11.44140625" style="98"/>
    <col min="6911" max="6911" width="15.109375" style="98" customWidth="1"/>
    <col min="6912" max="6912" width="28.5546875" style="98" customWidth="1"/>
    <col min="6913" max="6913" width="9.5546875" style="98" customWidth="1"/>
    <col min="6914" max="6914" width="18.5546875" style="98" customWidth="1"/>
    <col min="6915" max="6915" width="10" style="98" customWidth="1"/>
    <col min="6916" max="6916" width="9.109375" style="98" customWidth="1"/>
    <col min="6917" max="6917" width="6.33203125" style="98" customWidth="1"/>
    <col min="6918" max="6919" width="5.88671875" style="98" customWidth="1"/>
    <col min="6920" max="6920" width="7.33203125" style="98" customWidth="1"/>
    <col min="6921" max="6921" width="5.5546875" style="98" customWidth="1"/>
    <col min="6922" max="6922" width="9.6640625" style="98" customWidth="1"/>
    <col min="6923" max="6923" width="10.33203125" style="98" customWidth="1"/>
    <col min="6924" max="6924" width="10.44140625" style="98" customWidth="1"/>
    <col min="6925" max="6925" width="11.6640625" style="98" customWidth="1"/>
    <col min="6926" max="6926" width="10.44140625" style="98" customWidth="1"/>
    <col min="6927" max="6927" width="11.6640625" style="98" customWidth="1"/>
    <col min="6928" max="6928" width="6.6640625" style="98" customWidth="1"/>
    <col min="6929" max="6929" width="9.88671875" style="98" customWidth="1"/>
    <col min="6930" max="6930" width="11.5546875" style="98" customWidth="1"/>
    <col min="6931" max="6931" width="12.109375" style="98" customWidth="1"/>
    <col min="6932" max="6932" width="14.5546875" style="98" customWidth="1"/>
    <col min="6933" max="6933" width="18.6640625" style="98" customWidth="1"/>
    <col min="6934" max="6934" width="15" style="98" customWidth="1"/>
    <col min="6935" max="6936" width="10.44140625" style="98" customWidth="1"/>
    <col min="6937" max="6937" width="10.5546875" style="98" customWidth="1"/>
    <col min="6938" max="6942" width="10" style="98" customWidth="1"/>
    <col min="6943" max="6946" width="11.44140625" style="98"/>
    <col min="6947" max="6947" width="9.44140625" style="98" customWidth="1"/>
    <col min="6948" max="6949" width="11.44140625" style="98"/>
    <col min="6950" max="6950" width="9.109375" style="98" customWidth="1"/>
    <col min="6951" max="6951" width="11.5546875" style="98" customWidth="1"/>
    <col min="6952" max="6952" width="9.6640625" style="98" customWidth="1"/>
    <col min="6953" max="6953" width="11.5546875" style="98" customWidth="1"/>
    <col min="6954" max="6955" width="10.5546875" style="98" customWidth="1"/>
    <col min="6956" max="6957" width="11.44140625" style="98"/>
    <col min="6958" max="6959" width="11" style="98" customWidth="1"/>
    <col min="6960" max="6960" width="9.109375" style="98" customWidth="1"/>
    <col min="6961" max="6961" width="11" style="98" customWidth="1"/>
    <col min="6962" max="6965" width="11.44140625" style="98"/>
    <col min="6966" max="6967" width="11.5546875" style="98" customWidth="1"/>
    <col min="6968" max="6972" width="9.88671875" style="98" customWidth="1"/>
    <col min="6973" max="6973" width="10.44140625" style="98" customWidth="1"/>
    <col min="6974" max="6974" width="10.109375" style="98" customWidth="1"/>
    <col min="6975" max="6975" width="9.109375" style="98" customWidth="1"/>
    <col min="6976" max="6978" width="8.44140625" style="98" customWidth="1"/>
    <col min="6979" max="6979" width="9.6640625" style="98" customWidth="1"/>
    <col min="6980" max="6981" width="9.44140625" style="98" customWidth="1"/>
    <col min="6982" max="6982" width="10.109375" style="98" customWidth="1"/>
    <col min="6983" max="6989" width="9.88671875" style="98" customWidth="1"/>
    <col min="6990" max="6991" width="9.6640625" style="98" customWidth="1"/>
    <col min="6992" max="6994" width="11.44140625" style="98"/>
    <col min="6995" max="6996" width="11.6640625" style="98" customWidth="1"/>
    <col min="6997" max="6997" width="12.33203125" style="98" customWidth="1"/>
    <col min="6998" max="6998" width="14" style="98" customWidth="1"/>
    <col min="6999" max="6999" width="17" style="98" customWidth="1"/>
    <col min="7000" max="7166" width="11.44140625" style="98"/>
    <col min="7167" max="7167" width="15.109375" style="98" customWidth="1"/>
    <col min="7168" max="7168" width="28.5546875" style="98" customWidth="1"/>
    <col min="7169" max="7169" width="9.5546875" style="98" customWidth="1"/>
    <col min="7170" max="7170" width="18.5546875" style="98" customWidth="1"/>
    <col min="7171" max="7171" width="10" style="98" customWidth="1"/>
    <col min="7172" max="7172" width="9.109375" style="98" customWidth="1"/>
    <col min="7173" max="7173" width="6.33203125" style="98" customWidth="1"/>
    <col min="7174" max="7175" width="5.88671875" style="98" customWidth="1"/>
    <col min="7176" max="7176" width="7.33203125" style="98" customWidth="1"/>
    <col min="7177" max="7177" width="5.5546875" style="98" customWidth="1"/>
    <col min="7178" max="7178" width="9.6640625" style="98" customWidth="1"/>
    <col min="7179" max="7179" width="10.33203125" style="98" customWidth="1"/>
    <col min="7180" max="7180" width="10.44140625" style="98" customWidth="1"/>
    <col min="7181" max="7181" width="11.6640625" style="98" customWidth="1"/>
    <col min="7182" max="7182" width="10.44140625" style="98" customWidth="1"/>
    <col min="7183" max="7183" width="11.6640625" style="98" customWidth="1"/>
    <col min="7184" max="7184" width="6.6640625" style="98" customWidth="1"/>
    <col min="7185" max="7185" width="9.88671875" style="98" customWidth="1"/>
    <col min="7186" max="7186" width="11.5546875" style="98" customWidth="1"/>
    <col min="7187" max="7187" width="12.109375" style="98" customWidth="1"/>
    <col min="7188" max="7188" width="14.5546875" style="98" customWidth="1"/>
    <col min="7189" max="7189" width="18.6640625" style="98" customWidth="1"/>
    <col min="7190" max="7190" width="15" style="98" customWidth="1"/>
    <col min="7191" max="7192" width="10.44140625" style="98" customWidth="1"/>
    <col min="7193" max="7193" width="10.5546875" style="98" customWidth="1"/>
    <col min="7194" max="7198" width="10" style="98" customWidth="1"/>
    <col min="7199" max="7202" width="11.44140625" style="98"/>
    <col min="7203" max="7203" width="9.44140625" style="98" customWidth="1"/>
    <col min="7204" max="7205" width="11.44140625" style="98"/>
    <col min="7206" max="7206" width="9.109375" style="98" customWidth="1"/>
    <col min="7207" max="7207" width="11.5546875" style="98" customWidth="1"/>
    <col min="7208" max="7208" width="9.6640625" style="98" customWidth="1"/>
    <col min="7209" max="7209" width="11.5546875" style="98" customWidth="1"/>
    <col min="7210" max="7211" width="10.5546875" style="98" customWidth="1"/>
    <col min="7212" max="7213" width="11.44140625" style="98"/>
    <col min="7214" max="7215" width="11" style="98" customWidth="1"/>
    <col min="7216" max="7216" width="9.109375" style="98" customWidth="1"/>
    <col min="7217" max="7217" width="11" style="98" customWidth="1"/>
    <col min="7218" max="7221" width="11.44140625" style="98"/>
    <col min="7222" max="7223" width="11.5546875" style="98" customWidth="1"/>
    <col min="7224" max="7228" width="9.88671875" style="98" customWidth="1"/>
    <col min="7229" max="7229" width="10.44140625" style="98" customWidth="1"/>
    <col min="7230" max="7230" width="10.109375" style="98" customWidth="1"/>
    <col min="7231" max="7231" width="9.109375" style="98" customWidth="1"/>
    <col min="7232" max="7234" width="8.44140625" style="98" customWidth="1"/>
    <col min="7235" max="7235" width="9.6640625" style="98" customWidth="1"/>
    <col min="7236" max="7237" width="9.44140625" style="98" customWidth="1"/>
    <col min="7238" max="7238" width="10.109375" style="98" customWidth="1"/>
    <col min="7239" max="7245" width="9.88671875" style="98" customWidth="1"/>
    <col min="7246" max="7247" width="9.6640625" style="98" customWidth="1"/>
    <col min="7248" max="7250" width="11.44140625" style="98"/>
    <col min="7251" max="7252" width="11.6640625" style="98" customWidth="1"/>
    <col min="7253" max="7253" width="12.33203125" style="98" customWidth="1"/>
    <col min="7254" max="7254" width="14" style="98" customWidth="1"/>
    <col min="7255" max="7255" width="17" style="98" customWidth="1"/>
    <col min="7256" max="7422" width="11.44140625" style="98"/>
    <col min="7423" max="7423" width="15.109375" style="98" customWidth="1"/>
    <col min="7424" max="7424" width="28.5546875" style="98" customWidth="1"/>
    <col min="7425" max="7425" width="9.5546875" style="98" customWidth="1"/>
    <col min="7426" max="7426" width="18.5546875" style="98" customWidth="1"/>
    <col min="7427" max="7427" width="10" style="98" customWidth="1"/>
    <col min="7428" max="7428" width="9.109375" style="98" customWidth="1"/>
    <col min="7429" max="7429" width="6.33203125" style="98" customWidth="1"/>
    <col min="7430" max="7431" width="5.88671875" style="98" customWidth="1"/>
    <col min="7432" max="7432" width="7.33203125" style="98" customWidth="1"/>
    <col min="7433" max="7433" width="5.5546875" style="98" customWidth="1"/>
    <col min="7434" max="7434" width="9.6640625" style="98" customWidth="1"/>
    <col min="7435" max="7435" width="10.33203125" style="98" customWidth="1"/>
    <col min="7436" max="7436" width="10.44140625" style="98" customWidth="1"/>
    <col min="7437" max="7437" width="11.6640625" style="98" customWidth="1"/>
    <col min="7438" max="7438" width="10.44140625" style="98" customWidth="1"/>
    <col min="7439" max="7439" width="11.6640625" style="98" customWidth="1"/>
    <col min="7440" max="7440" width="6.6640625" style="98" customWidth="1"/>
    <col min="7441" max="7441" width="9.88671875" style="98" customWidth="1"/>
    <col min="7442" max="7442" width="11.5546875" style="98" customWidth="1"/>
    <col min="7443" max="7443" width="12.109375" style="98" customWidth="1"/>
    <col min="7444" max="7444" width="14.5546875" style="98" customWidth="1"/>
    <col min="7445" max="7445" width="18.6640625" style="98" customWidth="1"/>
    <col min="7446" max="7446" width="15" style="98" customWidth="1"/>
    <col min="7447" max="7448" width="10.44140625" style="98" customWidth="1"/>
    <col min="7449" max="7449" width="10.5546875" style="98" customWidth="1"/>
    <col min="7450" max="7454" width="10" style="98" customWidth="1"/>
    <col min="7455" max="7458" width="11.44140625" style="98"/>
    <col min="7459" max="7459" width="9.44140625" style="98" customWidth="1"/>
    <col min="7460" max="7461" width="11.44140625" style="98"/>
    <col min="7462" max="7462" width="9.109375" style="98" customWidth="1"/>
    <col min="7463" max="7463" width="11.5546875" style="98" customWidth="1"/>
    <col min="7464" max="7464" width="9.6640625" style="98" customWidth="1"/>
    <col min="7465" max="7465" width="11.5546875" style="98" customWidth="1"/>
    <col min="7466" max="7467" width="10.5546875" style="98" customWidth="1"/>
    <col min="7468" max="7469" width="11.44140625" style="98"/>
    <col min="7470" max="7471" width="11" style="98" customWidth="1"/>
    <col min="7472" max="7472" width="9.109375" style="98" customWidth="1"/>
    <col min="7473" max="7473" width="11" style="98" customWidth="1"/>
    <col min="7474" max="7477" width="11.44140625" style="98"/>
    <col min="7478" max="7479" width="11.5546875" style="98" customWidth="1"/>
    <col min="7480" max="7484" width="9.88671875" style="98" customWidth="1"/>
    <col min="7485" max="7485" width="10.44140625" style="98" customWidth="1"/>
    <col min="7486" max="7486" width="10.109375" style="98" customWidth="1"/>
    <col min="7487" max="7487" width="9.109375" style="98" customWidth="1"/>
    <col min="7488" max="7490" width="8.44140625" style="98" customWidth="1"/>
    <col min="7491" max="7491" width="9.6640625" style="98" customWidth="1"/>
    <col min="7492" max="7493" width="9.44140625" style="98" customWidth="1"/>
    <col min="7494" max="7494" width="10.109375" style="98" customWidth="1"/>
    <col min="7495" max="7501" width="9.88671875" style="98" customWidth="1"/>
    <col min="7502" max="7503" width="9.6640625" style="98" customWidth="1"/>
    <col min="7504" max="7506" width="11.44140625" style="98"/>
    <col min="7507" max="7508" width="11.6640625" style="98" customWidth="1"/>
    <col min="7509" max="7509" width="12.33203125" style="98" customWidth="1"/>
    <col min="7510" max="7510" width="14" style="98" customWidth="1"/>
    <col min="7511" max="7511" width="17" style="98" customWidth="1"/>
    <col min="7512" max="7678" width="11.44140625" style="98"/>
    <col min="7679" max="7679" width="15.109375" style="98" customWidth="1"/>
    <col min="7680" max="7680" width="28.5546875" style="98" customWidth="1"/>
    <col min="7681" max="7681" width="9.5546875" style="98" customWidth="1"/>
    <col min="7682" max="7682" width="18.5546875" style="98" customWidth="1"/>
    <col min="7683" max="7683" width="10" style="98" customWidth="1"/>
    <col min="7684" max="7684" width="9.109375" style="98" customWidth="1"/>
    <col min="7685" max="7685" width="6.33203125" style="98" customWidth="1"/>
    <col min="7686" max="7687" width="5.88671875" style="98" customWidth="1"/>
    <col min="7688" max="7688" width="7.33203125" style="98" customWidth="1"/>
    <col min="7689" max="7689" width="5.5546875" style="98" customWidth="1"/>
    <col min="7690" max="7690" width="9.6640625" style="98" customWidth="1"/>
    <col min="7691" max="7691" width="10.33203125" style="98" customWidth="1"/>
    <col min="7692" max="7692" width="10.44140625" style="98" customWidth="1"/>
    <col min="7693" max="7693" width="11.6640625" style="98" customWidth="1"/>
    <col min="7694" max="7694" width="10.44140625" style="98" customWidth="1"/>
    <col min="7695" max="7695" width="11.6640625" style="98" customWidth="1"/>
    <col min="7696" max="7696" width="6.6640625" style="98" customWidth="1"/>
    <col min="7697" max="7697" width="9.88671875" style="98" customWidth="1"/>
    <col min="7698" max="7698" width="11.5546875" style="98" customWidth="1"/>
    <col min="7699" max="7699" width="12.109375" style="98" customWidth="1"/>
    <col min="7700" max="7700" width="14.5546875" style="98" customWidth="1"/>
    <col min="7701" max="7701" width="18.6640625" style="98" customWidth="1"/>
    <col min="7702" max="7702" width="15" style="98" customWidth="1"/>
    <col min="7703" max="7704" width="10.44140625" style="98" customWidth="1"/>
    <col min="7705" max="7705" width="10.5546875" style="98" customWidth="1"/>
    <col min="7706" max="7710" width="10" style="98" customWidth="1"/>
    <col min="7711" max="7714" width="11.44140625" style="98"/>
    <col min="7715" max="7715" width="9.44140625" style="98" customWidth="1"/>
    <col min="7716" max="7717" width="11.44140625" style="98"/>
    <col min="7718" max="7718" width="9.109375" style="98" customWidth="1"/>
    <col min="7719" max="7719" width="11.5546875" style="98" customWidth="1"/>
    <col min="7720" max="7720" width="9.6640625" style="98" customWidth="1"/>
    <col min="7721" max="7721" width="11.5546875" style="98" customWidth="1"/>
    <col min="7722" max="7723" width="10.5546875" style="98" customWidth="1"/>
    <col min="7724" max="7725" width="11.44140625" style="98"/>
    <col min="7726" max="7727" width="11" style="98" customWidth="1"/>
    <col min="7728" max="7728" width="9.109375" style="98" customWidth="1"/>
    <col min="7729" max="7729" width="11" style="98" customWidth="1"/>
    <col min="7730" max="7733" width="11.44140625" style="98"/>
    <col min="7734" max="7735" width="11.5546875" style="98" customWidth="1"/>
    <col min="7736" max="7740" width="9.88671875" style="98" customWidth="1"/>
    <col min="7741" max="7741" width="10.44140625" style="98" customWidth="1"/>
    <col min="7742" max="7742" width="10.109375" style="98" customWidth="1"/>
    <col min="7743" max="7743" width="9.109375" style="98" customWidth="1"/>
    <col min="7744" max="7746" width="8.44140625" style="98" customWidth="1"/>
    <col min="7747" max="7747" width="9.6640625" style="98" customWidth="1"/>
    <col min="7748" max="7749" width="9.44140625" style="98" customWidth="1"/>
    <col min="7750" max="7750" width="10.109375" style="98" customWidth="1"/>
    <col min="7751" max="7757" width="9.88671875" style="98" customWidth="1"/>
    <col min="7758" max="7759" width="9.6640625" style="98" customWidth="1"/>
    <col min="7760" max="7762" width="11.44140625" style="98"/>
    <col min="7763" max="7764" width="11.6640625" style="98" customWidth="1"/>
    <col min="7765" max="7765" width="12.33203125" style="98" customWidth="1"/>
    <col min="7766" max="7766" width="14" style="98" customWidth="1"/>
    <col min="7767" max="7767" width="17" style="98" customWidth="1"/>
    <col min="7768" max="7934" width="11.44140625" style="98"/>
    <col min="7935" max="7935" width="15.109375" style="98" customWidth="1"/>
    <col min="7936" max="7936" width="28.5546875" style="98" customWidth="1"/>
    <col min="7937" max="7937" width="9.5546875" style="98" customWidth="1"/>
    <col min="7938" max="7938" width="18.5546875" style="98" customWidth="1"/>
    <col min="7939" max="7939" width="10" style="98" customWidth="1"/>
    <col min="7940" max="7940" width="9.109375" style="98" customWidth="1"/>
    <col min="7941" max="7941" width="6.33203125" style="98" customWidth="1"/>
    <col min="7942" max="7943" width="5.88671875" style="98" customWidth="1"/>
    <col min="7944" max="7944" width="7.33203125" style="98" customWidth="1"/>
    <col min="7945" max="7945" width="5.5546875" style="98" customWidth="1"/>
    <col min="7946" max="7946" width="9.6640625" style="98" customWidth="1"/>
    <col min="7947" max="7947" width="10.33203125" style="98" customWidth="1"/>
    <col min="7948" max="7948" width="10.44140625" style="98" customWidth="1"/>
    <col min="7949" max="7949" width="11.6640625" style="98" customWidth="1"/>
    <col min="7950" max="7950" width="10.44140625" style="98" customWidth="1"/>
    <col min="7951" max="7951" width="11.6640625" style="98" customWidth="1"/>
    <col min="7952" max="7952" width="6.6640625" style="98" customWidth="1"/>
    <col min="7953" max="7953" width="9.88671875" style="98" customWidth="1"/>
    <col min="7954" max="7954" width="11.5546875" style="98" customWidth="1"/>
    <col min="7955" max="7955" width="12.109375" style="98" customWidth="1"/>
    <col min="7956" max="7956" width="14.5546875" style="98" customWidth="1"/>
    <col min="7957" max="7957" width="18.6640625" style="98" customWidth="1"/>
    <col min="7958" max="7958" width="15" style="98" customWidth="1"/>
    <col min="7959" max="7960" width="10.44140625" style="98" customWidth="1"/>
    <col min="7961" max="7961" width="10.5546875" style="98" customWidth="1"/>
    <col min="7962" max="7966" width="10" style="98" customWidth="1"/>
    <col min="7967" max="7970" width="11.44140625" style="98"/>
    <col min="7971" max="7971" width="9.44140625" style="98" customWidth="1"/>
    <col min="7972" max="7973" width="11.44140625" style="98"/>
    <col min="7974" max="7974" width="9.109375" style="98" customWidth="1"/>
    <col min="7975" max="7975" width="11.5546875" style="98" customWidth="1"/>
    <col min="7976" max="7976" width="9.6640625" style="98" customWidth="1"/>
    <col min="7977" max="7977" width="11.5546875" style="98" customWidth="1"/>
    <col min="7978" max="7979" width="10.5546875" style="98" customWidth="1"/>
    <col min="7980" max="7981" width="11.44140625" style="98"/>
    <col min="7982" max="7983" width="11" style="98" customWidth="1"/>
    <col min="7984" max="7984" width="9.109375" style="98" customWidth="1"/>
    <col min="7985" max="7985" width="11" style="98" customWidth="1"/>
    <col min="7986" max="7989" width="11.44140625" style="98"/>
    <col min="7990" max="7991" width="11.5546875" style="98" customWidth="1"/>
    <col min="7992" max="7996" width="9.88671875" style="98" customWidth="1"/>
    <col min="7997" max="7997" width="10.44140625" style="98" customWidth="1"/>
    <col min="7998" max="7998" width="10.109375" style="98" customWidth="1"/>
    <col min="7999" max="7999" width="9.109375" style="98" customWidth="1"/>
    <col min="8000" max="8002" width="8.44140625" style="98" customWidth="1"/>
    <col min="8003" max="8003" width="9.6640625" style="98" customWidth="1"/>
    <col min="8004" max="8005" width="9.44140625" style="98" customWidth="1"/>
    <col min="8006" max="8006" width="10.109375" style="98" customWidth="1"/>
    <col min="8007" max="8013" width="9.88671875" style="98" customWidth="1"/>
    <col min="8014" max="8015" width="9.6640625" style="98" customWidth="1"/>
    <col min="8016" max="8018" width="11.44140625" style="98"/>
    <col min="8019" max="8020" width="11.6640625" style="98" customWidth="1"/>
    <col min="8021" max="8021" width="12.33203125" style="98" customWidth="1"/>
    <col min="8022" max="8022" width="14" style="98" customWidth="1"/>
    <col min="8023" max="8023" width="17" style="98" customWidth="1"/>
    <col min="8024" max="8190" width="11.44140625" style="98"/>
    <col min="8191" max="8191" width="15.109375" style="98" customWidth="1"/>
    <col min="8192" max="8192" width="28.5546875" style="98" customWidth="1"/>
    <col min="8193" max="8193" width="9.5546875" style="98" customWidth="1"/>
    <col min="8194" max="8194" width="18.5546875" style="98" customWidth="1"/>
    <col min="8195" max="8195" width="10" style="98" customWidth="1"/>
    <col min="8196" max="8196" width="9.109375" style="98" customWidth="1"/>
    <col min="8197" max="8197" width="6.33203125" style="98" customWidth="1"/>
    <col min="8198" max="8199" width="5.88671875" style="98" customWidth="1"/>
    <col min="8200" max="8200" width="7.33203125" style="98" customWidth="1"/>
    <col min="8201" max="8201" width="5.5546875" style="98" customWidth="1"/>
    <col min="8202" max="8202" width="9.6640625" style="98" customWidth="1"/>
    <col min="8203" max="8203" width="10.33203125" style="98" customWidth="1"/>
    <col min="8204" max="8204" width="10.44140625" style="98" customWidth="1"/>
    <col min="8205" max="8205" width="11.6640625" style="98" customWidth="1"/>
    <col min="8206" max="8206" width="10.44140625" style="98" customWidth="1"/>
    <col min="8207" max="8207" width="11.6640625" style="98" customWidth="1"/>
    <col min="8208" max="8208" width="6.6640625" style="98" customWidth="1"/>
    <col min="8209" max="8209" width="9.88671875" style="98" customWidth="1"/>
    <col min="8210" max="8210" width="11.5546875" style="98" customWidth="1"/>
    <col min="8211" max="8211" width="12.109375" style="98" customWidth="1"/>
    <col min="8212" max="8212" width="14.5546875" style="98" customWidth="1"/>
    <col min="8213" max="8213" width="18.6640625" style="98" customWidth="1"/>
    <col min="8214" max="8214" width="15" style="98" customWidth="1"/>
    <col min="8215" max="8216" width="10.44140625" style="98" customWidth="1"/>
    <col min="8217" max="8217" width="10.5546875" style="98" customWidth="1"/>
    <col min="8218" max="8222" width="10" style="98" customWidth="1"/>
    <col min="8223" max="8226" width="11.44140625" style="98"/>
    <col min="8227" max="8227" width="9.44140625" style="98" customWidth="1"/>
    <col min="8228" max="8229" width="11.44140625" style="98"/>
    <col min="8230" max="8230" width="9.109375" style="98" customWidth="1"/>
    <col min="8231" max="8231" width="11.5546875" style="98" customWidth="1"/>
    <col min="8232" max="8232" width="9.6640625" style="98" customWidth="1"/>
    <col min="8233" max="8233" width="11.5546875" style="98" customWidth="1"/>
    <col min="8234" max="8235" width="10.5546875" style="98" customWidth="1"/>
    <col min="8236" max="8237" width="11.44140625" style="98"/>
    <col min="8238" max="8239" width="11" style="98" customWidth="1"/>
    <col min="8240" max="8240" width="9.109375" style="98" customWidth="1"/>
    <col min="8241" max="8241" width="11" style="98" customWidth="1"/>
    <col min="8242" max="8245" width="11.44140625" style="98"/>
    <col min="8246" max="8247" width="11.5546875" style="98" customWidth="1"/>
    <col min="8248" max="8252" width="9.88671875" style="98" customWidth="1"/>
    <col min="8253" max="8253" width="10.44140625" style="98" customWidth="1"/>
    <col min="8254" max="8254" width="10.109375" style="98" customWidth="1"/>
    <col min="8255" max="8255" width="9.109375" style="98" customWidth="1"/>
    <col min="8256" max="8258" width="8.44140625" style="98" customWidth="1"/>
    <col min="8259" max="8259" width="9.6640625" style="98" customWidth="1"/>
    <col min="8260" max="8261" width="9.44140625" style="98" customWidth="1"/>
    <col min="8262" max="8262" width="10.109375" style="98" customWidth="1"/>
    <col min="8263" max="8269" width="9.88671875" style="98" customWidth="1"/>
    <col min="8270" max="8271" width="9.6640625" style="98" customWidth="1"/>
    <col min="8272" max="8274" width="11.44140625" style="98"/>
    <col min="8275" max="8276" width="11.6640625" style="98" customWidth="1"/>
    <col min="8277" max="8277" width="12.33203125" style="98" customWidth="1"/>
    <col min="8278" max="8278" width="14" style="98" customWidth="1"/>
    <col min="8279" max="8279" width="17" style="98" customWidth="1"/>
    <col min="8280" max="8446" width="11.44140625" style="98"/>
    <col min="8447" max="8447" width="15.109375" style="98" customWidth="1"/>
    <col min="8448" max="8448" width="28.5546875" style="98" customWidth="1"/>
    <col min="8449" max="8449" width="9.5546875" style="98" customWidth="1"/>
    <col min="8450" max="8450" width="18.5546875" style="98" customWidth="1"/>
    <col min="8451" max="8451" width="10" style="98" customWidth="1"/>
    <col min="8452" max="8452" width="9.109375" style="98" customWidth="1"/>
    <col min="8453" max="8453" width="6.33203125" style="98" customWidth="1"/>
    <col min="8454" max="8455" width="5.88671875" style="98" customWidth="1"/>
    <col min="8456" max="8456" width="7.33203125" style="98" customWidth="1"/>
    <col min="8457" max="8457" width="5.5546875" style="98" customWidth="1"/>
    <col min="8458" max="8458" width="9.6640625" style="98" customWidth="1"/>
    <col min="8459" max="8459" width="10.33203125" style="98" customWidth="1"/>
    <col min="8460" max="8460" width="10.44140625" style="98" customWidth="1"/>
    <col min="8461" max="8461" width="11.6640625" style="98" customWidth="1"/>
    <col min="8462" max="8462" width="10.44140625" style="98" customWidth="1"/>
    <col min="8463" max="8463" width="11.6640625" style="98" customWidth="1"/>
    <col min="8464" max="8464" width="6.6640625" style="98" customWidth="1"/>
    <col min="8465" max="8465" width="9.88671875" style="98" customWidth="1"/>
    <col min="8466" max="8466" width="11.5546875" style="98" customWidth="1"/>
    <col min="8467" max="8467" width="12.109375" style="98" customWidth="1"/>
    <col min="8468" max="8468" width="14.5546875" style="98" customWidth="1"/>
    <col min="8469" max="8469" width="18.6640625" style="98" customWidth="1"/>
    <col min="8470" max="8470" width="15" style="98" customWidth="1"/>
    <col min="8471" max="8472" width="10.44140625" style="98" customWidth="1"/>
    <col min="8473" max="8473" width="10.5546875" style="98" customWidth="1"/>
    <col min="8474" max="8478" width="10" style="98" customWidth="1"/>
    <col min="8479" max="8482" width="11.44140625" style="98"/>
    <col min="8483" max="8483" width="9.44140625" style="98" customWidth="1"/>
    <col min="8484" max="8485" width="11.44140625" style="98"/>
    <col min="8486" max="8486" width="9.109375" style="98" customWidth="1"/>
    <col min="8487" max="8487" width="11.5546875" style="98" customWidth="1"/>
    <col min="8488" max="8488" width="9.6640625" style="98" customWidth="1"/>
    <col min="8489" max="8489" width="11.5546875" style="98" customWidth="1"/>
    <col min="8490" max="8491" width="10.5546875" style="98" customWidth="1"/>
    <col min="8492" max="8493" width="11.44140625" style="98"/>
    <col min="8494" max="8495" width="11" style="98" customWidth="1"/>
    <col min="8496" max="8496" width="9.109375" style="98" customWidth="1"/>
    <col min="8497" max="8497" width="11" style="98" customWidth="1"/>
    <col min="8498" max="8501" width="11.44140625" style="98"/>
    <col min="8502" max="8503" width="11.5546875" style="98" customWidth="1"/>
    <col min="8504" max="8508" width="9.88671875" style="98" customWidth="1"/>
    <col min="8509" max="8509" width="10.44140625" style="98" customWidth="1"/>
    <col min="8510" max="8510" width="10.109375" style="98" customWidth="1"/>
    <col min="8511" max="8511" width="9.109375" style="98" customWidth="1"/>
    <col min="8512" max="8514" width="8.44140625" style="98" customWidth="1"/>
    <col min="8515" max="8515" width="9.6640625" style="98" customWidth="1"/>
    <col min="8516" max="8517" width="9.44140625" style="98" customWidth="1"/>
    <col min="8518" max="8518" width="10.109375" style="98" customWidth="1"/>
    <col min="8519" max="8525" width="9.88671875" style="98" customWidth="1"/>
    <col min="8526" max="8527" width="9.6640625" style="98" customWidth="1"/>
    <col min="8528" max="8530" width="11.44140625" style="98"/>
    <col min="8531" max="8532" width="11.6640625" style="98" customWidth="1"/>
    <col min="8533" max="8533" width="12.33203125" style="98" customWidth="1"/>
    <col min="8534" max="8534" width="14" style="98" customWidth="1"/>
    <col min="8535" max="8535" width="17" style="98" customWidth="1"/>
    <col min="8536" max="8702" width="11.44140625" style="98"/>
    <col min="8703" max="8703" width="15.109375" style="98" customWidth="1"/>
    <col min="8704" max="8704" width="28.5546875" style="98" customWidth="1"/>
    <col min="8705" max="8705" width="9.5546875" style="98" customWidth="1"/>
    <col min="8706" max="8706" width="18.5546875" style="98" customWidth="1"/>
    <col min="8707" max="8707" width="10" style="98" customWidth="1"/>
    <col min="8708" max="8708" width="9.109375" style="98" customWidth="1"/>
    <col min="8709" max="8709" width="6.33203125" style="98" customWidth="1"/>
    <col min="8710" max="8711" width="5.88671875" style="98" customWidth="1"/>
    <col min="8712" max="8712" width="7.33203125" style="98" customWidth="1"/>
    <col min="8713" max="8713" width="5.5546875" style="98" customWidth="1"/>
    <col min="8714" max="8714" width="9.6640625" style="98" customWidth="1"/>
    <col min="8715" max="8715" width="10.33203125" style="98" customWidth="1"/>
    <col min="8716" max="8716" width="10.44140625" style="98" customWidth="1"/>
    <col min="8717" max="8717" width="11.6640625" style="98" customWidth="1"/>
    <col min="8718" max="8718" width="10.44140625" style="98" customWidth="1"/>
    <col min="8719" max="8719" width="11.6640625" style="98" customWidth="1"/>
    <col min="8720" max="8720" width="6.6640625" style="98" customWidth="1"/>
    <col min="8721" max="8721" width="9.88671875" style="98" customWidth="1"/>
    <col min="8722" max="8722" width="11.5546875" style="98" customWidth="1"/>
    <col min="8723" max="8723" width="12.109375" style="98" customWidth="1"/>
    <col min="8724" max="8724" width="14.5546875" style="98" customWidth="1"/>
    <col min="8725" max="8725" width="18.6640625" style="98" customWidth="1"/>
    <col min="8726" max="8726" width="15" style="98" customWidth="1"/>
    <col min="8727" max="8728" width="10.44140625" style="98" customWidth="1"/>
    <col min="8729" max="8729" width="10.5546875" style="98" customWidth="1"/>
    <col min="8730" max="8734" width="10" style="98" customWidth="1"/>
    <col min="8735" max="8738" width="11.44140625" style="98"/>
    <col min="8739" max="8739" width="9.44140625" style="98" customWidth="1"/>
    <col min="8740" max="8741" width="11.44140625" style="98"/>
    <col min="8742" max="8742" width="9.109375" style="98" customWidth="1"/>
    <col min="8743" max="8743" width="11.5546875" style="98" customWidth="1"/>
    <col min="8744" max="8744" width="9.6640625" style="98" customWidth="1"/>
    <col min="8745" max="8745" width="11.5546875" style="98" customWidth="1"/>
    <col min="8746" max="8747" width="10.5546875" style="98" customWidth="1"/>
    <col min="8748" max="8749" width="11.44140625" style="98"/>
    <col min="8750" max="8751" width="11" style="98" customWidth="1"/>
    <col min="8752" max="8752" width="9.109375" style="98" customWidth="1"/>
    <col min="8753" max="8753" width="11" style="98" customWidth="1"/>
    <col min="8754" max="8757" width="11.44140625" style="98"/>
    <col min="8758" max="8759" width="11.5546875" style="98" customWidth="1"/>
    <col min="8760" max="8764" width="9.88671875" style="98" customWidth="1"/>
    <col min="8765" max="8765" width="10.44140625" style="98" customWidth="1"/>
    <col min="8766" max="8766" width="10.109375" style="98" customWidth="1"/>
    <col min="8767" max="8767" width="9.109375" style="98" customWidth="1"/>
    <col min="8768" max="8770" width="8.44140625" style="98" customWidth="1"/>
    <col min="8771" max="8771" width="9.6640625" style="98" customWidth="1"/>
    <col min="8772" max="8773" width="9.44140625" style="98" customWidth="1"/>
    <col min="8774" max="8774" width="10.109375" style="98" customWidth="1"/>
    <col min="8775" max="8781" width="9.88671875" style="98" customWidth="1"/>
    <col min="8782" max="8783" width="9.6640625" style="98" customWidth="1"/>
    <col min="8784" max="8786" width="11.44140625" style="98"/>
    <col min="8787" max="8788" width="11.6640625" style="98" customWidth="1"/>
    <col min="8789" max="8789" width="12.33203125" style="98" customWidth="1"/>
    <col min="8790" max="8790" width="14" style="98" customWidth="1"/>
    <col min="8791" max="8791" width="17" style="98" customWidth="1"/>
    <col min="8792" max="8958" width="11.44140625" style="98"/>
    <col min="8959" max="8959" width="15.109375" style="98" customWidth="1"/>
    <col min="8960" max="8960" width="28.5546875" style="98" customWidth="1"/>
    <col min="8961" max="8961" width="9.5546875" style="98" customWidth="1"/>
    <col min="8962" max="8962" width="18.5546875" style="98" customWidth="1"/>
    <col min="8963" max="8963" width="10" style="98" customWidth="1"/>
    <col min="8964" max="8964" width="9.109375" style="98" customWidth="1"/>
    <col min="8965" max="8965" width="6.33203125" style="98" customWidth="1"/>
    <col min="8966" max="8967" width="5.88671875" style="98" customWidth="1"/>
    <col min="8968" max="8968" width="7.33203125" style="98" customWidth="1"/>
    <col min="8969" max="8969" width="5.5546875" style="98" customWidth="1"/>
    <col min="8970" max="8970" width="9.6640625" style="98" customWidth="1"/>
    <col min="8971" max="8971" width="10.33203125" style="98" customWidth="1"/>
    <col min="8972" max="8972" width="10.44140625" style="98" customWidth="1"/>
    <col min="8973" max="8973" width="11.6640625" style="98" customWidth="1"/>
    <col min="8974" max="8974" width="10.44140625" style="98" customWidth="1"/>
    <col min="8975" max="8975" width="11.6640625" style="98" customWidth="1"/>
    <col min="8976" max="8976" width="6.6640625" style="98" customWidth="1"/>
    <col min="8977" max="8977" width="9.88671875" style="98" customWidth="1"/>
    <col min="8978" max="8978" width="11.5546875" style="98" customWidth="1"/>
    <col min="8979" max="8979" width="12.109375" style="98" customWidth="1"/>
    <col min="8980" max="8980" width="14.5546875" style="98" customWidth="1"/>
    <col min="8981" max="8981" width="18.6640625" style="98" customWidth="1"/>
    <col min="8982" max="8982" width="15" style="98" customWidth="1"/>
    <col min="8983" max="8984" width="10.44140625" style="98" customWidth="1"/>
    <col min="8985" max="8985" width="10.5546875" style="98" customWidth="1"/>
    <col min="8986" max="8990" width="10" style="98" customWidth="1"/>
    <col min="8991" max="8994" width="11.44140625" style="98"/>
    <col min="8995" max="8995" width="9.44140625" style="98" customWidth="1"/>
    <col min="8996" max="8997" width="11.44140625" style="98"/>
    <col min="8998" max="8998" width="9.109375" style="98" customWidth="1"/>
    <col min="8999" max="8999" width="11.5546875" style="98" customWidth="1"/>
    <col min="9000" max="9000" width="9.6640625" style="98" customWidth="1"/>
    <col min="9001" max="9001" width="11.5546875" style="98" customWidth="1"/>
    <col min="9002" max="9003" width="10.5546875" style="98" customWidth="1"/>
    <col min="9004" max="9005" width="11.44140625" style="98"/>
    <col min="9006" max="9007" width="11" style="98" customWidth="1"/>
    <col min="9008" max="9008" width="9.109375" style="98" customWidth="1"/>
    <col min="9009" max="9009" width="11" style="98" customWidth="1"/>
    <col min="9010" max="9013" width="11.44140625" style="98"/>
    <col min="9014" max="9015" width="11.5546875" style="98" customWidth="1"/>
    <col min="9016" max="9020" width="9.88671875" style="98" customWidth="1"/>
    <col min="9021" max="9021" width="10.44140625" style="98" customWidth="1"/>
    <col min="9022" max="9022" width="10.109375" style="98" customWidth="1"/>
    <col min="9023" max="9023" width="9.109375" style="98" customWidth="1"/>
    <col min="9024" max="9026" width="8.44140625" style="98" customWidth="1"/>
    <col min="9027" max="9027" width="9.6640625" style="98" customWidth="1"/>
    <col min="9028" max="9029" width="9.44140625" style="98" customWidth="1"/>
    <col min="9030" max="9030" width="10.109375" style="98" customWidth="1"/>
    <col min="9031" max="9037" width="9.88671875" style="98" customWidth="1"/>
    <col min="9038" max="9039" width="9.6640625" style="98" customWidth="1"/>
    <col min="9040" max="9042" width="11.44140625" style="98"/>
    <col min="9043" max="9044" width="11.6640625" style="98" customWidth="1"/>
    <col min="9045" max="9045" width="12.33203125" style="98" customWidth="1"/>
    <col min="9046" max="9046" width="14" style="98" customWidth="1"/>
    <col min="9047" max="9047" width="17" style="98" customWidth="1"/>
    <col min="9048" max="9214" width="11.44140625" style="98"/>
    <col min="9215" max="9215" width="15.109375" style="98" customWidth="1"/>
    <col min="9216" max="9216" width="28.5546875" style="98" customWidth="1"/>
    <col min="9217" max="9217" width="9.5546875" style="98" customWidth="1"/>
    <col min="9218" max="9218" width="18.5546875" style="98" customWidth="1"/>
    <col min="9219" max="9219" width="10" style="98" customWidth="1"/>
    <col min="9220" max="9220" width="9.109375" style="98" customWidth="1"/>
    <col min="9221" max="9221" width="6.33203125" style="98" customWidth="1"/>
    <col min="9222" max="9223" width="5.88671875" style="98" customWidth="1"/>
    <col min="9224" max="9224" width="7.33203125" style="98" customWidth="1"/>
    <col min="9225" max="9225" width="5.5546875" style="98" customWidth="1"/>
    <col min="9226" max="9226" width="9.6640625" style="98" customWidth="1"/>
    <col min="9227" max="9227" width="10.33203125" style="98" customWidth="1"/>
    <col min="9228" max="9228" width="10.44140625" style="98" customWidth="1"/>
    <col min="9229" max="9229" width="11.6640625" style="98" customWidth="1"/>
    <col min="9230" max="9230" width="10.44140625" style="98" customWidth="1"/>
    <col min="9231" max="9231" width="11.6640625" style="98" customWidth="1"/>
    <col min="9232" max="9232" width="6.6640625" style="98" customWidth="1"/>
    <col min="9233" max="9233" width="9.88671875" style="98" customWidth="1"/>
    <col min="9234" max="9234" width="11.5546875" style="98" customWidth="1"/>
    <col min="9235" max="9235" width="12.109375" style="98" customWidth="1"/>
    <col min="9236" max="9236" width="14.5546875" style="98" customWidth="1"/>
    <col min="9237" max="9237" width="18.6640625" style="98" customWidth="1"/>
    <col min="9238" max="9238" width="15" style="98" customWidth="1"/>
    <col min="9239" max="9240" width="10.44140625" style="98" customWidth="1"/>
    <col min="9241" max="9241" width="10.5546875" style="98" customWidth="1"/>
    <col min="9242" max="9246" width="10" style="98" customWidth="1"/>
    <col min="9247" max="9250" width="11.44140625" style="98"/>
    <col min="9251" max="9251" width="9.44140625" style="98" customWidth="1"/>
    <col min="9252" max="9253" width="11.44140625" style="98"/>
    <col min="9254" max="9254" width="9.109375" style="98" customWidth="1"/>
    <col min="9255" max="9255" width="11.5546875" style="98" customWidth="1"/>
    <col min="9256" max="9256" width="9.6640625" style="98" customWidth="1"/>
    <col min="9257" max="9257" width="11.5546875" style="98" customWidth="1"/>
    <col min="9258" max="9259" width="10.5546875" style="98" customWidth="1"/>
    <col min="9260" max="9261" width="11.44140625" style="98"/>
    <col min="9262" max="9263" width="11" style="98" customWidth="1"/>
    <col min="9264" max="9264" width="9.109375" style="98" customWidth="1"/>
    <col min="9265" max="9265" width="11" style="98" customWidth="1"/>
    <col min="9266" max="9269" width="11.44140625" style="98"/>
    <col min="9270" max="9271" width="11.5546875" style="98" customWidth="1"/>
    <col min="9272" max="9276" width="9.88671875" style="98" customWidth="1"/>
    <col min="9277" max="9277" width="10.44140625" style="98" customWidth="1"/>
    <col min="9278" max="9278" width="10.109375" style="98" customWidth="1"/>
    <col min="9279" max="9279" width="9.109375" style="98" customWidth="1"/>
    <col min="9280" max="9282" width="8.44140625" style="98" customWidth="1"/>
    <col min="9283" max="9283" width="9.6640625" style="98" customWidth="1"/>
    <col min="9284" max="9285" width="9.44140625" style="98" customWidth="1"/>
    <col min="9286" max="9286" width="10.109375" style="98" customWidth="1"/>
    <col min="9287" max="9293" width="9.88671875" style="98" customWidth="1"/>
    <col min="9294" max="9295" width="9.6640625" style="98" customWidth="1"/>
    <col min="9296" max="9298" width="11.44140625" style="98"/>
    <col min="9299" max="9300" width="11.6640625" style="98" customWidth="1"/>
    <col min="9301" max="9301" width="12.33203125" style="98" customWidth="1"/>
    <col min="9302" max="9302" width="14" style="98" customWidth="1"/>
    <col min="9303" max="9303" width="17" style="98" customWidth="1"/>
    <col min="9304" max="9470" width="11.44140625" style="98"/>
    <col min="9471" max="9471" width="15.109375" style="98" customWidth="1"/>
    <col min="9472" max="9472" width="28.5546875" style="98" customWidth="1"/>
    <col min="9473" max="9473" width="9.5546875" style="98" customWidth="1"/>
    <col min="9474" max="9474" width="18.5546875" style="98" customWidth="1"/>
    <col min="9475" max="9475" width="10" style="98" customWidth="1"/>
    <col min="9476" max="9476" width="9.109375" style="98" customWidth="1"/>
    <col min="9477" max="9477" width="6.33203125" style="98" customWidth="1"/>
    <col min="9478" max="9479" width="5.88671875" style="98" customWidth="1"/>
    <col min="9480" max="9480" width="7.33203125" style="98" customWidth="1"/>
    <col min="9481" max="9481" width="5.5546875" style="98" customWidth="1"/>
    <col min="9482" max="9482" width="9.6640625" style="98" customWidth="1"/>
    <col min="9483" max="9483" width="10.33203125" style="98" customWidth="1"/>
    <col min="9484" max="9484" width="10.44140625" style="98" customWidth="1"/>
    <col min="9485" max="9485" width="11.6640625" style="98" customWidth="1"/>
    <col min="9486" max="9486" width="10.44140625" style="98" customWidth="1"/>
    <col min="9487" max="9487" width="11.6640625" style="98" customWidth="1"/>
    <col min="9488" max="9488" width="6.6640625" style="98" customWidth="1"/>
    <col min="9489" max="9489" width="9.88671875" style="98" customWidth="1"/>
    <col min="9490" max="9490" width="11.5546875" style="98" customWidth="1"/>
    <col min="9491" max="9491" width="12.109375" style="98" customWidth="1"/>
    <col min="9492" max="9492" width="14.5546875" style="98" customWidth="1"/>
    <col min="9493" max="9493" width="18.6640625" style="98" customWidth="1"/>
    <col min="9494" max="9494" width="15" style="98" customWidth="1"/>
    <col min="9495" max="9496" width="10.44140625" style="98" customWidth="1"/>
    <col min="9497" max="9497" width="10.5546875" style="98" customWidth="1"/>
    <col min="9498" max="9502" width="10" style="98" customWidth="1"/>
    <col min="9503" max="9506" width="11.44140625" style="98"/>
    <col min="9507" max="9507" width="9.44140625" style="98" customWidth="1"/>
    <col min="9508" max="9509" width="11.44140625" style="98"/>
    <col min="9510" max="9510" width="9.109375" style="98" customWidth="1"/>
    <col min="9511" max="9511" width="11.5546875" style="98" customWidth="1"/>
    <col min="9512" max="9512" width="9.6640625" style="98" customWidth="1"/>
    <col min="9513" max="9513" width="11.5546875" style="98" customWidth="1"/>
    <col min="9514" max="9515" width="10.5546875" style="98" customWidth="1"/>
    <col min="9516" max="9517" width="11.44140625" style="98"/>
    <col min="9518" max="9519" width="11" style="98" customWidth="1"/>
    <col min="9520" max="9520" width="9.109375" style="98" customWidth="1"/>
    <col min="9521" max="9521" width="11" style="98" customWidth="1"/>
    <col min="9522" max="9525" width="11.44140625" style="98"/>
    <col min="9526" max="9527" width="11.5546875" style="98" customWidth="1"/>
    <col min="9528" max="9532" width="9.88671875" style="98" customWidth="1"/>
    <col min="9533" max="9533" width="10.44140625" style="98" customWidth="1"/>
    <col min="9534" max="9534" width="10.109375" style="98" customWidth="1"/>
    <col min="9535" max="9535" width="9.109375" style="98" customWidth="1"/>
    <col min="9536" max="9538" width="8.44140625" style="98" customWidth="1"/>
    <col min="9539" max="9539" width="9.6640625" style="98" customWidth="1"/>
    <col min="9540" max="9541" width="9.44140625" style="98" customWidth="1"/>
    <col min="9542" max="9542" width="10.109375" style="98" customWidth="1"/>
    <col min="9543" max="9549" width="9.88671875" style="98" customWidth="1"/>
    <col min="9550" max="9551" width="9.6640625" style="98" customWidth="1"/>
    <col min="9552" max="9554" width="11.44140625" style="98"/>
    <col min="9555" max="9556" width="11.6640625" style="98" customWidth="1"/>
    <col min="9557" max="9557" width="12.33203125" style="98" customWidth="1"/>
    <col min="9558" max="9558" width="14" style="98" customWidth="1"/>
    <col min="9559" max="9559" width="17" style="98" customWidth="1"/>
    <col min="9560" max="9726" width="11.44140625" style="98"/>
    <col min="9727" max="9727" width="15.109375" style="98" customWidth="1"/>
    <col min="9728" max="9728" width="28.5546875" style="98" customWidth="1"/>
    <col min="9729" max="9729" width="9.5546875" style="98" customWidth="1"/>
    <col min="9730" max="9730" width="18.5546875" style="98" customWidth="1"/>
    <col min="9731" max="9731" width="10" style="98" customWidth="1"/>
    <col min="9732" max="9732" width="9.109375" style="98" customWidth="1"/>
    <col min="9733" max="9733" width="6.33203125" style="98" customWidth="1"/>
    <col min="9734" max="9735" width="5.88671875" style="98" customWidth="1"/>
    <col min="9736" max="9736" width="7.33203125" style="98" customWidth="1"/>
    <col min="9737" max="9737" width="5.5546875" style="98" customWidth="1"/>
    <col min="9738" max="9738" width="9.6640625" style="98" customWidth="1"/>
    <col min="9739" max="9739" width="10.33203125" style="98" customWidth="1"/>
    <col min="9740" max="9740" width="10.44140625" style="98" customWidth="1"/>
    <col min="9741" max="9741" width="11.6640625" style="98" customWidth="1"/>
    <col min="9742" max="9742" width="10.44140625" style="98" customWidth="1"/>
    <col min="9743" max="9743" width="11.6640625" style="98" customWidth="1"/>
    <col min="9744" max="9744" width="6.6640625" style="98" customWidth="1"/>
    <col min="9745" max="9745" width="9.88671875" style="98" customWidth="1"/>
    <col min="9746" max="9746" width="11.5546875" style="98" customWidth="1"/>
    <col min="9747" max="9747" width="12.109375" style="98" customWidth="1"/>
    <col min="9748" max="9748" width="14.5546875" style="98" customWidth="1"/>
    <col min="9749" max="9749" width="18.6640625" style="98" customWidth="1"/>
    <col min="9750" max="9750" width="15" style="98" customWidth="1"/>
    <col min="9751" max="9752" width="10.44140625" style="98" customWidth="1"/>
    <col min="9753" max="9753" width="10.5546875" style="98" customWidth="1"/>
    <col min="9754" max="9758" width="10" style="98" customWidth="1"/>
    <col min="9759" max="9762" width="11.44140625" style="98"/>
    <col min="9763" max="9763" width="9.44140625" style="98" customWidth="1"/>
    <col min="9764" max="9765" width="11.44140625" style="98"/>
    <col min="9766" max="9766" width="9.109375" style="98" customWidth="1"/>
    <col min="9767" max="9767" width="11.5546875" style="98" customWidth="1"/>
    <col min="9768" max="9768" width="9.6640625" style="98" customWidth="1"/>
    <col min="9769" max="9769" width="11.5546875" style="98" customWidth="1"/>
    <col min="9770" max="9771" width="10.5546875" style="98" customWidth="1"/>
    <col min="9772" max="9773" width="11.44140625" style="98"/>
    <col min="9774" max="9775" width="11" style="98" customWidth="1"/>
    <col min="9776" max="9776" width="9.109375" style="98" customWidth="1"/>
    <col min="9777" max="9777" width="11" style="98" customWidth="1"/>
    <col min="9778" max="9781" width="11.44140625" style="98"/>
    <col min="9782" max="9783" width="11.5546875" style="98" customWidth="1"/>
    <col min="9784" max="9788" width="9.88671875" style="98" customWidth="1"/>
    <col min="9789" max="9789" width="10.44140625" style="98" customWidth="1"/>
    <col min="9790" max="9790" width="10.109375" style="98" customWidth="1"/>
    <col min="9791" max="9791" width="9.109375" style="98" customWidth="1"/>
    <col min="9792" max="9794" width="8.44140625" style="98" customWidth="1"/>
    <col min="9795" max="9795" width="9.6640625" style="98" customWidth="1"/>
    <col min="9796" max="9797" width="9.44140625" style="98" customWidth="1"/>
    <col min="9798" max="9798" width="10.109375" style="98" customWidth="1"/>
    <col min="9799" max="9805" width="9.88671875" style="98" customWidth="1"/>
    <col min="9806" max="9807" width="9.6640625" style="98" customWidth="1"/>
    <col min="9808" max="9810" width="11.44140625" style="98"/>
    <col min="9811" max="9812" width="11.6640625" style="98" customWidth="1"/>
    <col min="9813" max="9813" width="12.33203125" style="98" customWidth="1"/>
    <col min="9814" max="9814" width="14" style="98" customWidth="1"/>
    <col min="9815" max="9815" width="17" style="98" customWidth="1"/>
    <col min="9816" max="9982" width="11.44140625" style="98"/>
    <col min="9983" max="9983" width="15.109375" style="98" customWidth="1"/>
    <col min="9984" max="9984" width="28.5546875" style="98" customWidth="1"/>
    <col min="9985" max="9985" width="9.5546875" style="98" customWidth="1"/>
    <col min="9986" max="9986" width="18.5546875" style="98" customWidth="1"/>
    <col min="9987" max="9987" width="10" style="98" customWidth="1"/>
    <col min="9988" max="9988" width="9.109375" style="98" customWidth="1"/>
    <col min="9989" max="9989" width="6.33203125" style="98" customWidth="1"/>
    <col min="9990" max="9991" width="5.88671875" style="98" customWidth="1"/>
    <col min="9992" max="9992" width="7.33203125" style="98" customWidth="1"/>
    <col min="9993" max="9993" width="5.5546875" style="98" customWidth="1"/>
    <col min="9994" max="9994" width="9.6640625" style="98" customWidth="1"/>
    <col min="9995" max="9995" width="10.33203125" style="98" customWidth="1"/>
    <col min="9996" max="9996" width="10.44140625" style="98" customWidth="1"/>
    <col min="9997" max="9997" width="11.6640625" style="98" customWidth="1"/>
    <col min="9998" max="9998" width="10.44140625" style="98" customWidth="1"/>
    <col min="9999" max="9999" width="11.6640625" style="98" customWidth="1"/>
    <col min="10000" max="10000" width="6.6640625" style="98" customWidth="1"/>
    <col min="10001" max="10001" width="9.88671875" style="98" customWidth="1"/>
    <col min="10002" max="10002" width="11.5546875" style="98" customWidth="1"/>
    <col min="10003" max="10003" width="12.109375" style="98" customWidth="1"/>
    <col min="10004" max="10004" width="14.5546875" style="98" customWidth="1"/>
    <col min="10005" max="10005" width="18.6640625" style="98" customWidth="1"/>
    <col min="10006" max="10006" width="15" style="98" customWidth="1"/>
    <col min="10007" max="10008" width="10.44140625" style="98" customWidth="1"/>
    <col min="10009" max="10009" width="10.5546875" style="98" customWidth="1"/>
    <col min="10010" max="10014" width="10" style="98" customWidth="1"/>
    <col min="10015" max="10018" width="11.44140625" style="98"/>
    <col min="10019" max="10019" width="9.44140625" style="98" customWidth="1"/>
    <col min="10020" max="10021" width="11.44140625" style="98"/>
    <col min="10022" max="10022" width="9.109375" style="98" customWidth="1"/>
    <col min="10023" max="10023" width="11.5546875" style="98" customWidth="1"/>
    <col min="10024" max="10024" width="9.6640625" style="98" customWidth="1"/>
    <col min="10025" max="10025" width="11.5546875" style="98" customWidth="1"/>
    <col min="10026" max="10027" width="10.5546875" style="98" customWidth="1"/>
    <col min="10028" max="10029" width="11.44140625" style="98"/>
    <col min="10030" max="10031" width="11" style="98" customWidth="1"/>
    <col min="10032" max="10032" width="9.109375" style="98" customWidth="1"/>
    <col min="10033" max="10033" width="11" style="98" customWidth="1"/>
    <col min="10034" max="10037" width="11.44140625" style="98"/>
    <col min="10038" max="10039" width="11.5546875" style="98" customWidth="1"/>
    <col min="10040" max="10044" width="9.88671875" style="98" customWidth="1"/>
    <col min="10045" max="10045" width="10.44140625" style="98" customWidth="1"/>
    <col min="10046" max="10046" width="10.109375" style="98" customWidth="1"/>
    <col min="10047" max="10047" width="9.109375" style="98" customWidth="1"/>
    <col min="10048" max="10050" width="8.44140625" style="98" customWidth="1"/>
    <col min="10051" max="10051" width="9.6640625" style="98" customWidth="1"/>
    <col min="10052" max="10053" width="9.44140625" style="98" customWidth="1"/>
    <col min="10054" max="10054" width="10.109375" style="98" customWidth="1"/>
    <col min="10055" max="10061" width="9.88671875" style="98" customWidth="1"/>
    <col min="10062" max="10063" width="9.6640625" style="98" customWidth="1"/>
    <col min="10064" max="10066" width="11.44140625" style="98"/>
    <col min="10067" max="10068" width="11.6640625" style="98" customWidth="1"/>
    <col min="10069" max="10069" width="12.33203125" style="98" customWidth="1"/>
    <col min="10070" max="10070" width="14" style="98" customWidth="1"/>
    <col min="10071" max="10071" width="17" style="98" customWidth="1"/>
    <col min="10072" max="10238" width="11.44140625" style="98"/>
    <col min="10239" max="10239" width="15.109375" style="98" customWidth="1"/>
    <col min="10240" max="10240" width="28.5546875" style="98" customWidth="1"/>
    <col min="10241" max="10241" width="9.5546875" style="98" customWidth="1"/>
    <col min="10242" max="10242" width="18.5546875" style="98" customWidth="1"/>
    <col min="10243" max="10243" width="10" style="98" customWidth="1"/>
    <col min="10244" max="10244" width="9.109375" style="98" customWidth="1"/>
    <col min="10245" max="10245" width="6.33203125" style="98" customWidth="1"/>
    <col min="10246" max="10247" width="5.88671875" style="98" customWidth="1"/>
    <col min="10248" max="10248" width="7.33203125" style="98" customWidth="1"/>
    <col min="10249" max="10249" width="5.5546875" style="98" customWidth="1"/>
    <col min="10250" max="10250" width="9.6640625" style="98" customWidth="1"/>
    <col min="10251" max="10251" width="10.33203125" style="98" customWidth="1"/>
    <col min="10252" max="10252" width="10.44140625" style="98" customWidth="1"/>
    <col min="10253" max="10253" width="11.6640625" style="98" customWidth="1"/>
    <col min="10254" max="10254" width="10.44140625" style="98" customWidth="1"/>
    <col min="10255" max="10255" width="11.6640625" style="98" customWidth="1"/>
    <col min="10256" max="10256" width="6.6640625" style="98" customWidth="1"/>
    <col min="10257" max="10257" width="9.88671875" style="98" customWidth="1"/>
    <col min="10258" max="10258" width="11.5546875" style="98" customWidth="1"/>
    <col min="10259" max="10259" width="12.109375" style="98" customWidth="1"/>
    <col min="10260" max="10260" width="14.5546875" style="98" customWidth="1"/>
    <col min="10261" max="10261" width="18.6640625" style="98" customWidth="1"/>
    <col min="10262" max="10262" width="15" style="98" customWidth="1"/>
    <col min="10263" max="10264" width="10.44140625" style="98" customWidth="1"/>
    <col min="10265" max="10265" width="10.5546875" style="98" customWidth="1"/>
    <col min="10266" max="10270" width="10" style="98" customWidth="1"/>
    <col min="10271" max="10274" width="11.44140625" style="98"/>
    <col min="10275" max="10275" width="9.44140625" style="98" customWidth="1"/>
    <col min="10276" max="10277" width="11.44140625" style="98"/>
    <col min="10278" max="10278" width="9.109375" style="98" customWidth="1"/>
    <col min="10279" max="10279" width="11.5546875" style="98" customWidth="1"/>
    <col min="10280" max="10280" width="9.6640625" style="98" customWidth="1"/>
    <col min="10281" max="10281" width="11.5546875" style="98" customWidth="1"/>
    <col min="10282" max="10283" width="10.5546875" style="98" customWidth="1"/>
    <col min="10284" max="10285" width="11.44140625" style="98"/>
    <col min="10286" max="10287" width="11" style="98" customWidth="1"/>
    <col min="10288" max="10288" width="9.109375" style="98" customWidth="1"/>
    <col min="10289" max="10289" width="11" style="98" customWidth="1"/>
    <col min="10290" max="10293" width="11.44140625" style="98"/>
    <col min="10294" max="10295" width="11.5546875" style="98" customWidth="1"/>
    <col min="10296" max="10300" width="9.88671875" style="98" customWidth="1"/>
    <col min="10301" max="10301" width="10.44140625" style="98" customWidth="1"/>
    <col min="10302" max="10302" width="10.109375" style="98" customWidth="1"/>
    <col min="10303" max="10303" width="9.109375" style="98" customWidth="1"/>
    <col min="10304" max="10306" width="8.44140625" style="98" customWidth="1"/>
    <col min="10307" max="10307" width="9.6640625" style="98" customWidth="1"/>
    <col min="10308" max="10309" width="9.44140625" style="98" customWidth="1"/>
    <col min="10310" max="10310" width="10.109375" style="98" customWidth="1"/>
    <col min="10311" max="10317" width="9.88671875" style="98" customWidth="1"/>
    <col min="10318" max="10319" width="9.6640625" style="98" customWidth="1"/>
    <col min="10320" max="10322" width="11.44140625" style="98"/>
    <col min="10323" max="10324" width="11.6640625" style="98" customWidth="1"/>
    <col min="10325" max="10325" width="12.33203125" style="98" customWidth="1"/>
    <col min="10326" max="10326" width="14" style="98" customWidth="1"/>
    <col min="10327" max="10327" width="17" style="98" customWidth="1"/>
    <col min="10328" max="10494" width="11.44140625" style="98"/>
    <col min="10495" max="10495" width="15.109375" style="98" customWidth="1"/>
    <col min="10496" max="10496" width="28.5546875" style="98" customWidth="1"/>
    <col min="10497" max="10497" width="9.5546875" style="98" customWidth="1"/>
    <col min="10498" max="10498" width="18.5546875" style="98" customWidth="1"/>
    <col min="10499" max="10499" width="10" style="98" customWidth="1"/>
    <col min="10500" max="10500" width="9.109375" style="98" customWidth="1"/>
    <col min="10501" max="10501" width="6.33203125" style="98" customWidth="1"/>
    <col min="10502" max="10503" width="5.88671875" style="98" customWidth="1"/>
    <col min="10504" max="10504" width="7.33203125" style="98" customWidth="1"/>
    <col min="10505" max="10505" width="5.5546875" style="98" customWidth="1"/>
    <col min="10506" max="10506" width="9.6640625" style="98" customWidth="1"/>
    <col min="10507" max="10507" width="10.33203125" style="98" customWidth="1"/>
    <col min="10508" max="10508" width="10.44140625" style="98" customWidth="1"/>
    <col min="10509" max="10509" width="11.6640625" style="98" customWidth="1"/>
    <col min="10510" max="10510" width="10.44140625" style="98" customWidth="1"/>
    <col min="10511" max="10511" width="11.6640625" style="98" customWidth="1"/>
    <col min="10512" max="10512" width="6.6640625" style="98" customWidth="1"/>
    <col min="10513" max="10513" width="9.88671875" style="98" customWidth="1"/>
    <col min="10514" max="10514" width="11.5546875" style="98" customWidth="1"/>
    <col min="10515" max="10515" width="12.109375" style="98" customWidth="1"/>
    <col min="10516" max="10516" width="14.5546875" style="98" customWidth="1"/>
    <col min="10517" max="10517" width="18.6640625" style="98" customWidth="1"/>
    <col min="10518" max="10518" width="15" style="98" customWidth="1"/>
    <col min="10519" max="10520" width="10.44140625" style="98" customWidth="1"/>
    <col min="10521" max="10521" width="10.5546875" style="98" customWidth="1"/>
    <col min="10522" max="10526" width="10" style="98" customWidth="1"/>
    <col min="10527" max="10530" width="11.44140625" style="98"/>
    <col min="10531" max="10531" width="9.44140625" style="98" customWidth="1"/>
    <col min="10532" max="10533" width="11.44140625" style="98"/>
    <col min="10534" max="10534" width="9.109375" style="98" customWidth="1"/>
    <col min="10535" max="10535" width="11.5546875" style="98" customWidth="1"/>
    <col min="10536" max="10536" width="9.6640625" style="98" customWidth="1"/>
    <col min="10537" max="10537" width="11.5546875" style="98" customWidth="1"/>
    <col min="10538" max="10539" width="10.5546875" style="98" customWidth="1"/>
    <col min="10540" max="10541" width="11.44140625" style="98"/>
    <col min="10542" max="10543" width="11" style="98" customWidth="1"/>
    <col min="10544" max="10544" width="9.109375" style="98" customWidth="1"/>
    <col min="10545" max="10545" width="11" style="98" customWidth="1"/>
    <col min="10546" max="10549" width="11.44140625" style="98"/>
    <col min="10550" max="10551" width="11.5546875" style="98" customWidth="1"/>
    <col min="10552" max="10556" width="9.88671875" style="98" customWidth="1"/>
    <col min="10557" max="10557" width="10.44140625" style="98" customWidth="1"/>
    <col min="10558" max="10558" width="10.109375" style="98" customWidth="1"/>
    <col min="10559" max="10559" width="9.109375" style="98" customWidth="1"/>
    <col min="10560" max="10562" width="8.44140625" style="98" customWidth="1"/>
    <col min="10563" max="10563" width="9.6640625" style="98" customWidth="1"/>
    <col min="10564" max="10565" width="9.44140625" style="98" customWidth="1"/>
    <col min="10566" max="10566" width="10.109375" style="98" customWidth="1"/>
    <col min="10567" max="10573" width="9.88671875" style="98" customWidth="1"/>
    <col min="10574" max="10575" width="9.6640625" style="98" customWidth="1"/>
    <col min="10576" max="10578" width="11.44140625" style="98"/>
    <col min="10579" max="10580" width="11.6640625" style="98" customWidth="1"/>
    <col min="10581" max="10581" width="12.33203125" style="98" customWidth="1"/>
    <col min="10582" max="10582" width="14" style="98" customWidth="1"/>
    <col min="10583" max="10583" width="17" style="98" customWidth="1"/>
    <col min="10584" max="10750" width="11.44140625" style="98"/>
    <col min="10751" max="10751" width="15.109375" style="98" customWidth="1"/>
    <col min="10752" max="10752" width="28.5546875" style="98" customWidth="1"/>
    <col min="10753" max="10753" width="9.5546875" style="98" customWidth="1"/>
    <col min="10754" max="10754" width="18.5546875" style="98" customWidth="1"/>
    <col min="10755" max="10755" width="10" style="98" customWidth="1"/>
    <col min="10756" max="10756" width="9.109375" style="98" customWidth="1"/>
    <col min="10757" max="10757" width="6.33203125" style="98" customWidth="1"/>
    <col min="10758" max="10759" width="5.88671875" style="98" customWidth="1"/>
    <col min="10760" max="10760" width="7.33203125" style="98" customWidth="1"/>
    <col min="10761" max="10761" width="5.5546875" style="98" customWidth="1"/>
    <col min="10762" max="10762" width="9.6640625" style="98" customWidth="1"/>
    <col min="10763" max="10763" width="10.33203125" style="98" customWidth="1"/>
    <col min="10764" max="10764" width="10.44140625" style="98" customWidth="1"/>
    <col min="10765" max="10765" width="11.6640625" style="98" customWidth="1"/>
    <col min="10766" max="10766" width="10.44140625" style="98" customWidth="1"/>
    <col min="10767" max="10767" width="11.6640625" style="98" customWidth="1"/>
    <col min="10768" max="10768" width="6.6640625" style="98" customWidth="1"/>
    <col min="10769" max="10769" width="9.88671875" style="98" customWidth="1"/>
    <col min="10770" max="10770" width="11.5546875" style="98" customWidth="1"/>
    <col min="10771" max="10771" width="12.109375" style="98" customWidth="1"/>
    <col min="10772" max="10772" width="14.5546875" style="98" customWidth="1"/>
    <col min="10773" max="10773" width="18.6640625" style="98" customWidth="1"/>
    <col min="10774" max="10774" width="15" style="98" customWidth="1"/>
    <col min="10775" max="10776" width="10.44140625" style="98" customWidth="1"/>
    <col min="10777" max="10777" width="10.5546875" style="98" customWidth="1"/>
    <col min="10778" max="10782" width="10" style="98" customWidth="1"/>
    <col min="10783" max="10786" width="11.44140625" style="98"/>
    <col min="10787" max="10787" width="9.44140625" style="98" customWidth="1"/>
    <col min="10788" max="10789" width="11.44140625" style="98"/>
    <col min="10790" max="10790" width="9.109375" style="98" customWidth="1"/>
    <col min="10791" max="10791" width="11.5546875" style="98" customWidth="1"/>
    <col min="10792" max="10792" width="9.6640625" style="98" customWidth="1"/>
    <col min="10793" max="10793" width="11.5546875" style="98" customWidth="1"/>
    <col min="10794" max="10795" width="10.5546875" style="98" customWidth="1"/>
    <col min="10796" max="10797" width="11.44140625" style="98"/>
    <col min="10798" max="10799" width="11" style="98" customWidth="1"/>
    <col min="10800" max="10800" width="9.109375" style="98" customWidth="1"/>
    <col min="10801" max="10801" width="11" style="98" customWidth="1"/>
    <col min="10802" max="10805" width="11.44140625" style="98"/>
    <col min="10806" max="10807" width="11.5546875" style="98" customWidth="1"/>
    <col min="10808" max="10812" width="9.88671875" style="98" customWidth="1"/>
    <col min="10813" max="10813" width="10.44140625" style="98" customWidth="1"/>
    <col min="10814" max="10814" width="10.109375" style="98" customWidth="1"/>
    <col min="10815" max="10815" width="9.109375" style="98" customWidth="1"/>
    <col min="10816" max="10818" width="8.44140625" style="98" customWidth="1"/>
    <col min="10819" max="10819" width="9.6640625" style="98" customWidth="1"/>
    <col min="10820" max="10821" width="9.44140625" style="98" customWidth="1"/>
    <col min="10822" max="10822" width="10.109375" style="98" customWidth="1"/>
    <col min="10823" max="10829" width="9.88671875" style="98" customWidth="1"/>
    <col min="10830" max="10831" width="9.6640625" style="98" customWidth="1"/>
    <col min="10832" max="10834" width="11.44140625" style="98"/>
    <col min="10835" max="10836" width="11.6640625" style="98" customWidth="1"/>
    <col min="10837" max="10837" width="12.33203125" style="98" customWidth="1"/>
    <col min="10838" max="10838" width="14" style="98" customWidth="1"/>
    <col min="10839" max="10839" width="17" style="98" customWidth="1"/>
    <col min="10840" max="11006" width="11.44140625" style="98"/>
    <col min="11007" max="11007" width="15.109375" style="98" customWidth="1"/>
    <col min="11008" max="11008" width="28.5546875" style="98" customWidth="1"/>
    <col min="11009" max="11009" width="9.5546875" style="98" customWidth="1"/>
    <col min="11010" max="11010" width="18.5546875" style="98" customWidth="1"/>
    <col min="11011" max="11011" width="10" style="98" customWidth="1"/>
    <col min="11012" max="11012" width="9.109375" style="98" customWidth="1"/>
    <col min="11013" max="11013" width="6.33203125" style="98" customWidth="1"/>
    <col min="11014" max="11015" width="5.88671875" style="98" customWidth="1"/>
    <col min="11016" max="11016" width="7.33203125" style="98" customWidth="1"/>
    <col min="11017" max="11017" width="5.5546875" style="98" customWidth="1"/>
    <col min="11018" max="11018" width="9.6640625" style="98" customWidth="1"/>
    <col min="11019" max="11019" width="10.33203125" style="98" customWidth="1"/>
    <col min="11020" max="11020" width="10.44140625" style="98" customWidth="1"/>
    <col min="11021" max="11021" width="11.6640625" style="98" customWidth="1"/>
    <col min="11022" max="11022" width="10.44140625" style="98" customWidth="1"/>
    <col min="11023" max="11023" width="11.6640625" style="98" customWidth="1"/>
    <col min="11024" max="11024" width="6.6640625" style="98" customWidth="1"/>
    <col min="11025" max="11025" width="9.88671875" style="98" customWidth="1"/>
    <col min="11026" max="11026" width="11.5546875" style="98" customWidth="1"/>
    <col min="11027" max="11027" width="12.109375" style="98" customWidth="1"/>
    <col min="11028" max="11028" width="14.5546875" style="98" customWidth="1"/>
    <col min="11029" max="11029" width="18.6640625" style="98" customWidth="1"/>
    <col min="11030" max="11030" width="15" style="98" customWidth="1"/>
    <col min="11031" max="11032" width="10.44140625" style="98" customWidth="1"/>
    <col min="11033" max="11033" width="10.5546875" style="98" customWidth="1"/>
    <col min="11034" max="11038" width="10" style="98" customWidth="1"/>
    <col min="11039" max="11042" width="11.44140625" style="98"/>
    <col min="11043" max="11043" width="9.44140625" style="98" customWidth="1"/>
    <col min="11044" max="11045" width="11.44140625" style="98"/>
    <col min="11046" max="11046" width="9.109375" style="98" customWidth="1"/>
    <col min="11047" max="11047" width="11.5546875" style="98" customWidth="1"/>
    <col min="11048" max="11048" width="9.6640625" style="98" customWidth="1"/>
    <col min="11049" max="11049" width="11.5546875" style="98" customWidth="1"/>
    <col min="11050" max="11051" width="10.5546875" style="98" customWidth="1"/>
    <col min="11052" max="11053" width="11.44140625" style="98"/>
    <col min="11054" max="11055" width="11" style="98" customWidth="1"/>
    <col min="11056" max="11056" width="9.109375" style="98" customWidth="1"/>
    <col min="11057" max="11057" width="11" style="98" customWidth="1"/>
    <col min="11058" max="11061" width="11.44140625" style="98"/>
    <col min="11062" max="11063" width="11.5546875" style="98" customWidth="1"/>
    <col min="11064" max="11068" width="9.88671875" style="98" customWidth="1"/>
    <col min="11069" max="11069" width="10.44140625" style="98" customWidth="1"/>
    <col min="11070" max="11070" width="10.109375" style="98" customWidth="1"/>
    <col min="11071" max="11071" width="9.109375" style="98" customWidth="1"/>
    <col min="11072" max="11074" width="8.44140625" style="98" customWidth="1"/>
    <col min="11075" max="11075" width="9.6640625" style="98" customWidth="1"/>
    <col min="11076" max="11077" width="9.44140625" style="98" customWidth="1"/>
    <col min="11078" max="11078" width="10.109375" style="98" customWidth="1"/>
    <col min="11079" max="11085" width="9.88671875" style="98" customWidth="1"/>
    <col min="11086" max="11087" width="9.6640625" style="98" customWidth="1"/>
    <col min="11088" max="11090" width="11.44140625" style="98"/>
    <col min="11091" max="11092" width="11.6640625" style="98" customWidth="1"/>
    <col min="11093" max="11093" width="12.33203125" style="98" customWidth="1"/>
    <col min="11094" max="11094" width="14" style="98" customWidth="1"/>
    <col min="11095" max="11095" width="17" style="98" customWidth="1"/>
    <col min="11096" max="11262" width="11.44140625" style="98"/>
    <col min="11263" max="11263" width="15.109375" style="98" customWidth="1"/>
    <col min="11264" max="11264" width="28.5546875" style="98" customWidth="1"/>
    <col min="11265" max="11265" width="9.5546875" style="98" customWidth="1"/>
    <col min="11266" max="11266" width="18.5546875" style="98" customWidth="1"/>
    <col min="11267" max="11267" width="10" style="98" customWidth="1"/>
    <col min="11268" max="11268" width="9.109375" style="98" customWidth="1"/>
    <col min="11269" max="11269" width="6.33203125" style="98" customWidth="1"/>
    <col min="11270" max="11271" width="5.88671875" style="98" customWidth="1"/>
    <col min="11272" max="11272" width="7.33203125" style="98" customWidth="1"/>
    <col min="11273" max="11273" width="5.5546875" style="98" customWidth="1"/>
    <col min="11274" max="11274" width="9.6640625" style="98" customWidth="1"/>
    <col min="11275" max="11275" width="10.33203125" style="98" customWidth="1"/>
    <col min="11276" max="11276" width="10.44140625" style="98" customWidth="1"/>
    <col min="11277" max="11277" width="11.6640625" style="98" customWidth="1"/>
    <col min="11278" max="11278" width="10.44140625" style="98" customWidth="1"/>
    <col min="11279" max="11279" width="11.6640625" style="98" customWidth="1"/>
    <col min="11280" max="11280" width="6.6640625" style="98" customWidth="1"/>
    <col min="11281" max="11281" width="9.88671875" style="98" customWidth="1"/>
    <col min="11282" max="11282" width="11.5546875" style="98" customWidth="1"/>
    <col min="11283" max="11283" width="12.109375" style="98" customWidth="1"/>
    <col min="11284" max="11284" width="14.5546875" style="98" customWidth="1"/>
    <col min="11285" max="11285" width="18.6640625" style="98" customWidth="1"/>
    <col min="11286" max="11286" width="15" style="98" customWidth="1"/>
    <col min="11287" max="11288" width="10.44140625" style="98" customWidth="1"/>
    <col min="11289" max="11289" width="10.5546875" style="98" customWidth="1"/>
    <col min="11290" max="11294" width="10" style="98" customWidth="1"/>
    <col min="11295" max="11298" width="11.44140625" style="98"/>
    <col min="11299" max="11299" width="9.44140625" style="98" customWidth="1"/>
    <col min="11300" max="11301" width="11.44140625" style="98"/>
    <col min="11302" max="11302" width="9.109375" style="98" customWidth="1"/>
    <col min="11303" max="11303" width="11.5546875" style="98" customWidth="1"/>
    <col min="11304" max="11304" width="9.6640625" style="98" customWidth="1"/>
    <col min="11305" max="11305" width="11.5546875" style="98" customWidth="1"/>
    <col min="11306" max="11307" width="10.5546875" style="98" customWidth="1"/>
    <col min="11308" max="11309" width="11.44140625" style="98"/>
    <col min="11310" max="11311" width="11" style="98" customWidth="1"/>
    <col min="11312" max="11312" width="9.109375" style="98" customWidth="1"/>
    <col min="11313" max="11313" width="11" style="98" customWidth="1"/>
    <col min="11314" max="11317" width="11.44140625" style="98"/>
    <col min="11318" max="11319" width="11.5546875" style="98" customWidth="1"/>
    <col min="11320" max="11324" width="9.88671875" style="98" customWidth="1"/>
    <col min="11325" max="11325" width="10.44140625" style="98" customWidth="1"/>
    <col min="11326" max="11326" width="10.109375" style="98" customWidth="1"/>
    <col min="11327" max="11327" width="9.109375" style="98" customWidth="1"/>
    <col min="11328" max="11330" width="8.44140625" style="98" customWidth="1"/>
    <col min="11331" max="11331" width="9.6640625" style="98" customWidth="1"/>
    <col min="11332" max="11333" width="9.44140625" style="98" customWidth="1"/>
    <col min="11334" max="11334" width="10.109375" style="98" customWidth="1"/>
    <col min="11335" max="11341" width="9.88671875" style="98" customWidth="1"/>
    <col min="11342" max="11343" width="9.6640625" style="98" customWidth="1"/>
    <col min="11344" max="11346" width="11.44140625" style="98"/>
    <col min="11347" max="11348" width="11.6640625" style="98" customWidth="1"/>
    <col min="11349" max="11349" width="12.33203125" style="98" customWidth="1"/>
    <col min="11350" max="11350" width="14" style="98" customWidth="1"/>
    <col min="11351" max="11351" width="17" style="98" customWidth="1"/>
    <col min="11352" max="11518" width="11.44140625" style="98"/>
    <col min="11519" max="11519" width="15.109375" style="98" customWidth="1"/>
    <col min="11520" max="11520" width="28.5546875" style="98" customWidth="1"/>
    <col min="11521" max="11521" width="9.5546875" style="98" customWidth="1"/>
    <col min="11522" max="11522" width="18.5546875" style="98" customWidth="1"/>
    <col min="11523" max="11523" width="10" style="98" customWidth="1"/>
    <col min="11524" max="11524" width="9.109375" style="98" customWidth="1"/>
    <col min="11525" max="11525" width="6.33203125" style="98" customWidth="1"/>
    <col min="11526" max="11527" width="5.88671875" style="98" customWidth="1"/>
    <col min="11528" max="11528" width="7.33203125" style="98" customWidth="1"/>
    <col min="11529" max="11529" width="5.5546875" style="98" customWidth="1"/>
    <col min="11530" max="11530" width="9.6640625" style="98" customWidth="1"/>
    <col min="11531" max="11531" width="10.33203125" style="98" customWidth="1"/>
    <col min="11532" max="11532" width="10.44140625" style="98" customWidth="1"/>
    <col min="11533" max="11533" width="11.6640625" style="98" customWidth="1"/>
    <col min="11534" max="11534" width="10.44140625" style="98" customWidth="1"/>
    <col min="11535" max="11535" width="11.6640625" style="98" customWidth="1"/>
    <col min="11536" max="11536" width="6.6640625" style="98" customWidth="1"/>
    <col min="11537" max="11537" width="9.88671875" style="98" customWidth="1"/>
    <col min="11538" max="11538" width="11.5546875" style="98" customWidth="1"/>
    <col min="11539" max="11539" width="12.109375" style="98" customWidth="1"/>
    <col min="11540" max="11540" width="14.5546875" style="98" customWidth="1"/>
    <col min="11541" max="11541" width="18.6640625" style="98" customWidth="1"/>
    <col min="11542" max="11542" width="15" style="98" customWidth="1"/>
    <col min="11543" max="11544" width="10.44140625" style="98" customWidth="1"/>
    <col min="11545" max="11545" width="10.5546875" style="98" customWidth="1"/>
    <col min="11546" max="11550" width="10" style="98" customWidth="1"/>
    <col min="11551" max="11554" width="11.44140625" style="98"/>
    <col min="11555" max="11555" width="9.44140625" style="98" customWidth="1"/>
    <col min="11556" max="11557" width="11.44140625" style="98"/>
    <col min="11558" max="11558" width="9.109375" style="98" customWidth="1"/>
    <col min="11559" max="11559" width="11.5546875" style="98" customWidth="1"/>
    <col min="11560" max="11560" width="9.6640625" style="98" customWidth="1"/>
    <col min="11561" max="11561" width="11.5546875" style="98" customWidth="1"/>
    <col min="11562" max="11563" width="10.5546875" style="98" customWidth="1"/>
    <col min="11564" max="11565" width="11.44140625" style="98"/>
    <col min="11566" max="11567" width="11" style="98" customWidth="1"/>
    <col min="11568" max="11568" width="9.109375" style="98" customWidth="1"/>
    <col min="11569" max="11569" width="11" style="98" customWidth="1"/>
    <col min="11570" max="11573" width="11.44140625" style="98"/>
    <col min="11574" max="11575" width="11.5546875" style="98" customWidth="1"/>
    <col min="11576" max="11580" width="9.88671875" style="98" customWidth="1"/>
    <col min="11581" max="11581" width="10.44140625" style="98" customWidth="1"/>
    <col min="11582" max="11582" width="10.109375" style="98" customWidth="1"/>
    <col min="11583" max="11583" width="9.109375" style="98" customWidth="1"/>
    <col min="11584" max="11586" width="8.44140625" style="98" customWidth="1"/>
    <col min="11587" max="11587" width="9.6640625" style="98" customWidth="1"/>
    <col min="11588" max="11589" width="9.44140625" style="98" customWidth="1"/>
    <col min="11590" max="11590" width="10.109375" style="98" customWidth="1"/>
    <col min="11591" max="11597" width="9.88671875" style="98" customWidth="1"/>
    <col min="11598" max="11599" width="9.6640625" style="98" customWidth="1"/>
    <col min="11600" max="11602" width="11.44140625" style="98"/>
    <col min="11603" max="11604" width="11.6640625" style="98" customWidth="1"/>
    <col min="11605" max="11605" width="12.33203125" style="98" customWidth="1"/>
    <col min="11606" max="11606" width="14" style="98" customWidth="1"/>
    <col min="11607" max="11607" width="17" style="98" customWidth="1"/>
    <col min="11608" max="11774" width="11.44140625" style="98"/>
    <col min="11775" max="11775" width="15.109375" style="98" customWidth="1"/>
    <col min="11776" max="11776" width="28.5546875" style="98" customWidth="1"/>
    <col min="11777" max="11777" width="9.5546875" style="98" customWidth="1"/>
    <col min="11778" max="11778" width="18.5546875" style="98" customWidth="1"/>
    <col min="11779" max="11779" width="10" style="98" customWidth="1"/>
    <col min="11780" max="11780" width="9.109375" style="98" customWidth="1"/>
    <col min="11781" max="11781" width="6.33203125" style="98" customWidth="1"/>
    <col min="11782" max="11783" width="5.88671875" style="98" customWidth="1"/>
    <col min="11784" max="11784" width="7.33203125" style="98" customWidth="1"/>
    <col min="11785" max="11785" width="5.5546875" style="98" customWidth="1"/>
    <col min="11786" max="11786" width="9.6640625" style="98" customWidth="1"/>
    <col min="11787" max="11787" width="10.33203125" style="98" customWidth="1"/>
    <col min="11788" max="11788" width="10.44140625" style="98" customWidth="1"/>
    <col min="11789" max="11789" width="11.6640625" style="98" customWidth="1"/>
    <col min="11790" max="11790" width="10.44140625" style="98" customWidth="1"/>
    <col min="11791" max="11791" width="11.6640625" style="98" customWidth="1"/>
    <col min="11792" max="11792" width="6.6640625" style="98" customWidth="1"/>
    <col min="11793" max="11793" width="9.88671875" style="98" customWidth="1"/>
    <col min="11794" max="11794" width="11.5546875" style="98" customWidth="1"/>
    <col min="11795" max="11795" width="12.109375" style="98" customWidth="1"/>
    <col min="11796" max="11796" width="14.5546875" style="98" customWidth="1"/>
    <col min="11797" max="11797" width="18.6640625" style="98" customWidth="1"/>
    <col min="11798" max="11798" width="15" style="98" customWidth="1"/>
    <col min="11799" max="11800" width="10.44140625" style="98" customWidth="1"/>
    <col min="11801" max="11801" width="10.5546875" style="98" customWidth="1"/>
    <col min="11802" max="11806" width="10" style="98" customWidth="1"/>
    <col min="11807" max="11810" width="11.44140625" style="98"/>
    <col min="11811" max="11811" width="9.44140625" style="98" customWidth="1"/>
    <col min="11812" max="11813" width="11.44140625" style="98"/>
    <col min="11814" max="11814" width="9.109375" style="98" customWidth="1"/>
    <col min="11815" max="11815" width="11.5546875" style="98" customWidth="1"/>
    <col min="11816" max="11816" width="9.6640625" style="98" customWidth="1"/>
    <col min="11817" max="11817" width="11.5546875" style="98" customWidth="1"/>
    <col min="11818" max="11819" width="10.5546875" style="98" customWidth="1"/>
    <col min="11820" max="11821" width="11.44140625" style="98"/>
    <col min="11822" max="11823" width="11" style="98" customWidth="1"/>
    <col min="11824" max="11824" width="9.109375" style="98" customWidth="1"/>
    <col min="11825" max="11825" width="11" style="98" customWidth="1"/>
    <col min="11826" max="11829" width="11.44140625" style="98"/>
    <col min="11830" max="11831" width="11.5546875" style="98" customWidth="1"/>
    <col min="11832" max="11836" width="9.88671875" style="98" customWidth="1"/>
    <col min="11837" max="11837" width="10.44140625" style="98" customWidth="1"/>
    <col min="11838" max="11838" width="10.109375" style="98" customWidth="1"/>
    <col min="11839" max="11839" width="9.109375" style="98" customWidth="1"/>
    <col min="11840" max="11842" width="8.44140625" style="98" customWidth="1"/>
    <col min="11843" max="11843" width="9.6640625" style="98" customWidth="1"/>
    <col min="11844" max="11845" width="9.44140625" style="98" customWidth="1"/>
    <col min="11846" max="11846" width="10.109375" style="98" customWidth="1"/>
    <col min="11847" max="11853" width="9.88671875" style="98" customWidth="1"/>
    <col min="11854" max="11855" width="9.6640625" style="98" customWidth="1"/>
    <col min="11856" max="11858" width="11.44140625" style="98"/>
    <col min="11859" max="11860" width="11.6640625" style="98" customWidth="1"/>
    <col min="11861" max="11861" width="12.33203125" style="98" customWidth="1"/>
    <col min="11862" max="11862" width="14" style="98" customWidth="1"/>
    <col min="11863" max="11863" width="17" style="98" customWidth="1"/>
    <col min="11864" max="12030" width="11.44140625" style="98"/>
    <col min="12031" max="12031" width="15.109375" style="98" customWidth="1"/>
    <col min="12032" max="12032" width="28.5546875" style="98" customWidth="1"/>
    <col min="12033" max="12033" width="9.5546875" style="98" customWidth="1"/>
    <col min="12034" max="12034" width="18.5546875" style="98" customWidth="1"/>
    <col min="12035" max="12035" width="10" style="98" customWidth="1"/>
    <col min="12036" max="12036" width="9.109375" style="98" customWidth="1"/>
    <col min="12037" max="12037" width="6.33203125" style="98" customWidth="1"/>
    <col min="12038" max="12039" width="5.88671875" style="98" customWidth="1"/>
    <col min="12040" max="12040" width="7.33203125" style="98" customWidth="1"/>
    <col min="12041" max="12041" width="5.5546875" style="98" customWidth="1"/>
    <col min="12042" max="12042" width="9.6640625" style="98" customWidth="1"/>
    <col min="12043" max="12043" width="10.33203125" style="98" customWidth="1"/>
    <col min="12044" max="12044" width="10.44140625" style="98" customWidth="1"/>
    <col min="12045" max="12045" width="11.6640625" style="98" customWidth="1"/>
    <col min="12046" max="12046" width="10.44140625" style="98" customWidth="1"/>
    <col min="12047" max="12047" width="11.6640625" style="98" customWidth="1"/>
    <col min="12048" max="12048" width="6.6640625" style="98" customWidth="1"/>
    <col min="12049" max="12049" width="9.88671875" style="98" customWidth="1"/>
    <col min="12050" max="12050" width="11.5546875" style="98" customWidth="1"/>
    <col min="12051" max="12051" width="12.109375" style="98" customWidth="1"/>
    <col min="12052" max="12052" width="14.5546875" style="98" customWidth="1"/>
    <col min="12053" max="12053" width="18.6640625" style="98" customWidth="1"/>
    <col min="12054" max="12054" width="15" style="98" customWidth="1"/>
    <col min="12055" max="12056" width="10.44140625" style="98" customWidth="1"/>
    <col min="12057" max="12057" width="10.5546875" style="98" customWidth="1"/>
    <col min="12058" max="12062" width="10" style="98" customWidth="1"/>
    <col min="12063" max="12066" width="11.44140625" style="98"/>
    <col min="12067" max="12067" width="9.44140625" style="98" customWidth="1"/>
    <col min="12068" max="12069" width="11.44140625" style="98"/>
    <col min="12070" max="12070" width="9.109375" style="98" customWidth="1"/>
    <col min="12071" max="12071" width="11.5546875" style="98" customWidth="1"/>
    <col min="12072" max="12072" width="9.6640625" style="98" customWidth="1"/>
    <col min="12073" max="12073" width="11.5546875" style="98" customWidth="1"/>
    <col min="12074" max="12075" width="10.5546875" style="98" customWidth="1"/>
    <col min="12076" max="12077" width="11.44140625" style="98"/>
    <col min="12078" max="12079" width="11" style="98" customWidth="1"/>
    <col min="12080" max="12080" width="9.109375" style="98" customWidth="1"/>
    <col min="12081" max="12081" width="11" style="98" customWidth="1"/>
    <col min="12082" max="12085" width="11.44140625" style="98"/>
    <col min="12086" max="12087" width="11.5546875" style="98" customWidth="1"/>
    <col min="12088" max="12092" width="9.88671875" style="98" customWidth="1"/>
    <col min="12093" max="12093" width="10.44140625" style="98" customWidth="1"/>
    <col min="12094" max="12094" width="10.109375" style="98" customWidth="1"/>
    <col min="12095" max="12095" width="9.109375" style="98" customWidth="1"/>
    <col min="12096" max="12098" width="8.44140625" style="98" customWidth="1"/>
    <col min="12099" max="12099" width="9.6640625" style="98" customWidth="1"/>
    <col min="12100" max="12101" width="9.44140625" style="98" customWidth="1"/>
    <col min="12102" max="12102" width="10.109375" style="98" customWidth="1"/>
    <col min="12103" max="12109" width="9.88671875" style="98" customWidth="1"/>
    <col min="12110" max="12111" width="9.6640625" style="98" customWidth="1"/>
    <col min="12112" max="12114" width="11.44140625" style="98"/>
    <col min="12115" max="12116" width="11.6640625" style="98" customWidth="1"/>
    <col min="12117" max="12117" width="12.33203125" style="98" customWidth="1"/>
    <col min="12118" max="12118" width="14" style="98" customWidth="1"/>
    <col min="12119" max="12119" width="17" style="98" customWidth="1"/>
    <col min="12120" max="12286" width="11.44140625" style="98"/>
    <col min="12287" max="12287" width="15.109375" style="98" customWidth="1"/>
    <col min="12288" max="12288" width="28.5546875" style="98" customWidth="1"/>
    <col min="12289" max="12289" width="9.5546875" style="98" customWidth="1"/>
    <col min="12290" max="12290" width="18.5546875" style="98" customWidth="1"/>
    <col min="12291" max="12291" width="10" style="98" customWidth="1"/>
    <col min="12292" max="12292" width="9.109375" style="98" customWidth="1"/>
    <col min="12293" max="12293" width="6.33203125" style="98" customWidth="1"/>
    <col min="12294" max="12295" width="5.88671875" style="98" customWidth="1"/>
    <col min="12296" max="12296" width="7.33203125" style="98" customWidth="1"/>
    <col min="12297" max="12297" width="5.5546875" style="98" customWidth="1"/>
    <col min="12298" max="12298" width="9.6640625" style="98" customWidth="1"/>
    <col min="12299" max="12299" width="10.33203125" style="98" customWidth="1"/>
    <col min="12300" max="12300" width="10.44140625" style="98" customWidth="1"/>
    <col min="12301" max="12301" width="11.6640625" style="98" customWidth="1"/>
    <col min="12302" max="12302" width="10.44140625" style="98" customWidth="1"/>
    <col min="12303" max="12303" width="11.6640625" style="98" customWidth="1"/>
    <col min="12304" max="12304" width="6.6640625" style="98" customWidth="1"/>
    <col min="12305" max="12305" width="9.88671875" style="98" customWidth="1"/>
    <col min="12306" max="12306" width="11.5546875" style="98" customWidth="1"/>
    <col min="12307" max="12307" width="12.109375" style="98" customWidth="1"/>
    <col min="12308" max="12308" width="14.5546875" style="98" customWidth="1"/>
    <col min="12309" max="12309" width="18.6640625" style="98" customWidth="1"/>
    <col min="12310" max="12310" width="15" style="98" customWidth="1"/>
    <col min="12311" max="12312" width="10.44140625" style="98" customWidth="1"/>
    <col min="12313" max="12313" width="10.5546875" style="98" customWidth="1"/>
    <col min="12314" max="12318" width="10" style="98" customWidth="1"/>
    <col min="12319" max="12322" width="11.44140625" style="98"/>
    <col min="12323" max="12323" width="9.44140625" style="98" customWidth="1"/>
    <col min="12324" max="12325" width="11.44140625" style="98"/>
    <col min="12326" max="12326" width="9.109375" style="98" customWidth="1"/>
    <col min="12327" max="12327" width="11.5546875" style="98" customWidth="1"/>
    <col min="12328" max="12328" width="9.6640625" style="98" customWidth="1"/>
    <col min="12329" max="12329" width="11.5546875" style="98" customWidth="1"/>
    <col min="12330" max="12331" width="10.5546875" style="98" customWidth="1"/>
    <col min="12332" max="12333" width="11.44140625" style="98"/>
    <col min="12334" max="12335" width="11" style="98" customWidth="1"/>
    <col min="12336" max="12336" width="9.109375" style="98" customWidth="1"/>
    <col min="12337" max="12337" width="11" style="98" customWidth="1"/>
    <col min="12338" max="12341" width="11.44140625" style="98"/>
    <col min="12342" max="12343" width="11.5546875" style="98" customWidth="1"/>
    <col min="12344" max="12348" width="9.88671875" style="98" customWidth="1"/>
    <col min="12349" max="12349" width="10.44140625" style="98" customWidth="1"/>
    <col min="12350" max="12350" width="10.109375" style="98" customWidth="1"/>
    <col min="12351" max="12351" width="9.109375" style="98" customWidth="1"/>
    <col min="12352" max="12354" width="8.44140625" style="98" customWidth="1"/>
    <col min="12355" max="12355" width="9.6640625" style="98" customWidth="1"/>
    <col min="12356" max="12357" width="9.44140625" style="98" customWidth="1"/>
    <col min="12358" max="12358" width="10.109375" style="98" customWidth="1"/>
    <col min="12359" max="12365" width="9.88671875" style="98" customWidth="1"/>
    <col min="12366" max="12367" width="9.6640625" style="98" customWidth="1"/>
    <col min="12368" max="12370" width="11.44140625" style="98"/>
    <col min="12371" max="12372" width="11.6640625" style="98" customWidth="1"/>
    <col min="12373" max="12373" width="12.33203125" style="98" customWidth="1"/>
    <col min="12374" max="12374" width="14" style="98" customWidth="1"/>
    <col min="12375" max="12375" width="17" style="98" customWidth="1"/>
    <col min="12376" max="12542" width="11.44140625" style="98"/>
    <col min="12543" max="12543" width="15.109375" style="98" customWidth="1"/>
    <col min="12544" max="12544" width="28.5546875" style="98" customWidth="1"/>
    <col min="12545" max="12545" width="9.5546875" style="98" customWidth="1"/>
    <col min="12546" max="12546" width="18.5546875" style="98" customWidth="1"/>
    <col min="12547" max="12547" width="10" style="98" customWidth="1"/>
    <col min="12548" max="12548" width="9.109375" style="98" customWidth="1"/>
    <col min="12549" max="12549" width="6.33203125" style="98" customWidth="1"/>
    <col min="12550" max="12551" width="5.88671875" style="98" customWidth="1"/>
    <col min="12552" max="12552" width="7.33203125" style="98" customWidth="1"/>
    <col min="12553" max="12553" width="5.5546875" style="98" customWidth="1"/>
    <col min="12554" max="12554" width="9.6640625" style="98" customWidth="1"/>
    <col min="12555" max="12555" width="10.33203125" style="98" customWidth="1"/>
    <col min="12556" max="12556" width="10.44140625" style="98" customWidth="1"/>
    <col min="12557" max="12557" width="11.6640625" style="98" customWidth="1"/>
    <col min="12558" max="12558" width="10.44140625" style="98" customWidth="1"/>
    <col min="12559" max="12559" width="11.6640625" style="98" customWidth="1"/>
    <col min="12560" max="12560" width="6.6640625" style="98" customWidth="1"/>
    <col min="12561" max="12561" width="9.88671875" style="98" customWidth="1"/>
    <col min="12562" max="12562" width="11.5546875" style="98" customWidth="1"/>
    <col min="12563" max="12563" width="12.109375" style="98" customWidth="1"/>
    <col min="12564" max="12564" width="14.5546875" style="98" customWidth="1"/>
    <col min="12565" max="12565" width="18.6640625" style="98" customWidth="1"/>
    <col min="12566" max="12566" width="15" style="98" customWidth="1"/>
    <col min="12567" max="12568" width="10.44140625" style="98" customWidth="1"/>
    <col min="12569" max="12569" width="10.5546875" style="98" customWidth="1"/>
    <col min="12570" max="12574" width="10" style="98" customWidth="1"/>
    <col min="12575" max="12578" width="11.44140625" style="98"/>
    <col min="12579" max="12579" width="9.44140625" style="98" customWidth="1"/>
    <col min="12580" max="12581" width="11.44140625" style="98"/>
    <col min="12582" max="12582" width="9.109375" style="98" customWidth="1"/>
    <col min="12583" max="12583" width="11.5546875" style="98" customWidth="1"/>
    <col min="12584" max="12584" width="9.6640625" style="98" customWidth="1"/>
    <col min="12585" max="12585" width="11.5546875" style="98" customWidth="1"/>
    <col min="12586" max="12587" width="10.5546875" style="98" customWidth="1"/>
    <col min="12588" max="12589" width="11.44140625" style="98"/>
    <col min="12590" max="12591" width="11" style="98" customWidth="1"/>
    <col min="12592" max="12592" width="9.109375" style="98" customWidth="1"/>
    <col min="12593" max="12593" width="11" style="98" customWidth="1"/>
    <col min="12594" max="12597" width="11.44140625" style="98"/>
    <col min="12598" max="12599" width="11.5546875" style="98" customWidth="1"/>
    <col min="12600" max="12604" width="9.88671875" style="98" customWidth="1"/>
    <col min="12605" max="12605" width="10.44140625" style="98" customWidth="1"/>
    <col min="12606" max="12606" width="10.109375" style="98" customWidth="1"/>
    <col min="12607" max="12607" width="9.109375" style="98" customWidth="1"/>
    <col min="12608" max="12610" width="8.44140625" style="98" customWidth="1"/>
    <col min="12611" max="12611" width="9.6640625" style="98" customWidth="1"/>
    <col min="12612" max="12613" width="9.44140625" style="98" customWidth="1"/>
    <col min="12614" max="12614" width="10.109375" style="98" customWidth="1"/>
    <col min="12615" max="12621" width="9.88671875" style="98" customWidth="1"/>
    <col min="12622" max="12623" width="9.6640625" style="98" customWidth="1"/>
    <col min="12624" max="12626" width="11.44140625" style="98"/>
    <col min="12627" max="12628" width="11.6640625" style="98" customWidth="1"/>
    <col min="12629" max="12629" width="12.33203125" style="98" customWidth="1"/>
    <col min="12630" max="12630" width="14" style="98" customWidth="1"/>
    <col min="12631" max="12631" width="17" style="98" customWidth="1"/>
    <col min="12632" max="12798" width="11.44140625" style="98"/>
    <col min="12799" max="12799" width="15.109375" style="98" customWidth="1"/>
    <col min="12800" max="12800" width="28.5546875" style="98" customWidth="1"/>
    <col min="12801" max="12801" width="9.5546875" style="98" customWidth="1"/>
    <col min="12802" max="12802" width="18.5546875" style="98" customWidth="1"/>
    <col min="12803" max="12803" width="10" style="98" customWidth="1"/>
    <col min="12804" max="12804" width="9.109375" style="98" customWidth="1"/>
    <col min="12805" max="12805" width="6.33203125" style="98" customWidth="1"/>
    <col min="12806" max="12807" width="5.88671875" style="98" customWidth="1"/>
    <col min="12808" max="12808" width="7.33203125" style="98" customWidth="1"/>
    <col min="12809" max="12809" width="5.5546875" style="98" customWidth="1"/>
    <col min="12810" max="12810" width="9.6640625" style="98" customWidth="1"/>
    <col min="12811" max="12811" width="10.33203125" style="98" customWidth="1"/>
    <col min="12812" max="12812" width="10.44140625" style="98" customWidth="1"/>
    <col min="12813" max="12813" width="11.6640625" style="98" customWidth="1"/>
    <col min="12814" max="12814" width="10.44140625" style="98" customWidth="1"/>
    <col min="12815" max="12815" width="11.6640625" style="98" customWidth="1"/>
    <col min="12816" max="12816" width="6.6640625" style="98" customWidth="1"/>
    <col min="12817" max="12817" width="9.88671875" style="98" customWidth="1"/>
    <col min="12818" max="12818" width="11.5546875" style="98" customWidth="1"/>
    <col min="12819" max="12819" width="12.109375" style="98" customWidth="1"/>
    <col min="12820" max="12820" width="14.5546875" style="98" customWidth="1"/>
    <col min="12821" max="12821" width="18.6640625" style="98" customWidth="1"/>
    <col min="12822" max="12822" width="15" style="98" customWidth="1"/>
    <col min="12823" max="12824" width="10.44140625" style="98" customWidth="1"/>
    <col min="12825" max="12825" width="10.5546875" style="98" customWidth="1"/>
    <col min="12826" max="12830" width="10" style="98" customWidth="1"/>
    <col min="12831" max="12834" width="11.44140625" style="98"/>
    <col min="12835" max="12835" width="9.44140625" style="98" customWidth="1"/>
    <col min="12836" max="12837" width="11.44140625" style="98"/>
    <col min="12838" max="12838" width="9.109375" style="98" customWidth="1"/>
    <col min="12839" max="12839" width="11.5546875" style="98" customWidth="1"/>
    <col min="12840" max="12840" width="9.6640625" style="98" customWidth="1"/>
    <col min="12841" max="12841" width="11.5546875" style="98" customWidth="1"/>
    <col min="12842" max="12843" width="10.5546875" style="98" customWidth="1"/>
    <col min="12844" max="12845" width="11.44140625" style="98"/>
    <col min="12846" max="12847" width="11" style="98" customWidth="1"/>
    <col min="12848" max="12848" width="9.109375" style="98" customWidth="1"/>
    <col min="12849" max="12849" width="11" style="98" customWidth="1"/>
    <col min="12850" max="12853" width="11.44140625" style="98"/>
    <col min="12854" max="12855" width="11.5546875" style="98" customWidth="1"/>
    <col min="12856" max="12860" width="9.88671875" style="98" customWidth="1"/>
    <col min="12861" max="12861" width="10.44140625" style="98" customWidth="1"/>
    <col min="12862" max="12862" width="10.109375" style="98" customWidth="1"/>
    <col min="12863" max="12863" width="9.109375" style="98" customWidth="1"/>
    <col min="12864" max="12866" width="8.44140625" style="98" customWidth="1"/>
    <col min="12867" max="12867" width="9.6640625" style="98" customWidth="1"/>
    <col min="12868" max="12869" width="9.44140625" style="98" customWidth="1"/>
    <col min="12870" max="12870" width="10.109375" style="98" customWidth="1"/>
    <col min="12871" max="12877" width="9.88671875" style="98" customWidth="1"/>
    <col min="12878" max="12879" width="9.6640625" style="98" customWidth="1"/>
    <col min="12880" max="12882" width="11.44140625" style="98"/>
    <col min="12883" max="12884" width="11.6640625" style="98" customWidth="1"/>
    <col min="12885" max="12885" width="12.33203125" style="98" customWidth="1"/>
    <col min="12886" max="12886" width="14" style="98" customWidth="1"/>
    <col min="12887" max="12887" width="17" style="98" customWidth="1"/>
    <col min="12888" max="13054" width="11.44140625" style="98"/>
    <col min="13055" max="13055" width="15.109375" style="98" customWidth="1"/>
    <col min="13056" max="13056" width="28.5546875" style="98" customWidth="1"/>
    <col min="13057" max="13057" width="9.5546875" style="98" customWidth="1"/>
    <col min="13058" max="13058" width="18.5546875" style="98" customWidth="1"/>
    <col min="13059" max="13059" width="10" style="98" customWidth="1"/>
    <col min="13060" max="13060" width="9.109375" style="98" customWidth="1"/>
    <col min="13061" max="13061" width="6.33203125" style="98" customWidth="1"/>
    <col min="13062" max="13063" width="5.88671875" style="98" customWidth="1"/>
    <col min="13064" max="13064" width="7.33203125" style="98" customWidth="1"/>
    <col min="13065" max="13065" width="5.5546875" style="98" customWidth="1"/>
    <col min="13066" max="13066" width="9.6640625" style="98" customWidth="1"/>
    <col min="13067" max="13067" width="10.33203125" style="98" customWidth="1"/>
    <col min="13068" max="13068" width="10.44140625" style="98" customWidth="1"/>
    <col min="13069" max="13069" width="11.6640625" style="98" customWidth="1"/>
    <col min="13070" max="13070" width="10.44140625" style="98" customWidth="1"/>
    <col min="13071" max="13071" width="11.6640625" style="98" customWidth="1"/>
    <col min="13072" max="13072" width="6.6640625" style="98" customWidth="1"/>
    <col min="13073" max="13073" width="9.88671875" style="98" customWidth="1"/>
    <col min="13074" max="13074" width="11.5546875" style="98" customWidth="1"/>
    <col min="13075" max="13075" width="12.109375" style="98" customWidth="1"/>
    <col min="13076" max="13076" width="14.5546875" style="98" customWidth="1"/>
    <col min="13077" max="13077" width="18.6640625" style="98" customWidth="1"/>
    <col min="13078" max="13078" width="15" style="98" customWidth="1"/>
    <col min="13079" max="13080" width="10.44140625" style="98" customWidth="1"/>
    <col min="13081" max="13081" width="10.5546875" style="98" customWidth="1"/>
    <col min="13082" max="13086" width="10" style="98" customWidth="1"/>
    <col min="13087" max="13090" width="11.44140625" style="98"/>
    <col min="13091" max="13091" width="9.44140625" style="98" customWidth="1"/>
    <col min="13092" max="13093" width="11.44140625" style="98"/>
    <col min="13094" max="13094" width="9.109375" style="98" customWidth="1"/>
    <col min="13095" max="13095" width="11.5546875" style="98" customWidth="1"/>
    <col min="13096" max="13096" width="9.6640625" style="98" customWidth="1"/>
    <col min="13097" max="13097" width="11.5546875" style="98" customWidth="1"/>
    <col min="13098" max="13099" width="10.5546875" style="98" customWidth="1"/>
    <col min="13100" max="13101" width="11.44140625" style="98"/>
    <col min="13102" max="13103" width="11" style="98" customWidth="1"/>
    <col min="13104" max="13104" width="9.109375" style="98" customWidth="1"/>
    <col min="13105" max="13105" width="11" style="98" customWidth="1"/>
    <col min="13106" max="13109" width="11.44140625" style="98"/>
    <col min="13110" max="13111" width="11.5546875" style="98" customWidth="1"/>
    <col min="13112" max="13116" width="9.88671875" style="98" customWidth="1"/>
    <col min="13117" max="13117" width="10.44140625" style="98" customWidth="1"/>
    <col min="13118" max="13118" width="10.109375" style="98" customWidth="1"/>
    <col min="13119" max="13119" width="9.109375" style="98" customWidth="1"/>
    <col min="13120" max="13122" width="8.44140625" style="98" customWidth="1"/>
    <col min="13123" max="13123" width="9.6640625" style="98" customWidth="1"/>
    <col min="13124" max="13125" width="9.44140625" style="98" customWidth="1"/>
    <col min="13126" max="13126" width="10.109375" style="98" customWidth="1"/>
    <col min="13127" max="13133" width="9.88671875" style="98" customWidth="1"/>
    <col min="13134" max="13135" width="9.6640625" style="98" customWidth="1"/>
    <col min="13136" max="13138" width="11.44140625" style="98"/>
    <col min="13139" max="13140" width="11.6640625" style="98" customWidth="1"/>
    <col min="13141" max="13141" width="12.33203125" style="98" customWidth="1"/>
    <col min="13142" max="13142" width="14" style="98" customWidth="1"/>
    <col min="13143" max="13143" width="17" style="98" customWidth="1"/>
    <col min="13144" max="13310" width="11.44140625" style="98"/>
    <col min="13311" max="13311" width="15.109375" style="98" customWidth="1"/>
    <col min="13312" max="13312" width="28.5546875" style="98" customWidth="1"/>
    <col min="13313" max="13313" width="9.5546875" style="98" customWidth="1"/>
    <col min="13314" max="13314" width="18.5546875" style="98" customWidth="1"/>
    <col min="13315" max="13315" width="10" style="98" customWidth="1"/>
    <col min="13316" max="13316" width="9.109375" style="98" customWidth="1"/>
    <col min="13317" max="13317" width="6.33203125" style="98" customWidth="1"/>
    <col min="13318" max="13319" width="5.88671875" style="98" customWidth="1"/>
    <col min="13320" max="13320" width="7.33203125" style="98" customWidth="1"/>
    <col min="13321" max="13321" width="5.5546875" style="98" customWidth="1"/>
    <col min="13322" max="13322" width="9.6640625" style="98" customWidth="1"/>
    <col min="13323" max="13323" width="10.33203125" style="98" customWidth="1"/>
    <col min="13324" max="13324" width="10.44140625" style="98" customWidth="1"/>
    <col min="13325" max="13325" width="11.6640625" style="98" customWidth="1"/>
    <col min="13326" max="13326" width="10.44140625" style="98" customWidth="1"/>
    <col min="13327" max="13327" width="11.6640625" style="98" customWidth="1"/>
    <col min="13328" max="13328" width="6.6640625" style="98" customWidth="1"/>
    <col min="13329" max="13329" width="9.88671875" style="98" customWidth="1"/>
    <col min="13330" max="13330" width="11.5546875" style="98" customWidth="1"/>
    <col min="13331" max="13331" width="12.109375" style="98" customWidth="1"/>
    <col min="13332" max="13332" width="14.5546875" style="98" customWidth="1"/>
    <col min="13333" max="13333" width="18.6640625" style="98" customWidth="1"/>
    <col min="13334" max="13334" width="15" style="98" customWidth="1"/>
    <col min="13335" max="13336" width="10.44140625" style="98" customWidth="1"/>
    <col min="13337" max="13337" width="10.5546875" style="98" customWidth="1"/>
    <col min="13338" max="13342" width="10" style="98" customWidth="1"/>
    <col min="13343" max="13346" width="11.44140625" style="98"/>
    <col min="13347" max="13347" width="9.44140625" style="98" customWidth="1"/>
    <col min="13348" max="13349" width="11.44140625" style="98"/>
    <col min="13350" max="13350" width="9.109375" style="98" customWidth="1"/>
    <col min="13351" max="13351" width="11.5546875" style="98" customWidth="1"/>
    <col min="13352" max="13352" width="9.6640625" style="98" customWidth="1"/>
    <col min="13353" max="13353" width="11.5546875" style="98" customWidth="1"/>
    <col min="13354" max="13355" width="10.5546875" style="98" customWidth="1"/>
    <col min="13356" max="13357" width="11.44140625" style="98"/>
    <col min="13358" max="13359" width="11" style="98" customWidth="1"/>
    <col min="13360" max="13360" width="9.109375" style="98" customWidth="1"/>
    <col min="13361" max="13361" width="11" style="98" customWidth="1"/>
    <col min="13362" max="13365" width="11.44140625" style="98"/>
    <col min="13366" max="13367" width="11.5546875" style="98" customWidth="1"/>
    <col min="13368" max="13372" width="9.88671875" style="98" customWidth="1"/>
    <col min="13373" max="13373" width="10.44140625" style="98" customWidth="1"/>
    <col min="13374" max="13374" width="10.109375" style="98" customWidth="1"/>
    <col min="13375" max="13375" width="9.109375" style="98" customWidth="1"/>
    <col min="13376" max="13378" width="8.44140625" style="98" customWidth="1"/>
    <col min="13379" max="13379" width="9.6640625" style="98" customWidth="1"/>
    <col min="13380" max="13381" width="9.44140625" style="98" customWidth="1"/>
    <col min="13382" max="13382" width="10.109375" style="98" customWidth="1"/>
    <col min="13383" max="13389" width="9.88671875" style="98" customWidth="1"/>
    <col min="13390" max="13391" width="9.6640625" style="98" customWidth="1"/>
    <col min="13392" max="13394" width="11.44140625" style="98"/>
    <col min="13395" max="13396" width="11.6640625" style="98" customWidth="1"/>
    <col min="13397" max="13397" width="12.33203125" style="98" customWidth="1"/>
    <col min="13398" max="13398" width="14" style="98" customWidth="1"/>
    <col min="13399" max="13399" width="17" style="98" customWidth="1"/>
    <col min="13400" max="13566" width="11.44140625" style="98"/>
    <col min="13567" max="13567" width="15.109375" style="98" customWidth="1"/>
    <col min="13568" max="13568" width="28.5546875" style="98" customWidth="1"/>
    <col min="13569" max="13569" width="9.5546875" style="98" customWidth="1"/>
    <col min="13570" max="13570" width="18.5546875" style="98" customWidth="1"/>
    <col min="13571" max="13571" width="10" style="98" customWidth="1"/>
    <col min="13572" max="13572" width="9.109375" style="98" customWidth="1"/>
    <col min="13573" max="13573" width="6.33203125" style="98" customWidth="1"/>
    <col min="13574" max="13575" width="5.88671875" style="98" customWidth="1"/>
    <col min="13576" max="13576" width="7.33203125" style="98" customWidth="1"/>
    <col min="13577" max="13577" width="5.5546875" style="98" customWidth="1"/>
    <col min="13578" max="13578" width="9.6640625" style="98" customWidth="1"/>
    <col min="13579" max="13579" width="10.33203125" style="98" customWidth="1"/>
    <col min="13580" max="13580" width="10.44140625" style="98" customWidth="1"/>
    <col min="13581" max="13581" width="11.6640625" style="98" customWidth="1"/>
    <col min="13582" max="13582" width="10.44140625" style="98" customWidth="1"/>
    <col min="13583" max="13583" width="11.6640625" style="98" customWidth="1"/>
    <col min="13584" max="13584" width="6.6640625" style="98" customWidth="1"/>
    <col min="13585" max="13585" width="9.88671875" style="98" customWidth="1"/>
    <col min="13586" max="13586" width="11.5546875" style="98" customWidth="1"/>
    <col min="13587" max="13587" width="12.109375" style="98" customWidth="1"/>
    <col min="13588" max="13588" width="14.5546875" style="98" customWidth="1"/>
    <col min="13589" max="13589" width="18.6640625" style="98" customWidth="1"/>
    <col min="13590" max="13590" width="15" style="98" customWidth="1"/>
    <col min="13591" max="13592" width="10.44140625" style="98" customWidth="1"/>
    <col min="13593" max="13593" width="10.5546875" style="98" customWidth="1"/>
    <col min="13594" max="13598" width="10" style="98" customWidth="1"/>
    <col min="13599" max="13602" width="11.44140625" style="98"/>
    <col min="13603" max="13603" width="9.44140625" style="98" customWidth="1"/>
    <col min="13604" max="13605" width="11.44140625" style="98"/>
    <col min="13606" max="13606" width="9.109375" style="98" customWidth="1"/>
    <col min="13607" max="13607" width="11.5546875" style="98" customWidth="1"/>
    <col min="13608" max="13608" width="9.6640625" style="98" customWidth="1"/>
    <col min="13609" max="13609" width="11.5546875" style="98" customWidth="1"/>
    <col min="13610" max="13611" width="10.5546875" style="98" customWidth="1"/>
    <col min="13612" max="13613" width="11.44140625" style="98"/>
    <col min="13614" max="13615" width="11" style="98" customWidth="1"/>
    <col min="13616" max="13616" width="9.109375" style="98" customWidth="1"/>
    <col min="13617" max="13617" width="11" style="98" customWidth="1"/>
    <col min="13618" max="13621" width="11.44140625" style="98"/>
    <col min="13622" max="13623" width="11.5546875" style="98" customWidth="1"/>
    <col min="13624" max="13628" width="9.88671875" style="98" customWidth="1"/>
    <col min="13629" max="13629" width="10.44140625" style="98" customWidth="1"/>
    <col min="13630" max="13630" width="10.109375" style="98" customWidth="1"/>
    <col min="13631" max="13631" width="9.109375" style="98" customWidth="1"/>
    <col min="13632" max="13634" width="8.44140625" style="98" customWidth="1"/>
    <col min="13635" max="13635" width="9.6640625" style="98" customWidth="1"/>
    <col min="13636" max="13637" width="9.44140625" style="98" customWidth="1"/>
    <col min="13638" max="13638" width="10.109375" style="98" customWidth="1"/>
    <col min="13639" max="13645" width="9.88671875" style="98" customWidth="1"/>
    <col min="13646" max="13647" width="9.6640625" style="98" customWidth="1"/>
    <col min="13648" max="13650" width="11.44140625" style="98"/>
    <col min="13651" max="13652" width="11.6640625" style="98" customWidth="1"/>
    <col min="13653" max="13653" width="12.33203125" style="98" customWidth="1"/>
    <col min="13654" max="13654" width="14" style="98" customWidth="1"/>
    <col min="13655" max="13655" width="17" style="98" customWidth="1"/>
    <col min="13656" max="13822" width="11.44140625" style="98"/>
    <col min="13823" max="13823" width="15.109375" style="98" customWidth="1"/>
    <col min="13824" max="13824" width="28.5546875" style="98" customWidth="1"/>
    <col min="13825" max="13825" width="9.5546875" style="98" customWidth="1"/>
    <col min="13826" max="13826" width="18.5546875" style="98" customWidth="1"/>
    <col min="13827" max="13827" width="10" style="98" customWidth="1"/>
    <col min="13828" max="13828" width="9.109375" style="98" customWidth="1"/>
    <col min="13829" max="13829" width="6.33203125" style="98" customWidth="1"/>
    <col min="13830" max="13831" width="5.88671875" style="98" customWidth="1"/>
    <col min="13832" max="13832" width="7.33203125" style="98" customWidth="1"/>
    <col min="13833" max="13833" width="5.5546875" style="98" customWidth="1"/>
    <col min="13834" max="13834" width="9.6640625" style="98" customWidth="1"/>
    <col min="13835" max="13835" width="10.33203125" style="98" customWidth="1"/>
    <col min="13836" max="13836" width="10.44140625" style="98" customWidth="1"/>
    <col min="13837" max="13837" width="11.6640625" style="98" customWidth="1"/>
    <col min="13838" max="13838" width="10.44140625" style="98" customWidth="1"/>
    <col min="13839" max="13839" width="11.6640625" style="98" customWidth="1"/>
    <col min="13840" max="13840" width="6.6640625" style="98" customWidth="1"/>
    <col min="13841" max="13841" width="9.88671875" style="98" customWidth="1"/>
    <col min="13842" max="13842" width="11.5546875" style="98" customWidth="1"/>
    <col min="13843" max="13843" width="12.109375" style="98" customWidth="1"/>
    <col min="13844" max="13844" width="14.5546875" style="98" customWidth="1"/>
    <col min="13845" max="13845" width="18.6640625" style="98" customWidth="1"/>
    <col min="13846" max="13846" width="15" style="98" customWidth="1"/>
    <col min="13847" max="13848" width="10.44140625" style="98" customWidth="1"/>
    <col min="13849" max="13849" width="10.5546875" style="98" customWidth="1"/>
    <col min="13850" max="13854" width="10" style="98" customWidth="1"/>
    <col min="13855" max="13858" width="11.44140625" style="98"/>
    <col min="13859" max="13859" width="9.44140625" style="98" customWidth="1"/>
    <col min="13860" max="13861" width="11.44140625" style="98"/>
    <col min="13862" max="13862" width="9.109375" style="98" customWidth="1"/>
    <col min="13863" max="13863" width="11.5546875" style="98" customWidth="1"/>
    <col min="13864" max="13864" width="9.6640625" style="98" customWidth="1"/>
    <col min="13865" max="13865" width="11.5546875" style="98" customWidth="1"/>
    <col min="13866" max="13867" width="10.5546875" style="98" customWidth="1"/>
    <col min="13868" max="13869" width="11.44140625" style="98"/>
    <col min="13870" max="13871" width="11" style="98" customWidth="1"/>
    <col min="13872" max="13872" width="9.109375" style="98" customWidth="1"/>
    <col min="13873" max="13873" width="11" style="98" customWidth="1"/>
    <col min="13874" max="13877" width="11.44140625" style="98"/>
    <col min="13878" max="13879" width="11.5546875" style="98" customWidth="1"/>
    <col min="13880" max="13884" width="9.88671875" style="98" customWidth="1"/>
    <col min="13885" max="13885" width="10.44140625" style="98" customWidth="1"/>
    <col min="13886" max="13886" width="10.109375" style="98" customWidth="1"/>
    <col min="13887" max="13887" width="9.109375" style="98" customWidth="1"/>
    <col min="13888" max="13890" width="8.44140625" style="98" customWidth="1"/>
    <col min="13891" max="13891" width="9.6640625" style="98" customWidth="1"/>
    <col min="13892" max="13893" width="9.44140625" style="98" customWidth="1"/>
    <col min="13894" max="13894" width="10.109375" style="98" customWidth="1"/>
    <col min="13895" max="13901" width="9.88671875" style="98" customWidth="1"/>
    <col min="13902" max="13903" width="9.6640625" style="98" customWidth="1"/>
    <col min="13904" max="13906" width="11.44140625" style="98"/>
    <col min="13907" max="13908" width="11.6640625" style="98" customWidth="1"/>
    <col min="13909" max="13909" width="12.33203125" style="98" customWidth="1"/>
    <col min="13910" max="13910" width="14" style="98" customWidth="1"/>
    <col min="13911" max="13911" width="17" style="98" customWidth="1"/>
    <col min="13912" max="14078" width="11.44140625" style="98"/>
    <col min="14079" max="14079" width="15.109375" style="98" customWidth="1"/>
    <col min="14080" max="14080" width="28.5546875" style="98" customWidth="1"/>
    <col min="14081" max="14081" width="9.5546875" style="98" customWidth="1"/>
    <col min="14082" max="14082" width="18.5546875" style="98" customWidth="1"/>
    <col min="14083" max="14083" width="10" style="98" customWidth="1"/>
    <col min="14084" max="14084" width="9.109375" style="98" customWidth="1"/>
    <col min="14085" max="14085" width="6.33203125" style="98" customWidth="1"/>
    <col min="14086" max="14087" width="5.88671875" style="98" customWidth="1"/>
    <col min="14088" max="14088" width="7.33203125" style="98" customWidth="1"/>
    <col min="14089" max="14089" width="5.5546875" style="98" customWidth="1"/>
    <col min="14090" max="14090" width="9.6640625" style="98" customWidth="1"/>
    <col min="14091" max="14091" width="10.33203125" style="98" customWidth="1"/>
    <col min="14092" max="14092" width="10.44140625" style="98" customWidth="1"/>
    <col min="14093" max="14093" width="11.6640625" style="98" customWidth="1"/>
    <col min="14094" max="14094" width="10.44140625" style="98" customWidth="1"/>
    <col min="14095" max="14095" width="11.6640625" style="98" customWidth="1"/>
    <col min="14096" max="14096" width="6.6640625" style="98" customWidth="1"/>
    <col min="14097" max="14097" width="9.88671875" style="98" customWidth="1"/>
    <col min="14098" max="14098" width="11.5546875" style="98" customWidth="1"/>
    <col min="14099" max="14099" width="12.109375" style="98" customWidth="1"/>
    <col min="14100" max="14100" width="14.5546875" style="98" customWidth="1"/>
    <col min="14101" max="14101" width="18.6640625" style="98" customWidth="1"/>
    <col min="14102" max="14102" width="15" style="98" customWidth="1"/>
    <col min="14103" max="14104" width="10.44140625" style="98" customWidth="1"/>
    <col min="14105" max="14105" width="10.5546875" style="98" customWidth="1"/>
    <col min="14106" max="14110" width="10" style="98" customWidth="1"/>
    <col min="14111" max="14114" width="11.44140625" style="98"/>
    <col min="14115" max="14115" width="9.44140625" style="98" customWidth="1"/>
    <col min="14116" max="14117" width="11.44140625" style="98"/>
    <col min="14118" max="14118" width="9.109375" style="98" customWidth="1"/>
    <col min="14119" max="14119" width="11.5546875" style="98" customWidth="1"/>
    <col min="14120" max="14120" width="9.6640625" style="98" customWidth="1"/>
    <col min="14121" max="14121" width="11.5546875" style="98" customWidth="1"/>
    <col min="14122" max="14123" width="10.5546875" style="98" customWidth="1"/>
    <col min="14124" max="14125" width="11.44140625" style="98"/>
    <col min="14126" max="14127" width="11" style="98" customWidth="1"/>
    <col min="14128" max="14128" width="9.109375" style="98" customWidth="1"/>
    <col min="14129" max="14129" width="11" style="98" customWidth="1"/>
    <col min="14130" max="14133" width="11.44140625" style="98"/>
    <col min="14134" max="14135" width="11.5546875" style="98" customWidth="1"/>
    <col min="14136" max="14140" width="9.88671875" style="98" customWidth="1"/>
    <col min="14141" max="14141" width="10.44140625" style="98" customWidth="1"/>
    <col min="14142" max="14142" width="10.109375" style="98" customWidth="1"/>
    <col min="14143" max="14143" width="9.109375" style="98" customWidth="1"/>
    <col min="14144" max="14146" width="8.44140625" style="98" customWidth="1"/>
    <col min="14147" max="14147" width="9.6640625" style="98" customWidth="1"/>
    <col min="14148" max="14149" width="9.44140625" style="98" customWidth="1"/>
    <col min="14150" max="14150" width="10.109375" style="98" customWidth="1"/>
    <col min="14151" max="14157" width="9.88671875" style="98" customWidth="1"/>
    <col min="14158" max="14159" width="9.6640625" style="98" customWidth="1"/>
    <col min="14160" max="14162" width="11.44140625" style="98"/>
    <col min="14163" max="14164" width="11.6640625" style="98" customWidth="1"/>
    <col min="14165" max="14165" width="12.33203125" style="98" customWidth="1"/>
    <col min="14166" max="14166" width="14" style="98" customWidth="1"/>
    <col min="14167" max="14167" width="17" style="98" customWidth="1"/>
    <col min="14168" max="14334" width="11.44140625" style="98"/>
    <col min="14335" max="14335" width="15.109375" style="98" customWidth="1"/>
    <col min="14336" max="14336" width="28.5546875" style="98" customWidth="1"/>
    <col min="14337" max="14337" width="9.5546875" style="98" customWidth="1"/>
    <col min="14338" max="14338" width="18.5546875" style="98" customWidth="1"/>
    <col min="14339" max="14339" width="10" style="98" customWidth="1"/>
    <col min="14340" max="14340" width="9.109375" style="98" customWidth="1"/>
    <col min="14341" max="14341" width="6.33203125" style="98" customWidth="1"/>
    <col min="14342" max="14343" width="5.88671875" style="98" customWidth="1"/>
    <col min="14344" max="14344" width="7.33203125" style="98" customWidth="1"/>
    <col min="14345" max="14345" width="5.5546875" style="98" customWidth="1"/>
    <col min="14346" max="14346" width="9.6640625" style="98" customWidth="1"/>
    <col min="14347" max="14347" width="10.33203125" style="98" customWidth="1"/>
    <col min="14348" max="14348" width="10.44140625" style="98" customWidth="1"/>
    <col min="14349" max="14349" width="11.6640625" style="98" customWidth="1"/>
    <col min="14350" max="14350" width="10.44140625" style="98" customWidth="1"/>
    <col min="14351" max="14351" width="11.6640625" style="98" customWidth="1"/>
    <col min="14352" max="14352" width="6.6640625" style="98" customWidth="1"/>
    <col min="14353" max="14353" width="9.88671875" style="98" customWidth="1"/>
    <col min="14354" max="14354" width="11.5546875" style="98" customWidth="1"/>
    <col min="14355" max="14355" width="12.109375" style="98" customWidth="1"/>
    <col min="14356" max="14356" width="14.5546875" style="98" customWidth="1"/>
    <col min="14357" max="14357" width="18.6640625" style="98" customWidth="1"/>
    <col min="14358" max="14358" width="15" style="98" customWidth="1"/>
    <col min="14359" max="14360" width="10.44140625" style="98" customWidth="1"/>
    <col min="14361" max="14361" width="10.5546875" style="98" customWidth="1"/>
    <col min="14362" max="14366" width="10" style="98" customWidth="1"/>
    <col min="14367" max="14370" width="11.44140625" style="98"/>
    <col min="14371" max="14371" width="9.44140625" style="98" customWidth="1"/>
    <col min="14372" max="14373" width="11.44140625" style="98"/>
    <col min="14374" max="14374" width="9.109375" style="98" customWidth="1"/>
    <col min="14375" max="14375" width="11.5546875" style="98" customWidth="1"/>
    <col min="14376" max="14376" width="9.6640625" style="98" customWidth="1"/>
    <col min="14377" max="14377" width="11.5546875" style="98" customWidth="1"/>
    <col min="14378" max="14379" width="10.5546875" style="98" customWidth="1"/>
    <col min="14380" max="14381" width="11.44140625" style="98"/>
    <col min="14382" max="14383" width="11" style="98" customWidth="1"/>
    <col min="14384" max="14384" width="9.109375" style="98" customWidth="1"/>
    <col min="14385" max="14385" width="11" style="98" customWidth="1"/>
    <col min="14386" max="14389" width="11.44140625" style="98"/>
    <col min="14390" max="14391" width="11.5546875" style="98" customWidth="1"/>
    <col min="14392" max="14396" width="9.88671875" style="98" customWidth="1"/>
    <col min="14397" max="14397" width="10.44140625" style="98" customWidth="1"/>
    <col min="14398" max="14398" width="10.109375" style="98" customWidth="1"/>
    <col min="14399" max="14399" width="9.109375" style="98" customWidth="1"/>
    <col min="14400" max="14402" width="8.44140625" style="98" customWidth="1"/>
    <col min="14403" max="14403" width="9.6640625" style="98" customWidth="1"/>
    <col min="14404" max="14405" width="9.44140625" style="98" customWidth="1"/>
    <col min="14406" max="14406" width="10.109375" style="98" customWidth="1"/>
    <col min="14407" max="14413" width="9.88671875" style="98" customWidth="1"/>
    <col min="14414" max="14415" width="9.6640625" style="98" customWidth="1"/>
    <col min="14416" max="14418" width="11.44140625" style="98"/>
    <col min="14419" max="14420" width="11.6640625" style="98" customWidth="1"/>
    <col min="14421" max="14421" width="12.33203125" style="98" customWidth="1"/>
    <col min="14422" max="14422" width="14" style="98" customWidth="1"/>
    <col min="14423" max="14423" width="17" style="98" customWidth="1"/>
    <col min="14424" max="14590" width="11.44140625" style="98"/>
    <col min="14591" max="14591" width="15.109375" style="98" customWidth="1"/>
    <col min="14592" max="14592" width="28.5546875" style="98" customWidth="1"/>
    <col min="14593" max="14593" width="9.5546875" style="98" customWidth="1"/>
    <col min="14594" max="14594" width="18.5546875" style="98" customWidth="1"/>
    <col min="14595" max="14595" width="10" style="98" customWidth="1"/>
    <col min="14596" max="14596" width="9.109375" style="98" customWidth="1"/>
    <col min="14597" max="14597" width="6.33203125" style="98" customWidth="1"/>
    <col min="14598" max="14599" width="5.88671875" style="98" customWidth="1"/>
    <col min="14600" max="14600" width="7.33203125" style="98" customWidth="1"/>
    <col min="14601" max="14601" width="5.5546875" style="98" customWidth="1"/>
    <col min="14602" max="14602" width="9.6640625" style="98" customWidth="1"/>
    <col min="14603" max="14603" width="10.33203125" style="98" customWidth="1"/>
    <col min="14604" max="14604" width="10.44140625" style="98" customWidth="1"/>
    <col min="14605" max="14605" width="11.6640625" style="98" customWidth="1"/>
    <col min="14606" max="14606" width="10.44140625" style="98" customWidth="1"/>
    <col min="14607" max="14607" width="11.6640625" style="98" customWidth="1"/>
    <col min="14608" max="14608" width="6.6640625" style="98" customWidth="1"/>
    <col min="14609" max="14609" width="9.88671875" style="98" customWidth="1"/>
    <col min="14610" max="14610" width="11.5546875" style="98" customWidth="1"/>
    <col min="14611" max="14611" width="12.109375" style="98" customWidth="1"/>
    <col min="14612" max="14612" width="14.5546875" style="98" customWidth="1"/>
    <col min="14613" max="14613" width="18.6640625" style="98" customWidth="1"/>
    <col min="14614" max="14614" width="15" style="98" customWidth="1"/>
    <col min="14615" max="14616" width="10.44140625" style="98" customWidth="1"/>
    <col min="14617" max="14617" width="10.5546875" style="98" customWidth="1"/>
    <col min="14618" max="14622" width="10" style="98" customWidth="1"/>
    <col min="14623" max="14626" width="11.44140625" style="98"/>
    <col min="14627" max="14627" width="9.44140625" style="98" customWidth="1"/>
    <col min="14628" max="14629" width="11.44140625" style="98"/>
    <col min="14630" max="14630" width="9.109375" style="98" customWidth="1"/>
    <col min="14631" max="14631" width="11.5546875" style="98" customWidth="1"/>
    <col min="14632" max="14632" width="9.6640625" style="98" customWidth="1"/>
    <col min="14633" max="14633" width="11.5546875" style="98" customWidth="1"/>
    <col min="14634" max="14635" width="10.5546875" style="98" customWidth="1"/>
    <col min="14636" max="14637" width="11.44140625" style="98"/>
    <col min="14638" max="14639" width="11" style="98" customWidth="1"/>
    <col min="14640" max="14640" width="9.109375" style="98" customWidth="1"/>
    <col min="14641" max="14641" width="11" style="98" customWidth="1"/>
    <col min="14642" max="14645" width="11.44140625" style="98"/>
    <col min="14646" max="14647" width="11.5546875" style="98" customWidth="1"/>
    <col min="14648" max="14652" width="9.88671875" style="98" customWidth="1"/>
    <col min="14653" max="14653" width="10.44140625" style="98" customWidth="1"/>
    <col min="14654" max="14654" width="10.109375" style="98" customWidth="1"/>
    <col min="14655" max="14655" width="9.109375" style="98" customWidth="1"/>
    <col min="14656" max="14658" width="8.44140625" style="98" customWidth="1"/>
    <col min="14659" max="14659" width="9.6640625" style="98" customWidth="1"/>
    <col min="14660" max="14661" width="9.44140625" style="98" customWidth="1"/>
    <col min="14662" max="14662" width="10.109375" style="98" customWidth="1"/>
    <col min="14663" max="14669" width="9.88671875" style="98" customWidth="1"/>
    <col min="14670" max="14671" width="9.6640625" style="98" customWidth="1"/>
    <col min="14672" max="14674" width="11.44140625" style="98"/>
    <col min="14675" max="14676" width="11.6640625" style="98" customWidth="1"/>
    <col min="14677" max="14677" width="12.33203125" style="98" customWidth="1"/>
    <col min="14678" max="14678" width="14" style="98" customWidth="1"/>
    <col min="14679" max="14679" width="17" style="98" customWidth="1"/>
    <col min="14680" max="14846" width="11.44140625" style="98"/>
    <col min="14847" max="14847" width="15.109375" style="98" customWidth="1"/>
    <col min="14848" max="14848" width="28.5546875" style="98" customWidth="1"/>
    <col min="14849" max="14849" width="9.5546875" style="98" customWidth="1"/>
    <col min="14850" max="14850" width="18.5546875" style="98" customWidth="1"/>
    <col min="14851" max="14851" width="10" style="98" customWidth="1"/>
    <col min="14852" max="14852" width="9.109375" style="98" customWidth="1"/>
    <col min="14853" max="14853" width="6.33203125" style="98" customWidth="1"/>
    <col min="14854" max="14855" width="5.88671875" style="98" customWidth="1"/>
    <col min="14856" max="14856" width="7.33203125" style="98" customWidth="1"/>
    <col min="14857" max="14857" width="5.5546875" style="98" customWidth="1"/>
    <col min="14858" max="14858" width="9.6640625" style="98" customWidth="1"/>
    <col min="14859" max="14859" width="10.33203125" style="98" customWidth="1"/>
    <col min="14860" max="14860" width="10.44140625" style="98" customWidth="1"/>
    <col min="14861" max="14861" width="11.6640625" style="98" customWidth="1"/>
    <col min="14862" max="14862" width="10.44140625" style="98" customWidth="1"/>
    <col min="14863" max="14863" width="11.6640625" style="98" customWidth="1"/>
    <col min="14864" max="14864" width="6.6640625" style="98" customWidth="1"/>
    <col min="14865" max="14865" width="9.88671875" style="98" customWidth="1"/>
    <col min="14866" max="14866" width="11.5546875" style="98" customWidth="1"/>
    <col min="14867" max="14867" width="12.109375" style="98" customWidth="1"/>
    <col min="14868" max="14868" width="14.5546875" style="98" customWidth="1"/>
    <col min="14869" max="14869" width="18.6640625" style="98" customWidth="1"/>
    <col min="14870" max="14870" width="15" style="98" customWidth="1"/>
    <col min="14871" max="14872" width="10.44140625" style="98" customWidth="1"/>
    <col min="14873" max="14873" width="10.5546875" style="98" customWidth="1"/>
    <col min="14874" max="14878" width="10" style="98" customWidth="1"/>
    <col min="14879" max="14882" width="11.44140625" style="98"/>
    <col min="14883" max="14883" width="9.44140625" style="98" customWidth="1"/>
    <col min="14884" max="14885" width="11.44140625" style="98"/>
    <col min="14886" max="14886" width="9.109375" style="98" customWidth="1"/>
    <col min="14887" max="14887" width="11.5546875" style="98" customWidth="1"/>
    <col min="14888" max="14888" width="9.6640625" style="98" customWidth="1"/>
    <col min="14889" max="14889" width="11.5546875" style="98" customWidth="1"/>
    <col min="14890" max="14891" width="10.5546875" style="98" customWidth="1"/>
    <col min="14892" max="14893" width="11.44140625" style="98"/>
    <col min="14894" max="14895" width="11" style="98" customWidth="1"/>
    <col min="14896" max="14896" width="9.109375" style="98" customWidth="1"/>
    <col min="14897" max="14897" width="11" style="98" customWidth="1"/>
    <col min="14898" max="14901" width="11.44140625" style="98"/>
    <col min="14902" max="14903" width="11.5546875" style="98" customWidth="1"/>
    <col min="14904" max="14908" width="9.88671875" style="98" customWidth="1"/>
    <col min="14909" max="14909" width="10.44140625" style="98" customWidth="1"/>
    <col min="14910" max="14910" width="10.109375" style="98" customWidth="1"/>
    <col min="14911" max="14911" width="9.109375" style="98" customWidth="1"/>
    <col min="14912" max="14914" width="8.44140625" style="98" customWidth="1"/>
    <col min="14915" max="14915" width="9.6640625" style="98" customWidth="1"/>
    <col min="14916" max="14917" width="9.44140625" style="98" customWidth="1"/>
    <col min="14918" max="14918" width="10.109375" style="98" customWidth="1"/>
    <col min="14919" max="14925" width="9.88671875" style="98" customWidth="1"/>
    <col min="14926" max="14927" width="9.6640625" style="98" customWidth="1"/>
    <col min="14928" max="14930" width="11.44140625" style="98"/>
    <col min="14931" max="14932" width="11.6640625" style="98" customWidth="1"/>
    <col min="14933" max="14933" width="12.33203125" style="98" customWidth="1"/>
    <col min="14934" max="14934" width="14" style="98" customWidth="1"/>
    <col min="14935" max="14935" width="17" style="98" customWidth="1"/>
    <col min="14936" max="15102" width="11.44140625" style="98"/>
    <col min="15103" max="15103" width="15.109375" style="98" customWidth="1"/>
    <col min="15104" max="15104" width="28.5546875" style="98" customWidth="1"/>
    <col min="15105" max="15105" width="9.5546875" style="98" customWidth="1"/>
    <col min="15106" max="15106" width="18.5546875" style="98" customWidth="1"/>
    <col min="15107" max="15107" width="10" style="98" customWidth="1"/>
    <col min="15108" max="15108" width="9.109375" style="98" customWidth="1"/>
    <col min="15109" max="15109" width="6.33203125" style="98" customWidth="1"/>
    <col min="15110" max="15111" width="5.88671875" style="98" customWidth="1"/>
    <col min="15112" max="15112" width="7.33203125" style="98" customWidth="1"/>
    <col min="15113" max="15113" width="5.5546875" style="98" customWidth="1"/>
    <col min="15114" max="15114" width="9.6640625" style="98" customWidth="1"/>
    <col min="15115" max="15115" width="10.33203125" style="98" customWidth="1"/>
    <col min="15116" max="15116" width="10.44140625" style="98" customWidth="1"/>
    <col min="15117" max="15117" width="11.6640625" style="98" customWidth="1"/>
    <col min="15118" max="15118" width="10.44140625" style="98" customWidth="1"/>
    <col min="15119" max="15119" width="11.6640625" style="98" customWidth="1"/>
    <col min="15120" max="15120" width="6.6640625" style="98" customWidth="1"/>
    <col min="15121" max="15121" width="9.88671875" style="98" customWidth="1"/>
    <col min="15122" max="15122" width="11.5546875" style="98" customWidth="1"/>
    <col min="15123" max="15123" width="12.109375" style="98" customWidth="1"/>
    <col min="15124" max="15124" width="14.5546875" style="98" customWidth="1"/>
    <col min="15125" max="15125" width="18.6640625" style="98" customWidth="1"/>
    <col min="15126" max="15126" width="15" style="98" customWidth="1"/>
    <col min="15127" max="15128" width="10.44140625" style="98" customWidth="1"/>
    <col min="15129" max="15129" width="10.5546875" style="98" customWidth="1"/>
    <col min="15130" max="15134" width="10" style="98" customWidth="1"/>
    <col min="15135" max="15138" width="11.44140625" style="98"/>
    <col min="15139" max="15139" width="9.44140625" style="98" customWidth="1"/>
    <col min="15140" max="15141" width="11.44140625" style="98"/>
    <col min="15142" max="15142" width="9.109375" style="98" customWidth="1"/>
    <col min="15143" max="15143" width="11.5546875" style="98" customWidth="1"/>
    <col min="15144" max="15144" width="9.6640625" style="98" customWidth="1"/>
    <col min="15145" max="15145" width="11.5546875" style="98" customWidth="1"/>
    <col min="15146" max="15147" width="10.5546875" style="98" customWidth="1"/>
    <col min="15148" max="15149" width="11.44140625" style="98"/>
    <col min="15150" max="15151" width="11" style="98" customWidth="1"/>
    <col min="15152" max="15152" width="9.109375" style="98" customWidth="1"/>
    <col min="15153" max="15153" width="11" style="98" customWidth="1"/>
    <col min="15154" max="15157" width="11.44140625" style="98"/>
    <col min="15158" max="15159" width="11.5546875" style="98" customWidth="1"/>
    <col min="15160" max="15164" width="9.88671875" style="98" customWidth="1"/>
    <col min="15165" max="15165" width="10.44140625" style="98" customWidth="1"/>
    <col min="15166" max="15166" width="10.109375" style="98" customWidth="1"/>
    <col min="15167" max="15167" width="9.109375" style="98" customWidth="1"/>
    <col min="15168" max="15170" width="8.44140625" style="98" customWidth="1"/>
    <col min="15171" max="15171" width="9.6640625" style="98" customWidth="1"/>
    <col min="15172" max="15173" width="9.44140625" style="98" customWidth="1"/>
    <col min="15174" max="15174" width="10.109375" style="98" customWidth="1"/>
    <col min="15175" max="15181" width="9.88671875" style="98" customWidth="1"/>
    <col min="15182" max="15183" width="9.6640625" style="98" customWidth="1"/>
    <col min="15184" max="15186" width="11.44140625" style="98"/>
    <col min="15187" max="15188" width="11.6640625" style="98" customWidth="1"/>
    <col min="15189" max="15189" width="12.33203125" style="98" customWidth="1"/>
    <col min="15190" max="15190" width="14" style="98" customWidth="1"/>
    <col min="15191" max="15191" width="17" style="98" customWidth="1"/>
    <col min="15192" max="15358" width="11.44140625" style="98"/>
    <col min="15359" max="15359" width="15.109375" style="98" customWidth="1"/>
    <col min="15360" max="15360" width="28.5546875" style="98" customWidth="1"/>
    <col min="15361" max="15361" width="9.5546875" style="98" customWidth="1"/>
    <col min="15362" max="15362" width="18.5546875" style="98" customWidth="1"/>
    <col min="15363" max="15363" width="10" style="98" customWidth="1"/>
    <col min="15364" max="15364" width="9.109375" style="98" customWidth="1"/>
    <col min="15365" max="15365" width="6.33203125" style="98" customWidth="1"/>
    <col min="15366" max="15367" width="5.88671875" style="98" customWidth="1"/>
    <col min="15368" max="15368" width="7.33203125" style="98" customWidth="1"/>
    <col min="15369" max="15369" width="5.5546875" style="98" customWidth="1"/>
    <col min="15370" max="15370" width="9.6640625" style="98" customWidth="1"/>
    <col min="15371" max="15371" width="10.33203125" style="98" customWidth="1"/>
    <col min="15372" max="15372" width="10.44140625" style="98" customWidth="1"/>
    <col min="15373" max="15373" width="11.6640625" style="98" customWidth="1"/>
    <col min="15374" max="15374" width="10.44140625" style="98" customWidth="1"/>
    <col min="15375" max="15375" width="11.6640625" style="98" customWidth="1"/>
    <col min="15376" max="15376" width="6.6640625" style="98" customWidth="1"/>
    <col min="15377" max="15377" width="9.88671875" style="98" customWidth="1"/>
    <col min="15378" max="15378" width="11.5546875" style="98" customWidth="1"/>
    <col min="15379" max="15379" width="12.109375" style="98" customWidth="1"/>
    <col min="15380" max="15380" width="14.5546875" style="98" customWidth="1"/>
    <col min="15381" max="15381" width="18.6640625" style="98" customWidth="1"/>
    <col min="15382" max="15382" width="15" style="98" customWidth="1"/>
    <col min="15383" max="15384" width="10.44140625" style="98" customWidth="1"/>
    <col min="15385" max="15385" width="10.5546875" style="98" customWidth="1"/>
    <col min="15386" max="15390" width="10" style="98" customWidth="1"/>
    <col min="15391" max="15394" width="11.44140625" style="98"/>
    <col min="15395" max="15395" width="9.44140625" style="98" customWidth="1"/>
    <col min="15396" max="15397" width="11.44140625" style="98"/>
    <col min="15398" max="15398" width="9.109375" style="98" customWidth="1"/>
    <col min="15399" max="15399" width="11.5546875" style="98" customWidth="1"/>
    <col min="15400" max="15400" width="9.6640625" style="98" customWidth="1"/>
    <col min="15401" max="15401" width="11.5546875" style="98" customWidth="1"/>
    <col min="15402" max="15403" width="10.5546875" style="98" customWidth="1"/>
    <col min="15404" max="15405" width="11.44140625" style="98"/>
    <col min="15406" max="15407" width="11" style="98" customWidth="1"/>
    <col min="15408" max="15408" width="9.109375" style="98" customWidth="1"/>
    <col min="15409" max="15409" width="11" style="98" customWidth="1"/>
    <col min="15410" max="15413" width="11.44140625" style="98"/>
    <col min="15414" max="15415" width="11.5546875" style="98" customWidth="1"/>
    <col min="15416" max="15420" width="9.88671875" style="98" customWidth="1"/>
    <col min="15421" max="15421" width="10.44140625" style="98" customWidth="1"/>
    <col min="15422" max="15422" width="10.109375" style="98" customWidth="1"/>
    <col min="15423" max="15423" width="9.109375" style="98" customWidth="1"/>
    <col min="15424" max="15426" width="8.44140625" style="98" customWidth="1"/>
    <col min="15427" max="15427" width="9.6640625" style="98" customWidth="1"/>
    <col min="15428" max="15429" width="9.44140625" style="98" customWidth="1"/>
    <col min="15430" max="15430" width="10.109375" style="98" customWidth="1"/>
    <col min="15431" max="15437" width="9.88671875" style="98" customWidth="1"/>
    <col min="15438" max="15439" width="9.6640625" style="98" customWidth="1"/>
    <col min="15440" max="15442" width="11.44140625" style="98"/>
    <col min="15443" max="15444" width="11.6640625" style="98" customWidth="1"/>
    <col min="15445" max="15445" width="12.33203125" style="98" customWidth="1"/>
    <col min="15446" max="15446" width="14" style="98" customWidth="1"/>
    <col min="15447" max="15447" width="17" style="98" customWidth="1"/>
    <col min="15448" max="15614" width="11.44140625" style="98"/>
    <col min="15615" max="15615" width="15.109375" style="98" customWidth="1"/>
    <col min="15616" max="15616" width="28.5546875" style="98" customWidth="1"/>
    <col min="15617" max="15617" width="9.5546875" style="98" customWidth="1"/>
    <col min="15618" max="15618" width="18.5546875" style="98" customWidth="1"/>
    <col min="15619" max="15619" width="10" style="98" customWidth="1"/>
    <col min="15620" max="15620" width="9.109375" style="98" customWidth="1"/>
    <col min="15621" max="15621" width="6.33203125" style="98" customWidth="1"/>
    <col min="15622" max="15623" width="5.88671875" style="98" customWidth="1"/>
    <col min="15624" max="15624" width="7.33203125" style="98" customWidth="1"/>
    <col min="15625" max="15625" width="5.5546875" style="98" customWidth="1"/>
    <col min="15626" max="15626" width="9.6640625" style="98" customWidth="1"/>
    <col min="15627" max="15627" width="10.33203125" style="98" customWidth="1"/>
    <col min="15628" max="15628" width="10.44140625" style="98" customWidth="1"/>
    <col min="15629" max="15629" width="11.6640625" style="98" customWidth="1"/>
    <col min="15630" max="15630" width="10.44140625" style="98" customWidth="1"/>
    <col min="15631" max="15631" width="11.6640625" style="98" customWidth="1"/>
    <col min="15632" max="15632" width="6.6640625" style="98" customWidth="1"/>
    <col min="15633" max="15633" width="9.88671875" style="98" customWidth="1"/>
    <col min="15634" max="15634" width="11.5546875" style="98" customWidth="1"/>
    <col min="15635" max="15635" width="12.109375" style="98" customWidth="1"/>
    <col min="15636" max="15636" width="14.5546875" style="98" customWidth="1"/>
    <col min="15637" max="15637" width="18.6640625" style="98" customWidth="1"/>
    <col min="15638" max="15638" width="15" style="98" customWidth="1"/>
    <col min="15639" max="15640" width="10.44140625" style="98" customWidth="1"/>
    <col min="15641" max="15641" width="10.5546875" style="98" customWidth="1"/>
    <col min="15642" max="15646" width="10" style="98" customWidth="1"/>
    <col min="15647" max="15650" width="11.44140625" style="98"/>
    <col min="15651" max="15651" width="9.44140625" style="98" customWidth="1"/>
    <col min="15652" max="15653" width="11.44140625" style="98"/>
    <col min="15654" max="15654" width="9.109375" style="98" customWidth="1"/>
    <col min="15655" max="15655" width="11.5546875" style="98" customWidth="1"/>
    <col min="15656" max="15656" width="9.6640625" style="98" customWidth="1"/>
    <col min="15657" max="15657" width="11.5546875" style="98" customWidth="1"/>
    <col min="15658" max="15659" width="10.5546875" style="98" customWidth="1"/>
    <col min="15660" max="15661" width="11.44140625" style="98"/>
    <col min="15662" max="15663" width="11" style="98" customWidth="1"/>
    <col min="15664" max="15664" width="9.109375" style="98" customWidth="1"/>
    <col min="15665" max="15665" width="11" style="98" customWidth="1"/>
    <col min="15666" max="15669" width="11.44140625" style="98"/>
    <col min="15670" max="15671" width="11.5546875" style="98" customWidth="1"/>
    <col min="15672" max="15676" width="9.88671875" style="98" customWidth="1"/>
    <col min="15677" max="15677" width="10.44140625" style="98" customWidth="1"/>
    <col min="15678" max="15678" width="10.109375" style="98" customWidth="1"/>
    <col min="15679" max="15679" width="9.109375" style="98" customWidth="1"/>
    <col min="15680" max="15682" width="8.44140625" style="98" customWidth="1"/>
    <col min="15683" max="15683" width="9.6640625" style="98" customWidth="1"/>
    <col min="15684" max="15685" width="9.44140625" style="98" customWidth="1"/>
    <col min="15686" max="15686" width="10.109375" style="98" customWidth="1"/>
    <col min="15687" max="15693" width="9.88671875" style="98" customWidth="1"/>
    <col min="15694" max="15695" width="9.6640625" style="98" customWidth="1"/>
    <col min="15696" max="15698" width="11.44140625" style="98"/>
    <col min="15699" max="15700" width="11.6640625" style="98" customWidth="1"/>
    <col min="15701" max="15701" width="12.33203125" style="98" customWidth="1"/>
    <col min="15702" max="15702" width="14" style="98" customWidth="1"/>
    <col min="15703" max="15703" width="17" style="98" customWidth="1"/>
    <col min="15704" max="15870" width="11.44140625" style="98"/>
    <col min="15871" max="15871" width="15.109375" style="98" customWidth="1"/>
    <col min="15872" max="15872" width="28.5546875" style="98" customWidth="1"/>
    <col min="15873" max="15873" width="9.5546875" style="98" customWidth="1"/>
    <col min="15874" max="15874" width="18.5546875" style="98" customWidth="1"/>
    <col min="15875" max="15875" width="10" style="98" customWidth="1"/>
    <col min="15876" max="15876" width="9.109375" style="98" customWidth="1"/>
    <col min="15877" max="15877" width="6.33203125" style="98" customWidth="1"/>
    <col min="15878" max="15879" width="5.88671875" style="98" customWidth="1"/>
    <col min="15880" max="15880" width="7.33203125" style="98" customWidth="1"/>
    <col min="15881" max="15881" width="5.5546875" style="98" customWidth="1"/>
    <col min="15882" max="15882" width="9.6640625" style="98" customWidth="1"/>
    <col min="15883" max="15883" width="10.33203125" style="98" customWidth="1"/>
    <col min="15884" max="15884" width="10.44140625" style="98" customWidth="1"/>
    <col min="15885" max="15885" width="11.6640625" style="98" customWidth="1"/>
    <col min="15886" max="15886" width="10.44140625" style="98" customWidth="1"/>
    <col min="15887" max="15887" width="11.6640625" style="98" customWidth="1"/>
    <col min="15888" max="15888" width="6.6640625" style="98" customWidth="1"/>
    <col min="15889" max="15889" width="9.88671875" style="98" customWidth="1"/>
    <col min="15890" max="15890" width="11.5546875" style="98" customWidth="1"/>
    <col min="15891" max="15891" width="12.109375" style="98" customWidth="1"/>
    <col min="15892" max="15892" width="14.5546875" style="98" customWidth="1"/>
    <col min="15893" max="15893" width="18.6640625" style="98" customWidth="1"/>
    <col min="15894" max="15894" width="15" style="98" customWidth="1"/>
    <col min="15895" max="15896" width="10.44140625" style="98" customWidth="1"/>
    <col min="15897" max="15897" width="10.5546875" style="98" customWidth="1"/>
    <col min="15898" max="15902" width="10" style="98" customWidth="1"/>
    <col min="15903" max="15906" width="11.44140625" style="98"/>
    <col min="15907" max="15907" width="9.44140625" style="98" customWidth="1"/>
    <col min="15908" max="15909" width="11.44140625" style="98"/>
    <col min="15910" max="15910" width="9.109375" style="98" customWidth="1"/>
    <col min="15911" max="15911" width="11.5546875" style="98" customWidth="1"/>
    <col min="15912" max="15912" width="9.6640625" style="98" customWidth="1"/>
    <col min="15913" max="15913" width="11.5546875" style="98" customWidth="1"/>
    <col min="15914" max="15915" width="10.5546875" style="98" customWidth="1"/>
    <col min="15916" max="15917" width="11.44140625" style="98"/>
    <col min="15918" max="15919" width="11" style="98" customWidth="1"/>
    <col min="15920" max="15920" width="9.109375" style="98" customWidth="1"/>
    <col min="15921" max="15921" width="11" style="98" customWidth="1"/>
    <col min="15922" max="15925" width="11.44140625" style="98"/>
    <col min="15926" max="15927" width="11.5546875" style="98" customWidth="1"/>
    <col min="15928" max="15932" width="9.88671875" style="98" customWidth="1"/>
    <col min="15933" max="15933" width="10.44140625" style="98" customWidth="1"/>
    <col min="15934" max="15934" width="10.109375" style="98" customWidth="1"/>
    <col min="15935" max="15935" width="9.109375" style="98" customWidth="1"/>
    <col min="15936" max="15938" width="8.44140625" style="98" customWidth="1"/>
    <col min="15939" max="15939" width="9.6640625" style="98" customWidth="1"/>
    <col min="15940" max="15941" width="9.44140625" style="98" customWidth="1"/>
    <col min="15942" max="15942" width="10.109375" style="98" customWidth="1"/>
    <col min="15943" max="15949" width="9.88671875" style="98" customWidth="1"/>
    <col min="15950" max="15951" width="9.6640625" style="98" customWidth="1"/>
    <col min="15952" max="15954" width="11.44140625" style="98"/>
    <col min="15955" max="15956" width="11.6640625" style="98" customWidth="1"/>
    <col min="15957" max="15957" width="12.33203125" style="98" customWidth="1"/>
    <col min="15958" max="15958" width="14" style="98" customWidth="1"/>
    <col min="15959" max="15959" width="17" style="98" customWidth="1"/>
    <col min="15960" max="16126" width="11.44140625" style="98"/>
    <col min="16127" max="16127" width="15.109375" style="98" customWidth="1"/>
    <col min="16128" max="16128" width="28.5546875" style="98" customWidth="1"/>
    <col min="16129" max="16129" width="9.5546875" style="98" customWidth="1"/>
    <col min="16130" max="16130" width="18.5546875" style="98" customWidth="1"/>
    <col min="16131" max="16131" width="10" style="98" customWidth="1"/>
    <col min="16132" max="16132" width="9.109375" style="98" customWidth="1"/>
    <col min="16133" max="16133" width="6.33203125" style="98" customWidth="1"/>
    <col min="16134" max="16135" width="5.88671875" style="98" customWidth="1"/>
    <col min="16136" max="16136" width="7.33203125" style="98" customWidth="1"/>
    <col min="16137" max="16137" width="5.5546875" style="98" customWidth="1"/>
    <col min="16138" max="16138" width="9.6640625" style="98" customWidth="1"/>
    <col min="16139" max="16139" width="10.33203125" style="98" customWidth="1"/>
    <col min="16140" max="16140" width="10.44140625" style="98" customWidth="1"/>
    <col min="16141" max="16141" width="11.6640625" style="98" customWidth="1"/>
    <col min="16142" max="16142" width="10.44140625" style="98" customWidth="1"/>
    <col min="16143" max="16143" width="11.6640625" style="98" customWidth="1"/>
    <col min="16144" max="16144" width="6.6640625" style="98" customWidth="1"/>
    <col min="16145" max="16145" width="9.88671875" style="98" customWidth="1"/>
    <col min="16146" max="16146" width="11.5546875" style="98" customWidth="1"/>
    <col min="16147" max="16147" width="12.109375" style="98" customWidth="1"/>
    <col min="16148" max="16148" width="14.5546875" style="98" customWidth="1"/>
    <col min="16149" max="16149" width="18.6640625" style="98" customWidth="1"/>
    <col min="16150" max="16150" width="15" style="98" customWidth="1"/>
    <col min="16151" max="16152" width="10.44140625" style="98" customWidth="1"/>
    <col min="16153" max="16153" width="10.5546875" style="98" customWidth="1"/>
    <col min="16154" max="16158" width="10" style="98" customWidth="1"/>
    <col min="16159" max="16162" width="11.44140625" style="98"/>
    <col min="16163" max="16163" width="9.44140625" style="98" customWidth="1"/>
    <col min="16164" max="16165" width="11.44140625" style="98"/>
    <col min="16166" max="16166" width="9.109375" style="98" customWidth="1"/>
    <col min="16167" max="16167" width="11.5546875" style="98" customWidth="1"/>
    <col min="16168" max="16168" width="9.6640625" style="98" customWidth="1"/>
    <col min="16169" max="16169" width="11.5546875" style="98" customWidth="1"/>
    <col min="16170" max="16171" width="10.5546875" style="98" customWidth="1"/>
    <col min="16172" max="16173" width="11.44140625" style="98"/>
    <col min="16174" max="16175" width="11" style="98" customWidth="1"/>
    <col min="16176" max="16176" width="9.109375" style="98" customWidth="1"/>
    <col min="16177" max="16177" width="11" style="98" customWidth="1"/>
    <col min="16178" max="16181" width="11.44140625" style="98"/>
    <col min="16182" max="16183" width="11.5546875" style="98" customWidth="1"/>
    <col min="16184" max="16188" width="9.88671875" style="98" customWidth="1"/>
    <col min="16189" max="16189" width="10.44140625" style="98" customWidth="1"/>
    <col min="16190" max="16190" width="10.109375" style="98" customWidth="1"/>
    <col min="16191" max="16191" width="9.109375" style="98" customWidth="1"/>
    <col min="16192" max="16194" width="8.44140625" style="98" customWidth="1"/>
    <col min="16195" max="16195" width="9.6640625" style="98" customWidth="1"/>
    <col min="16196" max="16197" width="9.44140625" style="98" customWidth="1"/>
    <col min="16198" max="16198" width="10.109375" style="98" customWidth="1"/>
    <col min="16199" max="16205" width="9.88671875" style="98" customWidth="1"/>
    <col min="16206" max="16207" width="9.6640625" style="98" customWidth="1"/>
    <col min="16208" max="16210" width="11.44140625" style="98"/>
    <col min="16211" max="16212" width="11.6640625" style="98" customWidth="1"/>
    <col min="16213" max="16213" width="12.33203125" style="98" customWidth="1"/>
    <col min="16214" max="16214" width="14" style="98" customWidth="1"/>
    <col min="16215" max="16215" width="17" style="98" customWidth="1"/>
    <col min="16216" max="16384" width="11.44140625" style="98"/>
  </cols>
  <sheetData>
    <row r="1" spans="1:87" s="6" customFormat="1" ht="47.25" customHeight="1" thickBot="1" x14ac:dyDescent="0.35">
      <c r="A1" s="84" t="s">
        <v>2678</v>
      </c>
      <c r="B1" s="85" t="s">
        <v>2679</v>
      </c>
      <c r="C1" s="83" t="s">
        <v>5141</v>
      </c>
      <c r="D1" s="3" t="s">
        <v>2681</v>
      </c>
      <c r="E1" s="4" t="s">
        <v>2682</v>
      </c>
      <c r="F1" s="4" t="s">
        <v>2683</v>
      </c>
      <c r="G1" s="5" t="s">
        <v>2684</v>
      </c>
      <c r="H1" s="5" t="s">
        <v>2685</v>
      </c>
      <c r="I1" s="5" t="s">
        <v>2686</v>
      </c>
      <c r="J1" s="5" t="s">
        <v>3102</v>
      </c>
      <c r="K1" s="5" t="s">
        <v>3103</v>
      </c>
      <c r="L1" s="5" t="s">
        <v>4394</v>
      </c>
      <c r="M1" s="5" t="s">
        <v>4395</v>
      </c>
      <c r="N1" s="190" t="s">
        <v>3104</v>
      </c>
      <c r="O1" s="86" t="s">
        <v>3106</v>
      </c>
      <c r="P1" s="86" t="s">
        <v>3105</v>
      </c>
      <c r="Q1" s="7"/>
      <c r="R1" s="7"/>
      <c r="S1" s="7"/>
      <c r="T1" s="7"/>
      <c r="U1" s="7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9"/>
      <c r="AK1" s="8"/>
      <c r="AL1" s="8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8"/>
      <c r="BM1" s="8"/>
      <c r="BN1" s="8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7"/>
      <c r="CI1" s="7"/>
    </row>
    <row r="2" spans="1:87" ht="42" customHeight="1" outlineLevel="1" x14ac:dyDescent="0.3">
      <c r="A2" s="284">
        <v>30001</v>
      </c>
      <c r="B2" s="159" t="s">
        <v>2057</v>
      </c>
      <c r="C2" s="160" t="s">
        <v>5134</v>
      </c>
      <c r="D2" s="121"/>
      <c r="E2" s="121">
        <v>1</v>
      </c>
      <c r="F2" s="120">
        <v>0</v>
      </c>
      <c r="G2" s="120">
        <v>0</v>
      </c>
      <c r="H2" s="120">
        <v>0</v>
      </c>
      <c r="I2" s="120">
        <v>0</v>
      </c>
      <c r="J2" s="120">
        <v>0</v>
      </c>
      <c r="K2" s="120">
        <v>0</v>
      </c>
      <c r="L2" s="122">
        <f>etab_datagouv!AB565</f>
        <v>38</v>
      </c>
      <c r="M2" s="121">
        <v>0</v>
      </c>
      <c r="N2" s="122">
        <f>etab_datagouv!AB565</f>
        <v>38</v>
      </c>
      <c r="O2" s="123">
        <f>M2/L2</f>
        <v>0</v>
      </c>
      <c r="P2" s="124">
        <f>F2/E2</f>
        <v>0</v>
      </c>
      <c r="Q2" s="164"/>
    </row>
    <row r="3" spans="1:87" ht="42" customHeight="1" outlineLevel="1" x14ac:dyDescent="0.3">
      <c r="A3" s="284">
        <v>30002</v>
      </c>
      <c r="B3" s="131" t="s">
        <v>2305</v>
      </c>
      <c r="C3" s="119" t="s">
        <v>5205</v>
      </c>
      <c r="D3" s="120"/>
      <c r="E3" s="121">
        <v>1</v>
      </c>
      <c r="F3" s="120">
        <v>0</v>
      </c>
      <c r="G3" s="120">
        <v>0</v>
      </c>
      <c r="H3" s="120">
        <v>0</v>
      </c>
      <c r="I3" s="120">
        <v>0</v>
      </c>
      <c r="J3" s="120">
        <v>0</v>
      </c>
      <c r="K3" s="120">
        <v>0</v>
      </c>
      <c r="L3" s="122">
        <f>etab_datagouv!AB65</f>
        <v>50</v>
      </c>
      <c r="M3" s="121">
        <v>0</v>
      </c>
      <c r="N3" s="122">
        <f>etab_datagouv!AB65</f>
        <v>50</v>
      </c>
      <c r="O3" s="123">
        <f>M3/L3</f>
        <v>0</v>
      </c>
      <c r="P3" s="124">
        <f>F3/E3</f>
        <v>0</v>
      </c>
      <c r="Q3" s="164"/>
    </row>
    <row r="4" spans="1:87" ht="42" customHeight="1" outlineLevel="1" x14ac:dyDescent="0.3">
      <c r="A4" s="284">
        <v>30003</v>
      </c>
      <c r="B4" s="113" t="s">
        <v>368</v>
      </c>
      <c r="C4" s="114" t="s">
        <v>5210</v>
      </c>
      <c r="D4" s="107" t="s">
        <v>2688</v>
      </c>
      <c r="E4" s="109">
        <v>3</v>
      </c>
      <c r="F4" s="108">
        <v>3</v>
      </c>
      <c r="G4" s="109">
        <v>0</v>
      </c>
      <c r="H4" s="109">
        <v>1</v>
      </c>
      <c r="I4" s="109">
        <v>1</v>
      </c>
      <c r="J4" s="109">
        <v>1</v>
      </c>
      <c r="K4" s="109">
        <v>0</v>
      </c>
      <c r="L4" s="110">
        <f>etab_datagouv!AB351+etab_datagouv!AB731+etab_datagouv!AB485</f>
        <v>1198</v>
      </c>
      <c r="M4" s="110">
        <f>etab_datagouv!AB351+etab_datagouv!AB485+etab_datagouv!AB731</f>
        <v>1198</v>
      </c>
      <c r="N4" s="110">
        <f>etab_datagouv!AB351+etab_datagouv!AB485+etab_datagouv!AB731</f>
        <v>1198</v>
      </c>
      <c r="O4" s="111">
        <f>M4/L4</f>
        <v>1</v>
      </c>
      <c r="P4" s="112">
        <f>F4/E4</f>
        <v>1</v>
      </c>
      <c r="Q4" s="164"/>
    </row>
    <row r="5" spans="1:87" ht="42" customHeight="1" outlineLevel="1" x14ac:dyDescent="0.3">
      <c r="A5" s="285">
        <f>A4+1</f>
        <v>30004</v>
      </c>
      <c r="B5" s="129" t="s">
        <v>1773</v>
      </c>
      <c r="C5" s="119" t="s">
        <v>5135</v>
      </c>
      <c r="D5" s="120" t="s">
        <v>2690</v>
      </c>
      <c r="E5" s="121">
        <v>2</v>
      </c>
      <c r="F5" s="120">
        <v>0</v>
      </c>
      <c r="G5" s="120">
        <v>0</v>
      </c>
      <c r="H5" s="120">
        <v>0</v>
      </c>
      <c r="I5" s="120">
        <v>0</v>
      </c>
      <c r="J5" s="120">
        <v>0</v>
      </c>
      <c r="K5" s="120">
        <v>0</v>
      </c>
      <c r="L5" s="122">
        <f>etab_datagouv!AB577+etab_datagouv!AB674</f>
        <v>351</v>
      </c>
      <c r="M5" s="121">
        <v>0</v>
      </c>
      <c r="N5" s="122">
        <f>etab_datagouv!AB577+etab_datagouv!AB674</f>
        <v>351</v>
      </c>
      <c r="O5" s="123">
        <f>M5/L5</f>
        <v>0</v>
      </c>
      <c r="P5" s="124">
        <f>F5/E5</f>
        <v>0</v>
      </c>
      <c r="Q5" s="164"/>
    </row>
    <row r="6" spans="1:87" ht="42" customHeight="1" outlineLevel="1" x14ac:dyDescent="0.3">
      <c r="A6" s="285">
        <f>A5+1</f>
        <v>30005</v>
      </c>
      <c r="B6" s="100" t="s">
        <v>2691</v>
      </c>
      <c r="C6" s="101" t="s">
        <v>5197</v>
      </c>
      <c r="D6" s="102"/>
      <c r="E6" s="103">
        <v>0</v>
      </c>
      <c r="F6" s="103">
        <v>0</v>
      </c>
      <c r="G6" s="103">
        <v>0</v>
      </c>
      <c r="H6" s="103">
        <v>0</v>
      </c>
      <c r="I6" s="103">
        <v>0</v>
      </c>
      <c r="J6" s="103">
        <v>0</v>
      </c>
      <c r="K6" s="103">
        <v>0</v>
      </c>
      <c r="L6" s="103">
        <v>0</v>
      </c>
      <c r="M6" s="103">
        <v>0</v>
      </c>
      <c r="N6" s="103">
        <v>0</v>
      </c>
      <c r="O6" s="104">
        <v>0</v>
      </c>
      <c r="P6" s="104">
        <v>0</v>
      </c>
      <c r="Q6" s="164"/>
    </row>
    <row r="7" spans="1:87" ht="39" customHeight="1" outlineLevel="1" x14ac:dyDescent="0.3">
      <c r="A7" s="284">
        <v>30006</v>
      </c>
      <c r="B7" s="105" t="s">
        <v>2692</v>
      </c>
      <c r="C7" s="106" t="s">
        <v>5208</v>
      </c>
      <c r="D7" s="107" t="s">
        <v>2688</v>
      </c>
      <c r="E7" s="108">
        <v>4</v>
      </c>
      <c r="F7" s="108">
        <f>G7+H7+I7+J7+K7</f>
        <v>4</v>
      </c>
      <c r="G7" s="109">
        <v>0</v>
      </c>
      <c r="H7" s="109">
        <v>4</v>
      </c>
      <c r="I7" s="109">
        <v>0</v>
      </c>
      <c r="J7" s="109">
        <v>0</v>
      </c>
      <c r="K7" s="109">
        <v>0</v>
      </c>
      <c r="L7" s="110">
        <f>etab_datagouv!AB41+etab_datagouv!AB97+etab_datagouv!AB494+etab_datagouv!AB589</f>
        <v>605</v>
      </c>
      <c r="M7" s="110">
        <f>etab_datagouv!AB41+etab_datagouv!AB97+etab_datagouv!AB494+etab_datagouv!AB589</f>
        <v>605</v>
      </c>
      <c r="N7" s="110">
        <f>etab_datagouv!AB41+etab_datagouv!AB97+etab_datagouv!AB494+etab_datagouv!AB589</f>
        <v>605</v>
      </c>
      <c r="O7" s="111">
        <f t="shared" ref="O7:O15" si="0">M7/L7</f>
        <v>1</v>
      </c>
      <c r="P7" s="112">
        <f t="shared" ref="P7:P15" si="1">F7/E7</f>
        <v>1</v>
      </c>
      <c r="Q7" s="165"/>
      <c r="R7" s="13"/>
      <c r="S7" s="13"/>
      <c r="T7" s="13"/>
      <c r="U7" s="13"/>
    </row>
    <row r="8" spans="1:87" s="16" customFormat="1" ht="33" customHeight="1" outlineLevel="1" x14ac:dyDescent="0.3">
      <c r="A8" s="286">
        <v>30007</v>
      </c>
      <c r="B8" s="117" t="s">
        <v>2693</v>
      </c>
      <c r="C8" s="106" t="s">
        <v>5134</v>
      </c>
      <c r="D8" s="108"/>
      <c r="E8" s="109">
        <v>44</v>
      </c>
      <c r="F8" s="108">
        <f>G8+H8+I8+J8+K8</f>
        <v>27</v>
      </c>
      <c r="G8" s="109">
        <v>0</v>
      </c>
      <c r="H8" s="109">
        <v>10</v>
      </c>
      <c r="I8" s="109">
        <v>7</v>
      </c>
      <c r="J8" s="109">
        <v>10</v>
      </c>
      <c r="K8" s="109">
        <v>0</v>
      </c>
      <c r="L8" s="110">
        <f>etab_datagouv!AB93+etab_datagouv!AB98+etab_datagouv!AB99+etab_datagouv!AB100+etab_datagouv!AB155+etab_datagouv!AB168+etab_datagouv!AB182+etab_datagouv!AB190+etab_datagouv!AB202+etab_datagouv!AB215+etab_datagouv!AB219+etab_datagouv!AB222+etab_datagouv!AB225+etab_datagouv!AB226+etab_datagouv!AB266+etab_datagouv!AB270+etab_datagouv!AB272+etab_datagouv!AB299+etab_datagouv!AB337+etab_datagouv!AB338+etab_datagouv!AB341+etab_datagouv!AB360+etab_datagouv!AB361+etab_datagouv!AB428+etab_datagouv!AB435+etab_datagouv!AB447+etab_datagouv!AB465+etab_datagouv!AB477+etab_datagouv!AB518+etab_datagouv!AB519+etab_datagouv!AB549+etab_datagouv!AB569+etab_datagouv!AB571+etab_datagouv!AB573+etab_datagouv!AB591+etab_datagouv!AB636+etab_datagouv!AB640+etab_datagouv!AB650+etab_datagouv!AB659+etab_datagouv!AB663+etab_datagouv!AB667+etab_datagouv!AB686+etab_datagouv!AB742+etab_datagouv!AB743</f>
        <v>11795</v>
      </c>
      <c r="M8" s="110">
        <f>etab_datagouv!AB155+etab_datagouv!AB168+etab_datagouv!AB215+etab_datagouv!AB219+etab_datagouv!AB222+etab_datagouv!AB225+etab_datagouv!AB270+etab_datagouv!AB272+etab_datagouv!AB337+etab_datagouv!AB338+etab_datagouv!AB361+etab_datagouv!AB428+etab_datagouv!AB435+etab_datagouv!AB447+etab_datagouv!AB465+etab_datagouv!AB477+etab_datagouv!AB518+etab_datagouv!AB519+etab_datagouv!AB549+etab_datagouv!AB636+etab_datagouv!AB640+etab_datagouv!AB659+etab_datagouv!AB667+etab_datagouv!AB686+etab_datagouv!AB742+etab_datagouv!AB743+etab_datagouv!AB650</f>
        <v>7179</v>
      </c>
      <c r="N8" s="110">
        <f>etab_datagouv!AB93+etab_datagouv!AB98+etab_datagouv!AB99+etab_datagouv!AB100+etab_datagouv!AB155+etab_datagouv!AB168+etab_datagouv!AB182+etab_datagouv!AB190+etab_datagouv!AB202+etab_datagouv!AB215+etab_datagouv!AB219+etab_datagouv!AB222+etab_datagouv!AB225+etab_datagouv!AB226+etab_datagouv!AB266+etab_datagouv!AB270+etab_datagouv!AB272+etab_datagouv!AB299+etab_datagouv!AB337+etab_datagouv!AB338+etab_datagouv!AB341+etab_datagouv!AB360+etab_datagouv!AB361+etab_datagouv!AB428+etab_datagouv!AB435+etab_datagouv!AB447+etab_datagouv!AB465+etab_datagouv!AB477+etab_datagouv!AB518+etab_datagouv!AB519+etab_datagouv!AB549+etab_datagouv!AB569+etab_datagouv!AB571+etab_datagouv!AB573+etab_datagouv!AB591+etab_datagouv!AB636+etab_datagouv!AB640+etab_datagouv!AB650+etab_datagouv!AB659+etab_datagouv!AB663+etab_datagouv!AB667+etab_datagouv!AB686+etab_datagouv!AB742+etab_datagouv!AB743</f>
        <v>11795</v>
      </c>
      <c r="O8" s="111">
        <f t="shared" si="0"/>
        <v>0.60864773208986855</v>
      </c>
      <c r="P8" s="112">
        <f t="shared" si="1"/>
        <v>0.61363636363636365</v>
      </c>
      <c r="Q8" s="166"/>
      <c r="R8" s="14"/>
      <c r="S8" s="14"/>
      <c r="T8" s="14"/>
      <c r="U8" s="14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</row>
    <row r="9" spans="1:87" ht="35.25" customHeight="1" outlineLevel="1" x14ac:dyDescent="0.3">
      <c r="A9" s="287">
        <v>30008</v>
      </c>
      <c r="B9" s="118" t="s">
        <v>2694</v>
      </c>
      <c r="C9" s="119" t="s">
        <v>5198</v>
      </c>
      <c r="D9" s="120"/>
      <c r="E9" s="120">
        <v>1</v>
      </c>
      <c r="F9" s="120">
        <v>0</v>
      </c>
      <c r="G9" s="121">
        <v>0</v>
      </c>
      <c r="H9" s="121">
        <v>0</v>
      </c>
      <c r="I9" s="121">
        <v>0</v>
      </c>
      <c r="J9" s="121">
        <v>0</v>
      </c>
      <c r="K9" s="121">
        <v>0</v>
      </c>
      <c r="L9" s="122">
        <f>etab_datagouv!AB27</f>
        <v>44</v>
      </c>
      <c r="M9" s="121">
        <v>0</v>
      </c>
      <c r="N9" s="122">
        <f>etab_datagouv!AB27</f>
        <v>44</v>
      </c>
      <c r="O9" s="123">
        <f t="shared" si="0"/>
        <v>0</v>
      </c>
      <c r="P9" s="124">
        <f t="shared" si="1"/>
        <v>0</v>
      </c>
      <c r="Q9" s="166"/>
      <c r="CE9" s="17"/>
    </row>
    <row r="10" spans="1:87" ht="31.5" customHeight="1" outlineLevel="1" x14ac:dyDescent="0.3">
      <c r="A10" s="287">
        <v>30009</v>
      </c>
      <c r="B10" s="125" t="s">
        <v>2696</v>
      </c>
      <c r="C10" s="106" t="s">
        <v>5204</v>
      </c>
      <c r="D10" s="108"/>
      <c r="E10" s="109">
        <v>1</v>
      </c>
      <c r="F10" s="108">
        <f>G10+H10+I10+J10+K10</f>
        <v>1</v>
      </c>
      <c r="G10" s="109">
        <v>0</v>
      </c>
      <c r="H10" s="109">
        <v>0</v>
      </c>
      <c r="I10" s="109">
        <v>0</v>
      </c>
      <c r="J10" s="109">
        <v>0</v>
      </c>
      <c r="K10" s="109">
        <v>1</v>
      </c>
      <c r="L10" s="110">
        <f>etab_datagouv!AB520</f>
        <v>35</v>
      </c>
      <c r="M10" s="110">
        <f>etab_datagouv!AB520</f>
        <v>35</v>
      </c>
      <c r="N10" s="110">
        <f>etab_datagouv!AB520</f>
        <v>35</v>
      </c>
      <c r="O10" s="111">
        <f t="shared" si="0"/>
        <v>1</v>
      </c>
      <c r="P10" s="112">
        <f t="shared" si="1"/>
        <v>1</v>
      </c>
      <c r="Q10" s="166"/>
    </row>
    <row r="11" spans="1:87" ht="40.5" customHeight="1" outlineLevel="1" x14ac:dyDescent="0.3">
      <c r="A11" s="288">
        <v>30010</v>
      </c>
      <c r="B11" s="126" t="s">
        <v>2698</v>
      </c>
      <c r="C11" s="119" t="s">
        <v>5134</v>
      </c>
      <c r="D11" s="120"/>
      <c r="E11" s="120">
        <v>6</v>
      </c>
      <c r="F11" s="120">
        <v>0</v>
      </c>
      <c r="G11" s="121">
        <v>0</v>
      </c>
      <c r="H11" s="121">
        <v>0</v>
      </c>
      <c r="I11" s="121">
        <v>0</v>
      </c>
      <c r="J11" s="121">
        <v>0</v>
      </c>
      <c r="K11" s="121">
        <v>0</v>
      </c>
      <c r="L11" s="122">
        <f>etab_datagouv!AB101+etab_datagouv!AB209+etab_datagouv!AB343+etab_datagouv!AB553+etab_datagouv!AB568++etab_datagouv!AB752</f>
        <v>732</v>
      </c>
      <c r="M11" s="121">
        <v>0</v>
      </c>
      <c r="N11" s="122">
        <f>etab_datagouv!AB101+etab_datagouv!AB209+etab_datagouv!AB343+etab_datagouv!AB553+etab_datagouv!AB568+etab_datagouv!AB752</f>
        <v>732</v>
      </c>
      <c r="O11" s="123">
        <f t="shared" si="0"/>
        <v>0</v>
      </c>
      <c r="P11" s="124">
        <f t="shared" si="1"/>
        <v>0</v>
      </c>
      <c r="Q11" s="166"/>
    </row>
    <row r="12" spans="1:87" ht="53.25" customHeight="1" outlineLevel="1" x14ac:dyDescent="0.3">
      <c r="A12" s="287">
        <v>30011</v>
      </c>
      <c r="B12" s="125" t="s">
        <v>2699</v>
      </c>
      <c r="C12" s="106" t="s">
        <v>5203</v>
      </c>
      <c r="D12" s="108"/>
      <c r="E12" s="109">
        <v>5</v>
      </c>
      <c r="F12" s="108">
        <f>G12+H12+I12+J12+K12</f>
        <v>2</v>
      </c>
      <c r="G12" s="109">
        <v>0</v>
      </c>
      <c r="H12" s="109">
        <v>0</v>
      </c>
      <c r="I12" s="109">
        <v>0</v>
      </c>
      <c r="J12" s="109">
        <v>0</v>
      </c>
      <c r="K12" s="109">
        <v>2</v>
      </c>
      <c r="L12" s="110">
        <f>etab_datagouv!AB152+etab_datagouv!AB200+etab_datagouv!AB267+etab_datagouv!AB570+etab_datagouv!AB708</f>
        <v>585</v>
      </c>
      <c r="M12" s="110">
        <f>etab_datagouv!AB152+etab_datagouv!AB708</f>
        <v>184</v>
      </c>
      <c r="N12" s="110">
        <f>etab_datagouv!AB152+etab_datagouv!AB200+etab_datagouv!AB267+etab_datagouv!AB570+etab_datagouv!AB708</f>
        <v>585</v>
      </c>
      <c r="O12" s="111">
        <f t="shared" si="0"/>
        <v>0.31452991452991452</v>
      </c>
      <c r="P12" s="112">
        <f t="shared" si="1"/>
        <v>0.4</v>
      </c>
      <c r="Q12" s="166"/>
    </row>
    <row r="13" spans="1:87" ht="48.75" customHeight="1" outlineLevel="1" x14ac:dyDescent="0.3">
      <c r="A13" s="289">
        <v>30012</v>
      </c>
      <c r="B13" s="127" t="s">
        <v>2701</v>
      </c>
      <c r="C13" s="106" t="s">
        <v>5136</v>
      </c>
      <c r="D13" s="128" t="s">
        <v>2703</v>
      </c>
      <c r="E13" s="108">
        <v>5</v>
      </c>
      <c r="F13" s="108">
        <f>G13+H13+I13+J13+K13</f>
        <v>5</v>
      </c>
      <c r="G13" s="109">
        <v>0</v>
      </c>
      <c r="H13" s="109">
        <v>4</v>
      </c>
      <c r="I13" s="109">
        <v>1</v>
      </c>
      <c r="J13" s="109">
        <v>0</v>
      </c>
      <c r="K13" s="109">
        <v>0</v>
      </c>
      <c r="L13" s="110">
        <f>etab_datagouv!AB102+etab_datagouv!AB305+etab_datagouv!AB362+etab_datagouv!AB572+etab_datagouv!AB711</f>
        <v>885</v>
      </c>
      <c r="M13" s="110">
        <f>etab_datagouv!AB102+etab_datagouv!AB305+etab_datagouv!AB362+etab_datagouv!AB572+etab_datagouv!AB711</f>
        <v>885</v>
      </c>
      <c r="N13" s="110">
        <f>etab_datagouv!AB102+etab_datagouv!AB305+etab_datagouv!AB362+etab_datagouv!AB572+etab_datagouv!AB711</f>
        <v>885</v>
      </c>
      <c r="O13" s="111">
        <f t="shared" si="0"/>
        <v>1</v>
      </c>
      <c r="P13" s="112">
        <f t="shared" si="1"/>
        <v>1</v>
      </c>
      <c r="Q13" s="166"/>
    </row>
    <row r="14" spans="1:87" ht="36.75" customHeight="1" outlineLevel="1" x14ac:dyDescent="0.25">
      <c r="A14" s="290">
        <v>30013</v>
      </c>
      <c r="B14" s="129" t="s">
        <v>2704</v>
      </c>
      <c r="C14" s="119" t="s">
        <v>5134</v>
      </c>
      <c r="D14" s="120"/>
      <c r="E14" s="121">
        <v>1</v>
      </c>
      <c r="F14" s="120">
        <v>0</v>
      </c>
      <c r="G14" s="120">
        <v>0</v>
      </c>
      <c r="H14" s="120">
        <v>0</v>
      </c>
      <c r="I14" s="120">
        <v>0</v>
      </c>
      <c r="J14" s="120">
        <v>0</v>
      </c>
      <c r="K14" s="120">
        <v>0</v>
      </c>
      <c r="L14" s="130">
        <f>etab_datagouv!AB489</f>
        <v>16</v>
      </c>
      <c r="M14" s="120">
        <v>0</v>
      </c>
      <c r="N14" s="130">
        <f>etab_datagouv!AB489</f>
        <v>16</v>
      </c>
      <c r="O14" s="123">
        <f t="shared" si="0"/>
        <v>0</v>
      </c>
      <c r="P14" s="124">
        <f t="shared" si="1"/>
        <v>0</v>
      </c>
      <c r="Q14" s="166"/>
    </row>
    <row r="15" spans="1:87" ht="42" customHeight="1" outlineLevel="1" x14ac:dyDescent="0.25">
      <c r="A15" s="290">
        <v>30014</v>
      </c>
      <c r="B15" s="126" t="s">
        <v>1909</v>
      </c>
      <c r="C15" s="119" t="s">
        <v>5134</v>
      </c>
      <c r="D15" s="120"/>
      <c r="E15" s="121">
        <v>1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30">
        <f>etab_datagouv!AB227</f>
        <v>94</v>
      </c>
      <c r="M15" s="120">
        <v>0</v>
      </c>
      <c r="N15" s="130">
        <f>etab_datagouv!AB227</f>
        <v>94</v>
      </c>
      <c r="O15" s="123">
        <f t="shared" si="0"/>
        <v>0</v>
      </c>
      <c r="P15" s="124">
        <f t="shared" si="1"/>
        <v>0</v>
      </c>
      <c r="Q15" s="166"/>
    </row>
    <row r="16" spans="1:87" ht="42" customHeight="1" outlineLevel="1" x14ac:dyDescent="0.25">
      <c r="A16" s="290">
        <v>30015</v>
      </c>
      <c r="B16" s="100" t="s">
        <v>2705</v>
      </c>
      <c r="C16" s="101" t="s">
        <v>5204</v>
      </c>
      <c r="D16" s="102" t="s">
        <v>2706</v>
      </c>
      <c r="E16" s="103">
        <v>0</v>
      </c>
      <c r="F16" s="103">
        <v>0</v>
      </c>
      <c r="G16" s="103">
        <v>0</v>
      </c>
      <c r="H16" s="103">
        <v>0</v>
      </c>
      <c r="I16" s="103">
        <v>0</v>
      </c>
      <c r="J16" s="103">
        <v>0</v>
      </c>
      <c r="K16" s="103">
        <v>0</v>
      </c>
      <c r="L16" s="229">
        <v>0</v>
      </c>
      <c r="M16" s="103">
        <v>0</v>
      </c>
      <c r="N16" s="103">
        <v>0</v>
      </c>
      <c r="O16" s="104">
        <v>0</v>
      </c>
      <c r="P16" s="104">
        <v>0</v>
      </c>
      <c r="Q16" s="166"/>
    </row>
    <row r="17" spans="1:21" ht="42" customHeight="1" outlineLevel="1" x14ac:dyDescent="0.25">
      <c r="A17" s="290">
        <v>30016</v>
      </c>
      <c r="B17" s="118" t="s">
        <v>2707</v>
      </c>
      <c r="C17" s="119" t="s">
        <v>5204</v>
      </c>
      <c r="D17" s="120"/>
      <c r="E17" s="121">
        <v>1</v>
      </c>
      <c r="F17" s="120">
        <v>0</v>
      </c>
      <c r="G17" s="120">
        <v>0</v>
      </c>
      <c r="H17" s="120">
        <v>0</v>
      </c>
      <c r="I17" s="120">
        <v>0</v>
      </c>
      <c r="J17" s="120">
        <v>0</v>
      </c>
      <c r="K17" s="120">
        <v>0</v>
      </c>
      <c r="L17" s="130">
        <f>etab_datagouv!AB228</f>
        <v>16</v>
      </c>
      <c r="M17" s="120">
        <v>0</v>
      </c>
      <c r="N17" s="130">
        <f>etab_datagouv!AB228</f>
        <v>16</v>
      </c>
      <c r="O17" s="123">
        <f>M17/L17</f>
        <v>0</v>
      </c>
      <c r="P17" s="124">
        <f>F17/E17</f>
        <v>0</v>
      </c>
      <c r="Q17" s="166"/>
    </row>
    <row r="18" spans="1:21" ht="42" customHeight="1" outlineLevel="1" x14ac:dyDescent="0.25">
      <c r="A18" s="290">
        <v>30017</v>
      </c>
      <c r="B18" s="100" t="s">
        <v>2708</v>
      </c>
      <c r="C18" s="101" t="s">
        <v>5204</v>
      </c>
      <c r="D18" s="102"/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  <c r="L18" s="103">
        <v>0</v>
      </c>
      <c r="M18" s="103">
        <v>0</v>
      </c>
      <c r="N18" s="103">
        <v>0</v>
      </c>
      <c r="O18" s="104">
        <v>0</v>
      </c>
      <c r="P18" s="104">
        <v>0</v>
      </c>
      <c r="Q18" s="166"/>
    </row>
    <row r="19" spans="1:21" ht="42" customHeight="1" outlineLevel="1" x14ac:dyDescent="0.25">
      <c r="A19" s="290">
        <v>30018</v>
      </c>
      <c r="B19" s="131" t="s">
        <v>2710</v>
      </c>
      <c r="C19" s="119" t="s">
        <v>5205</v>
      </c>
      <c r="D19" s="120"/>
      <c r="E19" s="121">
        <v>1</v>
      </c>
      <c r="F19" s="120">
        <v>0</v>
      </c>
      <c r="G19" s="120">
        <v>0</v>
      </c>
      <c r="H19" s="120">
        <v>0</v>
      </c>
      <c r="I19" s="120">
        <v>0</v>
      </c>
      <c r="J19" s="120">
        <v>0</v>
      </c>
      <c r="K19" s="120">
        <v>0</v>
      </c>
      <c r="L19" s="130">
        <f>etab_datagouv!AB666</f>
        <v>176</v>
      </c>
      <c r="M19" s="120">
        <v>0</v>
      </c>
      <c r="N19" s="130">
        <f>etab_datagouv!AB666</f>
        <v>176</v>
      </c>
      <c r="O19" s="123">
        <f t="shared" ref="O19:O35" si="2">M19/L19</f>
        <v>0</v>
      </c>
      <c r="P19" s="124">
        <f t="shared" ref="P19:P35" si="3">F19/E19</f>
        <v>0</v>
      </c>
      <c r="Q19" s="166"/>
    </row>
    <row r="20" spans="1:21" ht="42" customHeight="1" outlineLevel="1" x14ac:dyDescent="0.25">
      <c r="A20" s="290">
        <v>30019</v>
      </c>
      <c r="B20" s="131" t="s">
        <v>2711</v>
      </c>
      <c r="C20" s="119" t="s">
        <v>5205</v>
      </c>
      <c r="D20" s="120"/>
      <c r="E20" s="120">
        <v>2</v>
      </c>
      <c r="F20" s="120">
        <v>0</v>
      </c>
      <c r="G20" s="120">
        <v>0</v>
      </c>
      <c r="H20" s="120">
        <v>0</v>
      </c>
      <c r="I20" s="120">
        <v>0</v>
      </c>
      <c r="J20" s="120">
        <v>0</v>
      </c>
      <c r="K20" s="120">
        <v>0</v>
      </c>
      <c r="L20" s="130">
        <f>etab_datagouv!AB37+etab_datagouv!AB303</f>
        <v>232</v>
      </c>
      <c r="M20" s="120">
        <v>0</v>
      </c>
      <c r="N20" s="130">
        <f>etab_datagouv!AB37+etab_datagouv!AB303</f>
        <v>232</v>
      </c>
      <c r="O20" s="123">
        <f t="shared" si="2"/>
        <v>0</v>
      </c>
      <c r="P20" s="124">
        <f t="shared" si="3"/>
        <v>0</v>
      </c>
      <c r="Q20" s="166"/>
      <c r="U20" s="13"/>
    </row>
    <row r="21" spans="1:21" ht="42" customHeight="1" outlineLevel="1" x14ac:dyDescent="0.25">
      <c r="A21" s="290">
        <v>30020</v>
      </c>
      <c r="B21" s="125" t="s">
        <v>2712</v>
      </c>
      <c r="C21" s="106" t="s">
        <v>5135</v>
      </c>
      <c r="D21" s="108"/>
      <c r="E21" s="109">
        <v>2</v>
      </c>
      <c r="F21" s="108">
        <f>G21+H21+I21+J21+K21</f>
        <v>2</v>
      </c>
      <c r="G21" s="108">
        <v>0</v>
      </c>
      <c r="H21" s="108">
        <v>2</v>
      </c>
      <c r="I21" s="108">
        <v>0</v>
      </c>
      <c r="J21" s="108">
        <v>0</v>
      </c>
      <c r="K21" s="108">
        <v>0</v>
      </c>
      <c r="L21" s="132">
        <f>etab_datagouv!AB521+etab_datagouv!AB718</f>
        <v>203</v>
      </c>
      <c r="M21" s="132">
        <f>etab_datagouv!AB521+etab_datagouv!AB718</f>
        <v>203</v>
      </c>
      <c r="N21" s="132">
        <f>etab_datagouv!AB521+etab_datagouv!AB718</f>
        <v>203</v>
      </c>
      <c r="O21" s="111">
        <f t="shared" si="2"/>
        <v>1</v>
      </c>
      <c r="P21" s="112">
        <f t="shared" si="3"/>
        <v>1</v>
      </c>
      <c r="Q21" s="166"/>
    </row>
    <row r="22" spans="1:21" ht="42" customHeight="1" outlineLevel="1" x14ac:dyDescent="0.25">
      <c r="A22" s="290">
        <v>30021</v>
      </c>
      <c r="B22" s="118" t="s">
        <v>2713</v>
      </c>
      <c r="C22" s="119" t="s">
        <v>5134</v>
      </c>
      <c r="D22" s="120"/>
      <c r="E22" s="121">
        <v>1</v>
      </c>
      <c r="F22" s="120">
        <v>0</v>
      </c>
      <c r="G22" s="120">
        <v>0</v>
      </c>
      <c r="H22" s="120">
        <v>0</v>
      </c>
      <c r="I22" s="120">
        <v>0</v>
      </c>
      <c r="J22" s="120">
        <v>0</v>
      </c>
      <c r="K22" s="120">
        <v>0</v>
      </c>
      <c r="L22" s="130">
        <f>etab_datagouv!AB657</f>
        <v>18</v>
      </c>
      <c r="M22" s="120">
        <v>0</v>
      </c>
      <c r="N22" s="130">
        <f>etab_datagouv!AB657</f>
        <v>18</v>
      </c>
      <c r="O22" s="123">
        <f t="shared" si="2"/>
        <v>0</v>
      </c>
      <c r="P22" s="124">
        <f t="shared" si="3"/>
        <v>0</v>
      </c>
      <c r="Q22" s="166"/>
    </row>
    <row r="23" spans="1:21" ht="42" customHeight="1" outlineLevel="1" x14ac:dyDescent="0.25">
      <c r="A23" s="290">
        <v>30022</v>
      </c>
      <c r="B23" s="118" t="s">
        <v>2714</v>
      </c>
      <c r="C23" s="119" t="s">
        <v>5198</v>
      </c>
      <c r="D23" s="120"/>
      <c r="E23" s="121">
        <v>1</v>
      </c>
      <c r="F23" s="120">
        <v>0</v>
      </c>
      <c r="G23" s="120">
        <v>0</v>
      </c>
      <c r="H23" s="120">
        <v>0</v>
      </c>
      <c r="I23" s="120">
        <v>0</v>
      </c>
      <c r="J23" s="120">
        <v>0</v>
      </c>
      <c r="K23" s="120">
        <v>0</v>
      </c>
      <c r="L23" s="130">
        <f>etab_datagouv!AB7</f>
        <v>9</v>
      </c>
      <c r="M23" s="120">
        <v>0</v>
      </c>
      <c r="N23" s="130">
        <f>etab_datagouv!AB7</f>
        <v>9</v>
      </c>
      <c r="O23" s="123">
        <f t="shared" si="2"/>
        <v>0</v>
      </c>
      <c r="P23" s="124">
        <f t="shared" si="3"/>
        <v>0</v>
      </c>
      <c r="Q23" s="166"/>
    </row>
    <row r="24" spans="1:21" ht="42" customHeight="1" outlineLevel="1" x14ac:dyDescent="0.25">
      <c r="A24" s="290">
        <v>30023</v>
      </c>
      <c r="B24" s="131" t="s">
        <v>2715</v>
      </c>
      <c r="C24" s="119" t="s">
        <v>5205</v>
      </c>
      <c r="D24" s="120"/>
      <c r="E24" s="121">
        <v>1</v>
      </c>
      <c r="F24" s="120">
        <v>0</v>
      </c>
      <c r="G24" s="120">
        <v>0</v>
      </c>
      <c r="H24" s="120">
        <v>0</v>
      </c>
      <c r="I24" s="120">
        <v>0</v>
      </c>
      <c r="J24" s="120">
        <v>0</v>
      </c>
      <c r="K24" s="120">
        <v>0</v>
      </c>
      <c r="L24" s="130">
        <f>etab_datagouv!AB522</f>
        <v>85</v>
      </c>
      <c r="M24" s="120">
        <v>0</v>
      </c>
      <c r="N24" s="130">
        <f>etab_datagouv!AB522</f>
        <v>85</v>
      </c>
      <c r="O24" s="123">
        <f t="shared" si="2"/>
        <v>0</v>
      </c>
      <c r="P24" s="124">
        <f t="shared" si="3"/>
        <v>0</v>
      </c>
      <c r="Q24" s="166"/>
    </row>
    <row r="25" spans="1:21" ht="42" customHeight="1" outlineLevel="1" x14ac:dyDescent="0.25">
      <c r="A25" s="290">
        <v>30024</v>
      </c>
      <c r="B25" s="118" t="s">
        <v>2716</v>
      </c>
      <c r="C25" s="119" t="s">
        <v>5204</v>
      </c>
      <c r="D25" s="120"/>
      <c r="E25" s="121">
        <v>1</v>
      </c>
      <c r="F25" s="120">
        <v>0</v>
      </c>
      <c r="G25" s="120">
        <v>0</v>
      </c>
      <c r="H25" s="120">
        <v>0</v>
      </c>
      <c r="I25" s="120">
        <v>0</v>
      </c>
      <c r="J25" s="120">
        <v>0</v>
      </c>
      <c r="K25" s="120">
        <v>0</v>
      </c>
      <c r="L25" s="130">
        <f>etab_datagouv!AB574</f>
        <v>21</v>
      </c>
      <c r="M25" s="120">
        <v>0</v>
      </c>
      <c r="N25" s="130">
        <f>etab_datagouv!AB574</f>
        <v>21</v>
      </c>
      <c r="O25" s="123">
        <f t="shared" si="2"/>
        <v>0</v>
      </c>
      <c r="P25" s="124">
        <f t="shared" si="3"/>
        <v>0</v>
      </c>
      <c r="Q25" s="166"/>
    </row>
    <row r="26" spans="1:21" ht="42" customHeight="1" outlineLevel="1" x14ac:dyDescent="0.25">
      <c r="A26" s="290">
        <v>30025</v>
      </c>
      <c r="B26" s="118" t="s">
        <v>2717</v>
      </c>
      <c r="C26" s="119" t="s">
        <v>5204</v>
      </c>
      <c r="D26" s="120"/>
      <c r="E26" s="121">
        <v>1</v>
      </c>
      <c r="F26" s="120">
        <v>0</v>
      </c>
      <c r="G26" s="120">
        <v>0</v>
      </c>
      <c r="H26" s="120">
        <v>0</v>
      </c>
      <c r="I26" s="120">
        <v>0</v>
      </c>
      <c r="J26" s="120">
        <v>0</v>
      </c>
      <c r="K26" s="120">
        <v>0</v>
      </c>
      <c r="L26" s="130">
        <f>etab_datagouv!AB523</f>
        <v>21</v>
      </c>
      <c r="M26" s="120">
        <v>0</v>
      </c>
      <c r="N26" s="130">
        <f>etab_datagouv!AB523</f>
        <v>21</v>
      </c>
      <c r="O26" s="123">
        <f t="shared" si="2"/>
        <v>0</v>
      </c>
      <c r="P26" s="124">
        <f t="shared" si="3"/>
        <v>0</v>
      </c>
      <c r="Q26" s="166"/>
    </row>
    <row r="27" spans="1:21" ht="42" customHeight="1" outlineLevel="1" x14ac:dyDescent="0.25">
      <c r="A27" s="290">
        <v>30026</v>
      </c>
      <c r="B27" s="125" t="s">
        <v>2718</v>
      </c>
      <c r="C27" s="106" t="s">
        <v>5204</v>
      </c>
      <c r="D27" s="108"/>
      <c r="E27" s="109">
        <v>1</v>
      </c>
      <c r="F27" s="108">
        <f>G27+H27+I27+J27+K27</f>
        <v>1</v>
      </c>
      <c r="G27" s="108">
        <v>0</v>
      </c>
      <c r="H27" s="108">
        <v>0</v>
      </c>
      <c r="I27" s="108">
        <v>0</v>
      </c>
      <c r="J27" s="108">
        <v>0</v>
      </c>
      <c r="K27" s="108">
        <v>1</v>
      </c>
      <c r="L27" s="132">
        <f>etab_datagouv!AB363</f>
        <v>89</v>
      </c>
      <c r="M27" s="132">
        <f>etab_datagouv!AB363</f>
        <v>89</v>
      </c>
      <c r="N27" s="132">
        <f>etab_datagouv!AB363</f>
        <v>89</v>
      </c>
      <c r="O27" s="111">
        <f t="shared" si="2"/>
        <v>1</v>
      </c>
      <c r="P27" s="112">
        <f t="shared" si="3"/>
        <v>1</v>
      </c>
      <c r="Q27" s="166"/>
    </row>
    <row r="28" spans="1:21" ht="42" customHeight="1" outlineLevel="1" x14ac:dyDescent="0.25">
      <c r="A28" s="290">
        <v>30027</v>
      </c>
      <c r="B28" s="125" t="s">
        <v>2719</v>
      </c>
      <c r="C28" s="106" t="s">
        <v>5134</v>
      </c>
      <c r="D28" s="108"/>
      <c r="E28" s="282">
        <v>3</v>
      </c>
      <c r="F28" s="108">
        <f>G28+H28+I28+J28+K28</f>
        <v>2</v>
      </c>
      <c r="G28" s="108">
        <v>0</v>
      </c>
      <c r="H28" s="108">
        <v>1</v>
      </c>
      <c r="I28" s="108">
        <v>1</v>
      </c>
      <c r="J28" s="108">
        <v>0</v>
      </c>
      <c r="K28" s="108">
        <v>0</v>
      </c>
      <c r="L28" s="132">
        <f>etab_datagouv!AB323+etab_datagouv!AB610+etab_datagouv!AB611</f>
        <v>222</v>
      </c>
      <c r="M28" s="132">
        <f>etab_datagouv!AB323+etab_datagouv!AB610</f>
        <v>222</v>
      </c>
      <c r="N28" s="132">
        <f>etab_datagouv!AB323+etab_datagouv!AB610+etab_datagouv!AB611</f>
        <v>222</v>
      </c>
      <c r="O28" s="111">
        <f t="shared" si="2"/>
        <v>1</v>
      </c>
      <c r="P28" s="112">
        <f t="shared" si="3"/>
        <v>0.66666666666666663</v>
      </c>
      <c r="Q28" s="166"/>
    </row>
    <row r="29" spans="1:21" ht="42" customHeight="1" outlineLevel="1" x14ac:dyDescent="0.25">
      <c r="A29" s="290">
        <v>30028</v>
      </c>
      <c r="B29" s="125" t="s">
        <v>2720</v>
      </c>
      <c r="C29" s="106" t="s">
        <v>5198</v>
      </c>
      <c r="D29" s="108"/>
      <c r="E29" s="108">
        <v>17</v>
      </c>
      <c r="F29" s="108">
        <f>G29+H29+I29+J29+K29</f>
        <v>9</v>
      </c>
      <c r="G29" s="108">
        <v>0</v>
      </c>
      <c r="H29" s="108">
        <v>7</v>
      </c>
      <c r="I29" s="108">
        <v>0</v>
      </c>
      <c r="J29" s="108">
        <v>2</v>
      </c>
      <c r="K29" s="108">
        <v>0</v>
      </c>
      <c r="L29" s="132">
        <f>etab_datagouv!AB8+etab_datagouv!AB40+etab_datagouv!AB72+etab_datagouv!AB147+etab_datagouv!AB149+etab_datagouv!AB163+etab_datagouv!AB218+etab_datagouv!AB229+etab_datagouv!AB286+etab_datagouv!AB359+etab_datagouv!AB414+etab_datagouv!AB472+etab_datagouv!AB524+etab_datagouv!AB563+etab_datagouv!AB576+etab_datagouv!AB617+etab_datagouv!AB675</f>
        <v>6967</v>
      </c>
      <c r="M29" s="132">
        <f>etab_datagouv!AB40+etab_datagouv!AB72+etab_datagouv!AB163+etab_datagouv!AB286+etab_datagouv!AB359+etab_datagouv!AB472+etab_datagouv!AB524+etab_datagouv!AB563+etab_datagouv!AB675</f>
        <v>3039</v>
      </c>
      <c r="N29" s="132">
        <f>etab_datagouv!AB8+etab_datagouv!AB40+etab_datagouv!AB72+etab_datagouv!AB147+etab_datagouv!AB149+etab_datagouv!AB163+etab_datagouv!AB218+etab_datagouv!AB229+etab_datagouv!AB286+etab_datagouv!AB359+etab_datagouv!AB414+etab_datagouv!AB472+etab_datagouv!AB524+etab_datagouv!AB563+etab_datagouv!AB576+etab_datagouv!AB617+etab_datagouv!AB675</f>
        <v>6967</v>
      </c>
      <c r="O29" s="111">
        <f t="shared" si="2"/>
        <v>0.43619922491746804</v>
      </c>
      <c r="P29" s="112">
        <f t="shared" si="3"/>
        <v>0.52941176470588236</v>
      </c>
      <c r="Q29" s="166"/>
    </row>
    <row r="30" spans="1:21" ht="42" customHeight="1" outlineLevel="1" x14ac:dyDescent="0.25">
      <c r="A30" s="290">
        <v>30029</v>
      </c>
      <c r="B30" s="118" t="s">
        <v>2721</v>
      </c>
      <c r="C30" s="119" t="s">
        <v>5199</v>
      </c>
      <c r="D30" s="120" t="s">
        <v>2722</v>
      </c>
      <c r="E30" s="121">
        <v>2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30">
        <f>etab_datagouv!AB48+etab_datagouv!AB164</f>
        <v>194</v>
      </c>
      <c r="M30" s="120">
        <v>0</v>
      </c>
      <c r="N30" s="130">
        <f>etab_datagouv!AB48+etab_datagouv!AB164</f>
        <v>194</v>
      </c>
      <c r="O30" s="123">
        <f t="shared" si="2"/>
        <v>0</v>
      </c>
      <c r="P30" s="124">
        <f t="shared" si="3"/>
        <v>0</v>
      </c>
      <c r="Q30" s="166"/>
    </row>
    <row r="31" spans="1:21" ht="42" customHeight="1" outlineLevel="1" x14ac:dyDescent="0.25">
      <c r="A31" s="290">
        <v>30030</v>
      </c>
      <c r="B31" s="125" t="s">
        <v>2723</v>
      </c>
      <c r="C31" s="106" t="s">
        <v>5134</v>
      </c>
      <c r="D31" s="108"/>
      <c r="E31" s="109">
        <v>1</v>
      </c>
      <c r="F31" s="108">
        <f>G31+H31+I31+J31+K31</f>
        <v>1</v>
      </c>
      <c r="G31" s="108">
        <v>0</v>
      </c>
      <c r="H31" s="108">
        <v>0</v>
      </c>
      <c r="I31" s="108">
        <v>0</v>
      </c>
      <c r="J31" s="108">
        <v>1</v>
      </c>
      <c r="K31" s="108">
        <v>0</v>
      </c>
      <c r="L31" s="132">
        <f>etab_datagouv!AB75</f>
        <v>24</v>
      </c>
      <c r="M31" s="132">
        <f>etab_datagouv!AB75</f>
        <v>24</v>
      </c>
      <c r="N31" s="132">
        <f>etab_datagouv!AB75</f>
        <v>24</v>
      </c>
      <c r="O31" s="111">
        <f t="shared" si="2"/>
        <v>1</v>
      </c>
      <c r="P31" s="112">
        <f t="shared" si="3"/>
        <v>1</v>
      </c>
      <c r="Q31" s="166"/>
    </row>
    <row r="32" spans="1:21" ht="42" customHeight="1" outlineLevel="1" x14ac:dyDescent="0.25">
      <c r="A32" s="290">
        <v>30031</v>
      </c>
      <c r="B32" s="118" t="s">
        <v>2724</v>
      </c>
      <c r="C32" s="119" t="s">
        <v>5198</v>
      </c>
      <c r="D32" s="120"/>
      <c r="E32" s="121">
        <v>1</v>
      </c>
      <c r="F32" s="121">
        <v>0</v>
      </c>
      <c r="G32" s="121">
        <v>0</v>
      </c>
      <c r="H32" s="121">
        <v>0</v>
      </c>
      <c r="I32" s="121">
        <v>0</v>
      </c>
      <c r="J32" s="121">
        <v>0</v>
      </c>
      <c r="K32" s="121">
        <v>0</v>
      </c>
      <c r="L32" s="122">
        <f>etab_datagouv!AB204</f>
        <v>23</v>
      </c>
      <c r="M32" s="121">
        <v>0</v>
      </c>
      <c r="N32" s="122">
        <f>etab_datagouv!AB204</f>
        <v>23</v>
      </c>
      <c r="O32" s="123">
        <f t="shared" si="2"/>
        <v>0</v>
      </c>
      <c r="P32" s="124">
        <f t="shared" si="3"/>
        <v>0</v>
      </c>
      <c r="Q32" s="166"/>
    </row>
    <row r="33" spans="1:17" ht="42" customHeight="1" outlineLevel="1" x14ac:dyDescent="0.25">
      <c r="A33" s="290">
        <v>30032</v>
      </c>
      <c r="B33" s="125" t="s">
        <v>2725</v>
      </c>
      <c r="C33" s="106" t="s">
        <v>5137</v>
      </c>
      <c r="D33" s="108"/>
      <c r="E33" s="109">
        <v>18</v>
      </c>
      <c r="F33" s="108">
        <f>G33+H33+I33+J33+K33</f>
        <v>1</v>
      </c>
      <c r="G33" s="108">
        <v>0</v>
      </c>
      <c r="H33" s="108">
        <v>1</v>
      </c>
      <c r="I33" s="108">
        <v>0</v>
      </c>
      <c r="J33" s="108">
        <v>0</v>
      </c>
      <c r="K33" s="108">
        <v>0</v>
      </c>
      <c r="L33" s="132">
        <f>etab_datagouv!AB60+etab_datagouv!AB67+etab_datagouv!AB89+etab_datagouv!AB103+etab_datagouv!AB170+etab_datagouv!AB191+etab_datagouv!AB295+etab_datagouv!AB301+etab_datagouv!AB302+etab_datagouv!AB307+etab_datagouv!AB364+etab_datagouv!AB365+etab_datagouv!AB466+etab_datagouv!AB492+etab_datagouv!AB514+etab_datagouv!AB578+etab_datagouv!AB579+etab_datagouv!AB593</f>
        <v>3788</v>
      </c>
      <c r="M33" s="132">
        <f>etab_datagouv!AB593</f>
        <v>359</v>
      </c>
      <c r="N33" s="132">
        <f>etab_datagouv!AB60+etab_datagouv!AB67+etab_datagouv!AB89+etab_datagouv!AB103+etab_datagouv!AB170+etab_datagouv!AB191+etab_datagouv!AB295+etab_datagouv!AB301+etab_datagouv!AB302+etab_datagouv!AB307+etab_datagouv!AB364+etab_datagouv!AB365+etab_datagouv!AB466+etab_datagouv!AB492+etab_datagouv!AB514+etab_datagouv!AB578+etab_datagouv!AB579+etab_datagouv!AB593</f>
        <v>3788</v>
      </c>
      <c r="O33" s="111">
        <f t="shared" si="2"/>
        <v>9.4772967265047525E-2</v>
      </c>
      <c r="P33" s="112">
        <f t="shared" si="3"/>
        <v>5.5555555555555552E-2</v>
      </c>
      <c r="Q33" s="166"/>
    </row>
    <row r="34" spans="1:17" ht="48.6" customHeight="1" outlineLevel="1" x14ac:dyDescent="0.25">
      <c r="A34" s="290">
        <v>30033</v>
      </c>
      <c r="B34" s="129" t="s">
        <v>2726</v>
      </c>
      <c r="C34" s="119" t="s">
        <v>5138</v>
      </c>
      <c r="D34" s="120" t="s">
        <v>2727</v>
      </c>
      <c r="E34" s="121">
        <v>3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30">
        <f>etab_datagouv!AB230+etab_datagouv!AB464+etab_datagouv!AB582</f>
        <v>628</v>
      </c>
      <c r="M34" s="120">
        <v>0</v>
      </c>
      <c r="N34" s="130">
        <f>etab_datagouv!AB230+etab_datagouv!AB464+etab_datagouv!AB582</f>
        <v>628</v>
      </c>
      <c r="O34" s="123">
        <f t="shared" si="2"/>
        <v>0</v>
      </c>
      <c r="P34" s="124">
        <f t="shared" si="3"/>
        <v>0</v>
      </c>
      <c r="Q34" s="166"/>
    </row>
    <row r="35" spans="1:17" ht="53.4" customHeight="1" outlineLevel="1" x14ac:dyDescent="0.25">
      <c r="A35" s="290">
        <v>30034</v>
      </c>
      <c r="B35" s="125" t="s">
        <v>2728</v>
      </c>
      <c r="C35" s="106" t="s">
        <v>5138</v>
      </c>
      <c r="D35" s="108" t="s">
        <v>2727</v>
      </c>
      <c r="E35" s="109">
        <v>5</v>
      </c>
      <c r="F35" s="108">
        <f>G35+H35+I35+J35+K35</f>
        <v>3</v>
      </c>
      <c r="G35" s="108">
        <v>0</v>
      </c>
      <c r="H35" s="108">
        <v>2</v>
      </c>
      <c r="I35" s="108">
        <v>1</v>
      </c>
      <c r="J35" s="108">
        <v>0</v>
      </c>
      <c r="K35" s="108">
        <v>0</v>
      </c>
      <c r="L35" s="132">
        <f>etab_datagouv!AB24+etab_datagouv!AB104+etab_datagouv!AB213+etab_datagouv!AB322+etab_datagouv!AB689</f>
        <v>1395</v>
      </c>
      <c r="M35" s="132">
        <f>etab_datagouv!AB104+etab_datagouv!AB322+etab_datagouv!AB689</f>
        <v>609</v>
      </c>
      <c r="N35" s="132">
        <f>etab_datagouv!AB24+etab_datagouv!AB104+etab_datagouv!AB213+etab_datagouv!AB322+etab_datagouv!AB689</f>
        <v>1395</v>
      </c>
      <c r="O35" s="111">
        <f t="shared" si="2"/>
        <v>0.43655913978494626</v>
      </c>
      <c r="P35" s="112">
        <f t="shared" si="3"/>
        <v>0.6</v>
      </c>
      <c r="Q35" s="166"/>
    </row>
    <row r="36" spans="1:17" ht="42" customHeight="1" outlineLevel="1" x14ac:dyDescent="0.25">
      <c r="A36" s="290">
        <v>30035</v>
      </c>
      <c r="B36" s="100" t="s">
        <v>2729</v>
      </c>
      <c r="C36" s="101" t="s">
        <v>5134</v>
      </c>
      <c r="D36" s="102"/>
      <c r="E36" s="103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33">
        <v>0</v>
      </c>
      <c r="O36" s="104">
        <v>0</v>
      </c>
      <c r="P36" s="134">
        <v>0</v>
      </c>
      <c r="Q36" s="166"/>
    </row>
    <row r="37" spans="1:17" ht="42" customHeight="1" outlineLevel="1" x14ac:dyDescent="0.25">
      <c r="A37" s="290">
        <v>30036</v>
      </c>
      <c r="B37" s="125" t="s">
        <v>2730</v>
      </c>
      <c r="C37" s="106" t="s">
        <v>5135</v>
      </c>
      <c r="D37" s="108"/>
      <c r="E37" s="109">
        <v>2</v>
      </c>
      <c r="F37" s="108">
        <f>G37+H37+I37+J37+K37</f>
        <v>1</v>
      </c>
      <c r="G37" s="108">
        <v>0</v>
      </c>
      <c r="H37" s="108">
        <v>0</v>
      </c>
      <c r="I37" s="108">
        <v>1</v>
      </c>
      <c r="J37" s="108">
        <v>0</v>
      </c>
      <c r="K37" s="108">
        <v>0</v>
      </c>
      <c r="L37" s="132">
        <f>etab_datagouv!AB180+etab_datagouv!AB81</f>
        <v>283</v>
      </c>
      <c r="M37" s="132">
        <f>etab_datagouv!AB180</f>
        <v>104</v>
      </c>
      <c r="N37" s="132">
        <f>etab_datagouv!AB81+etab_datagouv!AB180</f>
        <v>283</v>
      </c>
      <c r="O37" s="111">
        <f>M37/L37</f>
        <v>0.36749116607773852</v>
      </c>
      <c r="P37" s="112">
        <f>F37/E37</f>
        <v>0.5</v>
      </c>
      <c r="Q37" s="166"/>
    </row>
    <row r="38" spans="1:17" ht="39" customHeight="1" outlineLevel="1" x14ac:dyDescent="0.25">
      <c r="A38" s="290">
        <v>30037</v>
      </c>
      <c r="B38" s="125" t="s">
        <v>2731</v>
      </c>
      <c r="C38" s="106" t="s">
        <v>5198</v>
      </c>
      <c r="D38" s="108"/>
      <c r="E38" s="108">
        <v>4</v>
      </c>
      <c r="F38" s="108">
        <f>G38+H38+I38+J38+K38</f>
        <v>1</v>
      </c>
      <c r="G38" s="108">
        <v>0</v>
      </c>
      <c r="H38" s="108">
        <v>0</v>
      </c>
      <c r="I38" s="108">
        <v>1</v>
      </c>
      <c r="J38" s="108">
        <v>0</v>
      </c>
      <c r="K38" s="108">
        <v>0</v>
      </c>
      <c r="L38" s="132">
        <f>etab_datagouv!AB43+etab_datagouv!AB214+etab_datagouv!AB432+etab_datagouv!AB653</f>
        <v>360</v>
      </c>
      <c r="M38" s="132">
        <f>etab_datagouv!AB43</f>
        <v>70</v>
      </c>
      <c r="N38" s="132">
        <f>etab_datagouv!AB43+etab_datagouv!AB214+etab_datagouv!AB432+etab_datagouv!AB653</f>
        <v>360</v>
      </c>
      <c r="O38" s="111">
        <f>M38/L38</f>
        <v>0.19444444444444445</v>
      </c>
      <c r="P38" s="112">
        <f>F38/E38</f>
        <v>0.25</v>
      </c>
      <c r="Q38" s="166"/>
    </row>
    <row r="39" spans="1:17" ht="42" customHeight="1" outlineLevel="1" x14ac:dyDescent="0.25">
      <c r="A39" s="290">
        <v>30038</v>
      </c>
      <c r="B39" s="118" t="s">
        <v>2732</v>
      </c>
      <c r="C39" s="119" t="s">
        <v>5204</v>
      </c>
      <c r="D39" s="120"/>
      <c r="E39" s="121">
        <v>1</v>
      </c>
      <c r="F39" s="120">
        <v>0</v>
      </c>
      <c r="G39" s="120">
        <v>0</v>
      </c>
      <c r="H39" s="120">
        <v>0</v>
      </c>
      <c r="I39" s="120">
        <v>0</v>
      </c>
      <c r="J39" s="120">
        <v>0</v>
      </c>
      <c r="K39" s="120">
        <v>0</v>
      </c>
      <c r="L39" s="130">
        <f>etab_datagouv!AB584</f>
        <v>15</v>
      </c>
      <c r="M39" s="120">
        <v>0</v>
      </c>
      <c r="N39" s="130">
        <f>etab_datagouv!AB584</f>
        <v>15</v>
      </c>
      <c r="O39" s="123">
        <f>M39/L39</f>
        <v>0</v>
      </c>
      <c r="P39" s="124">
        <f>F39/E39</f>
        <v>0</v>
      </c>
      <c r="Q39" s="166"/>
    </row>
    <row r="40" spans="1:17" ht="42" customHeight="1" outlineLevel="1" x14ac:dyDescent="0.25">
      <c r="A40" s="290">
        <v>30039</v>
      </c>
      <c r="B40" s="118" t="s">
        <v>2733</v>
      </c>
      <c r="C40" s="119" t="s">
        <v>5135</v>
      </c>
      <c r="D40" s="120"/>
      <c r="E40" s="121">
        <v>3</v>
      </c>
      <c r="F40" s="120">
        <v>0</v>
      </c>
      <c r="G40" s="120">
        <v>0</v>
      </c>
      <c r="H40" s="120">
        <v>0</v>
      </c>
      <c r="I40" s="120">
        <v>0</v>
      </c>
      <c r="J40" s="120">
        <v>0</v>
      </c>
      <c r="K40" s="120">
        <v>0</v>
      </c>
      <c r="L40" s="130">
        <f>etab_datagouv!AB456+etab_datagouv!AB594+etab_datagouv!AB619</f>
        <v>295</v>
      </c>
      <c r="M40" s="120">
        <v>0</v>
      </c>
      <c r="N40" s="130">
        <f>etab_datagouv!AB456+etab_datagouv!AB594+etab_datagouv!AB619</f>
        <v>295</v>
      </c>
      <c r="O40" s="123">
        <f>M40/L40</f>
        <v>0</v>
      </c>
      <c r="P40" s="124">
        <f>F40/E40</f>
        <v>0</v>
      </c>
      <c r="Q40" s="166"/>
    </row>
    <row r="41" spans="1:17" ht="42" customHeight="1" outlineLevel="1" x14ac:dyDescent="0.25">
      <c r="A41" s="290">
        <v>30040</v>
      </c>
      <c r="B41" s="100" t="s">
        <v>2734</v>
      </c>
      <c r="C41" s="101" t="s">
        <v>5204</v>
      </c>
      <c r="D41" s="102"/>
      <c r="E41" s="103">
        <v>0</v>
      </c>
      <c r="F41" s="103">
        <v>0</v>
      </c>
      <c r="G41" s="103">
        <v>0</v>
      </c>
      <c r="H41" s="103">
        <v>0</v>
      </c>
      <c r="I41" s="103">
        <v>0</v>
      </c>
      <c r="J41" s="103">
        <v>0</v>
      </c>
      <c r="K41" s="103">
        <v>0</v>
      </c>
      <c r="L41" s="103">
        <v>0</v>
      </c>
      <c r="M41" s="103">
        <v>0</v>
      </c>
      <c r="N41" s="103">
        <v>0</v>
      </c>
      <c r="O41" s="104">
        <v>0</v>
      </c>
      <c r="P41" s="104">
        <v>0</v>
      </c>
      <c r="Q41" s="166"/>
    </row>
    <row r="42" spans="1:17" ht="42" customHeight="1" outlineLevel="1" x14ac:dyDescent="0.25">
      <c r="A42" s="290">
        <v>30041</v>
      </c>
      <c r="B42" s="126" t="s">
        <v>2735</v>
      </c>
      <c r="C42" s="119" t="s">
        <v>5134</v>
      </c>
      <c r="D42" s="120"/>
      <c r="E42" s="121">
        <v>1</v>
      </c>
      <c r="F42" s="121">
        <v>0</v>
      </c>
      <c r="G42" s="121">
        <v>0</v>
      </c>
      <c r="H42" s="121">
        <v>0</v>
      </c>
      <c r="I42" s="121">
        <v>0</v>
      </c>
      <c r="J42" s="121">
        <v>0</v>
      </c>
      <c r="K42" s="121">
        <v>0</v>
      </c>
      <c r="L42" s="122">
        <f>etab_datagouv!AB105</f>
        <v>94</v>
      </c>
      <c r="M42" s="121">
        <v>0</v>
      </c>
      <c r="N42" s="122">
        <f>etab_datagouv!AB105</f>
        <v>94</v>
      </c>
      <c r="O42" s="123">
        <f>M42/L42</f>
        <v>0</v>
      </c>
      <c r="P42" s="124">
        <f>F42/E42</f>
        <v>0</v>
      </c>
      <c r="Q42" s="166"/>
    </row>
    <row r="43" spans="1:17" ht="42" customHeight="1" outlineLevel="1" x14ac:dyDescent="0.25">
      <c r="A43" s="290">
        <v>30042</v>
      </c>
      <c r="B43" s="126" t="s">
        <v>2736</v>
      </c>
      <c r="C43" s="119" t="s">
        <v>5134</v>
      </c>
      <c r="D43" s="120"/>
      <c r="E43" s="121">
        <v>2</v>
      </c>
      <c r="F43" s="120">
        <v>0</v>
      </c>
      <c r="G43" s="120">
        <v>0</v>
      </c>
      <c r="H43" s="120">
        <v>0</v>
      </c>
      <c r="I43" s="120">
        <v>0</v>
      </c>
      <c r="J43" s="120">
        <v>0</v>
      </c>
      <c r="K43" s="120">
        <v>0</v>
      </c>
      <c r="L43" s="130">
        <f>etab_datagouv!AB586+etab_datagouv!AB632</f>
        <v>259</v>
      </c>
      <c r="M43" s="120">
        <v>0</v>
      </c>
      <c r="N43" s="130">
        <f>etab_datagouv!AB586+etab_datagouv!AB632</f>
        <v>259</v>
      </c>
      <c r="O43" s="123">
        <f>M43/L43</f>
        <v>0</v>
      </c>
      <c r="P43" s="124">
        <f>F43/E43</f>
        <v>0</v>
      </c>
      <c r="Q43" s="166"/>
    </row>
    <row r="44" spans="1:17" ht="42" customHeight="1" outlineLevel="1" x14ac:dyDescent="0.25">
      <c r="A44" s="290">
        <v>30043</v>
      </c>
      <c r="B44" s="118" t="s">
        <v>2737</v>
      </c>
      <c r="C44" s="119" t="s">
        <v>5135</v>
      </c>
      <c r="D44" s="120"/>
      <c r="E44" s="121">
        <v>1</v>
      </c>
      <c r="F44" s="120">
        <v>0</v>
      </c>
      <c r="G44" s="120">
        <v>0</v>
      </c>
      <c r="H44" s="120">
        <v>0</v>
      </c>
      <c r="I44" s="120">
        <v>0</v>
      </c>
      <c r="J44" s="120">
        <v>0</v>
      </c>
      <c r="K44" s="120">
        <v>0</v>
      </c>
      <c r="L44" s="130">
        <f>etab_datagouv!AB525</f>
        <v>49</v>
      </c>
      <c r="M44" s="120">
        <v>0</v>
      </c>
      <c r="N44" s="130">
        <f>etab_datagouv!AB525</f>
        <v>49</v>
      </c>
      <c r="O44" s="123">
        <f>M44/L44</f>
        <v>0</v>
      </c>
      <c r="P44" s="124">
        <f>F44/E44</f>
        <v>0</v>
      </c>
      <c r="Q44" s="166"/>
    </row>
    <row r="45" spans="1:17" ht="42" customHeight="1" outlineLevel="1" x14ac:dyDescent="0.25">
      <c r="A45" s="290">
        <v>30044</v>
      </c>
      <c r="B45" s="100" t="s">
        <v>2738</v>
      </c>
      <c r="C45" s="101" t="s">
        <v>5198</v>
      </c>
      <c r="D45" s="102"/>
      <c r="E45" s="103">
        <v>0</v>
      </c>
      <c r="F45" s="103">
        <v>0</v>
      </c>
      <c r="G45" s="103">
        <v>0</v>
      </c>
      <c r="H45" s="103">
        <v>0</v>
      </c>
      <c r="I45" s="103">
        <v>0</v>
      </c>
      <c r="J45" s="103">
        <v>0</v>
      </c>
      <c r="K45" s="103">
        <v>0</v>
      </c>
      <c r="L45" s="103">
        <v>0</v>
      </c>
      <c r="M45" s="103">
        <v>0</v>
      </c>
      <c r="N45" s="103">
        <v>0</v>
      </c>
      <c r="O45" s="104">
        <v>0</v>
      </c>
      <c r="P45" s="104">
        <v>0</v>
      </c>
      <c r="Q45" s="166"/>
    </row>
    <row r="46" spans="1:17" ht="42" customHeight="1" outlineLevel="1" x14ac:dyDescent="0.25">
      <c r="A46" s="290">
        <v>30045</v>
      </c>
      <c r="B46" s="100" t="s">
        <v>2739</v>
      </c>
      <c r="C46" s="101" t="s">
        <v>5198</v>
      </c>
      <c r="D46" s="102"/>
      <c r="E46" s="103">
        <v>0</v>
      </c>
      <c r="F46" s="103">
        <v>0</v>
      </c>
      <c r="G46" s="103">
        <v>0</v>
      </c>
      <c r="H46" s="103">
        <v>0</v>
      </c>
      <c r="I46" s="103">
        <v>0</v>
      </c>
      <c r="J46" s="103">
        <v>0</v>
      </c>
      <c r="K46" s="103">
        <v>0</v>
      </c>
      <c r="L46" s="103">
        <v>0</v>
      </c>
      <c r="M46" s="103">
        <v>0</v>
      </c>
      <c r="N46" s="103">
        <v>0</v>
      </c>
      <c r="O46" s="104">
        <v>0</v>
      </c>
      <c r="P46" s="104">
        <v>0</v>
      </c>
      <c r="Q46" s="166"/>
    </row>
    <row r="47" spans="1:17" ht="42" customHeight="1" outlineLevel="1" x14ac:dyDescent="0.25">
      <c r="A47" s="290">
        <v>30046</v>
      </c>
      <c r="B47" s="127" t="s">
        <v>2740</v>
      </c>
      <c r="C47" s="106" t="s">
        <v>5134</v>
      </c>
      <c r="D47" s="108"/>
      <c r="E47" s="108">
        <v>1</v>
      </c>
      <c r="F47" s="108">
        <f>G47+H47+I47+J47+K47</f>
        <v>1</v>
      </c>
      <c r="G47" s="108">
        <v>0</v>
      </c>
      <c r="H47" s="108">
        <v>1</v>
      </c>
      <c r="I47" s="108">
        <v>0</v>
      </c>
      <c r="J47" s="108">
        <v>0</v>
      </c>
      <c r="K47" s="108">
        <v>0</v>
      </c>
      <c r="L47" s="132">
        <f>etab_datagouv!AB526</f>
        <v>105</v>
      </c>
      <c r="M47" s="132">
        <f>etab_datagouv!AB526</f>
        <v>105</v>
      </c>
      <c r="N47" s="132">
        <f>etab_datagouv!AB526</f>
        <v>105</v>
      </c>
      <c r="O47" s="111">
        <f>M47/L47</f>
        <v>1</v>
      </c>
      <c r="P47" s="112">
        <f>F47/E47</f>
        <v>1</v>
      </c>
      <c r="Q47" s="166"/>
    </row>
    <row r="48" spans="1:17" ht="42" customHeight="1" outlineLevel="1" x14ac:dyDescent="0.25">
      <c r="A48" s="290">
        <v>30047</v>
      </c>
      <c r="B48" s="129" t="s">
        <v>2741</v>
      </c>
      <c r="C48" s="119" t="s">
        <v>5135</v>
      </c>
      <c r="D48" s="120"/>
      <c r="E48" s="121">
        <v>6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  <c r="K48" s="120">
        <v>0</v>
      </c>
      <c r="L48" s="130">
        <f>etab_datagouv!AB54+etab_datagouv!AB285+etab_datagouv!AB310+etab_datagouv!AB415+etab_datagouv!AB687+etab_datagouv!AB688</f>
        <v>1559</v>
      </c>
      <c r="M48" s="120">
        <v>0</v>
      </c>
      <c r="N48" s="130">
        <f>etab_datagouv!AB54+etab_datagouv!AB285+etab_datagouv!AB310+etab_datagouv!AB415+etab_datagouv!AB687+etab_datagouv!AB688</f>
        <v>1559</v>
      </c>
      <c r="O48" s="123">
        <f>M48/L48</f>
        <v>0</v>
      </c>
      <c r="P48" s="124">
        <f>F48/E48</f>
        <v>0</v>
      </c>
      <c r="Q48" s="166"/>
    </row>
    <row r="49" spans="1:21" ht="42" customHeight="1" outlineLevel="1" x14ac:dyDescent="0.25">
      <c r="A49" s="290">
        <v>30048</v>
      </c>
      <c r="B49" s="100" t="s">
        <v>2742</v>
      </c>
      <c r="C49" s="101" t="s">
        <v>5198</v>
      </c>
      <c r="D49" s="102"/>
      <c r="E49" s="103">
        <v>0</v>
      </c>
      <c r="F49" s="103">
        <v>0</v>
      </c>
      <c r="G49" s="103">
        <v>0</v>
      </c>
      <c r="H49" s="103">
        <v>0</v>
      </c>
      <c r="I49" s="103">
        <v>0</v>
      </c>
      <c r="J49" s="103">
        <v>0</v>
      </c>
      <c r="K49" s="103">
        <v>0</v>
      </c>
      <c r="L49" s="103">
        <v>0</v>
      </c>
      <c r="M49" s="103">
        <v>0</v>
      </c>
      <c r="N49" s="103">
        <v>0</v>
      </c>
      <c r="O49" s="104">
        <v>0</v>
      </c>
      <c r="P49" s="104">
        <v>0</v>
      </c>
      <c r="Q49" s="166"/>
    </row>
    <row r="50" spans="1:21" ht="42" customHeight="1" outlineLevel="1" x14ac:dyDescent="0.25">
      <c r="A50" s="290">
        <v>30049</v>
      </c>
      <c r="B50" s="127" t="s">
        <v>2743</v>
      </c>
      <c r="C50" s="106" t="s">
        <v>5134</v>
      </c>
      <c r="D50" s="108"/>
      <c r="E50" s="108">
        <v>1</v>
      </c>
      <c r="F50" s="108">
        <f>G50+H50+I50+J50+K50</f>
        <v>1</v>
      </c>
      <c r="G50" s="108">
        <v>0</v>
      </c>
      <c r="H50" s="108">
        <v>0</v>
      </c>
      <c r="I50" s="108">
        <v>1</v>
      </c>
      <c r="J50" s="108">
        <v>0</v>
      </c>
      <c r="K50" s="108">
        <v>0</v>
      </c>
      <c r="L50" s="132">
        <f>etab_datagouv!AB106</f>
        <v>18</v>
      </c>
      <c r="M50" s="132">
        <f>etab_datagouv!AB106</f>
        <v>18</v>
      </c>
      <c r="N50" s="132">
        <f>etab_datagouv!AB106</f>
        <v>18</v>
      </c>
      <c r="O50" s="111">
        <f>M50/L50</f>
        <v>1</v>
      </c>
      <c r="P50" s="112">
        <f>F50/E50</f>
        <v>1</v>
      </c>
      <c r="Q50" s="166"/>
    </row>
    <row r="51" spans="1:21" ht="42" customHeight="1" outlineLevel="1" x14ac:dyDescent="0.25">
      <c r="A51" s="290">
        <v>30050</v>
      </c>
      <c r="B51" s="135" t="s">
        <v>2744</v>
      </c>
      <c r="C51" s="101" t="s">
        <v>5205</v>
      </c>
      <c r="D51" s="102"/>
      <c r="E51" s="103">
        <v>0</v>
      </c>
      <c r="F51" s="103">
        <v>0</v>
      </c>
      <c r="G51" s="103">
        <v>0</v>
      </c>
      <c r="H51" s="103">
        <v>0</v>
      </c>
      <c r="I51" s="103">
        <v>0</v>
      </c>
      <c r="J51" s="103">
        <v>0</v>
      </c>
      <c r="K51" s="103">
        <v>0</v>
      </c>
      <c r="L51" s="103">
        <v>0</v>
      </c>
      <c r="M51" s="103">
        <v>0</v>
      </c>
      <c r="N51" s="103">
        <v>0</v>
      </c>
      <c r="O51" s="104">
        <v>0</v>
      </c>
      <c r="P51" s="104">
        <v>0</v>
      </c>
      <c r="Q51" s="166"/>
    </row>
    <row r="52" spans="1:21" ht="48.75" customHeight="1" outlineLevel="1" x14ac:dyDescent="0.25">
      <c r="A52" s="290">
        <v>30051</v>
      </c>
      <c r="B52" s="118" t="s">
        <v>2745</v>
      </c>
      <c r="C52" s="119" t="s">
        <v>5134</v>
      </c>
      <c r="D52" s="120"/>
      <c r="E52" s="121">
        <v>1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30">
        <f>etab_datagouv!AB588</f>
        <v>75</v>
      </c>
      <c r="M52" s="120">
        <v>0</v>
      </c>
      <c r="N52" s="130">
        <f>etab_datagouv!AB588</f>
        <v>75</v>
      </c>
      <c r="O52" s="123">
        <f t="shared" ref="O52:O58" si="4">M52/L52</f>
        <v>0</v>
      </c>
      <c r="P52" s="124">
        <f t="shared" ref="P52:P58" si="5">F52/E52</f>
        <v>0</v>
      </c>
      <c r="Q52" s="166"/>
    </row>
    <row r="53" spans="1:21" ht="42" customHeight="1" outlineLevel="1" x14ac:dyDescent="0.25">
      <c r="A53" s="290">
        <v>30052</v>
      </c>
      <c r="B53" s="129" t="s">
        <v>3067</v>
      </c>
      <c r="C53" s="119" t="s">
        <v>5204</v>
      </c>
      <c r="D53" s="120" t="s">
        <v>2706</v>
      </c>
      <c r="E53" s="121">
        <v>1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30">
        <f>etab_datagouv!AB61</f>
        <v>34</v>
      </c>
      <c r="M53" s="120">
        <v>0</v>
      </c>
      <c r="N53" s="130">
        <f>etab_datagouv!AB61</f>
        <v>34</v>
      </c>
      <c r="O53" s="136">
        <f t="shared" si="4"/>
        <v>0</v>
      </c>
      <c r="P53" s="137">
        <f t="shared" si="5"/>
        <v>0</v>
      </c>
      <c r="Q53" s="166"/>
    </row>
    <row r="54" spans="1:21" ht="39" customHeight="1" outlineLevel="1" x14ac:dyDescent="0.25">
      <c r="A54" s="290">
        <v>30053</v>
      </c>
      <c r="B54" s="127" t="s">
        <v>2746</v>
      </c>
      <c r="C54" s="106" t="s">
        <v>5134</v>
      </c>
      <c r="D54" s="108"/>
      <c r="E54" s="108">
        <v>2</v>
      </c>
      <c r="F54" s="108">
        <f t="shared" ref="F54:F55" si="6">G54+H54+I54+J54+K54</f>
        <v>1</v>
      </c>
      <c r="G54" s="108">
        <v>0</v>
      </c>
      <c r="H54" s="108">
        <v>1</v>
      </c>
      <c r="I54" s="108">
        <v>0</v>
      </c>
      <c r="J54" s="108">
        <v>0</v>
      </c>
      <c r="K54" s="108">
        <v>0</v>
      </c>
      <c r="L54" s="132">
        <f>etab_datagouv!AB366+etab_datagouv!AB607</f>
        <v>785</v>
      </c>
      <c r="M54" s="132">
        <f>etab_datagouv!AB607</f>
        <v>742</v>
      </c>
      <c r="N54" s="132">
        <f>etab_datagouv!AB366+etab_datagouv!AB607</f>
        <v>785</v>
      </c>
      <c r="O54" s="111">
        <f t="shared" si="4"/>
        <v>0.94522292993630574</v>
      </c>
      <c r="P54" s="112">
        <f t="shared" si="5"/>
        <v>0.5</v>
      </c>
      <c r="Q54" s="166"/>
    </row>
    <row r="55" spans="1:21" ht="42" customHeight="1" outlineLevel="1" x14ac:dyDescent="0.25">
      <c r="A55" s="290">
        <v>30055</v>
      </c>
      <c r="B55" s="125" t="s">
        <v>2747</v>
      </c>
      <c r="C55" s="106" t="s">
        <v>5198</v>
      </c>
      <c r="D55" s="108"/>
      <c r="E55" s="109">
        <v>1</v>
      </c>
      <c r="F55" s="108">
        <f t="shared" si="6"/>
        <v>1</v>
      </c>
      <c r="G55" s="108">
        <v>0</v>
      </c>
      <c r="H55" s="108">
        <v>1</v>
      </c>
      <c r="I55" s="108">
        <v>0</v>
      </c>
      <c r="J55" s="108">
        <v>0</v>
      </c>
      <c r="K55" s="108">
        <v>0</v>
      </c>
      <c r="L55" s="132">
        <f>etab_datagouv!AB368</f>
        <v>76</v>
      </c>
      <c r="M55" s="132">
        <f>etab_datagouv!AB368</f>
        <v>76</v>
      </c>
      <c r="N55" s="132">
        <f>etab_datagouv!AB368</f>
        <v>76</v>
      </c>
      <c r="O55" s="111">
        <f t="shared" si="4"/>
        <v>1</v>
      </c>
      <c r="P55" s="112">
        <f t="shared" si="5"/>
        <v>1</v>
      </c>
      <c r="Q55" s="166"/>
    </row>
    <row r="56" spans="1:21" ht="42" customHeight="1" outlineLevel="1" x14ac:dyDescent="0.25">
      <c r="A56" s="290">
        <v>30054</v>
      </c>
      <c r="B56" s="131" t="s">
        <v>2748</v>
      </c>
      <c r="C56" s="119" t="s">
        <v>5205</v>
      </c>
      <c r="D56" s="120"/>
      <c r="E56" s="121">
        <v>1</v>
      </c>
      <c r="F56" s="120">
        <v>0</v>
      </c>
      <c r="G56" s="120">
        <v>0</v>
      </c>
      <c r="H56" s="120">
        <v>0</v>
      </c>
      <c r="I56" s="120">
        <v>0</v>
      </c>
      <c r="J56" s="120">
        <v>0</v>
      </c>
      <c r="K56" s="120">
        <v>0</v>
      </c>
      <c r="L56" s="130">
        <f>etab_datagouv!AB367</f>
        <v>26</v>
      </c>
      <c r="M56" s="120">
        <v>0</v>
      </c>
      <c r="N56" s="130">
        <f>etab_datagouv!AB367</f>
        <v>26</v>
      </c>
      <c r="O56" s="123">
        <f t="shared" si="4"/>
        <v>0</v>
      </c>
      <c r="P56" s="124">
        <f t="shared" si="5"/>
        <v>0</v>
      </c>
      <c r="Q56" s="166"/>
    </row>
    <row r="57" spans="1:21" ht="32.25" customHeight="1" outlineLevel="1" x14ac:dyDescent="0.25">
      <c r="A57" s="290">
        <v>30056</v>
      </c>
      <c r="B57" s="118" t="s">
        <v>2749</v>
      </c>
      <c r="C57" s="119" t="s">
        <v>5198</v>
      </c>
      <c r="D57" s="120"/>
      <c r="E57" s="121">
        <v>1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30">
        <f>etab_datagouv!AB107</f>
        <v>17</v>
      </c>
      <c r="M57" s="120">
        <v>0</v>
      </c>
      <c r="N57" s="130">
        <f>etab_datagouv!AB107</f>
        <v>17</v>
      </c>
      <c r="O57" s="123">
        <f t="shared" si="4"/>
        <v>0</v>
      </c>
      <c r="P57" s="124">
        <f t="shared" si="5"/>
        <v>0</v>
      </c>
      <c r="Q57" s="166"/>
    </row>
    <row r="58" spans="1:21" ht="42" customHeight="1" outlineLevel="1" x14ac:dyDescent="0.25">
      <c r="A58" s="290">
        <v>30057</v>
      </c>
      <c r="B58" s="118" t="s">
        <v>2750</v>
      </c>
      <c r="C58" s="119" t="s">
        <v>5135</v>
      </c>
      <c r="D58" s="120"/>
      <c r="E58" s="121">
        <v>1</v>
      </c>
      <c r="F58" s="120">
        <v>0</v>
      </c>
      <c r="G58" s="120">
        <v>0</v>
      </c>
      <c r="H58" s="120">
        <v>0</v>
      </c>
      <c r="I58" s="120">
        <v>0</v>
      </c>
      <c r="J58" s="120">
        <v>0</v>
      </c>
      <c r="K58" s="120">
        <v>0</v>
      </c>
      <c r="L58" s="130">
        <f>etab_datagouv!AB5</f>
        <v>156</v>
      </c>
      <c r="M58" s="120">
        <v>0</v>
      </c>
      <c r="N58" s="130">
        <f>etab_datagouv!AB5</f>
        <v>156</v>
      </c>
      <c r="O58" s="123">
        <f t="shared" si="4"/>
        <v>0</v>
      </c>
      <c r="P58" s="124">
        <f t="shared" si="5"/>
        <v>0</v>
      </c>
      <c r="Q58" s="166"/>
    </row>
    <row r="59" spans="1:21" ht="42" customHeight="1" outlineLevel="1" x14ac:dyDescent="0.25">
      <c r="A59" s="290">
        <v>30058</v>
      </c>
      <c r="B59" s="135" t="s">
        <v>2751</v>
      </c>
      <c r="C59" s="101" t="s">
        <v>5205</v>
      </c>
      <c r="D59" s="140"/>
      <c r="E59" s="103">
        <v>0</v>
      </c>
      <c r="F59" s="103">
        <v>0</v>
      </c>
      <c r="G59" s="103">
        <v>0</v>
      </c>
      <c r="H59" s="103">
        <v>0</v>
      </c>
      <c r="I59" s="103">
        <v>0</v>
      </c>
      <c r="J59" s="103">
        <v>0</v>
      </c>
      <c r="K59" s="103">
        <v>0</v>
      </c>
      <c r="L59" s="103">
        <v>0</v>
      </c>
      <c r="M59" s="103">
        <v>0</v>
      </c>
      <c r="N59" s="103">
        <v>0</v>
      </c>
      <c r="O59" s="104">
        <v>0</v>
      </c>
      <c r="P59" s="104">
        <v>0</v>
      </c>
      <c r="Q59" s="166"/>
    </row>
    <row r="60" spans="1:21" ht="54" customHeight="1" outlineLevel="1" x14ac:dyDescent="0.25">
      <c r="A60" s="290">
        <v>30059</v>
      </c>
      <c r="B60" s="117" t="s">
        <v>2752</v>
      </c>
      <c r="C60" s="106" t="s">
        <v>5208</v>
      </c>
      <c r="D60" s="107" t="s">
        <v>2688</v>
      </c>
      <c r="E60" s="108">
        <v>2</v>
      </c>
      <c r="F60" s="108">
        <f t="shared" ref="F60:F61" si="7">G60+H60+I60+J60+K60</f>
        <v>2</v>
      </c>
      <c r="G60" s="108">
        <v>0</v>
      </c>
      <c r="H60" s="108">
        <v>0</v>
      </c>
      <c r="I60" s="108">
        <v>0</v>
      </c>
      <c r="J60" s="108">
        <v>0</v>
      </c>
      <c r="K60" s="108">
        <v>2</v>
      </c>
      <c r="L60" s="132">
        <f>etab_datagouv!AB55+etab_datagouv!AB717</f>
        <v>245</v>
      </c>
      <c r="M60" s="132">
        <f>etab_datagouv!AB55+etab_datagouv!AB717</f>
        <v>245</v>
      </c>
      <c r="N60" s="132">
        <f>etab_datagouv!AB55+etab_datagouv!AB717</f>
        <v>245</v>
      </c>
      <c r="O60" s="138">
        <f>M60/L60</f>
        <v>1</v>
      </c>
      <c r="P60" s="139">
        <f>F60/E60</f>
        <v>1</v>
      </c>
      <c r="Q60" s="166"/>
      <c r="U60" s="13"/>
    </row>
    <row r="61" spans="1:21" ht="37.5" customHeight="1" outlineLevel="1" x14ac:dyDescent="0.25">
      <c r="A61" s="290">
        <v>30060</v>
      </c>
      <c r="B61" s="125" t="s">
        <v>2753</v>
      </c>
      <c r="C61" s="106" t="s">
        <v>5135</v>
      </c>
      <c r="D61" s="108"/>
      <c r="E61" s="109">
        <v>5</v>
      </c>
      <c r="F61" s="108">
        <f t="shared" si="7"/>
        <v>5</v>
      </c>
      <c r="G61" s="108">
        <v>0</v>
      </c>
      <c r="H61" s="108">
        <v>2</v>
      </c>
      <c r="I61" s="108">
        <v>1</v>
      </c>
      <c r="J61" s="108">
        <v>2</v>
      </c>
      <c r="K61" s="108">
        <v>0</v>
      </c>
      <c r="L61" s="132">
        <f>etab_datagouv!AB49+etab_datagouv!AB176+etab_datagouv!AB293+etab_datagouv!AB298+etab_datagouv!AB715</f>
        <v>447</v>
      </c>
      <c r="M61" s="132">
        <f>etab_datagouv!AB49+etab_datagouv!AB176+etab_datagouv!AB293+etab_datagouv!AB298+etab_datagouv!AB715</f>
        <v>447</v>
      </c>
      <c r="N61" s="132">
        <f>etab_datagouv!AB49+etab_datagouv!AB176+etab_datagouv!AB293+etab_datagouv!AB298+etab_datagouv!AB715</f>
        <v>447</v>
      </c>
      <c r="O61" s="111">
        <f>M61/L61</f>
        <v>1</v>
      </c>
      <c r="P61" s="112">
        <f>F61/E61</f>
        <v>1</v>
      </c>
      <c r="Q61" s="166"/>
    </row>
    <row r="62" spans="1:21" ht="42" customHeight="1" outlineLevel="1" x14ac:dyDescent="0.25">
      <c r="A62" s="290">
        <v>30061</v>
      </c>
      <c r="B62" s="126" t="s">
        <v>2754</v>
      </c>
      <c r="C62" s="119" t="s">
        <v>5134</v>
      </c>
      <c r="D62" s="120"/>
      <c r="E62" s="120">
        <v>2</v>
      </c>
      <c r="F62" s="120">
        <v>0</v>
      </c>
      <c r="G62" s="120">
        <v>0</v>
      </c>
      <c r="H62" s="120">
        <v>0</v>
      </c>
      <c r="I62" s="120">
        <v>0</v>
      </c>
      <c r="J62" s="120">
        <v>0</v>
      </c>
      <c r="K62" s="120">
        <v>0</v>
      </c>
      <c r="L62" s="130">
        <f>etab_datagouv!AB38+etab_datagouv!AB296</f>
        <v>263</v>
      </c>
      <c r="M62" s="120">
        <v>0</v>
      </c>
      <c r="N62" s="130">
        <f>etab_datagouv!AB38+etab_datagouv!AB296</f>
        <v>263</v>
      </c>
      <c r="O62" s="123">
        <f>M62/L62</f>
        <v>0</v>
      </c>
      <c r="P62" s="124">
        <f>F62/E62</f>
        <v>0</v>
      </c>
      <c r="Q62" s="166"/>
    </row>
    <row r="63" spans="1:21" ht="31.5" customHeight="1" outlineLevel="1" x14ac:dyDescent="0.25">
      <c r="A63" s="290">
        <v>30062</v>
      </c>
      <c r="B63" s="105" t="s">
        <v>2755</v>
      </c>
      <c r="C63" s="106" t="s">
        <v>5207</v>
      </c>
      <c r="D63" s="108"/>
      <c r="E63" s="109">
        <v>6</v>
      </c>
      <c r="F63" s="108">
        <f>G63+H63+I63+J63+K63</f>
        <v>4</v>
      </c>
      <c r="G63" s="108">
        <v>0</v>
      </c>
      <c r="H63" s="108">
        <v>1</v>
      </c>
      <c r="I63" s="108">
        <v>3</v>
      </c>
      <c r="J63" s="108">
        <v>0</v>
      </c>
      <c r="K63" s="108">
        <v>0</v>
      </c>
      <c r="L63" s="132">
        <f>etab_datagouv!AB23+etab_datagouv!AB39+etab_datagouv!AB201+etab_datagouv!AB212+etab_datagouv!AB231+etab_datagouv!AB695</f>
        <v>1229</v>
      </c>
      <c r="M63" s="132">
        <f>etab_datagouv!AB212+etab_datagouv!AB231+etab_datagouv!AB695+etab_datagouv!AB201</f>
        <v>798</v>
      </c>
      <c r="N63" s="132">
        <f>etab_datagouv!AB39+etab_datagouv!AB201+etab_datagouv!AB212+etab_datagouv!AB231+etab_datagouv!AB695+etab_datagouv!AB23</f>
        <v>1229</v>
      </c>
      <c r="O63" s="111">
        <f>M63/L63</f>
        <v>0.64930838079739628</v>
      </c>
      <c r="P63" s="112">
        <f>F63/E63</f>
        <v>0.66666666666666663</v>
      </c>
      <c r="Q63" s="166"/>
    </row>
    <row r="64" spans="1:21" ht="34.5" customHeight="1" outlineLevel="1" x14ac:dyDescent="0.25">
      <c r="A64" s="290">
        <v>30064</v>
      </c>
      <c r="B64" s="100" t="s">
        <v>2756</v>
      </c>
      <c r="C64" s="101" t="s">
        <v>5204</v>
      </c>
      <c r="D64" s="102"/>
      <c r="E64" s="103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4">
        <v>0</v>
      </c>
      <c r="P64" s="104">
        <v>0</v>
      </c>
      <c r="Q64" s="166"/>
    </row>
    <row r="65" spans="1:85" ht="42" customHeight="1" outlineLevel="1" x14ac:dyDescent="0.25">
      <c r="A65" s="290">
        <v>30065</v>
      </c>
      <c r="B65" s="129" t="s">
        <v>2757</v>
      </c>
      <c r="C65" s="119" t="s">
        <v>5205</v>
      </c>
      <c r="D65" s="120"/>
      <c r="E65" s="121">
        <v>1</v>
      </c>
      <c r="F65" s="120">
        <v>0</v>
      </c>
      <c r="G65" s="120">
        <v>0</v>
      </c>
      <c r="H65" s="120">
        <v>0</v>
      </c>
      <c r="I65" s="120">
        <v>0</v>
      </c>
      <c r="J65" s="120">
        <v>0</v>
      </c>
      <c r="K65" s="120">
        <v>0</v>
      </c>
      <c r="L65" s="130">
        <f>etab_datagouv!AB369</f>
        <v>34</v>
      </c>
      <c r="M65" s="120">
        <v>0</v>
      </c>
      <c r="N65" s="130">
        <f>etab_datagouv!AB369</f>
        <v>34</v>
      </c>
      <c r="O65" s="123">
        <f t="shared" ref="O65:O73" si="8">M65/L65</f>
        <v>0</v>
      </c>
      <c r="P65" s="124">
        <f t="shared" ref="P65:P73" si="9">F65/E65</f>
        <v>0</v>
      </c>
      <c r="Q65" s="166"/>
    </row>
    <row r="66" spans="1:85" ht="42" customHeight="1" outlineLevel="1" x14ac:dyDescent="0.25">
      <c r="A66" s="290">
        <v>30066</v>
      </c>
      <c r="B66" s="131" t="s">
        <v>2758</v>
      </c>
      <c r="C66" s="119" t="s">
        <v>5205</v>
      </c>
      <c r="D66" s="120"/>
      <c r="E66" s="121">
        <v>1</v>
      </c>
      <c r="F66" s="120">
        <v>0</v>
      </c>
      <c r="G66" s="120">
        <v>0</v>
      </c>
      <c r="H66" s="120">
        <v>0</v>
      </c>
      <c r="I66" s="120">
        <v>0</v>
      </c>
      <c r="J66" s="120">
        <v>0</v>
      </c>
      <c r="K66" s="120">
        <v>0</v>
      </c>
      <c r="L66" s="130">
        <f>etab_datagouv!AB370</f>
        <v>23</v>
      </c>
      <c r="M66" s="120">
        <v>0</v>
      </c>
      <c r="N66" s="130">
        <f>etab_datagouv!AB370</f>
        <v>23</v>
      </c>
      <c r="O66" s="123">
        <f t="shared" si="8"/>
        <v>0</v>
      </c>
      <c r="P66" s="124">
        <f t="shared" si="9"/>
        <v>0</v>
      </c>
      <c r="Q66" s="166"/>
    </row>
    <row r="67" spans="1:85" ht="42" customHeight="1" outlineLevel="1" x14ac:dyDescent="0.25">
      <c r="A67" s="290">
        <v>30067</v>
      </c>
      <c r="B67" s="126" t="s">
        <v>2759</v>
      </c>
      <c r="C67" s="119" t="s">
        <v>5209</v>
      </c>
      <c r="D67" s="141" t="s">
        <v>2760</v>
      </c>
      <c r="E67" s="121">
        <v>1</v>
      </c>
      <c r="F67" s="120">
        <v>0</v>
      </c>
      <c r="G67" s="120">
        <v>0</v>
      </c>
      <c r="H67" s="120">
        <v>0</v>
      </c>
      <c r="I67" s="120">
        <v>0</v>
      </c>
      <c r="J67" s="120">
        <v>0</v>
      </c>
      <c r="K67" s="120">
        <v>0</v>
      </c>
      <c r="L67" s="130">
        <f>etab_datagouv!AB329</f>
        <v>22</v>
      </c>
      <c r="M67" s="120">
        <v>0</v>
      </c>
      <c r="N67" s="130">
        <f>etab_datagouv!AB329</f>
        <v>22</v>
      </c>
      <c r="O67" s="123">
        <f t="shared" si="8"/>
        <v>0</v>
      </c>
      <c r="P67" s="124">
        <f t="shared" si="9"/>
        <v>0</v>
      </c>
      <c r="Q67" s="166"/>
    </row>
    <row r="68" spans="1:85" ht="42" customHeight="1" outlineLevel="1" x14ac:dyDescent="0.25">
      <c r="A68" s="290">
        <v>30068</v>
      </c>
      <c r="B68" s="127" t="s">
        <v>2761</v>
      </c>
      <c r="C68" s="106" t="s">
        <v>5134</v>
      </c>
      <c r="D68" s="108"/>
      <c r="E68" s="108">
        <v>1</v>
      </c>
      <c r="F68" s="108">
        <f>G68+H68+I68+J68+K68</f>
        <v>1</v>
      </c>
      <c r="G68" s="108">
        <v>0</v>
      </c>
      <c r="H68" s="108">
        <v>0</v>
      </c>
      <c r="I68" s="108">
        <v>0</v>
      </c>
      <c r="J68" s="108">
        <v>0</v>
      </c>
      <c r="K68" s="108">
        <v>1</v>
      </c>
      <c r="L68" s="132">
        <f>etab_datagouv!AB371</f>
        <v>75</v>
      </c>
      <c r="M68" s="132">
        <f>etab_datagouv!AB371</f>
        <v>75</v>
      </c>
      <c r="N68" s="132">
        <f>etab_datagouv!AB371</f>
        <v>75</v>
      </c>
      <c r="O68" s="111">
        <f t="shared" si="8"/>
        <v>1</v>
      </c>
      <c r="P68" s="112">
        <f t="shared" si="9"/>
        <v>1</v>
      </c>
      <c r="Q68" s="166"/>
      <c r="R68" s="13"/>
      <c r="S68" s="13"/>
    </row>
    <row r="69" spans="1:85" ht="38.25" customHeight="1" outlineLevel="1" x14ac:dyDescent="0.25">
      <c r="A69" s="290">
        <v>30069</v>
      </c>
      <c r="B69" s="131" t="s">
        <v>2762</v>
      </c>
      <c r="C69" s="119" t="s">
        <v>5205</v>
      </c>
      <c r="D69" s="120"/>
      <c r="E69" s="121">
        <v>1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30">
        <f>etab_datagouv!AB50</f>
        <v>44</v>
      </c>
      <c r="M69" s="120">
        <v>0</v>
      </c>
      <c r="N69" s="130">
        <f>etab_datagouv!AB50</f>
        <v>44</v>
      </c>
      <c r="O69" s="123">
        <f t="shared" si="8"/>
        <v>0</v>
      </c>
      <c r="P69" s="124">
        <f t="shared" si="9"/>
        <v>0</v>
      </c>
      <c r="Q69" s="166"/>
    </row>
    <row r="70" spans="1:85" ht="42" customHeight="1" outlineLevel="1" x14ac:dyDescent="0.25">
      <c r="A70" s="290">
        <v>30070</v>
      </c>
      <c r="B70" s="118" t="s">
        <v>2763</v>
      </c>
      <c r="C70" s="119" t="s">
        <v>5199</v>
      </c>
      <c r="D70" s="120" t="s">
        <v>2764</v>
      </c>
      <c r="E70" s="121">
        <v>1</v>
      </c>
      <c r="F70" s="120">
        <v>0</v>
      </c>
      <c r="G70" s="120">
        <v>0</v>
      </c>
      <c r="H70" s="120">
        <v>0</v>
      </c>
      <c r="I70" s="120">
        <v>0</v>
      </c>
      <c r="J70" s="120">
        <v>0</v>
      </c>
      <c r="K70" s="120">
        <v>0</v>
      </c>
      <c r="L70" s="130">
        <f>etab_datagouv!AB232</f>
        <v>78</v>
      </c>
      <c r="M70" s="120">
        <v>0</v>
      </c>
      <c r="N70" s="130">
        <f>etab_datagouv!AB232</f>
        <v>78</v>
      </c>
      <c r="O70" s="123">
        <f t="shared" si="8"/>
        <v>0</v>
      </c>
      <c r="P70" s="124">
        <f t="shared" si="9"/>
        <v>0</v>
      </c>
      <c r="Q70" s="166"/>
    </row>
    <row r="71" spans="1:85" ht="42" customHeight="1" outlineLevel="1" x14ac:dyDescent="0.25">
      <c r="A71" s="290">
        <v>30071</v>
      </c>
      <c r="B71" s="126" t="s">
        <v>2765</v>
      </c>
      <c r="C71" s="119" t="s">
        <v>5134</v>
      </c>
      <c r="D71" s="120"/>
      <c r="E71" s="121">
        <v>1</v>
      </c>
      <c r="F71" s="120">
        <v>0</v>
      </c>
      <c r="G71" s="120">
        <v>0</v>
      </c>
      <c r="H71" s="120">
        <v>0</v>
      </c>
      <c r="I71" s="120">
        <v>0</v>
      </c>
      <c r="J71" s="120">
        <v>0</v>
      </c>
      <c r="K71" s="120">
        <v>0</v>
      </c>
      <c r="L71" s="130">
        <f>etab_datagouv!AB459</f>
        <v>39</v>
      </c>
      <c r="M71" s="120">
        <v>0</v>
      </c>
      <c r="N71" s="130">
        <f>etab_datagouv!AB459</f>
        <v>39</v>
      </c>
      <c r="O71" s="123">
        <f t="shared" si="8"/>
        <v>0</v>
      </c>
      <c r="P71" s="124">
        <f t="shared" si="9"/>
        <v>0</v>
      </c>
      <c r="Q71" s="166"/>
    </row>
    <row r="72" spans="1:85" ht="42" customHeight="1" outlineLevel="1" x14ac:dyDescent="0.25">
      <c r="A72" s="290">
        <v>30072</v>
      </c>
      <c r="B72" s="118" t="s">
        <v>2766</v>
      </c>
      <c r="C72" s="119" t="s">
        <v>5134</v>
      </c>
      <c r="D72" s="120"/>
      <c r="E72" s="121">
        <v>1</v>
      </c>
      <c r="F72" s="120">
        <v>0</v>
      </c>
      <c r="G72" s="120">
        <v>0</v>
      </c>
      <c r="H72" s="120">
        <v>0</v>
      </c>
      <c r="I72" s="120">
        <v>0</v>
      </c>
      <c r="J72" s="120">
        <v>0</v>
      </c>
      <c r="K72" s="120">
        <v>0</v>
      </c>
      <c r="L72" s="130">
        <f>etab_datagouv!AB458</f>
        <v>45</v>
      </c>
      <c r="M72" s="120">
        <v>0</v>
      </c>
      <c r="N72" s="130">
        <f>etab_datagouv!AB458</f>
        <v>45</v>
      </c>
      <c r="O72" s="123">
        <f t="shared" si="8"/>
        <v>0</v>
      </c>
      <c r="P72" s="124">
        <f t="shared" si="9"/>
        <v>0</v>
      </c>
      <c r="Q72" s="166"/>
    </row>
    <row r="73" spans="1:85" s="145" customFormat="1" ht="42" customHeight="1" outlineLevel="1" x14ac:dyDescent="0.25">
      <c r="A73" s="290">
        <v>30073</v>
      </c>
      <c r="B73" s="117" t="s">
        <v>2767</v>
      </c>
      <c r="C73" s="106" t="s">
        <v>5134</v>
      </c>
      <c r="D73" s="108"/>
      <c r="E73" s="109">
        <v>2</v>
      </c>
      <c r="F73" s="108">
        <f>G73+H73+I73+J73+K73</f>
        <v>1</v>
      </c>
      <c r="G73" s="108">
        <v>0</v>
      </c>
      <c r="H73" s="108">
        <v>1</v>
      </c>
      <c r="I73" s="108">
        <v>0</v>
      </c>
      <c r="J73" s="108">
        <v>0</v>
      </c>
      <c r="K73" s="108">
        <v>0</v>
      </c>
      <c r="L73" s="132">
        <f>etab_datagouv!AB9+etab_datagouv!AB719</f>
        <v>307</v>
      </c>
      <c r="M73" s="132">
        <f>etab_datagouv!AB719</f>
        <v>198</v>
      </c>
      <c r="N73" s="132">
        <f>etab_datagouv!AB9+etab_datagouv!AB719</f>
        <v>307</v>
      </c>
      <c r="O73" s="138">
        <f t="shared" si="8"/>
        <v>0.64495114006514653</v>
      </c>
      <c r="P73" s="139">
        <f t="shared" si="9"/>
        <v>0.5</v>
      </c>
      <c r="Q73" s="166"/>
      <c r="R73" s="143"/>
      <c r="S73" s="142"/>
      <c r="T73" s="142"/>
      <c r="U73" s="142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  <c r="AX73" s="144"/>
      <c r="AY73" s="144"/>
      <c r="AZ73" s="144"/>
      <c r="BA73" s="144"/>
      <c r="BB73" s="144"/>
      <c r="BC73" s="144"/>
      <c r="BD73" s="144"/>
      <c r="BE73" s="144"/>
      <c r="BF73" s="144"/>
      <c r="BG73" s="144"/>
      <c r="BH73" s="144"/>
      <c r="BI73" s="144"/>
      <c r="BJ73" s="144"/>
      <c r="BK73" s="144"/>
      <c r="BL73" s="144"/>
      <c r="BM73" s="144"/>
      <c r="BN73" s="144"/>
      <c r="BO73" s="144"/>
      <c r="BP73" s="144"/>
      <c r="BQ73" s="144"/>
      <c r="BR73" s="144"/>
      <c r="BS73" s="144"/>
      <c r="BT73" s="144"/>
      <c r="BU73" s="144"/>
      <c r="BV73" s="144"/>
      <c r="BW73" s="144"/>
      <c r="BX73" s="144"/>
      <c r="BY73" s="144"/>
      <c r="BZ73" s="144"/>
      <c r="CA73" s="144"/>
      <c r="CB73" s="144"/>
      <c r="CC73" s="144"/>
      <c r="CD73" s="144"/>
      <c r="CE73" s="144"/>
      <c r="CF73" s="144"/>
      <c r="CG73" s="144"/>
    </row>
    <row r="74" spans="1:85" ht="42" customHeight="1" outlineLevel="1" x14ac:dyDescent="0.25">
      <c r="A74" s="290">
        <v>30074</v>
      </c>
      <c r="B74" s="100" t="s">
        <v>2768</v>
      </c>
      <c r="C74" s="101" t="s">
        <v>5139</v>
      </c>
      <c r="D74" s="102"/>
      <c r="E74" s="103">
        <v>0</v>
      </c>
      <c r="F74" s="103">
        <v>0</v>
      </c>
      <c r="G74" s="103">
        <v>0</v>
      </c>
      <c r="H74" s="103">
        <v>0</v>
      </c>
      <c r="I74" s="103">
        <v>0</v>
      </c>
      <c r="J74" s="103">
        <v>0</v>
      </c>
      <c r="K74" s="103">
        <v>0</v>
      </c>
      <c r="L74" s="103">
        <v>0</v>
      </c>
      <c r="M74" s="103">
        <v>0</v>
      </c>
      <c r="N74" s="103">
        <v>0</v>
      </c>
      <c r="O74" s="104">
        <v>0</v>
      </c>
      <c r="P74" s="104">
        <v>0</v>
      </c>
      <c r="Q74" s="166"/>
    </row>
    <row r="75" spans="1:85" ht="42" customHeight="1" outlineLevel="1" x14ac:dyDescent="0.25">
      <c r="A75" s="290">
        <v>30075</v>
      </c>
      <c r="B75" s="125" t="s">
        <v>2769</v>
      </c>
      <c r="C75" s="106" t="s">
        <v>5140</v>
      </c>
      <c r="D75" s="108"/>
      <c r="E75" s="109">
        <v>2</v>
      </c>
      <c r="F75" s="108">
        <f>G75+H75+I75+J75+K75</f>
        <v>2</v>
      </c>
      <c r="G75" s="108">
        <v>0</v>
      </c>
      <c r="H75" s="108">
        <v>0</v>
      </c>
      <c r="I75" s="108">
        <v>0</v>
      </c>
      <c r="J75" s="108">
        <v>2</v>
      </c>
      <c r="K75" s="108">
        <v>0</v>
      </c>
      <c r="L75" s="132">
        <f>etab_datagouv!AB19+etab_datagouv!AB349</f>
        <v>343</v>
      </c>
      <c r="M75" s="132">
        <f>etab_datagouv!AB19+etab_datagouv!AB349</f>
        <v>343</v>
      </c>
      <c r="N75" s="132">
        <f>etab_datagouv!AB19+etab_datagouv!AB349</f>
        <v>343</v>
      </c>
      <c r="O75" s="111">
        <f>M75/L75</f>
        <v>1</v>
      </c>
      <c r="P75" s="112">
        <f>F75/E75</f>
        <v>1</v>
      </c>
      <c r="Q75" s="166"/>
    </row>
    <row r="76" spans="1:85" ht="42" customHeight="1" outlineLevel="1" x14ac:dyDescent="0.25">
      <c r="A76" s="290">
        <v>30076</v>
      </c>
      <c r="B76" s="118" t="s">
        <v>2770</v>
      </c>
      <c r="C76" s="119" t="s">
        <v>5198</v>
      </c>
      <c r="D76" s="120"/>
      <c r="E76" s="120">
        <v>1</v>
      </c>
      <c r="F76" s="120">
        <v>0</v>
      </c>
      <c r="G76" s="120">
        <v>0</v>
      </c>
      <c r="H76" s="120">
        <v>0</v>
      </c>
      <c r="I76" s="120">
        <v>0</v>
      </c>
      <c r="J76" s="120">
        <v>0</v>
      </c>
      <c r="K76" s="120">
        <v>0</v>
      </c>
      <c r="L76" s="130">
        <f>etab_datagouv!AB372</f>
        <v>86</v>
      </c>
      <c r="M76" s="120">
        <v>0</v>
      </c>
      <c r="N76" s="130">
        <f>etab_datagouv!AB372</f>
        <v>86</v>
      </c>
      <c r="O76" s="123">
        <f>M76/L76</f>
        <v>0</v>
      </c>
      <c r="P76" s="124">
        <f>F76/E76</f>
        <v>0</v>
      </c>
      <c r="Q76" s="166"/>
    </row>
    <row r="77" spans="1:85" ht="32.25" customHeight="1" outlineLevel="1" x14ac:dyDescent="0.25">
      <c r="A77" s="290">
        <v>30077</v>
      </c>
      <c r="B77" s="125" t="s">
        <v>2771</v>
      </c>
      <c r="C77" s="106" t="s">
        <v>5134</v>
      </c>
      <c r="D77" s="108"/>
      <c r="E77" s="109">
        <v>3</v>
      </c>
      <c r="F77" s="108">
        <f>G77+H77+I77+J77+K77</f>
        <v>1</v>
      </c>
      <c r="G77" s="108">
        <v>0</v>
      </c>
      <c r="H77" s="108">
        <v>0</v>
      </c>
      <c r="I77" s="108">
        <v>1</v>
      </c>
      <c r="J77" s="108">
        <v>0</v>
      </c>
      <c r="K77" s="108">
        <v>0</v>
      </c>
      <c r="L77" s="132">
        <f>etab_datagouv!AB233+etab_datagouv!AB437+etab_datagouv!AB438</f>
        <v>154</v>
      </c>
      <c r="M77" s="132">
        <f>etab_datagouv!AB437</f>
        <v>16</v>
      </c>
      <c r="N77" s="132">
        <f>etab_datagouv!AB233+etab_datagouv!AB437+etab_datagouv!AB438</f>
        <v>154</v>
      </c>
      <c r="O77" s="111">
        <f>M77/L77</f>
        <v>0.1038961038961039</v>
      </c>
      <c r="P77" s="112">
        <f>F77/E77</f>
        <v>0.33333333333333331</v>
      </c>
      <c r="Q77" s="166"/>
    </row>
    <row r="78" spans="1:85" ht="42" customHeight="1" outlineLevel="1" x14ac:dyDescent="0.25">
      <c r="A78" s="290">
        <v>30079</v>
      </c>
      <c r="B78" s="147" t="s">
        <v>2772</v>
      </c>
      <c r="C78" s="101" t="s">
        <v>5198</v>
      </c>
      <c r="D78" s="102"/>
      <c r="E78" s="103">
        <v>0</v>
      </c>
      <c r="F78" s="103">
        <v>0</v>
      </c>
      <c r="G78" s="103">
        <v>0</v>
      </c>
      <c r="H78" s="103">
        <v>0</v>
      </c>
      <c r="I78" s="103">
        <v>0</v>
      </c>
      <c r="J78" s="103">
        <v>0</v>
      </c>
      <c r="K78" s="103">
        <v>0</v>
      </c>
      <c r="L78" s="229">
        <v>0</v>
      </c>
      <c r="M78" s="103">
        <v>0</v>
      </c>
      <c r="N78" s="103">
        <v>0</v>
      </c>
      <c r="O78" s="104">
        <v>0</v>
      </c>
      <c r="P78" s="104">
        <v>0</v>
      </c>
      <c r="Q78" s="166"/>
    </row>
    <row r="79" spans="1:85" ht="42" customHeight="1" outlineLevel="1" x14ac:dyDescent="0.25">
      <c r="A79" s="290">
        <v>30080</v>
      </c>
      <c r="B79" s="118" t="s">
        <v>2773</v>
      </c>
      <c r="C79" s="119" t="s">
        <v>5198</v>
      </c>
      <c r="D79" s="120"/>
      <c r="E79" s="120">
        <v>1</v>
      </c>
      <c r="F79" s="120">
        <v>0</v>
      </c>
      <c r="G79" s="120">
        <v>0</v>
      </c>
      <c r="H79" s="120">
        <v>0</v>
      </c>
      <c r="I79" s="120">
        <v>0</v>
      </c>
      <c r="J79" s="120">
        <v>0</v>
      </c>
      <c r="K79" s="120">
        <v>0</v>
      </c>
      <c r="L79" s="130">
        <f>etab_datagouv!AB527</f>
        <v>43</v>
      </c>
      <c r="M79" s="120">
        <v>0</v>
      </c>
      <c r="N79" s="130">
        <f>etab_datagouv!AB527</f>
        <v>43</v>
      </c>
      <c r="O79" s="123">
        <f t="shared" ref="O79:O85" si="10">M79/L79</f>
        <v>0</v>
      </c>
      <c r="P79" s="124">
        <f t="shared" ref="P79:P85" si="11">F79/E79</f>
        <v>0</v>
      </c>
      <c r="Q79" s="166"/>
      <c r="T79" s="13"/>
      <c r="BI79" s="17"/>
    </row>
    <row r="80" spans="1:85" ht="42" customHeight="1" outlineLevel="1" x14ac:dyDescent="0.25">
      <c r="A80" s="290">
        <v>30081</v>
      </c>
      <c r="B80" s="125" t="s">
        <v>2774</v>
      </c>
      <c r="C80" s="106" t="s">
        <v>5201</v>
      </c>
      <c r="D80" s="108" t="s">
        <v>2775</v>
      </c>
      <c r="E80" s="108">
        <v>1</v>
      </c>
      <c r="F80" s="108">
        <f t="shared" ref="F80:F83" si="12">G80+H80+I80+J80+K80</f>
        <v>1</v>
      </c>
      <c r="G80" s="108">
        <v>0</v>
      </c>
      <c r="H80" s="108">
        <v>1</v>
      </c>
      <c r="I80" s="108">
        <v>0</v>
      </c>
      <c r="J80" s="108">
        <v>0</v>
      </c>
      <c r="K80" s="108">
        <v>0</v>
      </c>
      <c r="L80" s="132">
        <f>etab_datagouv!AB528</f>
        <v>84</v>
      </c>
      <c r="M80" s="132">
        <f>etab_datagouv!AB528</f>
        <v>84</v>
      </c>
      <c r="N80" s="132">
        <f>etab_datagouv!AB528</f>
        <v>84</v>
      </c>
      <c r="O80" s="111">
        <f t="shared" si="10"/>
        <v>1</v>
      </c>
      <c r="P80" s="112">
        <f t="shared" si="11"/>
        <v>1</v>
      </c>
      <c r="Q80" s="166"/>
    </row>
    <row r="81" spans="1:35" ht="42" customHeight="1" outlineLevel="1" x14ac:dyDescent="0.25">
      <c r="A81" s="290">
        <v>30082</v>
      </c>
      <c r="B81" s="125" t="s">
        <v>2776</v>
      </c>
      <c r="C81" s="106" t="s">
        <v>5140</v>
      </c>
      <c r="D81" s="108" t="s">
        <v>2777</v>
      </c>
      <c r="E81" s="109">
        <v>3</v>
      </c>
      <c r="F81" s="108">
        <f t="shared" si="12"/>
        <v>3</v>
      </c>
      <c r="G81" s="108">
        <v>0</v>
      </c>
      <c r="H81" s="108">
        <v>1</v>
      </c>
      <c r="I81" s="108">
        <v>1</v>
      </c>
      <c r="J81" s="108">
        <v>1</v>
      </c>
      <c r="K81" s="108">
        <v>0</v>
      </c>
      <c r="L81" s="132">
        <f>etab_datagouv!AB86+etab_datagouv!AB108+etab_datagouv!AB739</f>
        <v>996</v>
      </c>
      <c r="M81" s="132">
        <f>etab_datagouv!AB86+etab_datagouv!AB108+etab_datagouv!AB739</f>
        <v>996</v>
      </c>
      <c r="N81" s="132">
        <f>etab_datagouv!AB108+etab_datagouv!AB86+etab_datagouv!AB739</f>
        <v>996</v>
      </c>
      <c r="O81" s="111">
        <f t="shared" si="10"/>
        <v>1</v>
      </c>
      <c r="P81" s="112">
        <f t="shared" si="11"/>
        <v>1</v>
      </c>
      <c r="Q81" s="166"/>
    </row>
    <row r="82" spans="1:35" ht="42" customHeight="1" outlineLevel="1" x14ac:dyDescent="0.25">
      <c r="A82" s="290">
        <v>30083</v>
      </c>
      <c r="B82" s="125" t="s">
        <v>2778</v>
      </c>
      <c r="C82" s="106" t="s">
        <v>5135</v>
      </c>
      <c r="D82" s="108"/>
      <c r="E82" s="108">
        <v>4</v>
      </c>
      <c r="F82" s="108">
        <f t="shared" si="12"/>
        <v>4</v>
      </c>
      <c r="G82" s="108">
        <v>0</v>
      </c>
      <c r="H82" s="108">
        <v>0</v>
      </c>
      <c r="I82" s="108">
        <v>3</v>
      </c>
      <c r="J82" s="108">
        <v>1</v>
      </c>
      <c r="K82" s="108">
        <v>0</v>
      </c>
      <c r="L82" s="132">
        <f>etab_datagouv!AB25+etab_datagouv!AB449+etab_datagouv!AB497+etab_datagouv!AB691</f>
        <v>327</v>
      </c>
      <c r="M82" s="132">
        <f>etab_datagouv!AB25+etab_datagouv!AB449+etab_datagouv!AB497+etab_datagouv!AB691</f>
        <v>327</v>
      </c>
      <c r="N82" s="132">
        <f>etab_datagouv!AB25+etab_datagouv!AB449+etab_datagouv!AB497+etab_datagouv!AB691</f>
        <v>327</v>
      </c>
      <c r="O82" s="111">
        <f t="shared" si="10"/>
        <v>1</v>
      </c>
      <c r="P82" s="112">
        <f t="shared" si="11"/>
        <v>1</v>
      </c>
      <c r="Q82" s="166"/>
    </row>
    <row r="83" spans="1:35" ht="42" customHeight="1" outlineLevel="1" x14ac:dyDescent="0.25">
      <c r="A83" s="290">
        <v>30084</v>
      </c>
      <c r="B83" s="125" t="s">
        <v>2779</v>
      </c>
      <c r="C83" s="106" t="s">
        <v>5201</v>
      </c>
      <c r="D83" s="108" t="s">
        <v>2775</v>
      </c>
      <c r="E83" s="108">
        <v>1</v>
      </c>
      <c r="F83" s="108">
        <f t="shared" si="12"/>
        <v>1</v>
      </c>
      <c r="G83" s="108">
        <v>0</v>
      </c>
      <c r="H83" s="108">
        <v>1</v>
      </c>
      <c r="I83" s="108">
        <v>0</v>
      </c>
      <c r="J83" s="108">
        <v>0</v>
      </c>
      <c r="K83" s="108">
        <v>0</v>
      </c>
      <c r="L83" s="132">
        <f>etab_datagouv!AB373</f>
        <v>54</v>
      </c>
      <c r="M83" s="132">
        <f>etab_datagouv!AB373</f>
        <v>54</v>
      </c>
      <c r="N83" s="132">
        <f>etab_datagouv!AB373</f>
        <v>54</v>
      </c>
      <c r="O83" s="111">
        <f t="shared" si="10"/>
        <v>1</v>
      </c>
      <c r="P83" s="112">
        <f t="shared" si="11"/>
        <v>1</v>
      </c>
      <c r="Q83" s="166"/>
    </row>
    <row r="84" spans="1:35" ht="42" customHeight="1" outlineLevel="1" x14ac:dyDescent="0.25">
      <c r="A84" s="290">
        <v>300085</v>
      </c>
      <c r="B84" s="126" t="s">
        <v>2780</v>
      </c>
      <c r="C84" s="119" t="s">
        <v>5134</v>
      </c>
      <c r="D84" s="120"/>
      <c r="E84" s="120">
        <v>1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30">
        <f>etab_datagouv!AB15</f>
        <v>59</v>
      </c>
      <c r="M84" s="120">
        <v>0</v>
      </c>
      <c r="N84" s="130">
        <f>etab_datagouv!AB15</f>
        <v>59</v>
      </c>
      <c r="O84" s="123">
        <f t="shared" si="10"/>
        <v>0</v>
      </c>
      <c r="P84" s="124">
        <f t="shared" si="11"/>
        <v>0</v>
      </c>
      <c r="Q84" s="166"/>
      <c r="R84" s="13"/>
      <c r="S84" s="13"/>
    </row>
    <row r="85" spans="1:35" ht="42" customHeight="1" outlineLevel="1" x14ac:dyDescent="0.25">
      <c r="A85" s="290">
        <v>30086</v>
      </c>
      <c r="B85" s="118" t="s">
        <v>2781</v>
      </c>
      <c r="C85" s="119" t="s">
        <v>5134</v>
      </c>
      <c r="D85" s="120"/>
      <c r="E85" s="121">
        <v>1</v>
      </c>
      <c r="F85" s="120">
        <v>0</v>
      </c>
      <c r="G85" s="120">
        <v>0</v>
      </c>
      <c r="H85" s="120">
        <v>0</v>
      </c>
      <c r="I85" s="120">
        <v>0</v>
      </c>
      <c r="J85" s="120">
        <v>0</v>
      </c>
      <c r="K85" s="120">
        <v>0</v>
      </c>
      <c r="L85" s="130">
        <f>etab_datagouv!AB648</f>
        <v>59</v>
      </c>
      <c r="M85" s="120">
        <v>0</v>
      </c>
      <c r="N85" s="130">
        <f>etab_datagouv!AB648</f>
        <v>59</v>
      </c>
      <c r="O85" s="123">
        <f t="shared" si="10"/>
        <v>0</v>
      </c>
      <c r="P85" s="124">
        <f t="shared" si="11"/>
        <v>0</v>
      </c>
      <c r="Q85" s="166"/>
    </row>
    <row r="86" spans="1:35" ht="42" customHeight="1" outlineLevel="1" x14ac:dyDescent="0.25">
      <c r="A86" s="290">
        <v>30087</v>
      </c>
      <c r="B86" s="148" t="s">
        <v>2782</v>
      </c>
      <c r="C86" s="101" t="s">
        <v>5134</v>
      </c>
      <c r="D86" s="102"/>
      <c r="E86" s="103">
        <v>0</v>
      </c>
      <c r="F86" s="103">
        <v>0</v>
      </c>
      <c r="G86" s="103">
        <v>0</v>
      </c>
      <c r="H86" s="103">
        <v>0</v>
      </c>
      <c r="I86" s="103">
        <v>0</v>
      </c>
      <c r="J86" s="103">
        <v>0</v>
      </c>
      <c r="K86" s="103">
        <v>0</v>
      </c>
      <c r="L86" s="103">
        <v>0</v>
      </c>
      <c r="M86" s="103">
        <v>0</v>
      </c>
      <c r="N86" s="103">
        <v>0</v>
      </c>
      <c r="O86" s="104">
        <v>0</v>
      </c>
      <c r="P86" s="104">
        <v>0</v>
      </c>
      <c r="Q86" s="166"/>
    </row>
    <row r="87" spans="1:35" ht="42" customHeight="1" outlineLevel="1" x14ac:dyDescent="0.25">
      <c r="A87" s="290">
        <v>30088</v>
      </c>
      <c r="B87" s="131" t="s">
        <v>2783</v>
      </c>
      <c r="C87" s="119" t="s">
        <v>5205</v>
      </c>
      <c r="D87" s="120"/>
      <c r="E87" s="121">
        <v>1</v>
      </c>
      <c r="F87" s="120">
        <v>0</v>
      </c>
      <c r="G87" s="120">
        <v>0</v>
      </c>
      <c r="H87" s="120">
        <v>0</v>
      </c>
      <c r="I87" s="120">
        <v>0</v>
      </c>
      <c r="J87" s="120">
        <v>0</v>
      </c>
      <c r="K87" s="120">
        <v>0</v>
      </c>
      <c r="L87" s="130">
        <f>etab_datagouv!AB2</f>
        <v>50</v>
      </c>
      <c r="M87" s="120">
        <v>0</v>
      </c>
      <c r="N87" s="130">
        <f>etab_datagouv!AB2</f>
        <v>50</v>
      </c>
      <c r="O87" s="123">
        <f>M87/L87</f>
        <v>0</v>
      </c>
      <c r="P87" s="124">
        <f>F87/E87</f>
        <v>0</v>
      </c>
      <c r="Q87" s="166"/>
    </row>
    <row r="88" spans="1:35" ht="40.5" customHeight="1" outlineLevel="1" x14ac:dyDescent="0.25">
      <c r="A88" s="290">
        <v>30089</v>
      </c>
      <c r="B88" s="127" t="s">
        <v>2784</v>
      </c>
      <c r="C88" s="106" t="s">
        <v>5134</v>
      </c>
      <c r="D88" s="128" t="s">
        <v>2703</v>
      </c>
      <c r="E88" s="108">
        <v>1</v>
      </c>
      <c r="F88" s="108">
        <f>G88+H88+I88+J88+K88</f>
        <v>1</v>
      </c>
      <c r="G88" s="108">
        <v>0</v>
      </c>
      <c r="H88" s="108">
        <v>0</v>
      </c>
      <c r="I88" s="108">
        <v>0</v>
      </c>
      <c r="J88" s="108">
        <v>1</v>
      </c>
      <c r="K88" s="108">
        <v>0</v>
      </c>
      <c r="L88" s="132">
        <f>etab_datagouv!AB590</f>
        <v>193</v>
      </c>
      <c r="M88" s="132">
        <f>etab_datagouv!AB590</f>
        <v>193</v>
      </c>
      <c r="N88" s="132">
        <f>etab_datagouv!AB590</f>
        <v>193</v>
      </c>
      <c r="O88" s="111">
        <f>M88/L88</f>
        <v>1</v>
      </c>
      <c r="P88" s="112">
        <f>F88/E88</f>
        <v>1</v>
      </c>
      <c r="Q88" s="166"/>
      <c r="S88" s="13"/>
      <c r="T88" s="13"/>
      <c r="AE88" s="19"/>
      <c r="AF88" s="20"/>
      <c r="AI88" s="19"/>
    </row>
    <row r="89" spans="1:35" ht="42" customHeight="1" outlineLevel="1" x14ac:dyDescent="0.25">
      <c r="A89" s="290">
        <v>30090</v>
      </c>
      <c r="B89" s="147" t="s">
        <v>2785</v>
      </c>
      <c r="C89" s="101" t="s">
        <v>5198</v>
      </c>
      <c r="D89" s="102"/>
      <c r="E89" s="103">
        <v>0</v>
      </c>
      <c r="F89" s="103">
        <v>0</v>
      </c>
      <c r="G89" s="103">
        <v>0</v>
      </c>
      <c r="H89" s="103">
        <v>0</v>
      </c>
      <c r="I89" s="103">
        <v>0</v>
      </c>
      <c r="J89" s="103">
        <v>0</v>
      </c>
      <c r="K89" s="103">
        <v>0</v>
      </c>
      <c r="L89" s="103">
        <v>0</v>
      </c>
      <c r="M89" s="103">
        <v>0</v>
      </c>
      <c r="N89" s="103">
        <v>0</v>
      </c>
      <c r="O89" s="104">
        <v>0</v>
      </c>
      <c r="P89" s="104">
        <v>0</v>
      </c>
      <c r="Q89" s="166"/>
    </row>
    <row r="90" spans="1:35" ht="36" customHeight="1" outlineLevel="1" x14ac:dyDescent="0.25">
      <c r="A90" s="290">
        <v>30091</v>
      </c>
      <c r="B90" s="131" t="s">
        <v>2786</v>
      </c>
      <c r="C90" s="119" t="s">
        <v>5207</v>
      </c>
      <c r="D90" s="120" t="s">
        <v>2690</v>
      </c>
      <c r="E90" s="121">
        <v>2</v>
      </c>
      <c r="F90" s="120">
        <v>0</v>
      </c>
      <c r="G90" s="120">
        <v>0</v>
      </c>
      <c r="H90" s="120">
        <v>0</v>
      </c>
      <c r="I90" s="120">
        <v>0</v>
      </c>
      <c r="J90" s="120">
        <v>0</v>
      </c>
      <c r="K90" s="120">
        <v>0</v>
      </c>
      <c r="L90" s="130">
        <f>etab_datagouv!AB62+etab_datagouv!AB340</f>
        <v>154</v>
      </c>
      <c r="M90" s="130">
        <v>0</v>
      </c>
      <c r="N90" s="130">
        <f>etab_datagouv!AB62+etab_datagouv!AB340</f>
        <v>154</v>
      </c>
      <c r="O90" s="123">
        <f>M90/L90</f>
        <v>0</v>
      </c>
      <c r="P90" s="124">
        <f>F90/E90</f>
        <v>0</v>
      </c>
      <c r="Q90" s="166"/>
    </row>
    <row r="91" spans="1:35" ht="38.25" customHeight="1" outlineLevel="1" x14ac:dyDescent="0.25">
      <c r="A91" s="290">
        <v>30092</v>
      </c>
      <c r="B91" s="129" t="s">
        <v>2787</v>
      </c>
      <c r="C91" s="119" t="s">
        <v>5198</v>
      </c>
      <c r="D91" s="120"/>
      <c r="E91" s="121">
        <v>1</v>
      </c>
      <c r="F91" s="120">
        <v>0</v>
      </c>
      <c r="G91" s="120">
        <v>0</v>
      </c>
      <c r="H91" s="120">
        <v>0</v>
      </c>
      <c r="I91" s="120">
        <v>0</v>
      </c>
      <c r="J91" s="120">
        <v>0</v>
      </c>
      <c r="K91" s="120">
        <v>0</v>
      </c>
      <c r="L91" s="130">
        <f>etab_datagouv!AB433</f>
        <v>173</v>
      </c>
      <c r="M91" s="120">
        <v>0</v>
      </c>
      <c r="N91" s="130">
        <f>etab_datagouv!AB433</f>
        <v>173</v>
      </c>
      <c r="O91" s="123">
        <f>M91/L91</f>
        <v>0</v>
      </c>
      <c r="P91" s="124">
        <f>F91/E91</f>
        <v>0</v>
      </c>
      <c r="Q91" s="166"/>
    </row>
    <row r="92" spans="1:35" ht="38.25" customHeight="1" outlineLevel="1" x14ac:dyDescent="0.25">
      <c r="A92" s="290">
        <v>30093</v>
      </c>
      <c r="B92" s="135" t="s">
        <v>2788</v>
      </c>
      <c r="C92" s="101" t="s">
        <v>5205</v>
      </c>
      <c r="D92" s="102"/>
      <c r="E92" s="103">
        <v>0</v>
      </c>
      <c r="F92" s="103">
        <v>0</v>
      </c>
      <c r="G92" s="103">
        <v>0</v>
      </c>
      <c r="H92" s="103">
        <v>0</v>
      </c>
      <c r="I92" s="103">
        <v>0</v>
      </c>
      <c r="J92" s="103">
        <v>0</v>
      </c>
      <c r="K92" s="103">
        <v>0</v>
      </c>
      <c r="L92" s="103">
        <v>0</v>
      </c>
      <c r="M92" s="103">
        <v>0</v>
      </c>
      <c r="N92" s="103">
        <v>0</v>
      </c>
      <c r="O92" s="104">
        <v>0</v>
      </c>
      <c r="P92" s="104">
        <v>0</v>
      </c>
      <c r="Q92" s="166"/>
      <c r="U92" s="13"/>
    </row>
    <row r="93" spans="1:35" ht="35.25" customHeight="1" outlineLevel="1" x14ac:dyDescent="0.3">
      <c r="A93" s="285">
        <f>A92+1</f>
        <v>30094</v>
      </c>
      <c r="B93" s="279" t="s">
        <v>2789</v>
      </c>
      <c r="C93" s="280" t="s">
        <v>5134</v>
      </c>
      <c r="D93" s="281"/>
      <c r="E93" s="282">
        <v>0</v>
      </c>
      <c r="F93" s="282">
        <v>0</v>
      </c>
      <c r="G93" s="282">
        <v>0</v>
      </c>
      <c r="H93" s="282">
        <v>0</v>
      </c>
      <c r="I93" s="282">
        <v>0</v>
      </c>
      <c r="J93" s="282">
        <v>0</v>
      </c>
      <c r="K93" s="282">
        <v>0</v>
      </c>
      <c r="L93" s="282">
        <v>0</v>
      </c>
      <c r="M93" s="282">
        <v>0</v>
      </c>
      <c r="N93" s="282">
        <v>0</v>
      </c>
      <c r="O93" s="283">
        <v>0</v>
      </c>
      <c r="P93" s="283">
        <v>0</v>
      </c>
      <c r="Q93" s="166"/>
    </row>
    <row r="94" spans="1:35" ht="38.25" customHeight="1" outlineLevel="1" x14ac:dyDescent="0.25">
      <c r="A94" s="290">
        <v>30095</v>
      </c>
      <c r="B94" s="105" t="s">
        <v>2790</v>
      </c>
      <c r="C94" s="106" t="s">
        <v>5205</v>
      </c>
      <c r="D94" s="108"/>
      <c r="E94" s="109">
        <v>1</v>
      </c>
      <c r="F94" s="108">
        <f t="shared" ref="F94:F95" si="13">G94+H94+I94+J94+K94</f>
        <v>1</v>
      </c>
      <c r="G94" s="108">
        <v>0</v>
      </c>
      <c r="H94" s="108">
        <v>1</v>
      </c>
      <c r="I94" s="108">
        <v>0</v>
      </c>
      <c r="J94" s="108">
        <v>0</v>
      </c>
      <c r="K94" s="108">
        <v>0</v>
      </c>
      <c r="L94" s="132">
        <f>etab_datagouv!AB334</f>
        <v>42</v>
      </c>
      <c r="M94" s="132">
        <f>etab_datagouv!AB334</f>
        <v>42</v>
      </c>
      <c r="N94" s="132">
        <f>etab_datagouv!AB334</f>
        <v>42</v>
      </c>
      <c r="O94" s="111">
        <f>M94/L94</f>
        <v>1</v>
      </c>
      <c r="P94" s="112">
        <f>F94/E94</f>
        <v>1</v>
      </c>
      <c r="Q94" s="166"/>
    </row>
    <row r="95" spans="1:35" ht="36.75" customHeight="1" outlineLevel="1" x14ac:dyDescent="0.25">
      <c r="A95" s="290">
        <v>30096</v>
      </c>
      <c r="B95" s="125" t="s">
        <v>2791</v>
      </c>
      <c r="C95" s="106" t="s">
        <v>5198</v>
      </c>
      <c r="D95" s="108"/>
      <c r="E95" s="108">
        <v>1</v>
      </c>
      <c r="F95" s="108">
        <f t="shared" si="13"/>
        <v>1</v>
      </c>
      <c r="G95" s="108">
        <v>0</v>
      </c>
      <c r="H95" s="108">
        <v>0</v>
      </c>
      <c r="I95" s="108">
        <v>1</v>
      </c>
      <c r="J95" s="108">
        <v>0</v>
      </c>
      <c r="K95" s="108">
        <v>0</v>
      </c>
      <c r="L95" s="132">
        <f>etab_datagouv!AB313</f>
        <v>151</v>
      </c>
      <c r="M95" s="132">
        <f>etab_datagouv!AB313</f>
        <v>151</v>
      </c>
      <c r="N95" s="132">
        <f>etab_datagouv!AB313</f>
        <v>151</v>
      </c>
      <c r="O95" s="111">
        <f>M95/L95</f>
        <v>1</v>
      </c>
      <c r="P95" s="112">
        <f>F95/E95</f>
        <v>1</v>
      </c>
      <c r="Q95" s="166"/>
      <c r="R95" s="13"/>
      <c r="S95" s="13"/>
      <c r="T95" s="13"/>
      <c r="U95" s="18"/>
    </row>
    <row r="96" spans="1:35" ht="42" customHeight="1" outlineLevel="1" x14ac:dyDescent="0.25">
      <c r="A96" s="290">
        <v>30097</v>
      </c>
      <c r="B96" s="100" t="s">
        <v>2792</v>
      </c>
      <c r="C96" s="101" t="s">
        <v>5198</v>
      </c>
      <c r="D96" s="102"/>
      <c r="E96" s="103">
        <v>0</v>
      </c>
      <c r="F96" s="103">
        <v>0</v>
      </c>
      <c r="G96" s="103">
        <v>0</v>
      </c>
      <c r="H96" s="103">
        <v>0</v>
      </c>
      <c r="I96" s="103">
        <v>0</v>
      </c>
      <c r="J96" s="103">
        <v>0</v>
      </c>
      <c r="K96" s="103">
        <v>0</v>
      </c>
      <c r="L96" s="103">
        <v>0</v>
      </c>
      <c r="M96" s="103">
        <v>0</v>
      </c>
      <c r="N96" s="103">
        <v>0</v>
      </c>
      <c r="O96" s="104">
        <v>0</v>
      </c>
      <c r="P96" s="104">
        <v>0</v>
      </c>
      <c r="Q96" s="166"/>
    </row>
    <row r="97" spans="1:22" ht="37.5" customHeight="1" outlineLevel="1" x14ac:dyDescent="0.25">
      <c r="A97" s="290">
        <v>30098</v>
      </c>
      <c r="B97" s="131" t="s">
        <v>2793</v>
      </c>
      <c r="C97" s="119" t="s">
        <v>5206</v>
      </c>
      <c r="D97" s="120"/>
      <c r="E97" s="121">
        <v>1</v>
      </c>
      <c r="F97" s="120">
        <v>0</v>
      </c>
      <c r="G97" s="120">
        <v>0</v>
      </c>
      <c r="H97" s="120">
        <v>0</v>
      </c>
      <c r="I97" s="120">
        <v>0</v>
      </c>
      <c r="J97" s="120">
        <v>0</v>
      </c>
      <c r="K97" s="120">
        <v>0</v>
      </c>
      <c r="L97" s="130">
        <f>etab_datagouv!AB441</f>
        <v>67</v>
      </c>
      <c r="M97" s="120">
        <v>0</v>
      </c>
      <c r="N97" s="130">
        <f>etab_datagouv!AB441</f>
        <v>67</v>
      </c>
      <c r="O97" s="123">
        <f>M97/L97</f>
        <v>0</v>
      </c>
      <c r="P97" s="124">
        <f>F97/E97</f>
        <v>0</v>
      </c>
      <c r="Q97" s="166"/>
    </row>
    <row r="98" spans="1:22" ht="42" customHeight="1" outlineLevel="1" x14ac:dyDescent="0.25">
      <c r="A98" s="290">
        <v>30099</v>
      </c>
      <c r="B98" s="135" t="s">
        <v>2794</v>
      </c>
      <c r="C98" s="101" t="s">
        <v>5205</v>
      </c>
      <c r="D98" s="102"/>
      <c r="E98" s="103">
        <v>0</v>
      </c>
      <c r="F98" s="103">
        <v>0</v>
      </c>
      <c r="G98" s="103">
        <v>0</v>
      </c>
      <c r="H98" s="103">
        <v>0</v>
      </c>
      <c r="I98" s="103">
        <v>0</v>
      </c>
      <c r="J98" s="103">
        <v>0</v>
      </c>
      <c r="K98" s="103">
        <v>0</v>
      </c>
      <c r="L98" s="103">
        <v>0</v>
      </c>
      <c r="M98" s="103">
        <v>0</v>
      </c>
      <c r="N98" s="103">
        <v>0</v>
      </c>
      <c r="O98" s="104">
        <v>0</v>
      </c>
      <c r="P98" s="104">
        <v>0</v>
      </c>
      <c r="Q98" s="166"/>
    </row>
    <row r="99" spans="1:22" ht="40.5" customHeight="1" outlineLevel="1" x14ac:dyDescent="0.25">
      <c r="A99" s="290">
        <v>30100</v>
      </c>
      <c r="B99" s="127" t="s">
        <v>2795</v>
      </c>
      <c r="C99" s="106" t="s">
        <v>5134</v>
      </c>
      <c r="D99" s="108"/>
      <c r="E99" s="108">
        <v>1</v>
      </c>
      <c r="F99" s="108">
        <v>1</v>
      </c>
      <c r="G99" s="108">
        <v>0</v>
      </c>
      <c r="H99" s="108">
        <v>0</v>
      </c>
      <c r="I99" s="108">
        <v>0</v>
      </c>
      <c r="J99" s="108">
        <v>1</v>
      </c>
      <c r="K99" s="108">
        <v>0</v>
      </c>
      <c r="L99" s="132">
        <f>etab_datagouv!AB374</f>
        <v>85</v>
      </c>
      <c r="M99" s="132">
        <f>etab_datagouv!AB374</f>
        <v>85</v>
      </c>
      <c r="N99" s="132">
        <f>etab_datagouv!AB374</f>
        <v>85</v>
      </c>
      <c r="O99" s="111">
        <f>M99/L99</f>
        <v>1</v>
      </c>
      <c r="P99" s="112">
        <f>F99/E99</f>
        <v>1</v>
      </c>
      <c r="Q99" s="166"/>
      <c r="V99" s="19"/>
    </row>
    <row r="100" spans="1:22" ht="42" customHeight="1" outlineLevel="1" x14ac:dyDescent="0.25">
      <c r="A100" s="290">
        <v>30101</v>
      </c>
      <c r="B100" s="118" t="s">
        <v>2796</v>
      </c>
      <c r="C100" s="119" t="s">
        <v>5134</v>
      </c>
      <c r="D100" s="120"/>
      <c r="E100" s="120">
        <v>1</v>
      </c>
      <c r="F100" s="120">
        <v>0</v>
      </c>
      <c r="G100" s="120">
        <v>0</v>
      </c>
      <c r="H100" s="120">
        <v>0</v>
      </c>
      <c r="I100" s="120">
        <v>0</v>
      </c>
      <c r="J100" s="120">
        <v>0</v>
      </c>
      <c r="K100" s="120">
        <v>0</v>
      </c>
      <c r="L100" s="130">
        <f>etab_datagouv!AB109</f>
        <v>42</v>
      </c>
      <c r="M100" s="120">
        <v>0</v>
      </c>
      <c r="N100" s="130">
        <f>etab_datagouv!AB109</f>
        <v>42</v>
      </c>
      <c r="O100" s="123">
        <f>M100/L100</f>
        <v>0</v>
      </c>
      <c r="P100" s="124">
        <f>F100/E100</f>
        <v>0</v>
      </c>
      <c r="Q100" s="166"/>
    </row>
    <row r="101" spans="1:22" ht="40.5" customHeight="1" outlineLevel="1" x14ac:dyDescent="0.25">
      <c r="A101" s="290">
        <v>30102</v>
      </c>
      <c r="B101" s="126" t="s">
        <v>2797</v>
      </c>
      <c r="C101" s="119" t="s">
        <v>5134</v>
      </c>
      <c r="D101" s="120"/>
      <c r="E101" s="120">
        <v>1</v>
      </c>
      <c r="F101" s="120">
        <v>0</v>
      </c>
      <c r="G101" s="120">
        <v>0</v>
      </c>
      <c r="H101" s="120">
        <v>0</v>
      </c>
      <c r="I101" s="120">
        <v>0</v>
      </c>
      <c r="J101" s="120">
        <v>0</v>
      </c>
      <c r="K101" s="120">
        <v>0</v>
      </c>
      <c r="L101" s="130">
        <f>etab_datagouv!AB234</f>
        <v>35</v>
      </c>
      <c r="M101" s="120">
        <v>0</v>
      </c>
      <c r="N101" s="130">
        <f>etab_datagouv!AB234</f>
        <v>35</v>
      </c>
      <c r="O101" s="123">
        <f>M101/L101</f>
        <v>0</v>
      </c>
      <c r="P101" s="124">
        <f>F101/E101</f>
        <v>0</v>
      </c>
      <c r="Q101" s="166"/>
    </row>
    <row r="102" spans="1:22" ht="42" customHeight="1" outlineLevel="1" x14ac:dyDescent="0.25">
      <c r="A102" s="290">
        <v>30103</v>
      </c>
      <c r="B102" s="117" t="s">
        <v>2798</v>
      </c>
      <c r="C102" s="106" t="s">
        <v>5134</v>
      </c>
      <c r="D102" s="128" t="s">
        <v>2703</v>
      </c>
      <c r="E102" s="108">
        <v>1</v>
      </c>
      <c r="F102" s="108">
        <f>G102+H102+I102+J102+K102</f>
        <v>1</v>
      </c>
      <c r="G102" s="108">
        <v>0</v>
      </c>
      <c r="H102" s="108">
        <v>1</v>
      </c>
      <c r="I102" s="108">
        <v>0</v>
      </c>
      <c r="J102" s="108">
        <v>0</v>
      </c>
      <c r="K102" s="108">
        <v>0</v>
      </c>
      <c r="L102" s="132">
        <f>etab_datagouv!AB110</f>
        <v>104</v>
      </c>
      <c r="M102" s="132">
        <f>etab_datagouv!AB110</f>
        <v>104</v>
      </c>
      <c r="N102" s="132">
        <f>etab_datagouv!AB110</f>
        <v>104</v>
      </c>
      <c r="O102" s="111">
        <f>M102/L102</f>
        <v>1</v>
      </c>
      <c r="P102" s="112">
        <f>F102/E102</f>
        <v>1</v>
      </c>
      <c r="Q102" s="166"/>
    </row>
    <row r="103" spans="1:22" ht="31.5" customHeight="1" outlineLevel="1" x14ac:dyDescent="0.25">
      <c r="A103" s="290">
        <v>30104</v>
      </c>
      <c r="B103" s="125" t="s">
        <v>2799</v>
      </c>
      <c r="C103" s="106" t="s">
        <v>5134</v>
      </c>
      <c r="D103" s="108" t="s">
        <v>2800</v>
      </c>
      <c r="E103" s="109">
        <v>1</v>
      </c>
      <c r="F103" s="108">
        <v>1</v>
      </c>
      <c r="G103" s="108">
        <v>0</v>
      </c>
      <c r="H103" s="108">
        <v>1</v>
      </c>
      <c r="I103" s="108">
        <v>0</v>
      </c>
      <c r="J103" s="108">
        <v>0</v>
      </c>
      <c r="K103" s="108">
        <v>0</v>
      </c>
      <c r="L103" s="132">
        <f>etab_datagouv!AB661</f>
        <v>66</v>
      </c>
      <c r="M103" s="132">
        <f>etab_datagouv!AB661</f>
        <v>66</v>
      </c>
      <c r="N103" s="132">
        <f>etab_datagouv!AB661</f>
        <v>66</v>
      </c>
      <c r="O103" s="111">
        <f>M103/L103</f>
        <v>1</v>
      </c>
      <c r="P103" s="112">
        <f>F103/E103</f>
        <v>1</v>
      </c>
      <c r="Q103" s="166"/>
    </row>
    <row r="104" spans="1:22" ht="33" customHeight="1" outlineLevel="1" x14ac:dyDescent="0.25">
      <c r="A104" s="290">
        <v>30105</v>
      </c>
      <c r="B104" s="100" t="s">
        <v>2801</v>
      </c>
      <c r="C104" s="101" t="s">
        <v>5139</v>
      </c>
      <c r="D104" s="102"/>
      <c r="E104" s="103">
        <v>0</v>
      </c>
      <c r="F104" s="103">
        <v>0</v>
      </c>
      <c r="G104" s="103">
        <v>0</v>
      </c>
      <c r="H104" s="103">
        <v>0</v>
      </c>
      <c r="I104" s="103">
        <v>0</v>
      </c>
      <c r="J104" s="103">
        <v>0</v>
      </c>
      <c r="K104" s="103">
        <v>0</v>
      </c>
      <c r="L104" s="103">
        <v>0</v>
      </c>
      <c r="M104" s="103">
        <v>0</v>
      </c>
      <c r="N104" s="103">
        <v>0</v>
      </c>
      <c r="O104" s="104">
        <v>0</v>
      </c>
      <c r="P104" s="104">
        <v>0</v>
      </c>
      <c r="Q104" s="166"/>
    </row>
    <row r="105" spans="1:22" ht="42" customHeight="1" outlineLevel="1" x14ac:dyDescent="0.25">
      <c r="A105" s="290">
        <v>30106</v>
      </c>
      <c r="B105" s="131" t="s">
        <v>2802</v>
      </c>
      <c r="C105" s="119" t="s">
        <v>5205</v>
      </c>
      <c r="D105" s="120"/>
      <c r="E105" s="121">
        <v>1</v>
      </c>
      <c r="F105" s="121">
        <v>0</v>
      </c>
      <c r="G105" s="121">
        <v>0</v>
      </c>
      <c r="H105" s="121">
        <v>0</v>
      </c>
      <c r="I105" s="121">
        <v>0</v>
      </c>
      <c r="J105" s="121">
        <v>0</v>
      </c>
      <c r="K105" s="121">
        <v>0</v>
      </c>
      <c r="L105" s="122">
        <f>etab_datagouv!AB235</f>
        <v>50</v>
      </c>
      <c r="M105" s="121">
        <v>0</v>
      </c>
      <c r="N105" s="122">
        <f>etab_datagouv!AB235</f>
        <v>50</v>
      </c>
      <c r="O105" s="123">
        <f>M105/L105</f>
        <v>0</v>
      </c>
      <c r="P105" s="124">
        <f>F105/E105</f>
        <v>0</v>
      </c>
      <c r="Q105" s="166"/>
    </row>
    <row r="106" spans="1:22" ht="42" customHeight="1" outlineLevel="1" x14ac:dyDescent="0.25">
      <c r="A106" s="290">
        <v>30107</v>
      </c>
      <c r="B106" s="118" t="s">
        <v>2803</v>
      </c>
      <c r="C106" s="119" t="s">
        <v>5134</v>
      </c>
      <c r="D106" s="120"/>
      <c r="E106" s="121">
        <v>1</v>
      </c>
      <c r="F106" s="121">
        <v>0</v>
      </c>
      <c r="G106" s="121">
        <v>0</v>
      </c>
      <c r="H106" s="121">
        <v>0</v>
      </c>
      <c r="I106" s="121">
        <v>0</v>
      </c>
      <c r="J106" s="121">
        <v>0</v>
      </c>
      <c r="K106" s="121">
        <v>0</v>
      </c>
      <c r="L106" s="122">
        <f>etab_datagouv!AB309</f>
        <v>73</v>
      </c>
      <c r="M106" s="121">
        <v>0</v>
      </c>
      <c r="N106" s="130">
        <f>etab_datagouv!AB309</f>
        <v>73</v>
      </c>
      <c r="O106" s="123">
        <f>M106/L106</f>
        <v>0</v>
      </c>
      <c r="P106" s="124">
        <f>F106/E106</f>
        <v>0</v>
      </c>
      <c r="Q106" s="166"/>
    </row>
    <row r="107" spans="1:22" ht="43.5" customHeight="1" outlineLevel="1" x14ac:dyDescent="0.25">
      <c r="A107" s="290">
        <v>30108</v>
      </c>
      <c r="B107" s="148" t="s">
        <v>2804</v>
      </c>
      <c r="C107" s="101" t="s">
        <v>5134</v>
      </c>
      <c r="D107" s="102"/>
      <c r="E107" s="103">
        <v>0</v>
      </c>
      <c r="F107" s="103">
        <v>0</v>
      </c>
      <c r="G107" s="103">
        <v>0</v>
      </c>
      <c r="H107" s="103">
        <v>0</v>
      </c>
      <c r="I107" s="103">
        <v>0</v>
      </c>
      <c r="J107" s="103">
        <v>0</v>
      </c>
      <c r="K107" s="103">
        <v>0</v>
      </c>
      <c r="L107" s="103">
        <v>0</v>
      </c>
      <c r="M107" s="103">
        <v>0</v>
      </c>
      <c r="N107" s="133">
        <v>0</v>
      </c>
      <c r="O107" s="104">
        <v>0</v>
      </c>
      <c r="P107" s="134">
        <v>0</v>
      </c>
      <c r="Q107" s="166"/>
      <c r="R107" s="13"/>
      <c r="S107" s="13"/>
    </row>
    <row r="108" spans="1:22" ht="42" customHeight="1" outlineLevel="1" x14ac:dyDescent="0.25">
      <c r="A108" s="290">
        <v>30109</v>
      </c>
      <c r="B108" s="118" t="s">
        <v>2805</v>
      </c>
      <c r="C108" s="119" t="s">
        <v>5134</v>
      </c>
      <c r="D108" s="120"/>
      <c r="E108" s="121">
        <v>1</v>
      </c>
      <c r="F108" s="121">
        <v>0</v>
      </c>
      <c r="G108" s="121">
        <v>0</v>
      </c>
      <c r="H108" s="121">
        <v>0</v>
      </c>
      <c r="I108" s="121">
        <v>0</v>
      </c>
      <c r="J108" s="121">
        <v>0</v>
      </c>
      <c r="K108" s="121">
        <v>0</v>
      </c>
      <c r="L108" s="122">
        <f>etab_datagouv!AB236</f>
        <v>17</v>
      </c>
      <c r="M108" s="121">
        <v>0</v>
      </c>
      <c r="N108" s="130">
        <f>etab_datagouv!AB236</f>
        <v>17</v>
      </c>
      <c r="O108" s="123">
        <f t="shared" ref="O108:O118" si="14">M108/L108</f>
        <v>0</v>
      </c>
      <c r="P108" s="124">
        <f t="shared" ref="P108:P118" si="15">F108/E108</f>
        <v>0</v>
      </c>
      <c r="Q108" s="166"/>
    </row>
    <row r="109" spans="1:22" ht="42" customHeight="1" outlineLevel="1" x14ac:dyDescent="0.25">
      <c r="A109" s="290">
        <v>30110</v>
      </c>
      <c r="B109" s="127" t="s">
        <v>2806</v>
      </c>
      <c r="C109" s="106" t="s">
        <v>5134</v>
      </c>
      <c r="D109" s="108"/>
      <c r="E109" s="109">
        <v>1</v>
      </c>
      <c r="F109" s="108">
        <f>G109+H109+I109+J109+K109</f>
        <v>1</v>
      </c>
      <c r="G109" s="109">
        <v>0</v>
      </c>
      <c r="H109" s="109">
        <v>0</v>
      </c>
      <c r="I109" s="109">
        <v>1</v>
      </c>
      <c r="J109" s="109">
        <v>0</v>
      </c>
      <c r="K109" s="109">
        <v>0</v>
      </c>
      <c r="L109" s="110">
        <f>etab_datagouv!AB237</f>
        <v>29</v>
      </c>
      <c r="M109" s="110">
        <f>etab_datagouv!AB237</f>
        <v>29</v>
      </c>
      <c r="N109" s="132">
        <f>etab_datagouv!AB237</f>
        <v>29</v>
      </c>
      <c r="O109" s="111">
        <f t="shared" si="14"/>
        <v>1</v>
      </c>
      <c r="P109" s="112">
        <f t="shared" si="15"/>
        <v>1</v>
      </c>
      <c r="Q109" s="166"/>
    </row>
    <row r="110" spans="1:22" ht="42" customHeight="1" outlineLevel="1" x14ac:dyDescent="0.25">
      <c r="A110" s="290">
        <v>30111</v>
      </c>
      <c r="B110" s="118" t="s">
        <v>2807</v>
      </c>
      <c r="C110" s="119" t="s">
        <v>5134</v>
      </c>
      <c r="D110" s="120"/>
      <c r="E110" s="121">
        <v>1</v>
      </c>
      <c r="F110" s="121">
        <v>0</v>
      </c>
      <c r="G110" s="121">
        <v>0</v>
      </c>
      <c r="H110" s="121">
        <v>0</v>
      </c>
      <c r="I110" s="121">
        <v>0</v>
      </c>
      <c r="J110" s="121">
        <v>0</v>
      </c>
      <c r="K110" s="121">
        <v>0</v>
      </c>
      <c r="L110" s="122">
        <f>etab_datagouv!AB592</f>
        <v>40</v>
      </c>
      <c r="M110" s="121">
        <v>0</v>
      </c>
      <c r="N110" s="130">
        <f>etab_datagouv!AB592</f>
        <v>40</v>
      </c>
      <c r="O110" s="123">
        <f t="shared" si="14"/>
        <v>0</v>
      </c>
      <c r="P110" s="124">
        <f t="shared" si="15"/>
        <v>0</v>
      </c>
      <c r="Q110" s="166"/>
    </row>
    <row r="111" spans="1:22" ht="39.75" customHeight="1" outlineLevel="1" x14ac:dyDescent="0.25">
      <c r="A111" s="290">
        <v>30112</v>
      </c>
      <c r="B111" s="126" t="s">
        <v>2808</v>
      </c>
      <c r="C111" s="119" t="s">
        <v>5134</v>
      </c>
      <c r="D111" s="120"/>
      <c r="E111" s="121">
        <v>2</v>
      </c>
      <c r="F111" s="121">
        <v>0</v>
      </c>
      <c r="G111" s="121">
        <v>0</v>
      </c>
      <c r="H111" s="121">
        <v>0</v>
      </c>
      <c r="I111" s="121">
        <v>0</v>
      </c>
      <c r="J111" s="121">
        <v>0</v>
      </c>
      <c r="K111" s="121">
        <v>0</v>
      </c>
      <c r="L111" s="122">
        <f>etab_datagouv!AB238+etab_datagouv!AB486</f>
        <v>194</v>
      </c>
      <c r="M111" s="121">
        <v>0</v>
      </c>
      <c r="N111" s="130">
        <f>etab_datagouv!AB238+etab_datagouv!AB486</f>
        <v>194</v>
      </c>
      <c r="O111" s="123">
        <f t="shared" si="14"/>
        <v>0</v>
      </c>
      <c r="P111" s="124">
        <f t="shared" si="15"/>
        <v>0</v>
      </c>
      <c r="Q111" s="166"/>
    </row>
    <row r="112" spans="1:22" ht="42" customHeight="1" outlineLevel="1" x14ac:dyDescent="0.25">
      <c r="A112" s="290">
        <v>30113</v>
      </c>
      <c r="B112" s="125" t="s">
        <v>2809</v>
      </c>
      <c r="C112" s="106" t="s">
        <v>5198</v>
      </c>
      <c r="D112" s="108"/>
      <c r="E112" s="109">
        <v>1</v>
      </c>
      <c r="F112" s="108">
        <f>G112+H112+I112+J112+K112</f>
        <v>1</v>
      </c>
      <c r="G112" s="109">
        <v>0</v>
      </c>
      <c r="H112" s="109">
        <v>0</v>
      </c>
      <c r="I112" s="109">
        <v>0</v>
      </c>
      <c r="J112" s="109">
        <v>1</v>
      </c>
      <c r="K112" s="109">
        <v>0</v>
      </c>
      <c r="L112" s="110">
        <f>etab_datagouv!AB336</f>
        <v>14</v>
      </c>
      <c r="M112" s="110">
        <f>etab_datagouv!AB336</f>
        <v>14</v>
      </c>
      <c r="N112" s="132">
        <f>etab_datagouv!AB336</f>
        <v>14</v>
      </c>
      <c r="O112" s="111">
        <f t="shared" si="14"/>
        <v>1</v>
      </c>
      <c r="P112" s="112">
        <f t="shared" si="15"/>
        <v>1</v>
      </c>
      <c r="Q112" s="166"/>
    </row>
    <row r="113" spans="1:22" ht="42" customHeight="1" outlineLevel="1" x14ac:dyDescent="0.25">
      <c r="A113" s="290">
        <v>30114</v>
      </c>
      <c r="B113" s="131" t="s">
        <v>2810</v>
      </c>
      <c r="C113" s="119" t="s">
        <v>5205</v>
      </c>
      <c r="D113" s="120"/>
      <c r="E113" s="121">
        <v>1</v>
      </c>
      <c r="F113" s="121">
        <v>0</v>
      </c>
      <c r="G113" s="121">
        <v>0</v>
      </c>
      <c r="H113" s="121">
        <v>0</v>
      </c>
      <c r="I113" s="121">
        <v>0</v>
      </c>
      <c r="J113" s="121">
        <v>0</v>
      </c>
      <c r="K113" s="121">
        <v>0</v>
      </c>
      <c r="L113" s="122">
        <f>etab_datagouv!AB239</f>
        <v>61</v>
      </c>
      <c r="M113" s="121">
        <v>0</v>
      </c>
      <c r="N113" s="130">
        <f>etab_datagouv!AB239</f>
        <v>61</v>
      </c>
      <c r="O113" s="123">
        <f t="shared" si="14"/>
        <v>0</v>
      </c>
      <c r="P113" s="124">
        <f t="shared" si="15"/>
        <v>0</v>
      </c>
      <c r="Q113" s="166"/>
    </row>
    <row r="114" spans="1:22" ht="42" customHeight="1" outlineLevel="1" x14ac:dyDescent="0.25">
      <c r="A114" s="290">
        <v>30115</v>
      </c>
      <c r="B114" s="118" t="s">
        <v>2811</v>
      </c>
      <c r="C114" s="119" t="s">
        <v>5198</v>
      </c>
      <c r="D114" s="120"/>
      <c r="E114" s="121">
        <v>1</v>
      </c>
      <c r="F114" s="121">
        <v>0</v>
      </c>
      <c r="G114" s="121">
        <v>0</v>
      </c>
      <c r="H114" s="121">
        <v>0</v>
      </c>
      <c r="I114" s="121">
        <v>0</v>
      </c>
      <c r="J114" s="121">
        <v>0</v>
      </c>
      <c r="K114" s="121">
        <v>0</v>
      </c>
      <c r="L114" s="122">
        <f>etab_datagouv!AB318</f>
        <v>20</v>
      </c>
      <c r="M114" s="121">
        <v>0</v>
      </c>
      <c r="N114" s="130">
        <f>etab_datagouv!AB318</f>
        <v>20</v>
      </c>
      <c r="O114" s="123">
        <f t="shared" si="14"/>
        <v>0</v>
      </c>
      <c r="P114" s="124">
        <f t="shared" si="15"/>
        <v>0</v>
      </c>
      <c r="Q114" s="166"/>
    </row>
    <row r="115" spans="1:22" ht="42" customHeight="1" outlineLevel="1" x14ac:dyDescent="0.25">
      <c r="A115" s="290">
        <v>30116</v>
      </c>
      <c r="B115" s="126" t="s">
        <v>2812</v>
      </c>
      <c r="C115" s="119" t="s">
        <v>5134</v>
      </c>
      <c r="D115" s="120"/>
      <c r="E115" s="121">
        <v>1</v>
      </c>
      <c r="F115" s="121">
        <v>0</v>
      </c>
      <c r="G115" s="121">
        <v>0</v>
      </c>
      <c r="H115" s="121">
        <v>0</v>
      </c>
      <c r="I115" s="121">
        <v>0</v>
      </c>
      <c r="J115" s="121">
        <v>0</v>
      </c>
      <c r="K115" s="121">
        <v>0</v>
      </c>
      <c r="L115" s="122">
        <f>etab_datagouv!AB69</f>
        <v>86</v>
      </c>
      <c r="M115" s="121">
        <v>0</v>
      </c>
      <c r="N115" s="130">
        <f>etab_datagouv!AB69</f>
        <v>86</v>
      </c>
      <c r="O115" s="123">
        <f t="shared" si="14"/>
        <v>0</v>
      </c>
      <c r="P115" s="124">
        <f t="shared" si="15"/>
        <v>0</v>
      </c>
      <c r="Q115" s="166"/>
    </row>
    <row r="116" spans="1:22" ht="42" customHeight="1" outlineLevel="1" x14ac:dyDescent="0.25">
      <c r="A116" s="290">
        <v>30117</v>
      </c>
      <c r="B116" s="125" t="s">
        <v>2813</v>
      </c>
      <c r="C116" s="106" t="s">
        <v>5137</v>
      </c>
      <c r="D116" s="108"/>
      <c r="E116" s="109">
        <v>2</v>
      </c>
      <c r="F116" s="108">
        <f>G116+H116+I116+J116+K116</f>
        <v>2</v>
      </c>
      <c r="G116" s="108">
        <v>0</v>
      </c>
      <c r="H116" s="108">
        <v>2</v>
      </c>
      <c r="I116" s="108">
        <v>0</v>
      </c>
      <c r="J116" s="108">
        <v>0</v>
      </c>
      <c r="K116" s="108">
        <v>0</v>
      </c>
      <c r="L116" s="132">
        <f>etab_datagouv!AB240+etab_datagouv!AB709</f>
        <v>226</v>
      </c>
      <c r="M116" s="132">
        <f>etab_datagouv!AB240+etab_datagouv!AB709</f>
        <v>226</v>
      </c>
      <c r="N116" s="132">
        <f>etab_datagouv!AB240+etab_datagouv!AB709</f>
        <v>226</v>
      </c>
      <c r="O116" s="111">
        <f t="shared" si="14"/>
        <v>1</v>
      </c>
      <c r="P116" s="112">
        <f t="shared" si="15"/>
        <v>1</v>
      </c>
      <c r="Q116" s="166"/>
    </row>
    <row r="117" spans="1:22" ht="42" customHeight="1" outlineLevel="1" x14ac:dyDescent="0.25">
      <c r="A117" s="290">
        <v>30119</v>
      </c>
      <c r="B117" s="131" t="s">
        <v>2814</v>
      </c>
      <c r="C117" s="119" t="s">
        <v>5205</v>
      </c>
      <c r="D117" s="120"/>
      <c r="E117" s="121">
        <v>1</v>
      </c>
      <c r="F117" s="121">
        <v>0</v>
      </c>
      <c r="G117" s="121">
        <v>0</v>
      </c>
      <c r="H117" s="121">
        <v>0</v>
      </c>
      <c r="I117" s="121">
        <v>0</v>
      </c>
      <c r="J117" s="121">
        <v>0</v>
      </c>
      <c r="K117" s="121">
        <v>0</v>
      </c>
      <c r="L117" s="122">
        <f>etab_datagouv!AB644</f>
        <v>23</v>
      </c>
      <c r="M117" s="121">
        <v>0</v>
      </c>
      <c r="N117" s="130">
        <f>etab_datagouv!AB644</f>
        <v>23</v>
      </c>
      <c r="O117" s="123">
        <f t="shared" si="14"/>
        <v>0</v>
      </c>
      <c r="P117" s="124">
        <f t="shared" si="15"/>
        <v>0</v>
      </c>
      <c r="Q117" s="166"/>
    </row>
    <row r="118" spans="1:22" ht="50.25" customHeight="1" outlineLevel="1" x14ac:dyDescent="0.25">
      <c r="A118" s="290">
        <v>30120</v>
      </c>
      <c r="B118" s="129" t="s">
        <v>2815</v>
      </c>
      <c r="C118" s="119" t="s">
        <v>5198</v>
      </c>
      <c r="D118" s="120"/>
      <c r="E118" s="121">
        <v>1</v>
      </c>
      <c r="F118" s="121">
        <v>0</v>
      </c>
      <c r="G118" s="121">
        <v>0</v>
      </c>
      <c r="H118" s="121">
        <v>0</v>
      </c>
      <c r="I118" s="121">
        <v>0</v>
      </c>
      <c r="J118" s="121">
        <v>0</v>
      </c>
      <c r="K118" s="121">
        <v>0</v>
      </c>
      <c r="L118" s="122">
        <f>etab_datagouv!AB452</f>
        <v>60</v>
      </c>
      <c r="M118" s="121">
        <v>0</v>
      </c>
      <c r="N118" s="130">
        <f>etab_datagouv!AB452</f>
        <v>60</v>
      </c>
      <c r="O118" s="123">
        <f t="shared" si="14"/>
        <v>0</v>
      </c>
      <c r="P118" s="124">
        <f t="shared" si="15"/>
        <v>0</v>
      </c>
      <c r="Q118" s="166"/>
    </row>
    <row r="119" spans="1:22" ht="42" customHeight="1" outlineLevel="1" x14ac:dyDescent="0.25">
      <c r="A119" s="290">
        <v>30121</v>
      </c>
      <c r="B119" s="135" t="s">
        <v>2816</v>
      </c>
      <c r="C119" s="101" t="s">
        <v>5205</v>
      </c>
      <c r="D119" s="102"/>
      <c r="E119" s="103">
        <v>0</v>
      </c>
      <c r="F119" s="103">
        <v>0</v>
      </c>
      <c r="G119" s="103">
        <v>0</v>
      </c>
      <c r="H119" s="103">
        <v>0</v>
      </c>
      <c r="I119" s="103">
        <v>0</v>
      </c>
      <c r="J119" s="103">
        <v>0</v>
      </c>
      <c r="K119" s="103">
        <v>0</v>
      </c>
      <c r="L119" s="103">
        <v>0</v>
      </c>
      <c r="M119" s="103">
        <v>0</v>
      </c>
      <c r="N119" s="103">
        <v>0</v>
      </c>
      <c r="O119" s="104">
        <v>0</v>
      </c>
      <c r="P119" s="104">
        <v>0</v>
      </c>
      <c r="Q119" s="166"/>
    </row>
    <row r="120" spans="1:22" ht="42" customHeight="1" outlineLevel="1" x14ac:dyDescent="0.25">
      <c r="A120" s="290">
        <v>30122</v>
      </c>
      <c r="B120" s="126" t="s">
        <v>2817</v>
      </c>
      <c r="C120" s="119" t="s">
        <v>5134</v>
      </c>
      <c r="D120" s="120"/>
      <c r="E120" s="121">
        <v>1</v>
      </c>
      <c r="F120" s="121">
        <v>0</v>
      </c>
      <c r="G120" s="121">
        <v>0</v>
      </c>
      <c r="H120" s="121">
        <v>0</v>
      </c>
      <c r="I120" s="121">
        <v>0</v>
      </c>
      <c r="J120" s="121">
        <v>0</v>
      </c>
      <c r="K120" s="121">
        <v>0</v>
      </c>
      <c r="L120" s="122">
        <f>etab_datagouv!AB111</f>
        <v>76</v>
      </c>
      <c r="M120" s="121">
        <v>0</v>
      </c>
      <c r="N120" s="130">
        <f>etab_datagouv!AB111</f>
        <v>76</v>
      </c>
      <c r="O120" s="123">
        <f t="shared" ref="O120:O134" si="16">M120/L120</f>
        <v>0</v>
      </c>
      <c r="P120" s="124">
        <f t="shared" ref="P120:P134" si="17">F120/E120</f>
        <v>0</v>
      </c>
      <c r="Q120" s="166"/>
    </row>
    <row r="121" spans="1:22" ht="42" customHeight="1" outlineLevel="1" x14ac:dyDescent="0.25">
      <c r="A121" s="290">
        <v>30123</v>
      </c>
      <c r="B121" s="129" t="s">
        <v>2818</v>
      </c>
      <c r="C121" s="119" t="s">
        <v>5207</v>
      </c>
      <c r="D121" s="120" t="s">
        <v>2690</v>
      </c>
      <c r="E121" s="120">
        <v>4</v>
      </c>
      <c r="F121" s="120">
        <v>0</v>
      </c>
      <c r="G121" s="120">
        <v>0</v>
      </c>
      <c r="H121" s="120">
        <v>0</v>
      </c>
      <c r="I121" s="120">
        <v>0</v>
      </c>
      <c r="J121" s="120">
        <v>0</v>
      </c>
      <c r="K121" s="120">
        <v>0</v>
      </c>
      <c r="L121" s="130">
        <f>etab_datagouv!AB241+etab_datagouv!AB306+etab_datagouv!AB493+etab_datagouv!AB721</f>
        <v>1199</v>
      </c>
      <c r="M121" s="120">
        <v>0</v>
      </c>
      <c r="N121" s="130">
        <f>etab_datagouv!AB241+etab_datagouv!AB306+etab_datagouv!AB493+etab_datagouv!AB721</f>
        <v>1199</v>
      </c>
      <c r="O121" s="136">
        <f t="shared" si="16"/>
        <v>0</v>
      </c>
      <c r="P121" s="137">
        <f t="shared" si="17"/>
        <v>0</v>
      </c>
      <c r="Q121" s="166"/>
    </row>
    <row r="122" spans="1:22" ht="42" customHeight="1" outlineLevel="1" x14ac:dyDescent="0.25">
      <c r="A122" s="290">
        <v>30124</v>
      </c>
      <c r="B122" s="118" t="s">
        <v>2819</v>
      </c>
      <c r="C122" s="119" t="s">
        <v>5199</v>
      </c>
      <c r="D122" s="120" t="s">
        <v>2722</v>
      </c>
      <c r="E122" s="121">
        <v>1</v>
      </c>
      <c r="F122" s="121">
        <v>0</v>
      </c>
      <c r="G122" s="121">
        <v>0</v>
      </c>
      <c r="H122" s="121">
        <v>0</v>
      </c>
      <c r="I122" s="121">
        <v>0</v>
      </c>
      <c r="J122" s="121">
        <v>0</v>
      </c>
      <c r="K122" s="121">
        <v>0</v>
      </c>
      <c r="L122" s="122">
        <f>etab_datagouv!AB112</f>
        <v>23</v>
      </c>
      <c r="M122" s="121">
        <v>0</v>
      </c>
      <c r="N122" s="130">
        <f>etab_datagouv!AB112</f>
        <v>23</v>
      </c>
      <c r="O122" s="123">
        <f t="shared" si="16"/>
        <v>0</v>
      </c>
      <c r="P122" s="124">
        <f t="shared" si="17"/>
        <v>0</v>
      </c>
      <c r="Q122" s="166"/>
    </row>
    <row r="123" spans="1:22" ht="42" customHeight="1" outlineLevel="1" x14ac:dyDescent="0.25">
      <c r="A123" s="290">
        <v>30125</v>
      </c>
      <c r="B123" s="118" t="s">
        <v>2820</v>
      </c>
      <c r="C123" s="119" t="s">
        <v>5135</v>
      </c>
      <c r="D123" s="120"/>
      <c r="E123" s="121">
        <v>2</v>
      </c>
      <c r="F123" s="120">
        <v>0</v>
      </c>
      <c r="G123" s="120">
        <v>0</v>
      </c>
      <c r="H123" s="120">
        <v>0</v>
      </c>
      <c r="I123" s="120">
        <v>0</v>
      </c>
      <c r="J123" s="120">
        <v>0</v>
      </c>
      <c r="K123" s="120">
        <v>0</v>
      </c>
      <c r="L123" s="130">
        <f>etab_datagouv!AB375+etab_datagouv!AB758</f>
        <v>614</v>
      </c>
      <c r="M123" s="120">
        <v>0</v>
      </c>
      <c r="N123" s="130">
        <f>etab_datagouv!AB375+etab_datagouv!AB758</f>
        <v>614</v>
      </c>
      <c r="O123" s="123">
        <f t="shared" si="16"/>
        <v>0</v>
      </c>
      <c r="P123" s="124">
        <f t="shared" si="17"/>
        <v>0</v>
      </c>
      <c r="Q123" s="166"/>
    </row>
    <row r="124" spans="1:22" ht="42" customHeight="1" outlineLevel="1" x14ac:dyDescent="0.25">
      <c r="A124" s="290">
        <v>30126</v>
      </c>
      <c r="B124" s="118" t="s">
        <v>2821</v>
      </c>
      <c r="C124" s="119" t="s">
        <v>5134</v>
      </c>
      <c r="D124" s="120"/>
      <c r="E124" s="121">
        <v>1</v>
      </c>
      <c r="F124" s="121">
        <v>0</v>
      </c>
      <c r="G124" s="121">
        <v>0</v>
      </c>
      <c r="H124" s="121">
        <v>0</v>
      </c>
      <c r="I124" s="121">
        <v>0</v>
      </c>
      <c r="J124" s="121">
        <v>0</v>
      </c>
      <c r="K124" s="121">
        <v>0</v>
      </c>
      <c r="L124" s="122">
        <f>etab_datagouv!AB595</f>
        <v>51</v>
      </c>
      <c r="M124" s="121">
        <v>0</v>
      </c>
      <c r="N124" s="130">
        <f>etab_datagouv!AB595</f>
        <v>51</v>
      </c>
      <c r="O124" s="123">
        <f t="shared" si="16"/>
        <v>0</v>
      </c>
      <c r="P124" s="124">
        <f t="shared" si="17"/>
        <v>0</v>
      </c>
      <c r="Q124" s="166"/>
    </row>
    <row r="125" spans="1:22" ht="32.25" customHeight="1" outlineLevel="1" x14ac:dyDescent="0.25">
      <c r="A125" s="290">
        <v>30127</v>
      </c>
      <c r="B125" s="118" t="s">
        <v>2822</v>
      </c>
      <c r="C125" s="119" t="s">
        <v>5198</v>
      </c>
      <c r="D125" s="120"/>
      <c r="E125" s="121">
        <v>1</v>
      </c>
      <c r="F125" s="121">
        <v>0</v>
      </c>
      <c r="G125" s="121">
        <v>0</v>
      </c>
      <c r="H125" s="121">
        <v>0</v>
      </c>
      <c r="I125" s="121">
        <v>0</v>
      </c>
      <c r="J125" s="121">
        <v>0</v>
      </c>
      <c r="K125" s="121">
        <v>0</v>
      </c>
      <c r="L125" s="122">
        <f>etab_datagouv!AB113</f>
        <v>94</v>
      </c>
      <c r="M125" s="121">
        <v>0</v>
      </c>
      <c r="N125" s="130">
        <f>etab_datagouv!AB113</f>
        <v>94</v>
      </c>
      <c r="O125" s="123">
        <f t="shared" si="16"/>
        <v>0</v>
      </c>
      <c r="P125" s="124">
        <f t="shared" si="17"/>
        <v>0</v>
      </c>
      <c r="Q125" s="166"/>
      <c r="R125" s="13"/>
      <c r="S125" s="13"/>
      <c r="T125" s="13"/>
      <c r="V125" s="15"/>
    </row>
    <row r="126" spans="1:22" ht="30" customHeight="1" outlineLevel="1" x14ac:dyDescent="0.25">
      <c r="A126" s="290">
        <v>30128</v>
      </c>
      <c r="B126" s="125" t="s">
        <v>2823</v>
      </c>
      <c r="C126" s="106" t="s">
        <v>5135</v>
      </c>
      <c r="D126" s="108" t="s">
        <v>2824</v>
      </c>
      <c r="E126" s="109">
        <v>3</v>
      </c>
      <c r="F126" s="108">
        <f>G126+H126+I126+J126+K126</f>
        <v>2</v>
      </c>
      <c r="G126" s="108">
        <v>0</v>
      </c>
      <c r="H126" s="108">
        <v>0</v>
      </c>
      <c r="I126" s="108">
        <v>2</v>
      </c>
      <c r="J126" s="108">
        <v>0</v>
      </c>
      <c r="K126" s="108">
        <v>0</v>
      </c>
      <c r="L126" s="132">
        <f>etab_datagouv!AB78+etab_datagouv!AB281+etab_datagouv!AB165</f>
        <v>403</v>
      </c>
      <c r="M126" s="132">
        <f>etab_datagouv!AB78+etab_datagouv!AB281</f>
        <v>276</v>
      </c>
      <c r="N126" s="132">
        <f>etab_datagouv!AB78+etab_datagouv!AB281+etab_datagouv!AB165</f>
        <v>403</v>
      </c>
      <c r="O126" s="111">
        <f t="shared" si="16"/>
        <v>0.68486352357320102</v>
      </c>
      <c r="P126" s="112">
        <f t="shared" si="17"/>
        <v>0.66666666666666663</v>
      </c>
      <c r="Q126" s="166"/>
    </row>
    <row r="127" spans="1:22" ht="30" customHeight="1" outlineLevel="1" x14ac:dyDescent="0.25">
      <c r="A127" s="290">
        <v>30129</v>
      </c>
      <c r="B127" s="126" t="s">
        <v>2825</v>
      </c>
      <c r="C127" s="119" t="s">
        <v>5134</v>
      </c>
      <c r="D127" s="161"/>
      <c r="E127" s="121">
        <v>1</v>
      </c>
      <c r="F127" s="121">
        <v>0</v>
      </c>
      <c r="G127" s="121">
        <v>0</v>
      </c>
      <c r="H127" s="121">
        <v>0</v>
      </c>
      <c r="I127" s="121">
        <v>0</v>
      </c>
      <c r="J127" s="121">
        <v>0</v>
      </c>
      <c r="K127" s="121">
        <v>0</v>
      </c>
      <c r="L127" s="122">
        <f>etab_datagouv!AB376</f>
        <v>22</v>
      </c>
      <c r="M127" s="121">
        <v>0</v>
      </c>
      <c r="N127" s="130">
        <f>etab_datagouv!AB376</f>
        <v>22</v>
      </c>
      <c r="O127" s="123">
        <f t="shared" si="16"/>
        <v>0</v>
      </c>
      <c r="P127" s="124">
        <f t="shared" si="17"/>
        <v>0</v>
      </c>
      <c r="Q127" s="166"/>
      <c r="V127" s="11"/>
    </row>
    <row r="128" spans="1:22" ht="25.5" customHeight="1" outlineLevel="1" x14ac:dyDescent="0.25">
      <c r="A128" s="290">
        <v>30130</v>
      </c>
      <c r="B128" s="118" t="s">
        <v>2826</v>
      </c>
      <c r="C128" s="119" t="s">
        <v>5198</v>
      </c>
      <c r="D128" s="120"/>
      <c r="E128" s="121">
        <v>3</v>
      </c>
      <c r="F128" s="121">
        <v>0</v>
      </c>
      <c r="G128" s="121">
        <v>0</v>
      </c>
      <c r="H128" s="121">
        <v>0</v>
      </c>
      <c r="I128" s="121">
        <v>0</v>
      </c>
      <c r="J128" s="121">
        <v>0</v>
      </c>
      <c r="K128" s="121">
        <v>0</v>
      </c>
      <c r="L128" s="122">
        <f>etab_datagouv!AB70+etab_datagouv!AB710+etab_datagouv!AB507</f>
        <v>130</v>
      </c>
      <c r="M128" s="121">
        <v>0</v>
      </c>
      <c r="N128" s="130">
        <f>etab_datagouv!AB70+etab_datagouv!AB507+etab_datagouv!AB710</f>
        <v>130</v>
      </c>
      <c r="O128" s="123">
        <f t="shared" si="16"/>
        <v>0</v>
      </c>
      <c r="P128" s="124">
        <f t="shared" si="17"/>
        <v>0</v>
      </c>
      <c r="Q128" s="166"/>
    </row>
    <row r="129" spans="1:21" ht="33.75" customHeight="1" outlineLevel="1" x14ac:dyDescent="0.25">
      <c r="A129" s="290">
        <v>30131</v>
      </c>
      <c r="B129" s="125" t="s">
        <v>2827</v>
      </c>
      <c r="C129" s="106" t="s">
        <v>5198</v>
      </c>
      <c r="D129" s="108"/>
      <c r="E129" s="109">
        <v>1</v>
      </c>
      <c r="F129" s="108">
        <f t="shared" ref="F129:F131" si="18">G129+H129+I129+J129+K129</f>
        <v>1</v>
      </c>
      <c r="G129" s="109">
        <v>0</v>
      </c>
      <c r="H129" s="109">
        <v>1</v>
      </c>
      <c r="I129" s="109">
        <v>0</v>
      </c>
      <c r="J129" s="109">
        <v>0</v>
      </c>
      <c r="K129" s="109">
        <v>0</v>
      </c>
      <c r="L129" s="110">
        <f>etab_datagouv!AB245</f>
        <v>69</v>
      </c>
      <c r="M129" s="110">
        <f>etab_datagouv!AB245</f>
        <v>69</v>
      </c>
      <c r="N129" s="132">
        <f>etab_datagouv!AB245</f>
        <v>69</v>
      </c>
      <c r="O129" s="111">
        <f t="shared" si="16"/>
        <v>1</v>
      </c>
      <c r="P129" s="112">
        <f t="shared" si="17"/>
        <v>1</v>
      </c>
      <c r="Q129" s="166"/>
    </row>
    <row r="130" spans="1:21" ht="42" customHeight="1" outlineLevel="1" x14ac:dyDescent="0.25">
      <c r="A130" s="290">
        <v>30132</v>
      </c>
      <c r="B130" s="125" t="s">
        <v>2828</v>
      </c>
      <c r="C130" s="106" t="s">
        <v>5134</v>
      </c>
      <c r="D130" s="108"/>
      <c r="E130" s="109">
        <v>8</v>
      </c>
      <c r="F130" s="108">
        <f t="shared" si="18"/>
        <v>3</v>
      </c>
      <c r="G130" s="108">
        <v>0</v>
      </c>
      <c r="H130" s="108">
        <v>1</v>
      </c>
      <c r="I130" s="108">
        <v>0</v>
      </c>
      <c r="J130" s="108">
        <v>2</v>
      </c>
      <c r="K130" s="108">
        <v>0</v>
      </c>
      <c r="L130" s="132">
        <f>etab_datagouv!AB95+etab_datagouv!AB114+etab_datagouv!AB154+etab_datagouv!AB173+etab_datagouv!AB246+etab_datagouv!AB516+etab_datagouv!AB596+etab_datagouv!AB606</f>
        <v>1258</v>
      </c>
      <c r="M130" s="132">
        <f>etab_datagouv!AB95+etab_datagouv!AB246+etab_datagouv!AB606</f>
        <v>206</v>
      </c>
      <c r="N130" s="132">
        <f>etab_datagouv!AB95+etab_datagouv!AB114+etab_datagouv!AB154+etab_datagouv!AB173+etab_datagouv!AB246+etab_datagouv!AB516+etab_datagouv!AB596+etab_datagouv!AB606</f>
        <v>1258</v>
      </c>
      <c r="O130" s="111">
        <f t="shared" si="16"/>
        <v>0.16375198728139906</v>
      </c>
      <c r="P130" s="112">
        <f t="shared" si="17"/>
        <v>0.375</v>
      </c>
      <c r="Q130" s="166"/>
    </row>
    <row r="131" spans="1:21" ht="38.25" customHeight="1" outlineLevel="1" x14ac:dyDescent="0.25">
      <c r="A131" s="291">
        <v>30133</v>
      </c>
      <c r="B131" s="157" t="s">
        <v>2829</v>
      </c>
      <c r="C131" s="178" t="s">
        <v>5210</v>
      </c>
      <c r="D131" s="158" t="s">
        <v>2830</v>
      </c>
      <c r="E131" s="179">
        <v>5</v>
      </c>
      <c r="F131" s="158">
        <f t="shared" si="18"/>
        <v>5</v>
      </c>
      <c r="G131" s="158">
        <v>0</v>
      </c>
      <c r="H131" s="158">
        <v>4</v>
      </c>
      <c r="I131" s="158">
        <v>0</v>
      </c>
      <c r="J131" s="158">
        <v>1</v>
      </c>
      <c r="K131" s="158">
        <v>0</v>
      </c>
      <c r="L131" s="231">
        <f>etab_datagouv!AB28+etab_datagouv!AB181+etab_datagouv!AB481+etab_datagouv!AB668+etab_datagouv!AB482</f>
        <v>1027</v>
      </c>
      <c r="M131" s="231">
        <f>etab_datagouv!AB28+etab_datagouv!AB181+etab_datagouv!AB481+etab_datagouv!AB668+etab_datagouv!AB482</f>
        <v>1027</v>
      </c>
      <c r="N131" s="231">
        <f>etab_datagouv!AB28+etab_datagouv!AB181+etab_datagouv!AB481+etab_datagouv!AB668+etab_datagouv!AB482</f>
        <v>1027</v>
      </c>
      <c r="O131" s="180">
        <f t="shared" si="16"/>
        <v>1</v>
      </c>
      <c r="P131" s="112">
        <f t="shared" si="17"/>
        <v>1</v>
      </c>
      <c r="Q131" s="166"/>
    </row>
    <row r="132" spans="1:21" ht="35.25" customHeight="1" outlineLevel="1" x14ac:dyDescent="0.25">
      <c r="A132" s="290">
        <v>30134</v>
      </c>
      <c r="B132" s="118" t="s">
        <v>2831</v>
      </c>
      <c r="C132" s="119" t="s">
        <v>5199</v>
      </c>
      <c r="D132" s="120" t="s">
        <v>2722</v>
      </c>
      <c r="E132" s="121">
        <v>1</v>
      </c>
      <c r="F132" s="120">
        <v>0</v>
      </c>
      <c r="G132" s="120">
        <v>0</v>
      </c>
      <c r="H132" s="120">
        <v>0</v>
      </c>
      <c r="I132" s="120">
        <v>0</v>
      </c>
      <c r="J132" s="120">
        <v>0</v>
      </c>
      <c r="K132" s="120">
        <v>0</v>
      </c>
      <c r="L132" s="130">
        <f>etab_datagouv!AB737</f>
        <v>16</v>
      </c>
      <c r="M132" s="120">
        <v>0</v>
      </c>
      <c r="N132" s="130">
        <f>etab_datagouv!AB737</f>
        <v>16</v>
      </c>
      <c r="O132" s="123">
        <f t="shared" si="16"/>
        <v>0</v>
      </c>
      <c r="P132" s="124">
        <f t="shared" si="17"/>
        <v>0</v>
      </c>
      <c r="Q132" s="166"/>
    </row>
    <row r="133" spans="1:21" ht="42" customHeight="1" outlineLevel="1" x14ac:dyDescent="0.25">
      <c r="A133" s="290">
        <v>30135</v>
      </c>
      <c r="B133" s="118" t="s">
        <v>2832</v>
      </c>
      <c r="C133" s="119" t="s">
        <v>5135</v>
      </c>
      <c r="D133" s="120" t="s">
        <v>4991</v>
      </c>
      <c r="E133" s="121">
        <v>3</v>
      </c>
      <c r="F133" s="120">
        <v>0</v>
      </c>
      <c r="G133" s="120">
        <v>0</v>
      </c>
      <c r="H133" s="120">
        <v>0</v>
      </c>
      <c r="I133" s="120">
        <v>0</v>
      </c>
      <c r="J133" s="120">
        <v>0</v>
      </c>
      <c r="K133" s="120">
        <v>0</v>
      </c>
      <c r="L133" s="130">
        <f>etab_datagouv!AB73+etab_datagouv!AB115+etab_datagouv!AB116</f>
        <v>321</v>
      </c>
      <c r="M133" s="120">
        <v>0</v>
      </c>
      <c r="N133" s="130">
        <f>etab_datagouv!AB73+etab_datagouv!AB115+etab_datagouv!AB116</f>
        <v>321</v>
      </c>
      <c r="O133" s="123">
        <f t="shared" si="16"/>
        <v>0</v>
      </c>
      <c r="P133" s="124">
        <f t="shared" si="17"/>
        <v>0</v>
      </c>
      <c r="Q133" s="166"/>
    </row>
    <row r="134" spans="1:21" ht="33.75" customHeight="1" outlineLevel="1" x14ac:dyDescent="0.25">
      <c r="A134" s="290">
        <v>30136</v>
      </c>
      <c r="B134" s="131" t="s">
        <v>2833</v>
      </c>
      <c r="C134" s="119" t="s">
        <v>5205</v>
      </c>
      <c r="D134" s="120"/>
      <c r="E134" s="121">
        <v>1</v>
      </c>
      <c r="F134" s="120">
        <v>0</v>
      </c>
      <c r="G134" s="120">
        <v>0</v>
      </c>
      <c r="H134" s="120">
        <v>0</v>
      </c>
      <c r="I134" s="120">
        <v>0</v>
      </c>
      <c r="J134" s="120">
        <v>0</v>
      </c>
      <c r="K134" s="120">
        <v>0</v>
      </c>
      <c r="L134" s="130">
        <f>etab_datagouv!AB117</f>
        <v>75</v>
      </c>
      <c r="M134" s="120">
        <v>0</v>
      </c>
      <c r="N134" s="130">
        <f>etab_datagouv!AB117</f>
        <v>75</v>
      </c>
      <c r="O134" s="123">
        <f t="shared" si="16"/>
        <v>0</v>
      </c>
      <c r="P134" s="124">
        <f t="shared" si="17"/>
        <v>0</v>
      </c>
      <c r="Q134" s="166"/>
    </row>
    <row r="135" spans="1:21" ht="33" customHeight="1" outlineLevel="1" x14ac:dyDescent="0.25">
      <c r="A135" s="290">
        <v>30137</v>
      </c>
      <c r="B135" s="100" t="s">
        <v>2834</v>
      </c>
      <c r="C135" s="101" t="s">
        <v>5134</v>
      </c>
      <c r="D135" s="102"/>
      <c r="E135" s="103">
        <v>0</v>
      </c>
      <c r="F135" s="103">
        <v>0</v>
      </c>
      <c r="G135" s="103">
        <v>0</v>
      </c>
      <c r="H135" s="103">
        <v>0</v>
      </c>
      <c r="I135" s="103">
        <v>0</v>
      </c>
      <c r="J135" s="103">
        <v>0</v>
      </c>
      <c r="K135" s="103">
        <v>0</v>
      </c>
      <c r="L135" s="103">
        <v>0</v>
      </c>
      <c r="M135" s="103">
        <v>0</v>
      </c>
      <c r="N135" s="103">
        <v>0</v>
      </c>
      <c r="O135" s="104">
        <v>0</v>
      </c>
      <c r="P135" s="104">
        <v>0</v>
      </c>
      <c r="Q135" s="166"/>
    </row>
    <row r="136" spans="1:21" ht="34.5" customHeight="1" outlineLevel="1" x14ac:dyDescent="0.25">
      <c r="A136" s="290">
        <v>30138</v>
      </c>
      <c r="B136" s="118" t="s">
        <v>2835</v>
      </c>
      <c r="C136" s="119" t="s">
        <v>5135</v>
      </c>
      <c r="D136" s="120"/>
      <c r="E136" s="121">
        <v>2</v>
      </c>
      <c r="F136" s="120">
        <v>0</v>
      </c>
      <c r="G136" s="120">
        <v>0</v>
      </c>
      <c r="H136" s="120">
        <v>0</v>
      </c>
      <c r="I136" s="120">
        <v>0</v>
      </c>
      <c r="J136" s="120">
        <v>0</v>
      </c>
      <c r="K136" s="120">
        <v>0</v>
      </c>
      <c r="L136" s="130">
        <f>etab_datagouv!AB58+etab_datagouv!AB59</f>
        <v>218</v>
      </c>
      <c r="M136" s="120">
        <v>0</v>
      </c>
      <c r="N136" s="130">
        <f>etab_datagouv!AB58+etab_datagouv!AB59</f>
        <v>218</v>
      </c>
      <c r="O136" s="123">
        <f t="shared" ref="O136:O141" si="19">M136/L136</f>
        <v>0</v>
      </c>
      <c r="P136" s="124">
        <f t="shared" ref="P136:P141" si="20">F136/E136</f>
        <v>0</v>
      </c>
      <c r="Q136" s="166"/>
    </row>
    <row r="137" spans="1:21" ht="37.5" customHeight="1" outlineLevel="1" x14ac:dyDescent="0.25">
      <c r="A137" s="290">
        <v>30139</v>
      </c>
      <c r="B137" s="117" t="s">
        <v>2836</v>
      </c>
      <c r="C137" s="106" t="s">
        <v>5139</v>
      </c>
      <c r="D137" s="108"/>
      <c r="E137" s="109">
        <v>1</v>
      </c>
      <c r="F137" s="108">
        <f t="shared" ref="F137:F139" si="21">G137+H137+I137+J137+K137</f>
        <v>1</v>
      </c>
      <c r="G137" s="108">
        <v>0</v>
      </c>
      <c r="H137" s="108">
        <v>0</v>
      </c>
      <c r="I137" s="108">
        <v>0</v>
      </c>
      <c r="J137" s="108">
        <v>0</v>
      </c>
      <c r="K137" s="108">
        <v>1</v>
      </c>
      <c r="L137" s="132">
        <f>etab_datagouv!AB381</f>
        <v>20</v>
      </c>
      <c r="M137" s="132">
        <f>etab_datagouv!AB381</f>
        <v>20</v>
      </c>
      <c r="N137" s="132">
        <f>etab_datagouv!AB381</f>
        <v>20</v>
      </c>
      <c r="O137" s="111">
        <f t="shared" si="19"/>
        <v>1</v>
      </c>
      <c r="P137" s="112">
        <f t="shared" si="20"/>
        <v>1</v>
      </c>
      <c r="Q137" s="166"/>
    </row>
    <row r="138" spans="1:21" ht="42" customHeight="1" outlineLevel="1" x14ac:dyDescent="0.25">
      <c r="A138" s="290">
        <v>30140</v>
      </c>
      <c r="B138" s="127" t="s">
        <v>2837</v>
      </c>
      <c r="C138" s="106" t="s">
        <v>5134</v>
      </c>
      <c r="D138" s="108"/>
      <c r="E138" s="109">
        <v>1</v>
      </c>
      <c r="F138" s="108">
        <f t="shared" si="21"/>
        <v>1</v>
      </c>
      <c r="G138" s="108">
        <v>0</v>
      </c>
      <c r="H138" s="108">
        <v>0</v>
      </c>
      <c r="I138" s="108">
        <v>0</v>
      </c>
      <c r="J138" s="108">
        <v>0</v>
      </c>
      <c r="K138" s="108">
        <v>1</v>
      </c>
      <c r="L138" s="132">
        <f>etab_datagouv!AB80</f>
        <v>124</v>
      </c>
      <c r="M138" s="132">
        <f>etab_datagouv!AB80</f>
        <v>124</v>
      </c>
      <c r="N138" s="132">
        <f>etab_datagouv!AB80</f>
        <v>124</v>
      </c>
      <c r="O138" s="111">
        <f t="shared" si="19"/>
        <v>1</v>
      </c>
      <c r="P138" s="112">
        <f t="shared" si="20"/>
        <v>1</v>
      </c>
      <c r="Q138" s="166"/>
    </row>
    <row r="139" spans="1:21" ht="37.5" customHeight="1" outlineLevel="1" x14ac:dyDescent="0.25">
      <c r="A139" s="290">
        <v>30141</v>
      </c>
      <c r="B139" s="117" t="s">
        <v>2838</v>
      </c>
      <c r="C139" s="106" t="s">
        <v>5201</v>
      </c>
      <c r="D139" s="108" t="s">
        <v>2775</v>
      </c>
      <c r="E139" s="108">
        <v>5</v>
      </c>
      <c r="F139" s="108">
        <f t="shared" si="21"/>
        <v>2</v>
      </c>
      <c r="G139" s="108">
        <v>0</v>
      </c>
      <c r="H139" s="108">
        <v>2</v>
      </c>
      <c r="I139" s="108">
        <v>0</v>
      </c>
      <c r="J139" s="108">
        <v>0</v>
      </c>
      <c r="K139" s="108">
        <v>0</v>
      </c>
      <c r="L139" s="132">
        <f>etab_datagouv!AB156+etab_datagouv!AB157+etab_datagouv!AB424+etab_datagouv!AB609+etab_datagouv!AB702</f>
        <v>641</v>
      </c>
      <c r="M139" s="132">
        <f>etab_datagouv!AB157+etab_datagouv!AB424</f>
        <v>190</v>
      </c>
      <c r="N139" s="132">
        <f>etab_datagouv!AB156+etab_datagouv!AB157+etab_datagouv!AB424+etab_datagouv!AB609+etab_datagouv!AB702</f>
        <v>641</v>
      </c>
      <c r="O139" s="111">
        <f t="shared" si="19"/>
        <v>0.29641185647425899</v>
      </c>
      <c r="P139" s="112">
        <f t="shared" si="20"/>
        <v>0.4</v>
      </c>
      <c r="Q139" s="166"/>
    </row>
    <row r="140" spans="1:21" ht="32.25" customHeight="1" outlineLevel="1" x14ac:dyDescent="0.25">
      <c r="A140" s="290">
        <v>30142</v>
      </c>
      <c r="B140" s="129" t="s">
        <v>2839</v>
      </c>
      <c r="C140" s="119" t="s">
        <v>5209</v>
      </c>
      <c r="D140" s="120" t="s">
        <v>2760</v>
      </c>
      <c r="E140" s="121">
        <v>2</v>
      </c>
      <c r="F140" s="120">
        <v>0</v>
      </c>
      <c r="G140" s="120">
        <v>0</v>
      </c>
      <c r="H140" s="120">
        <v>0</v>
      </c>
      <c r="I140" s="120">
        <v>0</v>
      </c>
      <c r="J140" s="120">
        <v>0</v>
      </c>
      <c r="K140" s="120">
        <v>0</v>
      </c>
      <c r="L140" s="130">
        <f>etab_datagouv!AB118+etab_datagouv!AB419</f>
        <v>74</v>
      </c>
      <c r="M140" s="120">
        <f>0</f>
        <v>0</v>
      </c>
      <c r="N140" s="130">
        <f>etab_datagouv!AB118+etab_datagouv!AB419</f>
        <v>74</v>
      </c>
      <c r="O140" s="123">
        <f t="shared" si="19"/>
        <v>0</v>
      </c>
      <c r="P140" s="124">
        <f t="shared" si="20"/>
        <v>0</v>
      </c>
      <c r="Q140" s="166"/>
    </row>
    <row r="141" spans="1:21" ht="34.5" customHeight="1" outlineLevel="1" x14ac:dyDescent="0.25">
      <c r="A141" s="290">
        <v>30143</v>
      </c>
      <c r="B141" s="118" t="s">
        <v>2840</v>
      </c>
      <c r="C141" s="119" t="s">
        <v>5197</v>
      </c>
      <c r="D141" s="120"/>
      <c r="E141" s="121">
        <v>1</v>
      </c>
      <c r="F141" s="120">
        <v>0</v>
      </c>
      <c r="G141" s="121">
        <v>0</v>
      </c>
      <c r="H141" s="121">
        <v>0</v>
      </c>
      <c r="I141" s="121">
        <v>0</v>
      </c>
      <c r="J141" s="121">
        <v>0</v>
      </c>
      <c r="K141" s="121">
        <v>0</v>
      </c>
      <c r="L141" s="122">
        <f>etab_datagouv!AB382</f>
        <v>21</v>
      </c>
      <c r="M141" s="122">
        <v>0</v>
      </c>
      <c r="N141" s="122">
        <f>etab_datagouv!AB382</f>
        <v>21</v>
      </c>
      <c r="O141" s="123">
        <f t="shared" si="19"/>
        <v>0</v>
      </c>
      <c r="P141" s="124">
        <f t="shared" si="20"/>
        <v>0</v>
      </c>
      <c r="Q141" s="166"/>
    </row>
    <row r="142" spans="1:21" ht="33" customHeight="1" outlineLevel="1" x14ac:dyDescent="0.25">
      <c r="A142" s="290">
        <v>30144</v>
      </c>
      <c r="B142" s="135" t="s">
        <v>2842</v>
      </c>
      <c r="C142" s="101" t="s">
        <v>5205</v>
      </c>
      <c r="D142" s="102"/>
      <c r="E142" s="102">
        <v>0</v>
      </c>
      <c r="F142" s="102">
        <v>0</v>
      </c>
      <c r="G142" s="102">
        <v>0</v>
      </c>
      <c r="H142" s="102">
        <v>0</v>
      </c>
      <c r="I142" s="102">
        <v>0</v>
      </c>
      <c r="J142" s="102">
        <v>0</v>
      </c>
      <c r="K142" s="102">
        <v>0</v>
      </c>
      <c r="L142" s="102">
        <v>0</v>
      </c>
      <c r="M142" s="102">
        <v>0</v>
      </c>
      <c r="N142" s="102">
        <v>0</v>
      </c>
      <c r="O142" s="104">
        <v>0</v>
      </c>
      <c r="P142" s="104">
        <v>0</v>
      </c>
      <c r="Q142" s="166"/>
      <c r="U142" s="13"/>
    </row>
    <row r="143" spans="1:21" ht="34.5" customHeight="1" outlineLevel="1" x14ac:dyDescent="0.25">
      <c r="A143" s="290">
        <v>30145</v>
      </c>
      <c r="B143" s="118" t="s">
        <v>2843</v>
      </c>
      <c r="C143" s="119" t="s">
        <v>5135</v>
      </c>
      <c r="D143" s="120" t="s">
        <v>2777</v>
      </c>
      <c r="E143" s="121">
        <v>1</v>
      </c>
      <c r="F143" s="120">
        <v>0</v>
      </c>
      <c r="G143" s="120">
        <v>0</v>
      </c>
      <c r="H143" s="120">
        <v>0</v>
      </c>
      <c r="I143" s="120">
        <v>0</v>
      </c>
      <c r="J143" s="120">
        <v>0</v>
      </c>
      <c r="K143" s="120">
        <v>0</v>
      </c>
      <c r="L143" s="130">
        <f>etab_datagouv!AB4</f>
        <v>123</v>
      </c>
      <c r="M143" s="120">
        <v>0</v>
      </c>
      <c r="N143" s="130">
        <f>etab_datagouv!AB4</f>
        <v>123</v>
      </c>
      <c r="O143" s="123">
        <f>M143/L143</f>
        <v>0</v>
      </c>
      <c r="P143" s="124">
        <f>F143/E143</f>
        <v>0</v>
      </c>
      <c r="Q143" s="166"/>
    </row>
    <row r="144" spans="1:21" ht="33.75" customHeight="1" outlineLevel="1" x14ac:dyDescent="0.25">
      <c r="A144" s="290">
        <v>30146</v>
      </c>
      <c r="B144" s="131" t="s">
        <v>2844</v>
      </c>
      <c r="C144" s="119" t="s">
        <v>5206</v>
      </c>
      <c r="D144" s="120" t="s">
        <v>2800</v>
      </c>
      <c r="E144" s="121">
        <v>2</v>
      </c>
      <c r="F144" s="120">
        <v>0</v>
      </c>
      <c r="G144" s="120">
        <v>0</v>
      </c>
      <c r="H144" s="120">
        <v>0</v>
      </c>
      <c r="I144" s="120">
        <v>0</v>
      </c>
      <c r="J144" s="120">
        <v>0</v>
      </c>
      <c r="K144" s="120">
        <v>0</v>
      </c>
      <c r="L144" s="130">
        <f>etab_datagouv!AB706+etab_datagouv!AB745</f>
        <v>588</v>
      </c>
      <c r="M144" s="120">
        <v>0</v>
      </c>
      <c r="N144" s="130">
        <f>etab_datagouv!AB706+etab_datagouv!AB745</f>
        <v>588</v>
      </c>
      <c r="O144" s="123">
        <f>M144/L144</f>
        <v>0</v>
      </c>
      <c r="P144" s="124">
        <f>F144/E144</f>
        <v>0</v>
      </c>
      <c r="Q144" s="166"/>
    </row>
    <row r="145" spans="1:18" ht="30.75" customHeight="1" outlineLevel="1" x14ac:dyDescent="0.25">
      <c r="A145" s="290">
        <v>30147</v>
      </c>
      <c r="B145" s="126" t="s">
        <v>2845</v>
      </c>
      <c r="C145" s="119" t="s">
        <v>5134</v>
      </c>
      <c r="D145" s="120" t="s">
        <v>2800</v>
      </c>
      <c r="E145" s="120">
        <v>1</v>
      </c>
      <c r="F145" s="120">
        <v>0</v>
      </c>
      <c r="G145" s="120">
        <v>0</v>
      </c>
      <c r="H145" s="120">
        <v>0</v>
      </c>
      <c r="I145" s="120">
        <v>0</v>
      </c>
      <c r="J145" s="120">
        <v>0</v>
      </c>
      <c r="K145" s="120">
        <v>0</v>
      </c>
      <c r="L145" s="130">
        <f>etab_datagouv!AB423</f>
        <v>108</v>
      </c>
      <c r="M145" s="120">
        <v>0</v>
      </c>
      <c r="N145" s="130">
        <f>etab_datagouv!AB423</f>
        <v>108</v>
      </c>
      <c r="O145" s="123">
        <f>M145/L145</f>
        <v>0</v>
      </c>
      <c r="P145" s="124">
        <f>F145/E145</f>
        <v>0</v>
      </c>
      <c r="Q145" s="166"/>
      <c r="R145" s="13"/>
    </row>
    <row r="146" spans="1:18" ht="33.75" customHeight="1" outlineLevel="1" x14ac:dyDescent="0.25">
      <c r="A146" s="290">
        <v>30148</v>
      </c>
      <c r="B146" s="135" t="s">
        <v>2846</v>
      </c>
      <c r="C146" s="101" t="s">
        <v>5205</v>
      </c>
      <c r="D146" s="102"/>
      <c r="E146" s="103">
        <v>0</v>
      </c>
      <c r="F146" s="102">
        <v>0</v>
      </c>
      <c r="G146" s="102">
        <v>0</v>
      </c>
      <c r="H146" s="102">
        <v>0</v>
      </c>
      <c r="I146" s="102">
        <v>0</v>
      </c>
      <c r="J146" s="102">
        <v>0</v>
      </c>
      <c r="K146" s="102">
        <v>0</v>
      </c>
      <c r="L146" s="102">
        <v>0</v>
      </c>
      <c r="M146" s="102">
        <v>0</v>
      </c>
      <c r="N146" s="102">
        <v>0</v>
      </c>
      <c r="O146" s="104">
        <v>0</v>
      </c>
      <c r="P146" s="104">
        <v>0</v>
      </c>
      <c r="Q146" s="166"/>
    </row>
    <row r="147" spans="1:18" ht="36" customHeight="1" outlineLevel="1" x14ac:dyDescent="0.25">
      <c r="A147" s="290">
        <v>30149</v>
      </c>
      <c r="B147" s="125" t="s">
        <v>2847</v>
      </c>
      <c r="C147" s="106" t="s">
        <v>5198</v>
      </c>
      <c r="D147" s="108"/>
      <c r="E147" s="109">
        <v>1</v>
      </c>
      <c r="F147" s="108">
        <f>G147+H147+I147+J147+K147</f>
        <v>1</v>
      </c>
      <c r="G147" s="108">
        <v>0</v>
      </c>
      <c r="H147" s="108">
        <v>0</v>
      </c>
      <c r="I147" s="108">
        <v>0</v>
      </c>
      <c r="J147" s="108">
        <v>1</v>
      </c>
      <c r="K147" s="108">
        <v>0</v>
      </c>
      <c r="L147" s="132">
        <f>etab_datagouv!AB533</f>
        <v>80</v>
      </c>
      <c r="M147" s="132">
        <f>etab_datagouv!AB533</f>
        <v>80</v>
      </c>
      <c r="N147" s="132">
        <f>etab_datagouv!AB533</f>
        <v>80</v>
      </c>
      <c r="O147" s="111">
        <f>M147/L147</f>
        <v>1</v>
      </c>
      <c r="P147" s="112">
        <f>F147/E147</f>
        <v>1</v>
      </c>
      <c r="Q147" s="166"/>
    </row>
    <row r="148" spans="1:18" ht="42" customHeight="1" outlineLevel="1" x14ac:dyDescent="0.25">
      <c r="A148" s="290">
        <v>30150</v>
      </c>
      <c r="B148" s="135" t="s">
        <v>2848</v>
      </c>
      <c r="C148" s="101" t="s">
        <v>5205</v>
      </c>
      <c r="D148" s="102"/>
      <c r="E148" s="103">
        <v>0</v>
      </c>
      <c r="F148" s="102">
        <v>0</v>
      </c>
      <c r="G148" s="102">
        <v>0</v>
      </c>
      <c r="H148" s="102">
        <v>0</v>
      </c>
      <c r="I148" s="102">
        <v>0</v>
      </c>
      <c r="J148" s="102">
        <v>0</v>
      </c>
      <c r="K148" s="102">
        <v>0</v>
      </c>
      <c r="L148" s="102">
        <v>0</v>
      </c>
      <c r="M148" s="102">
        <v>0</v>
      </c>
      <c r="N148" s="102">
        <v>0</v>
      </c>
      <c r="O148" s="104">
        <v>0</v>
      </c>
      <c r="P148" s="104">
        <v>0</v>
      </c>
      <c r="Q148" s="166"/>
    </row>
    <row r="149" spans="1:18" ht="42" customHeight="1" outlineLevel="1" x14ac:dyDescent="0.25">
      <c r="A149" s="290">
        <v>30151</v>
      </c>
      <c r="B149" s="118" t="s">
        <v>2849</v>
      </c>
      <c r="C149" s="119" t="s">
        <v>5198</v>
      </c>
      <c r="D149" s="120"/>
      <c r="E149" s="121">
        <v>1</v>
      </c>
      <c r="F149" s="120">
        <v>0</v>
      </c>
      <c r="G149" s="120">
        <v>0</v>
      </c>
      <c r="H149" s="120">
        <v>0</v>
      </c>
      <c r="I149" s="120">
        <v>0</v>
      </c>
      <c r="J149" s="120">
        <v>0</v>
      </c>
      <c r="K149" s="120">
        <v>0</v>
      </c>
      <c r="L149" s="130">
        <f>etab_datagouv!AB10</f>
        <v>23</v>
      </c>
      <c r="M149" s="120">
        <v>0</v>
      </c>
      <c r="N149" s="130">
        <f>etab_datagouv!AB10</f>
        <v>23</v>
      </c>
      <c r="O149" s="123">
        <f>M149/L149</f>
        <v>0</v>
      </c>
      <c r="P149" s="124">
        <f>F149/E149</f>
        <v>0</v>
      </c>
      <c r="Q149" s="166"/>
    </row>
    <row r="150" spans="1:18" ht="42" customHeight="1" outlineLevel="1" x14ac:dyDescent="0.25">
      <c r="A150" s="290">
        <v>30152</v>
      </c>
      <c r="B150" s="125" t="s">
        <v>2850</v>
      </c>
      <c r="C150" s="106" t="s">
        <v>5198</v>
      </c>
      <c r="D150" s="108"/>
      <c r="E150" s="109">
        <v>1</v>
      </c>
      <c r="F150" s="108">
        <f>G150+H150+I150+J150+K150</f>
        <v>1</v>
      </c>
      <c r="G150" s="108">
        <v>0</v>
      </c>
      <c r="H150" s="108">
        <v>0</v>
      </c>
      <c r="I150" s="108">
        <v>1</v>
      </c>
      <c r="J150" s="108">
        <v>0</v>
      </c>
      <c r="K150" s="108">
        <v>0</v>
      </c>
      <c r="L150" s="132">
        <f>etab_datagouv!AB76</f>
        <v>162</v>
      </c>
      <c r="M150" s="132">
        <f>etab_datagouv!AB76</f>
        <v>162</v>
      </c>
      <c r="N150" s="132">
        <f>etab_datagouv!AB76</f>
        <v>162</v>
      </c>
      <c r="O150" s="111">
        <f>M150/L150</f>
        <v>1</v>
      </c>
      <c r="P150" s="112">
        <f>F150/E150</f>
        <v>1</v>
      </c>
      <c r="Q150" s="166"/>
    </row>
    <row r="151" spans="1:18" ht="42" customHeight="1" outlineLevel="1" x14ac:dyDescent="0.25">
      <c r="A151" s="290">
        <v>30153</v>
      </c>
      <c r="B151" s="100" t="s">
        <v>2851</v>
      </c>
      <c r="C151" s="101" t="s">
        <v>5199</v>
      </c>
      <c r="D151" s="102" t="s">
        <v>2722</v>
      </c>
      <c r="E151" s="103">
        <v>0</v>
      </c>
      <c r="F151" s="102">
        <v>0</v>
      </c>
      <c r="G151" s="102">
        <v>0</v>
      </c>
      <c r="H151" s="102">
        <v>0</v>
      </c>
      <c r="I151" s="102">
        <v>0</v>
      </c>
      <c r="J151" s="102">
        <v>0</v>
      </c>
      <c r="K151" s="102">
        <v>0</v>
      </c>
      <c r="L151" s="102">
        <v>0</v>
      </c>
      <c r="M151" s="102">
        <v>0</v>
      </c>
      <c r="N151" s="102">
        <v>0</v>
      </c>
      <c r="O151" s="104">
        <v>0</v>
      </c>
      <c r="P151" s="104">
        <v>0</v>
      </c>
      <c r="Q151" s="166"/>
    </row>
    <row r="152" spans="1:18" ht="42" customHeight="1" outlineLevel="1" x14ac:dyDescent="0.25">
      <c r="A152" s="290">
        <v>30154</v>
      </c>
      <c r="B152" s="118" t="s">
        <v>2852</v>
      </c>
      <c r="C152" s="119" t="s">
        <v>5204</v>
      </c>
      <c r="D152" s="120"/>
      <c r="E152" s="121">
        <v>1</v>
      </c>
      <c r="F152" s="120">
        <v>0</v>
      </c>
      <c r="G152" s="120">
        <v>0</v>
      </c>
      <c r="H152" s="120">
        <v>0</v>
      </c>
      <c r="I152" s="120">
        <v>0</v>
      </c>
      <c r="J152" s="120">
        <v>0</v>
      </c>
      <c r="K152" s="120">
        <v>0</v>
      </c>
      <c r="L152" s="130">
        <f>etab_datagouv!AB534</f>
        <v>27</v>
      </c>
      <c r="M152" s="120">
        <v>0</v>
      </c>
      <c r="N152" s="130">
        <f>etab_datagouv!AB534</f>
        <v>27</v>
      </c>
      <c r="O152" s="123">
        <f t="shared" ref="O152:O157" si="22">M152/L152</f>
        <v>0</v>
      </c>
      <c r="P152" s="124">
        <f t="shared" ref="P152:P157" si="23">F152/E152</f>
        <v>0</v>
      </c>
      <c r="Q152" s="166"/>
    </row>
    <row r="153" spans="1:18" ht="42" customHeight="1" outlineLevel="1" x14ac:dyDescent="0.25">
      <c r="A153" s="290">
        <v>30155</v>
      </c>
      <c r="B153" s="117" t="s">
        <v>2853</v>
      </c>
      <c r="C153" s="106" t="s">
        <v>5135</v>
      </c>
      <c r="D153" s="108"/>
      <c r="E153" s="109">
        <v>5</v>
      </c>
      <c r="F153" s="108">
        <f t="shared" ref="F153:F154" si="24">G153+H153+I153+J153+K153</f>
        <v>1</v>
      </c>
      <c r="G153" s="108">
        <v>0</v>
      </c>
      <c r="H153" s="108">
        <v>0</v>
      </c>
      <c r="I153" s="108">
        <v>0</v>
      </c>
      <c r="J153" s="108">
        <v>1</v>
      </c>
      <c r="K153" s="108">
        <v>0</v>
      </c>
      <c r="L153" s="132">
        <f>etab_datagouv!AB188+etab_datagouv!AB347+etab_datagouv!AB450+etab_datagouv!AB605+etab_datagouv!AB747</f>
        <v>1107</v>
      </c>
      <c r="M153" s="132">
        <f>etab_datagouv!AB450</f>
        <v>122</v>
      </c>
      <c r="N153" s="132">
        <f>etab_datagouv!AB188+etab_datagouv!AB347+etab_datagouv!AB450+etab_datagouv!AB605+etab_datagouv!AB747</f>
        <v>1107</v>
      </c>
      <c r="O153" s="111">
        <f t="shared" si="22"/>
        <v>0.1102077687443541</v>
      </c>
      <c r="P153" s="112">
        <f t="shared" si="23"/>
        <v>0.2</v>
      </c>
      <c r="Q153" s="166"/>
    </row>
    <row r="154" spans="1:18" ht="27.75" customHeight="1" outlineLevel="1" x14ac:dyDescent="0.25">
      <c r="A154" s="290">
        <v>30156</v>
      </c>
      <c r="B154" s="117" t="s">
        <v>2854</v>
      </c>
      <c r="C154" s="154" t="s">
        <v>5135</v>
      </c>
      <c r="D154" s="146"/>
      <c r="E154" s="109">
        <v>9</v>
      </c>
      <c r="F154" s="108">
        <f t="shared" si="24"/>
        <v>6</v>
      </c>
      <c r="G154" s="108">
        <v>0</v>
      </c>
      <c r="H154" s="108">
        <v>2</v>
      </c>
      <c r="I154" s="108">
        <v>4</v>
      </c>
      <c r="J154" s="108">
        <v>0</v>
      </c>
      <c r="K154" s="108">
        <v>0</v>
      </c>
      <c r="L154" s="132">
        <f>etab_datagouv!AB20+etab_datagouv!AB294+etab_datagouv!AB314+etab_datagouv!AB335+etab_datagouv!AB383+etab_datagouv!AB623+etab_datagouv!AB627+etab_datagouv!AB629+etab_datagouv!AB690</f>
        <v>1811</v>
      </c>
      <c r="M154" s="132">
        <f>etab_datagouv!AB20+etab_datagouv!AB294+etab_datagouv!AB314+etab_datagouv!AB623+etab_datagouv!AB629+etab_datagouv!AB690</f>
        <v>1238</v>
      </c>
      <c r="N154" s="132">
        <f>etab_datagouv!AB20+etab_datagouv!AB294+etab_datagouv!AB314+etab_datagouv!AB335+etab_datagouv!AB383+etab_datagouv!AB623+etab_datagouv!AB627+etab_datagouv!AB629+etab_datagouv!AB690</f>
        <v>1811</v>
      </c>
      <c r="O154" s="138">
        <f t="shared" si="22"/>
        <v>0.68360022087244621</v>
      </c>
      <c r="P154" s="139">
        <f t="shared" si="23"/>
        <v>0.66666666666666663</v>
      </c>
      <c r="Q154" s="166"/>
    </row>
    <row r="155" spans="1:18" ht="42" customHeight="1" outlineLevel="1" x14ac:dyDescent="0.25">
      <c r="A155" s="290">
        <v>30158</v>
      </c>
      <c r="B155" s="118" t="s">
        <v>2855</v>
      </c>
      <c r="C155" s="119" t="s">
        <v>5134</v>
      </c>
      <c r="D155" s="120"/>
      <c r="E155" s="121">
        <v>1</v>
      </c>
      <c r="F155" s="120">
        <v>0</v>
      </c>
      <c r="G155" s="120">
        <v>0</v>
      </c>
      <c r="H155" s="120">
        <v>0</v>
      </c>
      <c r="I155" s="120">
        <v>0</v>
      </c>
      <c r="J155" s="120">
        <v>0</v>
      </c>
      <c r="K155" s="120">
        <v>0</v>
      </c>
      <c r="L155" s="130">
        <f>etab_datagouv!AB535</f>
        <v>20</v>
      </c>
      <c r="M155" s="120">
        <v>0</v>
      </c>
      <c r="N155" s="130">
        <f>etab_datagouv!AB535</f>
        <v>20</v>
      </c>
      <c r="O155" s="123">
        <f t="shared" si="22"/>
        <v>0</v>
      </c>
      <c r="P155" s="124">
        <f t="shared" si="23"/>
        <v>0</v>
      </c>
      <c r="Q155" s="166"/>
    </row>
    <row r="156" spans="1:18" ht="39.75" customHeight="1" outlineLevel="1" x14ac:dyDescent="0.25">
      <c r="A156" s="290">
        <v>30159</v>
      </c>
      <c r="B156" s="125" t="s">
        <v>2856</v>
      </c>
      <c r="C156" s="106" t="s">
        <v>5198</v>
      </c>
      <c r="D156" s="108"/>
      <c r="E156" s="109">
        <v>3</v>
      </c>
      <c r="F156" s="108">
        <f>G156+H156+I156+J156+K156</f>
        <v>3</v>
      </c>
      <c r="G156" s="108">
        <v>0</v>
      </c>
      <c r="H156" s="108">
        <v>1</v>
      </c>
      <c r="I156" s="108">
        <v>2</v>
      </c>
      <c r="J156" s="108">
        <v>0</v>
      </c>
      <c r="K156" s="108">
        <v>0</v>
      </c>
      <c r="L156" s="132">
        <f>etab_datagouv!AB47+etab_datagouv!AB74+etab_datagouv!AB384</f>
        <v>126</v>
      </c>
      <c r="M156" s="132">
        <f>etab_datagouv!AB47+etab_datagouv!AB74+etab_datagouv!AB384</f>
        <v>126</v>
      </c>
      <c r="N156" s="132">
        <f>etab_datagouv!AB47+etab_datagouv!AB74+etab_datagouv!AB384</f>
        <v>126</v>
      </c>
      <c r="O156" s="111">
        <f t="shared" si="22"/>
        <v>1</v>
      </c>
      <c r="P156" s="112">
        <f t="shared" si="23"/>
        <v>1</v>
      </c>
      <c r="Q156" s="166"/>
    </row>
    <row r="157" spans="1:18" ht="42" customHeight="1" outlineLevel="1" x14ac:dyDescent="0.25">
      <c r="A157" s="290">
        <v>30160</v>
      </c>
      <c r="B157" s="126" t="s">
        <v>2857</v>
      </c>
      <c r="C157" s="119" t="s">
        <v>5134</v>
      </c>
      <c r="D157" s="120"/>
      <c r="E157" s="121">
        <v>1</v>
      </c>
      <c r="F157" s="120">
        <v>0</v>
      </c>
      <c r="G157" s="120">
        <v>0</v>
      </c>
      <c r="H157" s="120">
        <v>0</v>
      </c>
      <c r="I157" s="120">
        <v>0</v>
      </c>
      <c r="J157" s="120">
        <v>0</v>
      </c>
      <c r="K157" s="120">
        <v>0</v>
      </c>
      <c r="L157" s="130">
        <f>etab_datagouv!AB536</f>
        <v>20</v>
      </c>
      <c r="M157" s="120">
        <v>0</v>
      </c>
      <c r="N157" s="130">
        <f>etab_datagouv!AB536</f>
        <v>20</v>
      </c>
      <c r="O157" s="123">
        <f t="shared" si="22"/>
        <v>0</v>
      </c>
      <c r="P157" s="124">
        <f t="shared" si="23"/>
        <v>0</v>
      </c>
      <c r="Q157" s="166"/>
    </row>
    <row r="158" spans="1:18" ht="33" customHeight="1" outlineLevel="1" x14ac:dyDescent="0.25">
      <c r="A158" s="290">
        <v>30161</v>
      </c>
      <c r="B158" s="148" t="s">
        <v>2858</v>
      </c>
      <c r="C158" s="101" t="s">
        <v>5134</v>
      </c>
      <c r="D158" s="102"/>
      <c r="E158" s="103">
        <v>0</v>
      </c>
      <c r="F158" s="102">
        <v>0</v>
      </c>
      <c r="G158" s="102">
        <v>0</v>
      </c>
      <c r="H158" s="102">
        <v>0</v>
      </c>
      <c r="I158" s="102">
        <v>0</v>
      </c>
      <c r="J158" s="102">
        <v>0</v>
      </c>
      <c r="K158" s="102">
        <v>0</v>
      </c>
      <c r="L158" s="102">
        <v>0</v>
      </c>
      <c r="M158" s="102">
        <v>0</v>
      </c>
      <c r="N158" s="102">
        <v>0</v>
      </c>
      <c r="O158" s="104">
        <v>0</v>
      </c>
      <c r="P158" s="104">
        <v>0</v>
      </c>
      <c r="Q158" s="166"/>
    </row>
    <row r="159" spans="1:18" ht="42" customHeight="1" outlineLevel="1" x14ac:dyDescent="0.25">
      <c r="A159" s="290">
        <v>30162</v>
      </c>
      <c r="B159" s="126" t="s">
        <v>2859</v>
      </c>
      <c r="C159" s="119" t="s">
        <v>5134</v>
      </c>
      <c r="D159" s="120"/>
      <c r="E159" s="121">
        <v>1</v>
      </c>
      <c r="F159" s="120">
        <v>0</v>
      </c>
      <c r="G159" s="120">
        <v>0</v>
      </c>
      <c r="H159" s="120">
        <v>0</v>
      </c>
      <c r="I159" s="120">
        <v>0</v>
      </c>
      <c r="J159" s="120">
        <v>0</v>
      </c>
      <c r="K159" s="120">
        <v>0</v>
      </c>
      <c r="L159" s="130">
        <f>etab_datagouv!AB119</f>
        <v>55</v>
      </c>
      <c r="M159" s="120">
        <v>0</v>
      </c>
      <c r="N159" s="130">
        <f>etab_datagouv!AB119</f>
        <v>55</v>
      </c>
      <c r="O159" s="123">
        <f t="shared" ref="O159:O188" si="25">M159/L159</f>
        <v>0</v>
      </c>
      <c r="P159" s="124">
        <f t="shared" ref="P159:P172" si="26">F159/E159</f>
        <v>0</v>
      </c>
      <c r="Q159" s="166"/>
    </row>
    <row r="160" spans="1:18" ht="33" customHeight="1" outlineLevel="1" x14ac:dyDescent="0.25">
      <c r="A160" s="290">
        <v>30163</v>
      </c>
      <c r="B160" s="118" t="s">
        <v>2860</v>
      </c>
      <c r="C160" s="119" t="s">
        <v>5134</v>
      </c>
      <c r="D160" s="120" t="s">
        <v>2800</v>
      </c>
      <c r="E160" s="121">
        <v>1</v>
      </c>
      <c r="F160" s="120">
        <v>0</v>
      </c>
      <c r="G160" s="120">
        <v>0</v>
      </c>
      <c r="H160" s="120">
        <v>0</v>
      </c>
      <c r="I160" s="120">
        <v>0</v>
      </c>
      <c r="J160" s="120">
        <v>0</v>
      </c>
      <c r="K160" s="120">
        <v>0</v>
      </c>
      <c r="L160" s="130">
        <f>etab_datagouv!AB479</f>
        <v>22</v>
      </c>
      <c r="M160" s="120">
        <v>0</v>
      </c>
      <c r="N160" s="130">
        <f>etab_datagouv!AB479</f>
        <v>22</v>
      </c>
      <c r="O160" s="123">
        <f t="shared" si="25"/>
        <v>0</v>
      </c>
      <c r="P160" s="124">
        <f t="shared" si="26"/>
        <v>0</v>
      </c>
      <c r="Q160" s="166"/>
    </row>
    <row r="161" spans="1:21" ht="34.5" customHeight="1" outlineLevel="1" x14ac:dyDescent="0.25">
      <c r="A161" s="290">
        <v>30164</v>
      </c>
      <c r="B161" s="118" t="s">
        <v>2861</v>
      </c>
      <c r="C161" s="119" t="s">
        <v>5198</v>
      </c>
      <c r="D161" s="120"/>
      <c r="E161" s="120">
        <v>1</v>
      </c>
      <c r="F161" s="120">
        <v>0</v>
      </c>
      <c r="G161" s="120">
        <v>0</v>
      </c>
      <c r="H161" s="120">
        <v>0</v>
      </c>
      <c r="I161" s="120">
        <v>0</v>
      </c>
      <c r="J161" s="120">
        <v>0</v>
      </c>
      <c r="K161" s="120">
        <v>0</v>
      </c>
      <c r="L161" s="130">
        <f>etab_datagouv!AB312</f>
        <v>56</v>
      </c>
      <c r="M161" s="120">
        <v>0</v>
      </c>
      <c r="N161" s="130">
        <f>etab_datagouv!AB312</f>
        <v>56</v>
      </c>
      <c r="O161" s="123">
        <f t="shared" si="25"/>
        <v>0</v>
      </c>
      <c r="P161" s="124">
        <f t="shared" si="26"/>
        <v>0</v>
      </c>
      <c r="Q161" s="166"/>
    </row>
    <row r="162" spans="1:21" ht="31.5" customHeight="1" outlineLevel="1" x14ac:dyDescent="0.25">
      <c r="A162" s="290">
        <v>30165</v>
      </c>
      <c r="B162" s="118" t="s">
        <v>2862</v>
      </c>
      <c r="C162" s="119" t="s">
        <v>5134</v>
      </c>
      <c r="D162" s="120"/>
      <c r="E162" s="121">
        <v>1</v>
      </c>
      <c r="F162" s="120">
        <v>0</v>
      </c>
      <c r="G162" s="120">
        <v>0</v>
      </c>
      <c r="H162" s="120">
        <v>0</v>
      </c>
      <c r="I162" s="120">
        <v>0</v>
      </c>
      <c r="J162" s="120">
        <v>0</v>
      </c>
      <c r="K162" s="120">
        <v>0</v>
      </c>
      <c r="L162" s="130">
        <f>etab_datagouv!AB385</f>
        <v>126</v>
      </c>
      <c r="M162" s="120">
        <v>0</v>
      </c>
      <c r="N162" s="130">
        <f>etab_datagouv!AB385</f>
        <v>126</v>
      </c>
      <c r="O162" s="123">
        <f t="shared" si="25"/>
        <v>0</v>
      </c>
      <c r="P162" s="124">
        <f t="shared" si="26"/>
        <v>0</v>
      </c>
      <c r="Q162" s="166"/>
    </row>
    <row r="163" spans="1:21" ht="31.5" customHeight="1" outlineLevel="1" x14ac:dyDescent="0.25">
      <c r="A163" s="290">
        <v>30166</v>
      </c>
      <c r="B163" s="129" t="s">
        <v>2863</v>
      </c>
      <c r="C163" s="119" t="s">
        <v>5134</v>
      </c>
      <c r="D163" s="120"/>
      <c r="E163" s="121">
        <v>3</v>
      </c>
      <c r="F163" s="120">
        <v>0</v>
      </c>
      <c r="G163" s="120">
        <v>0</v>
      </c>
      <c r="H163" s="120">
        <v>0</v>
      </c>
      <c r="I163" s="120">
        <v>0</v>
      </c>
      <c r="J163" s="120">
        <v>0</v>
      </c>
      <c r="K163" s="120">
        <v>0</v>
      </c>
      <c r="L163" s="130">
        <f>etab_datagouv!AB443+etab_datagouv!AB613+etab_datagouv!AB615</f>
        <v>446</v>
      </c>
      <c r="M163" s="120">
        <v>0</v>
      </c>
      <c r="N163" s="130">
        <f>etab_datagouv!AB443+etab_datagouv!AB613+etab_datagouv!AB615</f>
        <v>446</v>
      </c>
      <c r="O163" s="136">
        <f t="shared" si="25"/>
        <v>0</v>
      </c>
      <c r="P163" s="137">
        <f t="shared" si="26"/>
        <v>0</v>
      </c>
      <c r="Q163" s="166"/>
    </row>
    <row r="164" spans="1:21" ht="33.75" customHeight="1" outlineLevel="1" x14ac:dyDescent="0.25">
      <c r="A164" s="290">
        <v>30167</v>
      </c>
      <c r="B164" s="118" t="s">
        <v>2864</v>
      </c>
      <c r="C164" s="119" t="s">
        <v>5198</v>
      </c>
      <c r="D164" s="120"/>
      <c r="E164" s="121">
        <v>1</v>
      </c>
      <c r="F164" s="120">
        <v>0</v>
      </c>
      <c r="G164" s="120">
        <v>0</v>
      </c>
      <c r="H164" s="120">
        <v>0</v>
      </c>
      <c r="I164" s="120">
        <v>0</v>
      </c>
      <c r="J164" s="120">
        <v>0</v>
      </c>
      <c r="K164" s="120">
        <v>0</v>
      </c>
      <c r="L164" s="130">
        <f>etab_datagouv!AB247</f>
        <v>60</v>
      </c>
      <c r="M164" s="120">
        <v>0</v>
      </c>
      <c r="N164" s="130">
        <f>etab_datagouv!AB247</f>
        <v>60</v>
      </c>
      <c r="O164" s="123">
        <f t="shared" si="25"/>
        <v>0</v>
      </c>
      <c r="P164" s="124">
        <f t="shared" si="26"/>
        <v>0</v>
      </c>
      <c r="Q164" s="166"/>
    </row>
    <row r="165" spans="1:21" ht="31.5" customHeight="1" outlineLevel="1" x14ac:dyDescent="0.25">
      <c r="A165" s="290">
        <v>30168</v>
      </c>
      <c r="B165" s="127" t="s">
        <v>2865</v>
      </c>
      <c r="C165" s="106" t="s">
        <v>5134</v>
      </c>
      <c r="D165" s="108"/>
      <c r="E165" s="108">
        <v>1</v>
      </c>
      <c r="F165" s="108">
        <f t="shared" ref="F165:F167" si="27">G165+H165+I165+J165+K165</f>
        <v>1</v>
      </c>
      <c r="G165" s="108">
        <v>0</v>
      </c>
      <c r="H165" s="108">
        <v>0</v>
      </c>
      <c r="I165" s="108">
        <v>0</v>
      </c>
      <c r="J165" s="108">
        <v>0</v>
      </c>
      <c r="K165" s="108">
        <v>1</v>
      </c>
      <c r="L165" s="132">
        <f>etab_datagouv!AB537</f>
        <v>41</v>
      </c>
      <c r="M165" s="132">
        <f>etab_datagouv!AB537</f>
        <v>41</v>
      </c>
      <c r="N165" s="132">
        <f>etab_datagouv!AB537</f>
        <v>41</v>
      </c>
      <c r="O165" s="111">
        <f t="shared" si="25"/>
        <v>1</v>
      </c>
      <c r="P165" s="112">
        <f t="shared" si="26"/>
        <v>1</v>
      </c>
      <c r="Q165" s="166"/>
      <c r="R165" s="13"/>
      <c r="S165" s="13"/>
      <c r="T165" s="13"/>
      <c r="U165" s="13"/>
    </row>
    <row r="166" spans="1:21" ht="34.5" customHeight="1" outlineLevel="1" x14ac:dyDescent="0.25">
      <c r="A166" s="290">
        <v>30169</v>
      </c>
      <c r="B166" s="117" t="s">
        <v>2866</v>
      </c>
      <c r="C166" s="106" t="s">
        <v>5135</v>
      </c>
      <c r="D166" s="108"/>
      <c r="E166" s="109">
        <v>4</v>
      </c>
      <c r="F166" s="108">
        <f t="shared" si="27"/>
        <v>3</v>
      </c>
      <c r="G166" s="108">
        <v>0</v>
      </c>
      <c r="H166" s="108">
        <v>3</v>
      </c>
      <c r="I166" s="108">
        <v>0</v>
      </c>
      <c r="J166" s="108">
        <v>0</v>
      </c>
      <c r="K166" s="108">
        <v>0</v>
      </c>
      <c r="L166" s="132">
        <f>etab_datagouv!AB327+etab_datagouv!AB475+etab_datagouv!AB471+etab_datagouv!AB736</f>
        <v>1884</v>
      </c>
      <c r="M166" s="132">
        <f>etab_datagouv!AB327+etab_datagouv!AB475+etab_datagouv!AB736</f>
        <v>1560</v>
      </c>
      <c r="N166" s="132">
        <f>etab_datagouv!AB327+etab_datagouv!AB471+etab_datagouv!AB475+etab_datagouv!AB736</f>
        <v>1884</v>
      </c>
      <c r="O166" s="111">
        <f t="shared" si="25"/>
        <v>0.82802547770700641</v>
      </c>
      <c r="P166" s="112">
        <f t="shared" si="26"/>
        <v>0.75</v>
      </c>
      <c r="Q166" s="166"/>
    </row>
    <row r="167" spans="1:21" ht="32.25" customHeight="1" outlineLevel="1" x14ac:dyDescent="0.25">
      <c r="A167" s="290">
        <v>30170</v>
      </c>
      <c r="B167" s="125" t="s">
        <v>2867</v>
      </c>
      <c r="C167" s="106" t="s">
        <v>5204</v>
      </c>
      <c r="D167" s="108"/>
      <c r="E167" s="109">
        <v>2</v>
      </c>
      <c r="F167" s="108">
        <f t="shared" si="27"/>
        <v>1</v>
      </c>
      <c r="G167" s="108">
        <v>0</v>
      </c>
      <c r="H167" s="108">
        <v>0</v>
      </c>
      <c r="I167" s="108">
        <v>0</v>
      </c>
      <c r="J167" s="108">
        <v>0</v>
      </c>
      <c r="K167" s="108">
        <v>1</v>
      </c>
      <c r="L167" s="132">
        <f>etab_datagouv!AB192+etab_datagouv!AB538</f>
        <v>70</v>
      </c>
      <c r="M167" s="132">
        <f>etab_datagouv!AB192</f>
        <v>40</v>
      </c>
      <c r="N167" s="132">
        <f>etab_datagouv!AB192+etab_datagouv!AB538</f>
        <v>70</v>
      </c>
      <c r="O167" s="111">
        <f t="shared" si="25"/>
        <v>0.5714285714285714</v>
      </c>
      <c r="P167" s="112">
        <f t="shared" si="26"/>
        <v>0.5</v>
      </c>
      <c r="Q167" s="166"/>
    </row>
    <row r="168" spans="1:21" ht="31.5" customHeight="1" outlineLevel="1" x14ac:dyDescent="0.25">
      <c r="A168" s="290">
        <v>30171</v>
      </c>
      <c r="B168" s="118" t="s">
        <v>2868</v>
      </c>
      <c r="C168" s="119" t="s">
        <v>5198</v>
      </c>
      <c r="D168" s="120"/>
      <c r="E168" s="121">
        <v>1</v>
      </c>
      <c r="F168" s="120">
        <v>0</v>
      </c>
      <c r="G168" s="120">
        <v>0</v>
      </c>
      <c r="H168" s="120">
        <v>0</v>
      </c>
      <c r="I168" s="120">
        <v>0</v>
      </c>
      <c r="J168" s="120">
        <v>0</v>
      </c>
      <c r="K168" s="120">
        <v>0</v>
      </c>
      <c r="L168" s="130">
        <f>etab_datagouv!AB453</f>
        <v>80</v>
      </c>
      <c r="M168" s="120">
        <v>0</v>
      </c>
      <c r="N168" s="130">
        <f>etab_datagouv!AB453</f>
        <v>80</v>
      </c>
      <c r="O168" s="123">
        <f t="shared" si="25"/>
        <v>0</v>
      </c>
      <c r="P168" s="124">
        <f t="shared" si="26"/>
        <v>0</v>
      </c>
      <c r="Q168" s="166"/>
    </row>
    <row r="169" spans="1:21" ht="26.25" customHeight="1" outlineLevel="1" x14ac:dyDescent="0.25">
      <c r="A169" s="290">
        <v>30172</v>
      </c>
      <c r="B169" s="131" t="s">
        <v>2869</v>
      </c>
      <c r="C169" s="119" t="s">
        <v>5205</v>
      </c>
      <c r="D169" s="120"/>
      <c r="E169" s="121">
        <v>1</v>
      </c>
      <c r="F169" s="120">
        <v>0</v>
      </c>
      <c r="G169" s="120">
        <v>0</v>
      </c>
      <c r="H169" s="120">
        <v>0</v>
      </c>
      <c r="I169" s="120">
        <v>0</v>
      </c>
      <c r="J169" s="120">
        <v>0</v>
      </c>
      <c r="K169" s="120">
        <v>0</v>
      </c>
      <c r="L169" s="130">
        <f>etab_datagouv!AB386</f>
        <v>82</v>
      </c>
      <c r="M169" s="120">
        <v>0</v>
      </c>
      <c r="N169" s="130">
        <f>etab_datagouv!AB386</f>
        <v>82</v>
      </c>
      <c r="O169" s="123">
        <f t="shared" si="25"/>
        <v>0</v>
      </c>
      <c r="P169" s="124">
        <f t="shared" si="26"/>
        <v>0</v>
      </c>
      <c r="Q169" s="166"/>
    </row>
    <row r="170" spans="1:21" ht="27.75" customHeight="1" outlineLevel="1" x14ac:dyDescent="0.25">
      <c r="A170" s="290">
        <v>30173</v>
      </c>
      <c r="B170" s="118" t="s">
        <v>2870</v>
      </c>
      <c r="C170" s="119" t="s">
        <v>5209</v>
      </c>
      <c r="D170" s="120" t="s">
        <v>2760</v>
      </c>
      <c r="E170" s="121">
        <v>1</v>
      </c>
      <c r="F170" s="120">
        <v>0</v>
      </c>
      <c r="G170" s="120">
        <v>0</v>
      </c>
      <c r="H170" s="120">
        <v>0</v>
      </c>
      <c r="I170" s="120">
        <v>0</v>
      </c>
      <c r="J170" s="120">
        <v>0</v>
      </c>
      <c r="K170" s="120">
        <v>0</v>
      </c>
      <c r="L170" s="130">
        <f>etab_datagouv!AB614</f>
        <v>178</v>
      </c>
      <c r="M170" s="120">
        <v>0</v>
      </c>
      <c r="N170" s="130">
        <f>etab_datagouv!AB614</f>
        <v>178</v>
      </c>
      <c r="O170" s="123">
        <f t="shared" si="25"/>
        <v>0</v>
      </c>
      <c r="P170" s="124">
        <f t="shared" si="26"/>
        <v>0</v>
      </c>
      <c r="Q170" s="166"/>
    </row>
    <row r="171" spans="1:21" ht="27.75" customHeight="1" outlineLevel="1" x14ac:dyDescent="0.25">
      <c r="A171" s="290">
        <v>30354</v>
      </c>
      <c r="B171" s="131" t="s">
        <v>2871</v>
      </c>
      <c r="C171" s="119" t="s">
        <v>5134</v>
      </c>
      <c r="D171" s="120" t="s">
        <v>2800</v>
      </c>
      <c r="E171" s="121">
        <v>1</v>
      </c>
      <c r="F171" s="120">
        <v>0</v>
      </c>
      <c r="G171" s="120">
        <v>0</v>
      </c>
      <c r="H171" s="120">
        <v>0</v>
      </c>
      <c r="I171" s="120">
        <v>0</v>
      </c>
      <c r="J171" s="120">
        <v>0</v>
      </c>
      <c r="K171" s="120">
        <v>0</v>
      </c>
      <c r="L171" s="130">
        <f>etab_datagouv!AB470</f>
        <v>24</v>
      </c>
      <c r="M171" s="120">
        <v>0</v>
      </c>
      <c r="N171" s="130">
        <f>etab_datagouv!AB470</f>
        <v>24</v>
      </c>
      <c r="O171" s="123">
        <f t="shared" si="25"/>
        <v>0</v>
      </c>
      <c r="P171" s="124">
        <f t="shared" si="26"/>
        <v>0</v>
      </c>
      <c r="Q171" s="166"/>
    </row>
    <row r="172" spans="1:21" ht="32.25" customHeight="1" outlineLevel="1" x14ac:dyDescent="0.25">
      <c r="A172" s="290">
        <v>30174</v>
      </c>
      <c r="B172" s="126" t="s">
        <v>2872</v>
      </c>
      <c r="C172" s="119" t="s">
        <v>5134</v>
      </c>
      <c r="D172" s="120"/>
      <c r="E172" s="121">
        <v>1</v>
      </c>
      <c r="F172" s="120">
        <v>0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30">
        <f>etab_datagouv!AB616</f>
        <v>89</v>
      </c>
      <c r="M172" s="120">
        <v>0</v>
      </c>
      <c r="N172" s="130">
        <f>etab_datagouv!AB616</f>
        <v>89</v>
      </c>
      <c r="O172" s="123">
        <f t="shared" si="25"/>
        <v>0</v>
      </c>
      <c r="P172" s="124">
        <f t="shared" si="26"/>
        <v>0</v>
      </c>
      <c r="Q172" s="166"/>
    </row>
    <row r="173" spans="1:21" ht="33" customHeight="1" outlineLevel="1" x14ac:dyDescent="0.25">
      <c r="A173" s="290">
        <v>30175</v>
      </c>
      <c r="B173" s="129" t="s">
        <v>2873</v>
      </c>
      <c r="C173" s="119" t="s">
        <v>5198</v>
      </c>
      <c r="D173" s="120"/>
      <c r="E173" s="121">
        <v>1</v>
      </c>
      <c r="F173" s="120">
        <v>0</v>
      </c>
      <c r="G173" s="120">
        <v>0</v>
      </c>
      <c r="H173" s="120">
        <v>0</v>
      </c>
      <c r="I173" s="120">
        <v>0</v>
      </c>
      <c r="J173" s="120">
        <v>0</v>
      </c>
      <c r="K173" s="120">
        <v>0</v>
      </c>
      <c r="L173" s="130">
        <f>etab_datagouv!AB750</f>
        <v>25</v>
      </c>
      <c r="M173" s="120">
        <v>0</v>
      </c>
      <c r="N173" s="130">
        <f>etab_datagouv!AB750</f>
        <v>25</v>
      </c>
      <c r="O173" s="123">
        <f t="shared" si="25"/>
        <v>0</v>
      </c>
      <c r="P173" s="123">
        <v>0</v>
      </c>
      <c r="Q173" s="166"/>
    </row>
    <row r="174" spans="1:21" ht="26.25" customHeight="1" outlineLevel="1" x14ac:dyDescent="0.25">
      <c r="A174" s="290">
        <v>30176</v>
      </c>
      <c r="B174" s="118" t="s">
        <v>2874</v>
      </c>
      <c r="C174" s="119" t="s">
        <v>5204</v>
      </c>
      <c r="D174" s="120"/>
      <c r="E174" s="121">
        <v>1</v>
      </c>
      <c r="F174" s="120">
        <v>0</v>
      </c>
      <c r="G174" s="120">
        <v>0</v>
      </c>
      <c r="H174" s="120">
        <v>0</v>
      </c>
      <c r="I174" s="120">
        <v>0</v>
      </c>
      <c r="J174" s="120">
        <v>0</v>
      </c>
      <c r="K174" s="120">
        <v>0</v>
      </c>
      <c r="L174" s="130">
        <f>etab_datagouv!AB11</f>
        <v>20</v>
      </c>
      <c r="M174" s="120">
        <v>0</v>
      </c>
      <c r="N174" s="130">
        <f>etab_datagouv!AB11</f>
        <v>20</v>
      </c>
      <c r="O174" s="123">
        <f t="shared" si="25"/>
        <v>0</v>
      </c>
      <c r="P174" s="124">
        <f t="shared" ref="P174:P188" si="28">F174/E174</f>
        <v>0</v>
      </c>
      <c r="Q174" s="166"/>
    </row>
    <row r="175" spans="1:21" ht="26.25" customHeight="1" outlineLevel="1" x14ac:dyDescent="0.25">
      <c r="A175" s="290">
        <v>30177</v>
      </c>
      <c r="B175" s="118" t="s">
        <v>2875</v>
      </c>
      <c r="C175" s="119" t="s">
        <v>5134</v>
      </c>
      <c r="D175" s="120"/>
      <c r="E175" s="121">
        <v>2</v>
      </c>
      <c r="F175" s="120">
        <v>0</v>
      </c>
      <c r="G175" s="120">
        <v>0</v>
      </c>
      <c r="H175" s="120">
        <v>0</v>
      </c>
      <c r="I175" s="120">
        <v>0</v>
      </c>
      <c r="J175" s="120">
        <v>0</v>
      </c>
      <c r="K175" s="120">
        <v>0</v>
      </c>
      <c r="L175" s="130">
        <f>etab_datagouv!AB44+etab_datagouv!AB51</f>
        <v>128</v>
      </c>
      <c r="M175" s="120">
        <v>0</v>
      </c>
      <c r="N175" s="130">
        <f>etab_datagouv!AB44+etab_datagouv!AB51</f>
        <v>128</v>
      </c>
      <c r="O175" s="123">
        <f t="shared" si="25"/>
        <v>0</v>
      </c>
      <c r="P175" s="124">
        <f t="shared" si="28"/>
        <v>0</v>
      </c>
      <c r="Q175" s="166"/>
    </row>
    <row r="176" spans="1:21" ht="40.5" customHeight="1" outlineLevel="1" x14ac:dyDescent="0.25">
      <c r="A176" s="290">
        <v>30178</v>
      </c>
      <c r="B176" s="129" t="s">
        <v>2876</v>
      </c>
      <c r="C176" s="119" t="s">
        <v>5201</v>
      </c>
      <c r="D176" s="120"/>
      <c r="E176" s="121">
        <v>2</v>
      </c>
      <c r="F176" s="120">
        <v>0</v>
      </c>
      <c r="G176" s="120">
        <v>0</v>
      </c>
      <c r="H176" s="120">
        <v>0</v>
      </c>
      <c r="I176" s="120">
        <v>0</v>
      </c>
      <c r="J176" s="120">
        <v>0</v>
      </c>
      <c r="K176" s="120">
        <v>0</v>
      </c>
      <c r="L176" s="130">
        <f>etab_datagouv!AB694+etab_datagouv!AB696</f>
        <v>151</v>
      </c>
      <c r="M176" s="120">
        <v>0</v>
      </c>
      <c r="N176" s="130">
        <f>etab_datagouv!AB694+etab_datagouv!AB696</f>
        <v>151</v>
      </c>
      <c r="O176" s="123">
        <f t="shared" si="25"/>
        <v>0</v>
      </c>
      <c r="P176" s="124">
        <f t="shared" si="28"/>
        <v>0</v>
      </c>
      <c r="Q176" s="166"/>
    </row>
    <row r="177" spans="1:85" s="16" customFormat="1" ht="30" customHeight="1" outlineLevel="1" x14ac:dyDescent="0.25">
      <c r="A177" s="290">
        <v>30179</v>
      </c>
      <c r="B177" s="117" t="s">
        <v>2877</v>
      </c>
      <c r="C177" s="106" t="s">
        <v>5134</v>
      </c>
      <c r="D177" s="128" t="s">
        <v>2703</v>
      </c>
      <c r="E177" s="108">
        <v>2</v>
      </c>
      <c r="F177" s="108">
        <f>G177+H177+I177+J177+K177</f>
        <v>1</v>
      </c>
      <c r="G177" s="108">
        <v>0</v>
      </c>
      <c r="H177" s="108">
        <v>1</v>
      </c>
      <c r="I177" s="108">
        <v>0</v>
      </c>
      <c r="J177" s="108">
        <v>0</v>
      </c>
      <c r="K177" s="108">
        <v>0</v>
      </c>
      <c r="L177" s="132">
        <f>etab_datagouv!AB455+etab_datagouv!AB539</f>
        <v>249</v>
      </c>
      <c r="M177" s="132">
        <f>etab_datagouv!AB539</f>
        <v>94</v>
      </c>
      <c r="N177" s="132">
        <f>etab_datagouv!AB455+etab_datagouv!AB539</f>
        <v>249</v>
      </c>
      <c r="O177" s="111">
        <f t="shared" si="25"/>
        <v>0.37751004016064255</v>
      </c>
      <c r="P177" s="112">
        <f t="shared" si="28"/>
        <v>0.5</v>
      </c>
      <c r="Q177" s="166"/>
      <c r="R177" s="14"/>
      <c r="S177" s="14"/>
      <c r="T177" s="14"/>
      <c r="U177" s="14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</row>
    <row r="178" spans="1:85" ht="30" customHeight="1" outlineLevel="1" x14ac:dyDescent="0.25">
      <c r="A178" s="290">
        <v>30180</v>
      </c>
      <c r="B178" s="126" t="s">
        <v>2878</v>
      </c>
      <c r="C178" s="119" t="s">
        <v>5134</v>
      </c>
      <c r="D178" s="120"/>
      <c r="E178" s="121">
        <v>1</v>
      </c>
      <c r="F178" s="120">
        <v>0</v>
      </c>
      <c r="G178" s="120">
        <v>0</v>
      </c>
      <c r="H178" s="120">
        <v>0</v>
      </c>
      <c r="I178" s="120">
        <v>0</v>
      </c>
      <c r="J178" s="120">
        <v>0</v>
      </c>
      <c r="K178" s="120">
        <v>0</v>
      </c>
      <c r="L178" s="130">
        <f>etab_datagouv!AB445</f>
        <v>40</v>
      </c>
      <c r="M178" s="120">
        <v>0</v>
      </c>
      <c r="N178" s="130">
        <f>etab_datagouv!AB445</f>
        <v>40</v>
      </c>
      <c r="O178" s="123">
        <f t="shared" si="25"/>
        <v>0</v>
      </c>
      <c r="P178" s="124">
        <f t="shared" si="28"/>
        <v>0</v>
      </c>
      <c r="Q178" s="166"/>
    </row>
    <row r="179" spans="1:85" ht="27.75" customHeight="1" outlineLevel="1" x14ac:dyDescent="0.25">
      <c r="A179" s="290">
        <v>30181</v>
      </c>
      <c r="B179" s="131" t="s">
        <v>2879</v>
      </c>
      <c r="C179" s="119" t="s">
        <v>5206</v>
      </c>
      <c r="D179" s="120" t="s">
        <v>2800</v>
      </c>
      <c r="E179" s="121">
        <v>1</v>
      </c>
      <c r="F179" s="120">
        <v>0</v>
      </c>
      <c r="G179" s="120">
        <v>0</v>
      </c>
      <c r="H179" s="120">
        <v>0</v>
      </c>
      <c r="I179" s="120">
        <v>0</v>
      </c>
      <c r="J179" s="120">
        <v>0</v>
      </c>
      <c r="K179" s="120">
        <v>0</v>
      </c>
      <c r="L179" s="130">
        <f>etab_datagouv!AB248</f>
        <v>70</v>
      </c>
      <c r="M179" s="120">
        <v>0</v>
      </c>
      <c r="N179" s="130">
        <f>etab_datagouv!AB248</f>
        <v>70</v>
      </c>
      <c r="O179" s="123">
        <f t="shared" si="25"/>
        <v>0</v>
      </c>
      <c r="P179" s="124">
        <f t="shared" si="28"/>
        <v>0</v>
      </c>
      <c r="Q179" s="166"/>
    </row>
    <row r="180" spans="1:85" ht="31.5" customHeight="1" outlineLevel="1" x14ac:dyDescent="0.25">
      <c r="A180" s="290">
        <v>30182</v>
      </c>
      <c r="B180" s="129" t="s">
        <v>2880</v>
      </c>
      <c r="C180" s="119" t="s">
        <v>5206</v>
      </c>
      <c r="D180" s="120"/>
      <c r="E180" s="121">
        <v>1</v>
      </c>
      <c r="F180" s="120">
        <v>0</v>
      </c>
      <c r="G180" s="120">
        <v>0</v>
      </c>
      <c r="H180" s="120">
        <v>0</v>
      </c>
      <c r="I180" s="120">
        <v>0</v>
      </c>
      <c r="J180" s="120">
        <v>0</v>
      </c>
      <c r="K180" s="120">
        <v>0</v>
      </c>
      <c r="L180" s="130">
        <f>etab_datagouv!AB249</f>
        <v>128</v>
      </c>
      <c r="M180" s="120">
        <v>0</v>
      </c>
      <c r="N180" s="130">
        <f>etab_datagouv!AB249</f>
        <v>128</v>
      </c>
      <c r="O180" s="136">
        <f t="shared" si="25"/>
        <v>0</v>
      </c>
      <c r="P180" s="137">
        <f t="shared" si="28"/>
        <v>0</v>
      </c>
      <c r="Q180" s="166"/>
    </row>
    <row r="181" spans="1:85" ht="29.25" customHeight="1" outlineLevel="1" x14ac:dyDescent="0.25">
      <c r="A181" s="292">
        <v>30183</v>
      </c>
      <c r="B181" s="129" t="s">
        <v>2881</v>
      </c>
      <c r="C181" s="119" t="s">
        <v>5134</v>
      </c>
      <c r="D181" s="120" t="s">
        <v>2800</v>
      </c>
      <c r="E181" s="121">
        <v>3</v>
      </c>
      <c r="F181" s="120">
        <v>0</v>
      </c>
      <c r="G181" s="120">
        <v>0</v>
      </c>
      <c r="H181" s="120">
        <v>0</v>
      </c>
      <c r="I181" s="120">
        <v>0</v>
      </c>
      <c r="J181" s="120">
        <v>0</v>
      </c>
      <c r="K181" s="120">
        <v>0</v>
      </c>
      <c r="L181" s="130">
        <f>etab_datagouv!AB211+etab_datagouv!AB387+etab_datagouv!AB751</f>
        <v>91</v>
      </c>
      <c r="M181" s="120">
        <v>0</v>
      </c>
      <c r="N181" s="130">
        <f>etab_datagouv!AB211+etab_datagouv!AB387+etab_datagouv!AB751</f>
        <v>91</v>
      </c>
      <c r="O181" s="136">
        <f t="shared" si="25"/>
        <v>0</v>
      </c>
      <c r="P181" s="137">
        <f t="shared" si="28"/>
        <v>0</v>
      </c>
      <c r="Q181" s="166"/>
    </row>
    <row r="182" spans="1:85" ht="33.75" customHeight="1" outlineLevel="1" x14ac:dyDescent="0.25">
      <c r="A182" s="292">
        <v>30184</v>
      </c>
      <c r="B182" s="126" t="s">
        <v>2882</v>
      </c>
      <c r="C182" s="119" t="s">
        <v>5134</v>
      </c>
      <c r="D182" s="120"/>
      <c r="E182" s="120">
        <v>1</v>
      </c>
      <c r="F182" s="120">
        <v>0</v>
      </c>
      <c r="G182" s="120">
        <v>0</v>
      </c>
      <c r="H182" s="120">
        <v>0</v>
      </c>
      <c r="I182" s="120">
        <v>0</v>
      </c>
      <c r="J182" s="120">
        <v>0</v>
      </c>
      <c r="K182" s="120">
        <v>0</v>
      </c>
      <c r="L182" s="130">
        <f>etab_datagouv!AB469</f>
        <v>152</v>
      </c>
      <c r="M182" s="120">
        <v>0</v>
      </c>
      <c r="N182" s="130">
        <f>etab_datagouv!AB469</f>
        <v>152</v>
      </c>
      <c r="O182" s="123">
        <f t="shared" si="25"/>
        <v>0</v>
      </c>
      <c r="P182" s="124">
        <f t="shared" si="28"/>
        <v>0</v>
      </c>
      <c r="Q182" s="166"/>
    </row>
    <row r="183" spans="1:85" ht="30.75" customHeight="1" outlineLevel="1" x14ac:dyDescent="0.25">
      <c r="A183" s="292">
        <v>30185</v>
      </c>
      <c r="B183" s="118" t="s">
        <v>2883</v>
      </c>
      <c r="C183" s="119" t="s">
        <v>5135</v>
      </c>
      <c r="D183" s="120"/>
      <c r="E183" s="120">
        <v>1</v>
      </c>
      <c r="F183" s="120">
        <v>0</v>
      </c>
      <c r="G183" s="120">
        <v>0</v>
      </c>
      <c r="H183" s="120">
        <v>0</v>
      </c>
      <c r="I183" s="120">
        <v>0</v>
      </c>
      <c r="J183" s="120">
        <v>0</v>
      </c>
      <c r="K183" s="120">
        <v>0</v>
      </c>
      <c r="L183" s="130">
        <f>etab_datagouv!AB540</f>
        <v>155</v>
      </c>
      <c r="M183" s="120">
        <v>0</v>
      </c>
      <c r="N183" s="130">
        <f>etab_datagouv!AB540</f>
        <v>155</v>
      </c>
      <c r="O183" s="123">
        <f t="shared" si="25"/>
        <v>0</v>
      </c>
      <c r="P183" s="124">
        <f t="shared" si="28"/>
        <v>0</v>
      </c>
      <c r="Q183" s="166"/>
    </row>
    <row r="184" spans="1:85" ht="30.75" customHeight="1" outlineLevel="1" x14ac:dyDescent="0.25">
      <c r="A184" s="290">
        <v>30186</v>
      </c>
      <c r="B184" s="125" t="s">
        <v>2884</v>
      </c>
      <c r="C184" s="106" t="s">
        <v>5135</v>
      </c>
      <c r="D184" s="108"/>
      <c r="E184" s="108">
        <v>1</v>
      </c>
      <c r="F184" s="108">
        <f>G184+H184+I184+J184+K184</f>
        <v>1</v>
      </c>
      <c r="G184" s="108">
        <v>0</v>
      </c>
      <c r="H184" s="108">
        <v>0</v>
      </c>
      <c r="I184" s="108">
        <v>0</v>
      </c>
      <c r="J184" s="108">
        <v>1</v>
      </c>
      <c r="K184" s="108">
        <v>0</v>
      </c>
      <c r="L184" s="132">
        <f>etab_datagouv!AB250</f>
        <v>224</v>
      </c>
      <c r="M184" s="132">
        <f>etab_datagouv!AB250</f>
        <v>224</v>
      </c>
      <c r="N184" s="132">
        <f>etab_datagouv!AB250</f>
        <v>224</v>
      </c>
      <c r="O184" s="111">
        <f t="shared" si="25"/>
        <v>1</v>
      </c>
      <c r="P184" s="112">
        <f t="shared" si="28"/>
        <v>1</v>
      </c>
      <c r="Q184" s="166"/>
    </row>
    <row r="185" spans="1:85" ht="35.25" customHeight="1" outlineLevel="1" x14ac:dyDescent="0.25">
      <c r="A185" s="290">
        <v>30187</v>
      </c>
      <c r="B185" s="118" t="s">
        <v>2885</v>
      </c>
      <c r="C185" s="119" t="s">
        <v>5198</v>
      </c>
      <c r="D185" s="120"/>
      <c r="E185" s="120">
        <v>1</v>
      </c>
      <c r="F185" s="120">
        <v>0</v>
      </c>
      <c r="G185" s="120">
        <v>0</v>
      </c>
      <c r="H185" s="120">
        <v>0</v>
      </c>
      <c r="I185" s="120">
        <v>0</v>
      </c>
      <c r="J185" s="120">
        <v>0</v>
      </c>
      <c r="K185" s="120">
        <v>0</v>
      </c>
      <c r="L185" s="130">
        <f>etab_datagouv!AB388</f>
        <v>52</v>
      </c>
      <c r="M185" s="120">
        <v>0</v>
      </c>
      <c r="N185" s="130">
        <f>etab_datagouv!AB388</f>
        <v>52</v>
      </c>
      <c r="O185" s="123">
        <f t="shared" si="25"/>
        <v>0</v>
      </c>
      <c r="P185" s="124">
        <f t="shared" si="28"/>
        <v>0</v>
      </c>
      <c r="Q185" s="166"/>
    </row>
    <row r="186" spans="1:85" ht="30.75" customHeight="1" outlineLevel="1" x14ac:dyDescent="0.25">
      <c r="A186" s="290">
        <v>30188</v>
      </c>
      <c r="B186" s="126" t="s">
        <v>2886</v>
      </c>
      <c r="C186" s="119" t="s">
        <v>5134</v>
      </c>
      <c r="D186" s="120"/>
      <c r="E186" s="120">
        <v>1</v>
      </c>
      <c r="F186" s="120">
        <v>0</v>
      </c>
      <c r="G186" s="120">
        <v>0</v>
      </c>
      <c r="H186" s="120">
        <v>0</v>
      </c>
      <c r="I186" s="120">
        <v>0</v>
      </c>
      <c r="J186" s="120">
        <v>0</v>
      </c>
      <c r="K186" s="120">
        <v>0</v>
      </c>
      <c r="L186" s="130">
        <f>etab_datagouv!AB251</f>
        <v>64</v>
      </c>
      <c r="M186" s="120">
        <v>0</v>
      </c>
      <c r="N186" s="130">
        <f>etab_datagouv!AB251</f>
        <v>64</v>
      </c>
      <c r="O186" s="123">
        <f t="shared" si="25"/>
        <v>0</v>
      </c>
      <c r="P186" s="124">
        <f t="shared" si="28"/>
        <v>0</v>
      </c>
      <c r="Q186" s="166"/>
      <c r="U186" s="13"/>
    </row>
    <row r="187" spans="1:85" ht="42" customHeight="1" outlineLevel="1" x14ac:dyDescent="0.25">
      <c r="A187" s="290">
        <v>30189</v>
      </c>
      <c r="B187" s="125" t="s">
        <v>2887</v>
      </c>
      <c r="C187" s="106" t="s">
        <v>5135</v>
      </c>
      <c r="D187" s="108"/>
      <c r="E187" s="132">
        <f>nimes!X146</f>
        <v>141</v>
      </c>
      <c r="F187" s="108">
        <f>G187+H187+I187+J187+K187</f>
        <v>99</v>
      </c>
      <c r="G187" s="132">
        <f>nimes!AF144</f>
        <v>16</v>
      </c>
      <c r="H187" s="132">
        <f>nimes!AG144</f>
        <v>35</v>
      </c>
      <c r="I187" s="132">
        <f>nimes!AH144</f>
        <v>32</v>
      </c>
      <c r="J187" s="132">
        <f>nimes!AI144</f>
        <v>16</v>
      </c>
      <c r="K187" s="132">
        <f>nimes!AK144</f>
        <v>0</v>
      </c>
      <c r="L187" s="132">
        <f>nimes!AB144</f>
        <v>37377</v>
      </c>
      <c r="M187" s="132">
        <f>nimes!AB185</f>
        <v>30070</v>
      </c>
      <c r="N187" s="132">
        <f>nimes!AB144</f>
        <v>37377</v>
      </c>
      <c r="O187" s="111">
        <f t="shared" si="25"/>
        <v>0.80450544452470774</v>
      </c>
      <c r="P187" s="112">
        <f t="shared" si="28"/>
        <v>0.7021276595744681</v>
      </c>
      <c r="Q187" s="166"/>
    </row>
    <row r="188" spans="1:85" ht="42" customHeight="1" outlineLevel="1" x14ac:dyDescent="0.25">
      <c r="A188" s="290">
        <v>30191</v>
      </c>
      <c r="B188" s="118" t="s">
        <v>2888</v>
      </c>
      <c r="C188" s="119" t="s">
        <v>5198</v>
      </c>
      <c r="D188" s="120" t="s">
        <v>2775</v>
      </c>
      <c r="E188" s="121">
        <v>1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30">
        <f>etab_datagouv!AB394</f>
        <v>89</v>
      </c>
      <c r="M188" s="120">
        <v>0</v>
      </c>
      <c r="N188" s="130">
        <f>etab_datagouv!AB394</f>
        <v>89</v>
      </c>
      <c r="O188" s="123">
        <f t="shared" si="25"/>
        <v>0</v>
      </c>
      <c r="P188" s="124">
        <f t="shared" si="28"/>
        <v>0</v>
      </c>
      <c r="Q188" s="166"/>
    </row>
    <row r="189" spans="1:85" ht="37.5" customHeight="1" outlineLevel="1" x14ac:dyDescent="0.25">
      <c r="A189" s="290">
        <v>30192</v>
      </c>
      <c r="B189" s="135" t="s">
        <v>2889</v>
      </c>
      <c r="C189" s="101" t="s">
        <v>5205</v>
      </c>
      <c r="D189" s="102"/>
      <c r="E189" s="102">
        <v>0</v>
      </c>
      <c r="F189" s="102">
        <v>0</v>
      </c>
      <c r="G189" s="102">
        <v>0</v>
      </c>
      <c r="H189" s="102">
        <v>0</v>
      </c>
      <c r="I189" s="102">
        <v>0</v>
      </c>
      <c r="J189" s="102">
        <v>0</v>
      </c>
      <c r="K189" s="102">
        <v>0</v>
      </c>
      <c r="L189" s="102">
        <v>0</v>
      </c>
      <c r="M189" s="102">
        <v>0</v>
      </c>
      <c r="N189" s="102">
        <v>0</v>
      </c>
      <c r="O189" s="104">
        <v>0</v>
      </c>
      <c r="P189" s="104">
        <v>0</v>
      </c>
      <c r="Q189" s="166"/>
      <c r="U189" s="13"/>
    </row>
    <row r="190" spans="1:85" ht="43.5" customHeight="1" outlineLevel="1" x14ac:dyDescent="0.25">
      <c r="A190" s="290">
        <v>30193</v>
      </c>
      <c r="B190" s="100" t="s">
        <v>2890</v>
      </c>
      <c r="C190" s="101" t="s">
        <v>5134</v>
      </c>
      <c r="D190" s="102"/>
      <c r="E190" s="102">
        <v>0</v>
      </c>
      <c r="F190" s="102">
        <v>0</v>
      </c>
      <c r="G190" s="102">
        <v>0</v>
      </c>
      <c r="H190" s="102">
        <v>0</v>
      </c>
      <c r="I190" s="102">
        <v>0</v>
      </c>
      <c r="J190" s="102">
        <v>0</v>
      </c>
      <c r="K190" s="102">
        <v>0</v>
      </c>
      <c r="L190" s="102">
        <v>0</v>
      </c>
      <c r="M190" s="102">
        <v>0</v>
      </c>
      <c r="N190" s="102">
        <v>0</v>
      </c>
      <c r="O190" s="104">
        <v>0</v>
      </c>
      <c r="P190" s="104">
        <v>0</v>
      </c>
      <c r="Q190" s="166"/>
    </row>
    <row r="191" spans="1:85" ht="30.75" customHeight="1" outlineLevel="1" x14ac:dyDescent="0.25">
      <c r="A191" s="290">
        <v>30194</v>
      </c>
      <c r="B191" s="100" t="s">
        <v>2891</v>
      </c>
      <c r="C191" s="101" t="s">
        <v>5198</v>
      </c>
      <c r="D191" s="102"/>
      <c r="E191" s="102">
        <v>0</v>
      </c>
      <c r="F191" s="102">
        <v>0</v>
      </c>
      <c r="G191" s="102">
        <v>0</v>
      </c>
      <c r="H191" s="102">
        <v>0</v>
      </c>
      <c r="I191" s="102">
        <v>0</v>
      </c>
      <c r="J191" s="102">
        <v>0</v>
      </c>
      <c r="K191" s="102">
        <v>0</v>
      </c>
      <c r="L191" s="102">
        <v>0</v>
      </c>
      <c r="M191" s="102">
        <v>0</v>
      </c>
      <c r="N191" s="102">
        <v>0</v>
      </c>
      <c r="O191" s="104">
        <v>0</v>
      </c>
      <c r="P191" s="104">
        <v>0</v>
      </c>
      <c r="Q191" s="166"/>
    </row>
    <row r="192" spans="1:85" ht="33" customHeight="1" outlineLevel="1" x14ac:dyDescent="0.25">
      <c r="A192" s="290">
        <v>30195</v>
      </c>
      <c r="B192" s="148" t="s">
        <v>2892</v>
      </c>
      <c r="C192" s="101" t="s">
        <v>5134</v>
      </c>
      <c r="D192" s="102"/>
      <c r="E192" s="102">
        <v>0</v>
      </c>
      <c r="F192" s="102">
        <v>0</v>
      </c>
      <c r="G192" s="102">
        <v>0</v>
      </c>
      <c r="H192" s="102">
        <v>0</v>
      </c>
      <c r="I192" s="102">
        <v>0</v>
      </c>
      <c r="J192" s="102">
        <v>0</v>
      </c>
      <c r="K192" s="102">
        <v>0</v>
      </c>
      <c r="L192" s="102">
        <v>0</v>
      </c>
      <c r="M192" s="102">
        <v>0</v>
      </c>
      <c r="N192" s="102">
        <v>0</v>
      </c>
      <c r="O192" s="104">
        <v>0</v>
      </c>
      <c r="P192" s="104">
        <v>0</v>
      </c>
      <c r="Q192" s="166"/>
    </row>
    <row r="193" spans="1:21" ht="30.75" customHeight="1" outlineLevel="1" x14ac:dyDescent="0.25">
      <c r="A193" s="290">
        <v>30196</v>
      </c>
      <c r="B193" s="118" t="s">
        <v>2893</v>
      </c>
      <c r="C193" s="119" t="s">
        <v>5198</v>
      </c>
      <c r="D193" s="120"/>
      <c r="E193" s="121">
        <v>1</v>
      </c>
      <c r="F193" s="120">
        <v>0</v>
      </c>
      <c r="G193" s="120">
        <v>0</v>
      </c>
      <c r="H193" s="120">
        <v>0</v>
      </c>
      <c r="I193" s="120">
        <v>0</v>
      </c>
      <c r="J193" s="120">
        <v>0</v>
      </c>
      <c r="K193" s="120">
        <v>0</v>
      </c>
      <c r="L193" s="130">
        <f>etab_datagouv!AB624</f>
        <v>55</v>
      </c>
      <c r="M193" s="120">
        <v>0</v>
      </c>
      <c r="N193" s="130">
        <f>etab_datagouv!AB624</f>
        <v>55</v>
      </c>
      <c r="O193" s="123">
        <f>M193/L193</f>
        <v>0</v>
      </c>
      <c r="P193" s="124">
        <f>F193/E193</f>
        <v>0</v>
      </c>
      <c r="Q193" s="166"/>
    </row>
    <row r="194" spans="1:21" ht="36.75" customHeight="1" outlineLevel="1" x14ac:dyDescent="0.25">
      <c r="A194" s="290">
        <v>30197</v>
      </c>
      <c r="B194" s="100" t="s">
        <v>2894</v>
      </c>
      <c r="C194" s="101" t="s">
        <v>5198</v>
      </c>
      <c r="D194" s="102"/>
      <c r="E194" s="103">
        <v>0</v>
      </c>
      <c r="F194" s="102">
        <v>0</v>
      </c>
      <c r="G194" s="102">
        <v>0</v>
      </c>
      <c r="H194" s="102">
        <v>0</v>
      </c>
      <c r="I194" s="102">
        <v>0</v>
      </c>
      <c r="J194" s="102">
        <v>0</v>
      </c>
      <c r="K194" s="102">
        <v>0</v>
      </c>
      <c r="L194" s="102">
        <v>0</v>
      </c>
      <c r="M194" s="102">
        <v>0</v>
      </c>
      <c r="N194" s="102">
        <v>0</v>
      </c>
      <c r="O194" s="104">
        <v>0</v>
      </c>
      <c r="P194" s="104">
        <v>0</v>
      </c>
      <c r="Q194" s="166"/>
    </row>
    <row r="195" spans="1:21" ht="33" customHeight="1" outlineLevel="1" x14ac:dyDescent="0.25">
      <c r="A195" s="290">
        <v>30198</v>
      </c>
      <c r="B195" s="126" t="s">
        <v>2895</v>
      </c>
      <c r="C195" s="119" t="s">
        <v>5134</v>
      </c>
      <c r="D195" s="120"/>
      <c r="E195" s="121">
        <v>1</v>
      </c>
      <c r="F195" s="120">
        <v>0</v>
      </c>
      <c r="G195" s="120">
        <v>0</v>
      </c>
      <c r="H195" s="120">
        <v>0</v>
      </c>
      <c r="I195" s="120">
        <v>0</v>
      </c>
      <c r="J195" s="120">
        <v>0</v>
      </c>
      <c r="K195" s="120">
        <v>0</v>
      </c>
      <c r="L195" s="130">
        <f>etab_datagouv!AB124</f>
        <v>18</v>
      </c>
      <c r="M195" s="120">
        <v>0</v>
      </c>
      <c r="N195" s="130">
        <f>etab_datagouv!AB124</f>
        <v>18</v>
      </c>
      <c r="O195" s="123">
        <f>M195/L195</f>
        <v>0</v>
      </c>
      <c r="P195" s="124">
        <f>F195/E195</f>
        <v>0</v>
      </c>
      <c r="Q195" s="166"/>
    </row>
    <row r="196" spans="1:21" ht="34.5" customHeight="1" outlineLevel="1" x14ac:dyDescent="0.25">
      <c r="A196" s="290">
        <v>30199</v>
      </c>
      <c r="B196" s="100" t="s">
        <v>2896</v>
      </c>
      <c r="C196" s="101" t="s">
        <v>5204</v>
      </c>
      <c r="D196" s="102"/>
      <c r="E196" s="103">
        <v>0</v>
      </c>
      <c r="F196" s="102">
        <v>0</v>
      </c>
      <c r="G196" s="102">
        <v>0</v>
      </c>
      <c r="H196" s="102">
        <v>0</v>
      </c>
      <c r="I196" s="102">
        <v>0</v>
      </c>
      <c r="J196" s="102">
        <v>0</v>
      </c>
      <c r="K196" s="102">
        <v>0</v>
      </c>
      <c r="L196" s="102">
        <v>0</v>
      </c>
      <c r="M196" s="102">
        <v>0</v>
      </c>
      <c r="N196" s="102">
        <v>0</v>
      </c>
      <c r="O196" s="104">
        <v>0</v>
      </c>
      <c r="P196" s="104">
        <v>0</v>
      </c>
      <c r="Q196" s="166"/>
    </row>
    <row r="197" spans="1:21" ht="33.75" customHeight="1" outlineLevel="1" x14ac:dyDescent="0.25">
      <c r="A197" s="290">
        <v>30200</v>
      </c>
      <c r="B197" s="131" t="s">
        <v>2897</v>
      </c>
      <c r="C197" s="119" t="s">
        <v>5205</v>
      </c>
      <c r="D197" s="120"/>
      <c r="E197" s="121">
        <v>1</v>
      </c>
      <c r="F197" s="120">
        <v>0</v>
      </c>
      <c r="G197" s="120">
        <v>0</v>
      </c>
      <c r="H197" s="120">
        <v>0</v>
      </c>
      <c r="I197" s="120">
        <v>0</v>
      </c>
      <c r="J197" s="120">
        <v>0</v>
      </c>
      <c r="K197" s="120">
        <v>0</v>
      </c>
      <c r="L197" s="130">
        <f>etab_datagouv!AB626</f>
        <v>60</v>
      </c>
      <c r="M197" s="120">
        <v>0</v>
      </c>
      <c r="N197" s="130">
        <f>etab_datagouv!AB626</f>
        <v>60</v>
      </c>
      <c r="O197" s="123">
        <f>M197/L197</f>
        <v>0</v>
      </c>
      <c r="P197" s="124">
        <f>F197/E197</f>
        <v>0</v>
      </c>
      <c r="Q197" s="166"/>
    </row>
    <row r="198" spans="1:21" ht="51.75" customHeight="1" outlineLevel="1" x14ac:dyDescent="0.25">
      <c r="A198" s="290">
        <v>30202</v>
      </c>
      <c r="B198" s="129" t="s">
        <v>2898</v>
      </c>
      <c r="C198" s="119" t="s">
        <v>5200</v>
      </c>
      <c r="D198" s="120" t="s">
        <v>2764</v>
      </c>
      <c r="E198" s="121">
        <v>9</v>
      </c>
      <c r="F198" s="120">
        <v>0</v>
      </c>
      <c r="G198" s="120">
        <v>0</v>
      </c>
      <c r="H198" s="120">
        <v>0</v>
      </c>
      <c r="I198" s="120">
        <v>0</v>
      </c>
      <c r="J198" s="120">
        <v>0</v>
      </c>
      <c r="K198" s="120">
        <v>0</v>
      </c>
      <c r="L198" s="130">
        <f>etab_datagouv!AB125+etab_datagouv!AB151+etab_datagouv!AB254+etab_datagouv!AB319+etab_datagouv!AB395+etab_datagouv!AB431+etab_datagouv!AB510+etab_datagouv!AB515+etab_datagouv!AB665</f>
        <v>1764</v>
      </c>
      <c r="M198" s="120">
        <v>0</v>
      </c>
      <c r="N198" s="130">
        <f>etab_datagouv!AB125+etab_datagouv!AB151+etab_datagouv!AB254+etab_datagouv!AB319+etab_datagouv!AB395+etab_datagouv!AB431+etab_datagouv!AB510+etab_datagouv!AB515+etab_datagouv!AB665</f>
        <v>1764</v>
      </c>
      <c r="O198" s="123">
        <f>M198/L198</f>
        <v>0</v>
      </c>
      <c r="P198" s="124">
        <f>F198/E198</f>
        <v>0</v>
      </c>
      <c r="Q198" s="166"/>
    </row>
    <row r="199" spans="1:21" ht="32.25" customHeight="1" outlineLevel="1" x14ac:dyDescent="0.25">
      <c r="A199" s="290">
        <v>30201</v>
      </c>
      <c r="B199" s="100" t="s">
        <v>2899</v>
      </c>
      <c r="C199" s="101" t="s">
        <v>5198</v>
      </c>
      <c r="D199" s="102"/>
      <c r="E199" s="103">
        <v>0</v>
      </c>
      <c r="F199" s="102">
        <v>0</v>
      </c>
      <c r="G199" s="102">
        <v>0</v>
      </c>
      <c r="H199" s="102">
        <v>0</v>
      </c>
      <c r="I199" s="102">
        <v>0</v>
      </c>
      <c r="J199" s="102">
        <v>0</v>
      </c>
      <c r="K199" s="102">
        <v>0</v>
      </c>
      <c r="L199" s="102">
        <v>0</v>
      </c>
      <c r="M199" s="102">
        <v>0</v>
      </c>
      <c r="N199" s="102">
        <v>0</v>
      </c>
      <c r="O199" s="104">
        <v>0</v>
      </c>
      <c r="P199" s="104">
        <v>0</v>
      </c>
      <c r="Q199" s="166"/>
    </row>
    <row r="200" spans="1:21" ht="42" customHeight="1" outlineLevel="1" x14ac:dyDescent="0.25">
      <c r="A200" s="290">
        <v>30203</v>
      </c>
      <c r="B200" s="118" t="s">
        <v>2900</v>
      </c>
      <c r="C200" s="119" t="s">
        <v>5198</v>
      </c>
      <c r="D200" s="120"/>
      <c r="E200" s="121">
        <v>1</v>
      </c>
      <c r="F200" s="120">
        <v>0</v>
      </c>
      <c r="G200" s="120">
        <v>0</v>
      </c>
      <c r="H200" s="120">
        <v>0</v>
      </c>
      <c r="I200" s="120">
        <v>0</v>
      </c>
      <c r="J200" s="120">
        <v>0</v>
      </c>
      <c r="K200" s="120">
        <v>0</v>
      </c>
      <c r="L200" s="130">
        <f>etab_datagouv!AB543</f>
        <v>25</v>
      </c>
      <c r="M200" s="120">
        <v>0</v>
      </c>
      <c r="N200" s="130">
        <f>etab_datagouv!AB543</f>
        <v>25</v>
      </c>
      <c r="O200" s="123">
        <f>M200/L200</f>
        <v>0</v>
      </c>
      <c r="P200" s="124">
        <f>F200/E200</f>
        <v>0</v>
      </c>
      <c r="Q200" s="166"/>
    </row>
    <row r="201" spans="1:21" ht="32.25" customHeight="1" outlineLevel="1" x14ac:dyDescent="0.25">
      <c r="A201" s="290">
        <v>30204</v>
      </c>
      <c r="B201" s="100" t="s">
        <v>2901</v>
      </c>
      <c r="C201" s="101" t="s">
        <v>5198</v>
      </c>
      <c r="D201" s="102"/>
      <c r="E201" s="103">
        <v>0</v>
      </c>
      <c r="F201" s="103">
        <v>0</v>
      </c>
      <c r="G201" s="103">
        <v>0</v>
      </c>
      <c r="H201" s="103">
        <v>0</v>
      </c>
      <c r="I201" s="103">
        <v>0</v>
      </c>
      <c r="J201" s="103">
        <v>0</v>
      </c>
      <c r="K201" s="103">
        <v>0</v>
      </c>
      <c r="L201" s="103">
        <v>0</v>
      </c>
      <c r="M201" s="103">
        <v>0</v>
      </c>
      <c r="N201" s="103">
        <v>0</v>
      </c>
      <c r="O201" s="104">
        <v>0</v>
      </c>
      <c r="P201" s="104">
        <v>0</v>
      </c>
      <c r="Q201" s="166"/>
    </row>
    <row r="202" spans="1:21" ht="34.5" customHeight="1" outlineLevel="1" x14ac:dyDescent="0.25">
      <c r="A202" s="290">
        <v>30205</v>
      </c>
      <c r="B202" s="100" t="s">
        <v>2902</v>
      </c>
      <c r="C202" s="101" t="s">
        <v>5198</v>
      </c>
      <c r="D202" s="102"/>
      <c r="E202" s="103">
        <v>0</v>
      </c>
      <c r="F202" s="103">
        <v>0</v>
      </c>
      <c r="G202" s="103">
        <v>0</v>
      </c>
      <c r="H202" s="103">
        <v>0</v>
      </c>
      <c r="I202" s="103">
        <v>0</v>
      </c>
      <c r="J202" s="103">
        <v>0</v>
      </c>
      <c r="K202" s="103">
        <v>0</v>
      </c>
      <c r="L202" s="103">
        <v>0</v>
      </c>
      <c r="M202" s="103">
        <v>0</v>
      </c>
      <c r="N202" s="103">
        <v>0</v>
      </c>
      <c r="O202" s="104">
        <v>0</v>
      </c>
      <c r="P202" s="104">
        <v>0</v>
      </c>
      <c r="Q202" s="166"/>
    </row>
    <row r="203" spans="1:21" ht="31.5" customHeight="1" outlineLevel="1" x14ac:dyDescent="0.25">
      <c r="A203" s="290">
        <v>30206</v>
      </c>
      <c r="B203" s="118" t="s">
        <v>2903</v>
      </c>
      <c r="C203" s="119" t="s">
        <v>5140</v>
      </c>
      <c r="D203" s="120"/>
      <c r="E203" s="121">
        <v>2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30">
        <f>etab_datagouv!AB454+etab_datagouv!AB544</f>
        <v>372</v>
      </c>
      <c r="M203" s="120">
        <v>0</v>
      </c>
      <c r="N203" s="130">
        <f>etab_datagouv!AB454+etab_datagouv!AB544</f>
        <v>372</v>
      </c>
      <c r="O203" s="123">
        <f>M203/L203</f>
        <v>0</v>
      </c>
      <c r="P203" s="124">
        <f>F203/E203</f>
        <v>0</v>
      </c>
      <c r="Q203" s="166"/>
    </row>
    <row r="204" spans="1:21" ht="33" customHeight="1" outlineLevel="1" x14ac:dyDescent="0.25">
      <c r="A204" s="290">
        <v>30207</v>
      </c>
      <c r="B204" s="118" t="s">
        <v>2904</v>
      </c>
      <c r="C204" s="119" t="s">
        <v>5209</v>
      </c>
      <c r="D204" s="120" t="s">
        <v>2760</v>
      </c>
      <c r="E204" s="121">
        <v>1</v>
      </c>
      <c r="F204" s="120">
        <v>0</v>
      </c>
      <c r="G204" s="120">
        <v>0</v>
      </c>
      <c r="H204" s="120">
        <v>0</v>
      </c>
      <c r="I204" s="120">
        <v>0</v>
      </c>
      <c r="J204" s="120">
        <v>0</v>
      </c>
      <c r="K204" s="120">
        <v>0</v>
      </c>
      <c r="L204" s="130">
        <f>etab_datagouv!AB628</f>
        <v>70</v>
      </c>
      <c r="M204" s="120">
        <v>0</v>
      </c>
      <c r="N204" s="130">
        <f>etab_datagouv!AB628</f>
        <v>70</v>
      </c>
      <c r="O204" s="123">
        <f>M204/L204</f>
        <v>0</v>
      </c>
      <c r="P204" s="124">
        <f>F204/E204</f>
        <v>0</v>
      </c>
      <c r="Q204" s="166"/>
    </row>
    <row r="205" spans="1:21" ht="33" customHeight="1" outlineLevel="1" x14ac:dyDescent="0.25">
      <c r="A205" s="290">
        <v>30208</v>
      </c>
      <c r="B205" s="147" t="s">
        <v>2905</v>
      </c>
      <c r="C205" s="101" t="s">
        <v>5205</v>
      </c>
      <c r="D205" s="102"/>
      <c r="E205" s="103">
        <v>0</v>
      </c>
      <c r="F205" s="103">
        <v>0</v>
      </c>
      <c r="G205" s="103">
        <v>0</v>
      </c>
      <c r="H205" s="103">
        <v>0</v>
      </c>
      <c r="I205" s="103">
        <v>0</v>
      </c>
      <c r="J205" s="103">
        <v>0</v>
      </c>
      <c r="K205" s="103">
        <v>0</v>
      </c>
      <c r="L205" s="103">
        <v>0</v>
      </c>
      <c r="M205" s="103">
        <v>0</v>
      </c>
      <c r="N205" s="103">
        <v>0</v>
      </c>
      <c r="O205" s="104">
        <v>0</v>
      </c>
      <c r="P205" s="104">
        <v>0</v>
      </c>
      <c r="Q205" s="166"/>
    </row>
    <row r="206" spans="1:21" ht="30" customHeight="1" outlineLevel="1" x14ac:dyDescent="0.25">
      <c r="A206" s="290">
        <v>30209</v>
      </c>
      <c r="B206" s="129" t="s">
        <v>2906</v>
      </c>
      <c r="C206" s="119" t="s">
        <v>5202</v>
      </c>
      <c r="D206" s="120"/>
      <c r="E206" s="121">
        <v>3</v>
      </c>
      <c r="F206" s="120">
        <v>0</v>
      </c>
      <c r="G206" s="120">
        <v>0</v>
      </c>
      <c r="H206" s="120">
        <v>0</v>
      </c>
      <c r="I206" s="120">
        <v>0</v>
      </c>
      <c r="J206" s="120">
        <v>0</v>
      </c>
      <c r="K206" s="120">
        <v>0</v>
      </c>
      <c r="L206" s="130">
        <f>etab_datagouv!AB29+etab_datagouv!AB342+etab_datagouv!AB621</f>
        <v>390</v>
      </c>
      <c r="M206" s="130">
        <v>0</v>
      </c>
      <c r="N206" s="130">
        <f>etab_datagouv!AB29+etab_datagouv!AB342+etab_datagouv!AB621</f>
        <v>390</v>
      </c>
      <c r="O206" s="123">
        <f>M206/L206</f>
        <v>0</v>
      </c>
      <c r="P206" s="124">
        <f>F206/E206</f>
        <v>0</v>
      </c>
      <c r="Q206" s="166"/>
    </row>
    <row r="207" spans="1:21" ht="29.25" customHeight="1" outlineLevel="1" x14ac:dyDescent="0.25">
      <c r="A207" s="290">
        <v>30210</v>
      </c>
      <c r="B207" s="105" t="s">
        <v>2907</v>
      </c>
      <c r="C207" s="106" t="s">
        <v>5205</v>
      </c>
      <c r="D207" s="108"/>
      <c r="E207" s="108">
        <v>3</v>
      </c>
      <c r="F207" s="108">
        <f>G207+H207+I207+J207+K207</f>
        <v>2</v>
      </c>
      <c r="G207" s="108">
        <v>0</v>
      </c>
      <c r="H207" s="108">
        <v>0</v>
      </c>
      <c r="I207" s="108">
        <v>0</v>
      </c>
      <c r="J207" s="108">
        <v>0</v>
      </c>
      <c r="K207" s="108">
        <v>2</v>
      </c>
      <c r="L207" s="132">
        <f>etab_datagouv!AB255+etab_datagouv!AB511+etab_datagouv!AB583</f>
        <v>867</v>
      </c>
      <c r="M207" s="132">
        <f>etab_datagouv!AB511+etab_datagouv!AB255</f>
        <v>617</v>
      </c>
      <c r="N207" s="132">
        <f>etab_datagouv!AB255+etab_datagouv!AB511+etab_datagouv!AB583</f>
        <v>867</v>
      </c>
      <c r="O207" s="111">
        <f>M207/L207</f>
        <v>0.71164936562860437</v>
      </c>
      <c r="P207" s="112">
        <f>F207/E207</f>
        <v>0.66666666666666663</v>
      </c>
      <c r="Q207" s="166"/>
      <c r="S207" s="13"/>
      <c r="U207" s="13"/>
    </row>
    <row r="208" spans="1:21" ht="33.75" customHeight="1" outlineLevel="1" x14ac:dyDescent="0.25">
      <c r="A208" s="290">
        <v>30211</v>
      </c>
      <c r="B208" s="118" t="s">
        <v>2908</v>
      </c>
      <c r="C208" s="119" t="s">
        <v>5135</v>
      </c>
      <c r="D208" s="120"/>
      <c r="E208" s="121">
        <v>2</v>
      </c>
      <c r="F208" s="120">
        <v>0</v>
      </c>
      <c r="G208" s="120">
        <v>0</v>
      </c>
      <c r="H208" s="120">
        <v>0</v>
      </c>
      <c r="I208" s="120">
        <v>0</v>
      </c>
      <c r="J208" s="120">
        <v>0</v>
      </c>
      <c r="K208" s="120">
        <v>0</v>
      </c>
      <c r="L208" s="130">
        <f>etab_datagouv!AB87+etab_datagouv!AB348</f>
        <v>390</v>
      </c>
      <c r="M208" s="120">
        <v>0</v>
      </c>
      <c r="N208" s="130">
        <f>etab_datagouv!AB87+etab_datagouv!AB348</f>
        <v>390</v>
      </c>
      <c r="O208" s="123">
        <f>M208/L208</f>
        <v>0</v>
      </c>
      <c r="P208" s="124">
        <f>F208/E208</f>
        <v>0</v>
      </c>
      <c r="Q208" s="166"/>
    </row>
    <row r="209" spans="1:21" ht="34.5" customHeight="1" outlineLevel="1" x14ac:dyDescent="0.25">
      <c r="A209" s="290">
        <v>30212</v>
      </c>
      <c r="B209" s="127" t="s">
        <v>2909</v>
      </c>
      <c r="C209" s="106" t="s">
        <v>5134</v>
      </c>
      <c r="D209" s="108"/>
      <c r="E209" s="108">
        <v>3</v>
      </c>
      <c r="F209" s="108">
        <f>G209+H209+I209+J209+K209</f>
        <v>3</v>
      </c>
      <c r="G209" s="108">
        <v>0</v>
      </c>
      <c r="H209" s="108">
        <v>1</v>
      </c>
      <c r="I209" s="108">
        <v>2</v>
      </c>
      <c r="J209" s="108">
        <v>0</v>
      </c>
      <c r="K209" s="108">
        <v>0</v>
      </c>
      <c r="L209" s="132">
        <f>etab_datagouv!AB353+etab_datagouv!AB545+etab_datagouv!AB630</f>
        <v>796</v>
      </c>
      <c r="M209" s="132">
        <f>etab_datagouv!AB353+etab_datagouv!AB545+etab_datagouv!AB630</f>
        <v>796</v>
      </c>
      <c r="N209" s="132">
        <f>etab_datagouv!AB353+etab_datagouv!AB545+etab_datagouv!AB630</f>
        <v>796</v>
      </c>
      <c r="O209" s="111">
        <f>M209/L209</f>
        <v>1</v>
      </c>
      <c r="P209" s="112">
        <f>F209/E209</f>
        <v>1</v>
      </c>
      <c r="Q209" s="166"/>
      <c r="U209" s="13"/>
    </row>
    <row r="210" spans="1:21" ht="30" customHeight="1" outlineLevel="1" x14ac:dyDescent="0.25">
      <c r="A210" s="290">
        <v>30213</v>
      </c>
      <c r="B210" s="100" t="s">
        <v>2910</v>
      </c>
      <c r="C210" s="101" t="s">
        <v>5139</v>
      </c>
      <c r="D210" s="102"/>
      <c r="E210" s="103">
        <v>0</v>
      </c>
      <c r="F210" s="103">
        <v>0</v>
      </c>
      <c r="G210" s="103">
        <v>0</v>
      </c>
      <c r="H210" s="103">
        <v>0</v>
      </c>
      <c r="I210" s="103">
        <v>0</v>
      </c>
      <c r="J210" s="103">
        <v>0</v>
      </c>
      <c r="K210" s="103">
        <v>0</v>
      </c>
      <c r="L210" s="103">
        <v>0</v>
      </c>
      <c r="M210" s="103">
        <v>0</v>
      </c>
      <c r="N210" s="103">
        <v>0</v>
      </c>
      <c r="O210" s="104">
        <v>0</v>
      </c>
      <c r="P210" s="104">
        <v>0</v>
      </c>
      <c r="Q210" s="166"/>
    </row>
    <row r="211" spans="1:21" ht="34.5" customHeight="1" outlineLevel="1" x14ac:dyDescent="0.25">
      <c r="A211" s="290">
        <v>30214</v>
      </c>
      <c r="B211" s="126" t="s">
        <v>2911</v>
      </c>
      <c r="C211" s="119" t="s">
        <v>5134</v>
      </c>
      <c r="D211" s="120"/>
      <c r="E211" s="121">
        <v>1</v>
      </c>
      <c r="F211" s="120">
        <v>0</v>
      </c>
      <c r="G211" s="120">
        <v>0</v>
      </c>
      <c r="H211" s="120">
        <v>0</v>
      </c>
      <c r="I211" s="120">
        <v>0</v>
      </c>
      <c r="J211" s="120">
        <v>0</v>
      </c>
      <c r="K211" s="120">
        <v>0</v>
      </c>
      <c r="L211" s="130">
        <f>etab_datagouv!AB741</f>
        <v>192</v>
      </c>
      <c r="M211" s="120">
        <v>0</v>
      </c>
      <c r="N211" s="130">
        <f>etab_datagouv!AB741</f>
        <v>192</v>
      </c>
      <c r="O211" s="123">
        <f>M211/L211</f>
        <v>0</v>
      </c>
      <c r="P211" s="124">
        <f>F211/E211</f>
        <v>0</v>
      </c>
      <c r="Q211" s="166"/>
    </row>
    <row r="212" spans="1:21" ht="34.5" customHeight="1" outlineLevel="1" x14ac:dyDescent="0.25">
      <c r="A212" s="290">
        <v>30215</v>
      </c>
      <c r="B212" s="100" t="s">
        <v>2912</v>
      </c>
      <c r="C212" s="101" t="s">
        <v>5198</v>
      </c>
      <c r="D212" s="102"/>
      <c r="E212" s="103">
        <v>0</v>
      </c>
      <c r="F212" s="103">
        <v>0</v>
      </c>
      <c r="G212" s="103">
        <v>0</v>
      </c>
      <c r="H212" s="103">
        <v>0</v>
      </c>
      <c r="I212" s="103">
        <v>0</v>
      </c>
      <c r="J212" s="103">
        <v>0</v>
      </c>
      <c r="K212" s="103">
        <v>0</v>
      </c>
      <c r="L212" s="103">
        <v>0</v>
      </c>
      <c r="M212" s="103">
        <v>0</v>
      </c>
      <c r="N212" s="103">
        <v>0</v>
      </c>
      <c r="O212" s="104">
        <v>0</v>
      </c>
      <c r="P212" s="104">
        <v>0</v>
      </c>
      <c r="Q212" s="166"/>
    </row>
    <row r="213" spans="1:21" ht="42" customHeight="1" outlineLevel="1" x14ac:dyDescent="0.25">
      <c r="A213" s="290">
        <v>30216</v>
      </c>
      <c r="B213" s="125" t="s">
        <v>2913</v>
      </c>
      <c r="C213" s="106" t="s">
        <v>5198</v>
      </c>
      <c r="D213" s="108"/>
      <c r="E213" s="109">
        <v>1</v>
      </c>
      <c r="F213" s="108">
        <f>G213+H213+I213+J213+K213</f>
        <v>1</v>
      </c>
      <c r="G213" s="108">
        <v>0</v>
      </c>
      <c r="H213" s="108">
        <v>0</v>
      </c>
      <c r="I213" s="108">
        <v>0</v>
      </c>
      <c r="J213" s="108">
        <v>1</v>
      </c>
      <c r="K213" s="108">
        <v>0</v>
      </c>
      <c r="L213" s="132">
        <f>etab_datagouv!AB677</f>
        <v>52</v>
      </c>
      <c r="M213" s="132">
        <f>etab_datagouv!AB677</f>
        <v>52</v>
      </c>
      <c r="N213" s="132">
        <f>etab_datagouv!AB677</f>
        <v>52</v>
      </c>
      <c r="O213" s="111">
        <f>M213/L213</f>
        <v>1</v>
      </c>
      <c r="P213" s="112">
        <f>F213/E213</f>
        <v>1</v>
      </c>
      <c r="Q213" s="166"/>
    </row>
    <row r="214" spans="1:21" ht="34.5" customHeight="1" outlineLevel="1" x14ac:dyDescent="0.25">
      <c r="A214" s="290">
        <v>30217</v>
      </c>
      <c r="B214" s="129" t="s">
        <v>2914</v>
      </c>
      <c r="C214" s="119" t="s">
        <v>5202</v>
      </c>
      <c r="D214" s="120"/>
      <c r="E214" s="121">
        <v>5</v>
      </c>
      <c r="F214" s="120">
        <v>0</v>
      </c>
      <c r="G214" s="120">
        <v>0</v>
      </c>
      <c r="H214" s="120">
        <v>0</v>
      </c>
      <c r="I214" s="120">
        <v>0</v>
      </c>
      <c r="J214" s="120">
        <v>0</v>
      </c>
      <c r="K214" s="120">
        <v>0</v>
      </c>
      <c r="L214" s="130">
        <f>etab_datagouv!AB166+etab_datagouv!AB183+etab_datagouv!AB196+etab_datagouv!AB468+etab_datagouv!AB476</f>
        <v>1377</v>
      </c>
      <c r="M214" s="120">
        <v>0</v>
      </c>
      <c r="N214" s="130">
        <f>etab_datagouv!AB166+etab_datagouv!AB183+etab_datagouv!AB196+etab_datagouv!AB468+etab_datagouv!AB476</f>
        <v>1377</v>
      </c>
      <c r="O214" s="123">
        <f>M214/L214</f>
        <v>0</v>
      </c>
      <c r="P214" s="124">
        <f>F214/E214</f>
        <v>0</v>
      </c>
      <c r="Q214" s="166"/>
    </row>
    <row r="215" spans="1:21" ht="33.75" customHeight="1" outlineLevel="1" x14ac:dyDescent="0.25">
      <c r="A215" s="290">
        <v>30218</v>
      </c>
      <c r="B215" s="100" t="s">
        <v>2915</v>
      </c>
      <c r="C215" s="101" t="s">
        <v>5198</v>
      </c>
      <c r="D215" s="102"/>
      <c r="E215" s="103">
        <v>0</v>
      </c>
      <c r="F215" s="103">
        <v>0</v>
      </c>
      <c r="G215" s="103">
        <v>0</v>
      </c>
      <c r="H215" s="103">
        <v>0</v>
      </c>
      <c r="I215" s="103">
        <v>0</v>
      </c>
      <c r="J215" s="103">
        <v>0</v>
      </c>
      <c r="K215" s="103">
        <v>0</v>
      </c>
      <c r="L215" s="103">
        <v>0</v>
      </c>
      <c r="M215" s="103">
        <v>0</v>
      </c>
      <c r="N215" s="103">
        <v>0</v>
      </c>
      <c r="O215" s="104">
        <v>0</v>
      </c>
      <c r="P215" s="104">
        <v>0</v>
      </c>
      <c r="Q215" s="166"/>
      <c r="R215" s="13"/>
      <c r="S215" s="13"/>
      <c r="T215" s="13"/>
      <c r="U215" s="18"/>
    </row>
    <row r="216" spans="1:21" ht="30" customHeight="1" outlineLevel="1" x14ac:dyDescent="0.25">
      <c r="A216" s="290">
        <v>30356</v>
      </c>
      <c r="B216" s="117" t="s">
        <v>2916</v>
      </c>
      <c r="C216" s="106" t="s">
        <v>5135</v>
      </c>
      <c r="D216" s="108"/>
      <c r="E216" s="109">
        <v>3</v>
      </c>
      <c r="F216" s="108">
        <f>G216+H216+I216+J216+K216</f>
        <v>3</v>
      </c>
      <c r="G216" s="108">
        <v>0</v>
      </c>
      <c r="H216" s="108">
        <v>2</v>
      </c>
      <c r="I216" s="108">
        <v>1</v>
      </c>
      <c r="J216" s="108">
        <v>0</v>
      </c>
      <c r="K216" s="108">
        <v>0</v>
      </c>
      <c r="L216" s="132">
        <f>etab_datagouv!AB223+etab_datagouv!AB268+etab_datagouv!AB506</f>
        <v>456</v>
      </c>
      <c r="M216" s="132">
        <f>etab_datagouv!AB223+etab_datagouv!AB268+etab_datagouv!AB506</f>
        <v>456</v>
      </c>
      <c r="N216" s="132">
        <f>etab_datagouv!AB223+etab_datagouv!AB268+etab_datagouv!AB506</f>
        <v>456</v>
      </c>
      <c r="O216" s="138">
        <f>M216/L216</f>
        <v>1</v>
      </c>
      <c r="P216" s="139">
        <f>F216/E216</f>
        <v>1</v>
      </c>
      <c r="Q216" s="166"/>
    </row>
    <row r="217" spans="1:21" ht="30" customHeight="1" outlineLevel="1" x14ac:dyDescent="0.25">
      <c r="A217" s="290">
        <v>30219</v>
      </c>
      <c r="B217" s="100" t="s">
        <v>2917</v>
      </c>
      <c r="C217" s="101" t="s">
        <v>5204</v>
      </c>
      <c r="D217" s="102"/>
      <c r="E217" s="103">
        <v>0</v>
      </c>
      <c r="F217" s="103">
        <v>0</v>
      </c>
      <c r="G217" s="103">
        <v>0</v>
      </c>
      <c r="H217" s="103">
        <v>0</v>
      </c>
      <c r="I217" s="103">
        <v>0</v>
      </c>
      <c r="J217" s="103">
        <v>0</v>
      </c>
      <c r="K217" s="103">
        <v>0</v>
      </c>
      <c r="L217" s="103">
        <v>0</v>
      </c>
      <c r="M217" s="103">
        <v>0</v>
      </c>
      <c r="N217" s="103">
        <v>0</v>
      </c>
      <c r="O217" s="104">
        <v>0</v>
      </c>
      <c r="P217" s="104">
        <v>0</v>
      </c>
      <c r="Q217" s="166"/>
    </row>
    <row r="218" spans="1:21" ht="33" customHeight="1" outlineLevel="1" x14ac:dyDescent="0.25">
      <c r="A218" s="290">
        <v>30222</v>
      </c>
      <c r="B218" s="100" t="s">
        <v>2918</v>
      </c>
      <c r="C218" s="101" t="s">
        <v>5198</v>
      </c>
      <c r="D218" s="102"/>
      <c r="E218" s="103">
        <v>0</v>
      </c>
      <c r="F218" s="103">
        <v>0</v>
      </c>
      <c r="G218" s="103">
        <v>0</v>
      </c>
      <c r="H218" s="103">
        <v>0</v>
      </c>
      <c r="I218" s="103">
        <v>0</v>
      </c>
      <c r="J218" s="103">
        <v>0</v>
      </c>
      <c r="K218" s="103">
        <v>0</v>
      </c>
      <c r="L218" s="103">
        <v>0</v>
      </c>
      <c r="M218" s="103">
        <v>0</v>
      </c>
      <c r="N218" s="103">
        <v>0</v>
      </c>
      <c r="O218" s="104">
        <v>0</v>
      </c>
      <c r="P218" s="104">
        <v>0</v>
      </c>
      <c r="Q218" s="166"/>
      <c r="R218" s="13"/>
      <c r="S218" s="13"/>
      <c r="T218" s="13"/>
    </row>
    <row r="219" spans="1:21" ht="35.25" customHeight="1" outlineLevel="1" x14ac:dyDescent="0.25">
      <c r="A219" s="290">
        <v>30220</v>
      </c>
      <c r="B219" s="100" t="s">
        <v>2919</v>
      </c>
      <c r="C219" s="101" t="s">
        <v>5204</v>
      </c>
      <c r="D219" s="102"/>
      <c r="E219" s="103">
        <v>0</v>
      </c>
      <c r="F219" s="103">
        <v>0</v>
      </c>
      <c r="G219" s="103">
        <v>0</v>
      </c>
      <c r="H219" s="103">
        <v>0</v>
      </c>
      <c r="I219" s="103">
        <v>0</v>
      </c>
      <c r="J219" s="103">
        <v>0</v>
      </c>
      <c r="K219" s="103">
        <v>0</v>
      </c>
      <c r="L219" s="103">
        <v>0</v>
      </c>
      <c r="M219" s="103">
        <v>0</v>
      </c>
      <c r="N219" s="103">
        <v>0</v>
      </c>
      <c r="O219" s="104">
        <v>0</v>
      </c>
      <c r="P219" s="104">
        <v>0</v>
      </c>
      <c r="Q219" s="166"/>
    </row>
    <row r="220" spans="1:21" ht="62.25" customHeight="1" outlineLevel="1" x14ac:dyDescent="0.25">
      <c r="A220" s="290">
        <v>30221</v>
      </c>
      <c r="B220" s="125" t="s">
        <v>2920</v>
      </c>
      <c r="C220" s="106" t="s">
        <v>5203</v>
      </c>
      <c r="D220" s="108"/>
      <c r="E220" s="109">
        <v>3</v>
      </c>
      <c r="F220" s="108">
        <f>G220+H220+I220+J220+K220</f>
        <v>3</v>
      </c>
      <c r="G220" s="108">
        <v>0</v>
      </c>
      <c r="H220" s="108">
        <v>0</v>
      </c>
      <c r="I220" s="108">
        <v>0</v>
      </c>
      <c r="J220" s="108">
        <v>0</v>
      </c>
      <c r="K220" s="108">
        <v>3</v>
      </c>
      <c r="L220" s="132">
        <f>etab_datagouv!AB126+etab_datagouv!AB171+etab_datagouv!AB333</f>
        <v>1246</v>
      </c>
      <c r="M220" s="132">
        <f>etab_datagouv!AB126+etab_datagouv!AB171+etab_datagouv!AB333</f>
        <v>1246</v>
      </c>
      <c r="N220" s="132">
        <f>etab_datagouv!AB126+etab_datagouv!AB171+etab_datagouv!AB333</f>
        <v>1246</v>
      </c>
      <c r="O220" s="111">
        <f t="shared" ref="O220:O226" si="29">M220/L220</f>
        <v>1</v>
      </c>
      <c r="P220" s="112">
        <f t="shared" ref="P220:P226" si="30">F220/E220</f>
        <v>1</v>
      </c>
      <c r="Q220" s="166"/>
    </row>
    <row r="221" spans="1:21" ht="42" customHeight="1" outlineLevel="1" x14ac:dyDescent="0.25">
      <c r="A221" s="290">
        <v>30223</v>
      </c>
      <c r="B221" s="129" t="s">
        <v>2921</v>
      </c>
      <c r="C221" s="119" t="s">
        <v>5209</v>
      </c>
      <c r="D221" s="141" t="s">
        <v>2760</v>
      </c>
      <c r="E221" s="121">
        <v>2</v>
      </c>
      <c r="F221" s="120">
        <v>0</v>
      </c>
      <c r="G221" s="120">
        <v>0</v>
      </c>
      <c r="H221" s="120">
        <v>0</v>
      </c>
      <c r="I221" s="120">
        <v>0</v>
      </c>
      <c r="J221" s="120">
        <v>0</v>
      </c>
      <c r="K221" s="120">
        <v>0</v>
      </c>
      <c r="L221" s="130">
        <f>etab_datagouv!AB174+etab_datagouv!AB631</f>
        <v>410</v>
      </c>
      <c r="M221" s="120">
        <v>0</v>
      </c>
      <c r="N221" s="130">
        <f>etab_datagouv!AB174+etab_datagouv!AB631</f>
        <v>410</v>
      </c>
      <c r="O221" s="123">
        <f t="shared" si="29"/>
        <v>0</v>
      </c>
      <c r="P221" s="124">
        <f t="shared" si="30"/>
        <v>0</v>
      </c>
      <c r="Q221" s="166"/>
    </row>
    <row r="222" spans="1:21" ht="37.5" customHeight="1" outlineLevel="1" x14ac:dyDescent="0.25">
      <c r="A222" s="290">
        <v>30224</v>
      </c>
      <c r="B222" s="127" t="s">
        <v>2922</v>
      </c>
      <c r="C222" s="106" t="s">
        <v>5134</v>
      </c>
      <c r="D222" s="108"/>
      <c r="E222" s="109">
        <v>1</v>
      </c>
      <c r="F222" s="108">
        <f>G222+H222+I222+J222+K222</f>
        <v>1</v>
      </c>
      <c r="G222" s="108">
        <v>0</v>
      </c>
      <c r="H222" s="108">
        <v>1</v>
      </c>
      <c r="I222" s="108">
        <v>0</v>
      </c>
      <c r="J222" s="108">
        <v>0</v>
      </c>
      <c r="K222" s="108">
        <v>0</v>
      </c>
      <c r="L222" s="132">
        <f>etab_datagouv!AB744</f>
        <v>67</v>
      </c>
      <c r="M222" s="132">
        <f>etab_datagouv!AB744</f>
        <v>67</v>
      </c>
      <c r="N222" s="132">
        <f>etab_datagouv!AB744</f>
        <v>67</v>
      </c>
      <c r="O222" s="111">
        <f t="shared" si="29"/>
        <v>1</v>
      </c>
      <c r="P222" s="112">
        <f t="shared" si="30"/>
        <v>1</v>
      </c>
      <c r="Q222" s="166"/>
    </row>
    <row r="223" spans="1:21" ht="32.25" customHeight="1" outlineLevel="1" x14ac:dyDescent="0.25">
      <c r="A223" s="290">
        <v>30225</v>
      </c>
      <c r="B223" s="118" t="s">
        <v>2923</v>
      </c>
      <c r="C223" s="119" t="s">
        <v>5198</v>
      </c>
      <c r="D223" s="120"/>
      <c r="E223" s="121">
        <v>1</v>
      </c>
      <c r="F223" s="120">
        <v>0</v>
      </c>
      <c r="G223" s="120">
        <v>0</v>
      </c>
      <c r="H223" s="120">
        <v>0</v>
      </c>
      <c r="I223" s="120">
        <v>0</v>
      </c>
      <c r="J223" s="120">
        <v>0</v>
      </c>
      <c r="K223" s="120">
        <v>0</v>
      </c>
      <c r="L223" s="130">
        <f>etab_datagouv!AB52</f>
        <v>112</v>
      </c>
      <c r="M223" s="120">
        <v>0</v>
      </c>
      <c r="N223" s="130">
        <f>etab_datagouv!AB52</f>
        <v>112</v>
      </c>
      <c r="O223" s="123">
        <f t="shared" si="29"/>
        <v>0</v>
      </c>
      <c r="P223" s="124">
        <f t="shared" si="30"/>
        <v>0</v>
      </c>
      <c r="Q223" s="166"/>
    </row>
    <row r="224" spans="1:21" ht="39" customHeight="1" outlineLevel="1" x14ac:dyDescent="0.25">
      <c r="A224" s="290">
        <v>30226</v>
      </c>
      <c r="B224" s="118" t="s">
        <v>2924</v>
      </c>
      <c r="C224" s="119" t="s">
        <v>5201</v>
      </c>
      <c r="D224" s="120"/>
      <c r="E224" s="121">
        <v>1</v>
      </c>
      <c r="F224" s="120">
        <v>0</v>
      </c>
      <c r="G224" s="120">
        <v>0</v>
      </c>
      <c r="H224" s="120">
        <v>0</v>
      </c>
      <c r="I224" s="120">
        <v>0</v>
      </c>
      <c r="J224" s="120">
        <v>0</v>
      </c>
      <c r="K224" s="120">
        <v>0</v>
      </c>
      <c r="L224" s="130">
        <f>etab_datagouv!AB633</f>
        <v>128</v>
      </c>
      <c r="M224" s="120">
        <v>0</v>
      </c>
      <c r="N224" s="130">
        <f>etab_datagouv!AB633</f>
        <v>128</v>
      </c>
      <c r="O224" s="123">
        <f t="shared" si="29"/>
        <v>0</v>
      </c>
      <c r="P224" s="124">
        <f t="shared" si="30"/>
        <v>0</v>
      </c>
      <c r="Q224" s="166"/>
    </row>
    <row r="225" spans="1:22" ht="33" customHeight="1" outlineLevel="1" x14ac:dyDescent="0.25">
      <c r="A225" s="290">
        <v>30227</v>
      </c>
      <c r="B225" s="125" t="s">
        <v>2925</v>
      </c>
      <c r="C225" s="106" t="s">
        <v>5198</v>
      </c>
      <c r="D225" s="108"/>
      <c r="E225" s="109">
        <v>6</v>
      </c>
      <c r="F225" s="108">
        <f>G225+H225+I225+J225+K225</f>
        <v>2</v>
      </c>
      <c r="G225" s="108">
        <v>0</v>
      </c>
      <c r="H225" s="108">
        <v>0</v>
      </c>
      <c r="I225" s="108">
        <v>0</v>
      </c>
      <c r="J225" s="108">
        <v>2</v>
      </c>
      <c r="K225" s="108">
        <v>0</v>
      </c>
      <c r="L225" s="132">
        <f>etab_datagouv!AB90+etab_datagouv!AB206+etab_datagouv!AB220+etab_datagouv!AB426+etab_datagouv!AB638+etab_datagouv!AB755</f>
        <v>899</v>
      </c>
      <c r="M225" s="132">
        <f>etab_datagouv!AB220+etab_datagouv!AB206</f>
        <v>194</v>
      </c>
      <c r="N225" s="132">
        <f>etab_datagouv!AB90+etab_datagouv!AB206+etab_datagouv!AB220+etab_datagouv!AB426+etab_datagouv!AB638+etab_datagouv!AB755</f>
        <v>899</v>
      </c>
      <c r="O225" s="111">
        <f t="shared" si="29"/>
        <v>0.21579532814238042</v>
      </c>
      <c r="P225" s="112">
        <f t="shared" si="30"/>
        <v>0.33333333333333331</v>
      </c>
      <c r="Q225" s="166"/>
    </row>
    <row r="226" spans="1:22" ht="33.75" customHeight="1" outlineLevel="1" x14ac:dyDescent="0.25">
      <c r="A226" s="290">
        <v>30229</v>
      </c>
      <c r="B226" s="129" t="s">
        <v>2926</v>
      </c>
      <c r="C226" s="119" t="s">
        <v>5204</v>
      </c>
      <c r="D226" s="120"/>
      <c r="E226" s="121">
        <v>1</v>
      </c>
      <c r="F226" s="120">
        <v>0</v>
      </c>
      <c r="G226" s="120">
        <v>0</v>
      </c>
      <c r="H226" s="120">
        <v>0</v>
      </c>
      <c r="I226" s="120">
        <v>0</v>
      </c>
      <c r="J226" s="120">
        <v>0</v>
      </c>
      <c r="K226" s="120">
        <v>0</v>
      </c>
      <c r="L226" s="130">
        <f>etab_datagouv!AB498</f>
        <v>42</v>
      </c>
      <c r="M226" s="120">
        <v>0</v>
      </c>
      <c r="N226" s="130">
        <f>etab_datagouv!AB498</f>
        <v>42</v>
      </c>
      <c r="O226" s="123">
        <f t="shared" si="29"/>
        <v>0</v>
      </c>
      <c r="P226" s="124">
        <f t="shared" si="30"/>
        <v>0</v>
      </c>
      <c r="Q226" s="166"/>
    </row>
    <row r="227" spans="1:22" ht="35.25" customHeight="1" outlineLevel="1" x14ac:dyDescent="0.25">
      <c r="A227" s="290">
        <v>30230</v>
      </c>
      <c r="B227" s="100" t="s">
        <v>2927</v>
      </c>
      <c r="C227" s="101" t="s">
        <v>5198</v>
      </c>
      <c r="D227" s="102"/>
      <c r="E227" s="102">
        <v>0</v>
      </c>
      <c r="F227" s="102">
        <v>0</v>
      </c>
      <c r="G227" s="102">
        <v>0</v>
      </c>
      <c r="H227" s="102">
        <v>0</v>
      </c>
      <c r="I227" s="102">
        <v>0</v>
      </c>
      <c r="J227" s="102">
        <v>0</v>
      </c>
      <c r="K227" s="102">
        <v>0</v>
      </c>
      <c r="L227" s="102">
        <v>0</v>
      </c>
      <c r="M227" s="102">
        <v>0</v>
      </c>
      <c r="N227" s="102">
        <v>0</v>
      </c>
      <c r="O227" s="104">
        <v>0</v>
      </c>
      <c r="P227" s="104">
        <v>0</v>
      </c>
      <c r="Q227" s="166"/>
      <c r="R227" s="13"/>
      <c r="S227" s="13"/>
      <c r="T227" s="13"/>
    </row>
    <row r="228" spans="1:22" ht="35.25" customHeight="1" outlineLevel="1" x14ac:dyDescent="0.25">
      <c r="A228" s="290">
        <v>30231</v>
      </c>
      <c r="B228" s="127" t="s">
        <v>2928</v>
      </c>
      <c r="C228" s="106" t="s">
        <v>5134</v>
      </c>
      <c r="D228" s="108"/>
      <c r="E228" s="109">
        <v>1</v>
      </c>
      <c r="F228" s="108">
        <f>G228+H228+I228+J228+K228</f>
        <v>1</v>
      </c>
      <c r="G228" s="108">
        <v>0</v>
      </c>
      <c r="H228" s="108">
        <v>0</v>
      </c>
      <c r="I228" s="108">
        <v>0</v>
      </c>
      <c r="J228" s="108">
        <v>0</v>
      </c>
      <c r="K228" s="108">
        <v>1</v>
      </c>
      <c r="L228" s="132">
        <f>etab_datagouv!AB127</f>
        <v>16</v>
      </c>
      <c r="M228" s="132">
        <f>etab_datagouv!AB127</f>
        <v>16</v>
      </c>
      <c r="N228" s="132">
        <f>etab_datagouv!AB127</f>
        <v>16</v>
      </c>
      <c r="O228" s="111">
        <f>M228/L228</f>
        <v>1</v>
      </c>
      <c r="P228" s="112">
        <f>F228/E228</f>
        <v>1</v>
      </c>
      <c r="Q228" s="166"/>
    </row>
    <row r="229" spans="1:22" ht="37.5" customHeight="1" outlineLevel="1" x14ac:dyDescent="0.25">
      <c r="A229" s="290">
        <v>30232</v>
      </c>
      <c r="B229" s="118" t="s">
        <v>2929</v>
      </c>
      <c r="C229" s="119" t="s">
        <v>5198</v>
      </c>
      <c r="D229" s="120"/>
      <c r="E229" s="121">
        <v>1</v>
      </c>
      <c r="F229" s="120">
        <v>0</v>
      </c>
      <c r="G229" s="120">
        <v>0</v>
      </c>
      <c r="H229" s="120">
        <v>0</v>
      </c>
      <c r="I229" s="120">
        <v>0</v>
      </c>
      <c r="J229" s="120">
        <v>0</v>
      </c>
      <c r="K229" s="120">
        <v>0</v>
      </c>
      <c r="L229" s="130">
        <f>etab_datagouv!AB13</f>
        <v>40</v>
      </c>
      <c r="M229" s="120">
        <v>0</v>
      </c>
      <c r="N229" s="130">
        <f>etab_datagouv!AB13</f>
        <v>40</v>
      </c>
      <c r="O229" s="123">
        <f>M229/L229</f>
        <v>0</v>
      </c>
      <c r="P229" s="124">
        <f>F229/E229</f>
        <v>0</v>
      </c>
      <c r="Q229" s="166"/>
    </row>
    <row r="230" spans="1:22" ht="42" customHeight="1" outlineLevel="1" x14ac:dyDescent="0.25">
      <c r="A230" s="290">
        <v>30233</v>
      </c>
      <c r="B230" s="126" t="s">
        <v>2930</v>
      </c>
      <c r="C230" s="119" t="s">
        <v>5134</v>
      </c>
      <c r="D230" s="120"/>
      <c r="E230" s="121">
        <v>1</v>
      </c>
      <c r="F230" s="120">
        <v>0</v>
      </c>
      <c r="G230" s="120">
        <v>0</v>
      </c>
      <c r="H230" s="120">
        <v>0</v>
      </c>
      <c r="I230" s="120">
        <v>0</v>
      </c>
      <c r="J230" s="120">
        <v>0</v>
      </c>
      <c r="K230" s="120">
        <v>0</v>
      </c>
      <c r="L230" s="130">
        <f>etab_datagouv!AB396</f>
        <v>71</v>
      </c>
      <c r="M230" s="120">
        <v>0</v>
      </c>
      <c r="N230" s="130">
        <f>etab_datagouv!AB396</f>
        <v>71</v>
      </c>
      <c r="O230" s="123">
        <f>M230/L230</f>
        <v>0</v>
      </c>
      <c r="P230" s="124">
        <f>F230/E230</f>
        <v>0</v>
      </c>
      <c r="Q230" s="166"/>
    </row>
    <row r="231" spans="1:22" ht="33.75" customHeight="1" outlineLevel="1" x14ac:dyDescent="0.25">
      <c r="A231" s="290">
        <v>30234</v>
      </c>
      <c r="B231" s="126" t="s">
        <v>2931</v>
      </c>
      <c r="C231" s="119" t="s">
        <v>5206</v>
      </c>
      <c r="D231" s="120" t="s">
        <v>2800</v>
      </c>
      <c r="E231" s="121">
        <v>1</v>
      </c>
      <c r="F231" s="120">
        <v>0</v>
      </c>
      <c r="G231" s="120">
        <v>0</v>
      </c>
      <c r="H231" s="120">
        <v>0</v>
      </c>
      <c r="I231" s="120">
        <v>0</v>
      </c>
      <c r="J231" s="120">
        <v>0</v>
      </c>
      <c r="K231" s="120">
        <v>0</v>
      </c>
      <c r="L231" s="130">
        <f>etab_datagouv!AB128</f>
        <v>19</v>
      </c>
      <c r="M231" s="120">
        <v>0</v>
      </c>
      <c r="N231" s="130">
        <f>etab_datagouv!AB128</f>
        <v>19</v>
      </c>
      <c r="O231" s="123">
        <f>M231/L231</f>
        <v>0</v>
      </c>
      <c r="P231" s="124">
        <f>F231/E231</f>
        <v>0</v>
      </c>
      <c r="Q231" s="166"/>
    </row>
    <row r="232" spans="1:22" ht="38.25" customHeight="1" outlineLevel="1" x14ac:dyDescent="0.25">
      <c r="A232" s="290">
        <v>30236</v>
      </c>
      <c r="B232" s="148" t="s">
        <v>2932</v>
      </c>
      <c r="C232" s="101" t="s">
        <v>5134</v>
      </c>
      <c r="D232" s="102"/>
      <c r="E232" s="102">
        <v>0</v>
      </c>
      <c r="F232" s="102">
        <v>0</v>
      </c>
      <c r="G232" s="102">
        <v>0</v>
      </c>
      <c r="H232" s="102">
        <v>0</v>
      </c>
      <c r="I232" s="102">
        <v>0</v>
      </c>
      <c r="J232" s="102">
        <v>0</v>
      </c>
      <c r="K232" s="102">
        <v>0</v>
      </c>
      <c r="L232" s="102">
        <v>0</v>
      </c>
      <c r="M232" s="102">
        <v>0</v>
      </c>
      <c r="N232" s="102">
        <v>0</v>
      </c>
      <c r="O232" s="104">
        <v>0</v>
      </c>
      <c r="P232" s="104">
        <v>0</v>
      </c>
      <c r="Q232" s="166"/>
    </row>
    <row r="233" spans="1:22" ht="37.5" customHeight="1" outlineLevel="1" x14ac:dyDescent="0.25">
      <c r="A233" s="290">
        <v>30235</v>
      </c>
      <c r="B233" s="125" t="s">
        <v>2933</v>
      </c>
      <c r="C233" s="106" t="s">
        <v>5134</v>
      </c>
      <c r="D233" s="108"/>
      <c r="E233" s="109">
        <v>1</v>
      </c>
      <c r="F233" s="108">
        <f>G233+H233+I233+J233+K233</f>
        <v>1</v>
      </c>
      <c r="G233" s="108">
        <v>0</v>
      </c>
      <c r="H233" s="108">
        <v>0</v>
      </c>
      <c r="I233" s="108">
        <v>1</v>
      </c>
      <c r="J233" s="108">
        <v>0</v>
      </c>
      <c r="K233" s="108">
        <v>0</v>
      </c>
      <c r="L233" s="132">
        <f>etab_datagouv!AB129</f>
        <v>68</v>
      </c>
      <c r="M233" s="132">
        <f>etab_datagouv!AB129</f>
        <v>68</v>
      </c>
      <c r="N233" s="132">
        <f>etab_datagouv!AB129</f>
        <v>68</v>
      </c>
      <c r="O233" s="111">
        <f>M233/L233</f>
        <v>1</v>
      </c>
      <c r="P233" s="112">
        <f>F233/E233</f>
        <v>1</v>
      </c>
      <c r="Q233" s="166"/>
    </row>
    <row r="234" spans="1:22" ht="42" customHeight="1" outlineLevel="1" x14ac:dyDescent="0.25">
      <c r="A234" s="290">
        <v>30237</v>
      </c>
      <c r="B234" s="118" t="s">
        <v>2934</v>
      </c>
      <c r="C234" s="119" t="s">
        <v>5198</v>
      </c>
      <c r="D234" s="120"/>
      <c r="E234" s="121">
        <v>1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30">
        <f>etab_datagouv!AB130</f>
        <v>39</v>
      </c>
      <c r="M234" s="120">
        <v>0</v>
      </c>
      <c r="N234" s="130">
        <f>etab_datagouv!AB130</f>
        <v>39</v>
      </c>
      <c r="O234" s="123">
        <f>M234/L234</f>
        <v>0</v>
      </c>
      <c r="P234" s="124">
        <f>F234/E234</f>
        <v>0</v>
      </c>
      <c r="Q234" s="166"/>
    </row>
    <row r="235" spans="1:22" ht="26.25" customHeight="1" outlineLevel="1" x14ac:dyDescent="0.25">
      <c r="A235" s="290">
        <v>30238</v>
      </c>
      <c r="B235" s="100" t="s">
        <v>2935</v>
      </c>
      <c r="C235" s="101" t="s">
        <v>5204</v>
      </c>
      <c r="D235" s="102"/>
      <c r="E235" s="102">
        <v>0</v>
      </c>
      <c r="F235" s="102">
        <v>0</v>
      </c>
      <c r="G235" s="102">
        <v>0</v>
      </c>
      <c r="H235" s="102">
        <v>0</v>
      </c>
      <c r="I235" s="102">
        <v>0</v>
      </c>
      <c r="J235" s="102">
        <v>0</v>
      </c>
      <c r="K235" s="102">
        <v>0</v>
      </c>
      <c r="L235" s="102">
        <v>0</v>
      </c>
      <c r="M235" s="102">
        <v>0</v>
      </c>
      <c r="N235" s="102">
        <v>0</v>
      </c>
      <c r="O235" s="104">
        <v>0</v>
      </c>
      <c r="P235" s="104">
        <v>0</v>
      </c>
      <c r="Q235" s="166"/>
    </row>
    <row r="236" spans="1:22" ht="36" customHeight="1" outlineLevel="1" x14ac:dyDescent="0.25">
      <c r="A236" s="290">
        <v>30240</v>
      </c>
      <c r="B236" s="118" t="s">
        <v>2936</v>
      </c>
      <c r="C236" s="119" t="s">
        <v>5134</v>
      </c>
      <c r="D236" s="120"/>
      <c r="E236" s="121">
        <v>1</v>
      </c>
      <c r="F236" s="120">
        <v>0</v>
      </c>
      <c r="G236" s="120">
        <v>0</v>
      </c>
      <c r="H236" s="120">
        <v>0</v>
      </c>
      <c r="I236" s="120">
        <v>0</v>
      </c>
      <c r="J236" s="120">
        <v>0</v>
      </c>
      <c r="K236" s="120">
        <v>0</v>
      </c>
      <c r="L236" s="130">
        <f>etab_datagouv!AB397</f>
        <v>20</v>
      </c>
      <c r="M236" s="120">
        <v>0</v>
      </c>
      <c r="N236" s="130">
        <f>etab_datagouv!AB397</f>
        <v>20</v>
      </c>
      <c r="O236" s="123">
        <f>M236/L236</f>
        <v>0</v>
      </c>
      <c r="P236" s="124">
        <f>F236/E236</f>
        <v>0</v>
      </c>
      <c r="Q236" s="166"/>
    </row>
    <row r="237" spans="1:22" ht="27" customHeight="1" outlineLevel="1" x14ac:dyDescent="0.25">
      <c r="A237" s="290">
        <v>30241</v>
      </c>
      <c r="B237" s="127" t="s">
        <v>2937</v>
      </c>
      <c r="C237" s="106" t="s">
        <v>5134</v>
      </c>
      <c r="D237" s="107"/>
      <c r="E237" s="109">
        <v>2</v>
      </c>
      <c r="F237" s="108">
        <f>G237+H237+I237+J237+K237</f>
        <v>2</v>
      </c>
      <c r="G237" s="108">
        <v>0</v>
      </c>
      <c r="H237" s="108">
        <v>0</v>
      </c>
      <c r="I237" s="108">
        <v>0</v>
      </c>
      <c r="J237" s="108">
        <v>2</v>
      </c>
      <c r="K237" s="108">
        <v>0</v>
      </c>
      <c r="L237" s="132">
        <f>etab_datagouv!AB6+etab_datagouv!AB16</f>
        <v>185</v>
      </c>
      <c r="M237" s="132">
        <f>etab_datagouv!AB6+etab_datagouv!AB16</f>
        <v>185</v>
      </c>
      <c r="N237" s="132">
        <f>etab_datagouv!AB6+etab_datagouv!AB16</f>
        <v>185</v>
      </c>
      <c r="O237" s="111">
        <f>M237/L237</f>
        <v>1</v>
      </c>
      <c r="P237" s="112">
        <f>F237/E237</f>
        <v>1</v>
      </c>
      <c r="Q237" s="166"/>
      <c r="R237" s="13"/>
      <c r="V237" s="11"/>
    </row>
    <row r="238" spans="1:22" ht="37.5" customHeight="1" outlineLevel="1" x14ac:dyDescent="0.25">
      <c r="A238" s="290">
        <v>30242</v>
      </c>
      <c r="B238" s="100" t="s">
        <v>2938</v>
      </c>
      <c r="C238" s="101" t="s">
        <v>5199</v>
      </c>
      <c r="D238" s="102" t="s">
        <v>2722</v>
      </c>
      <c r="E238" s="103">
        <v>0</v>
      </c>
      <c r="F238" s="102">
        <v>0</v>
      </c>
      <c r="G238" s="102">
        <v>0</v>
      </c>
      <c r="H238" s="102">
        <v>0</v>
      </c>
      <c r="I238" s="102">
        <v>0</v>
      </c>
      <c r="J238" s="102">
        <v>0</v>
      </c>
      <c r="K238" s="102">
        <v>0</v>
      </c>
      <c r="L238" s="103">
        <v>0</v>
      </c>
      <c r="M238" s="103">
        <v>0</v>
      </c>
      <c r="N238" s="103">
        <v>0</v>
      </c>
      <c r="O238" s="104">
        <v>0</v>
      </c>
      <c r="P238" s="104">
        <v>0</v>
      </c>
      <c r="Q238" s="166"/>
    </row>
    <row r="239" spans="1:22" ht="42" customHeight="1" outlineLevel="1" x14ac:dyDescent="0.25">
      <c r="A239" s="290">
        <v>30243</v>
      </c>
      <c r="B239" s="127" t="s">
        <v>2939</v>
      </c>
      <c r="C239" s="106" t="s">
        <v>5134</v>
      </c>
      <c r="D239" s="108"/>
      <c r="E239" s="109">
        <v>8</v>
      </c>
      <c r="F239" s="108">
        <f>G239+H239+I239+J239+K239</f>
        <v>3</v>
      </c>
      <c r="G239" s="108">
        <v>0</v>
      </c>
      <c r="H239" s="108">
        <v>0</v>
      </c>
      <c r="I239" s="108">
        <v>0</v>
      </c>
      <c r="J239" s="108">
        <v>3</v>
      </c>
      <c r="K239" s="108">
        <v>0</v>
      </c>
      <c r="L239" s="132">
        <f>etab_datagouv!AB30+etab_datagouv!AB32+etab_datagouv!AB34+etab_datagouv!AB84+etab_datagouv!AB256+etab_datagouv!AB317+etab_datagouv!AB339+etab_datagouv!AB488</f>
        <v>2063</v>
      </c>
      <c r="M239" s="132">
        <f>etab_datagouv!AB339+etab_datagouv!AB488+etab_datagouv!AB256</f>
        <v>1331</v>
      </c>
      <c r="N239" s="132">
        <f>etab_datagouv!AB30+etab_datagouv!AB32+etab_datagouv!AB34+etab_datagouv!AB84+etab_datagouv!AB256+etab_datagouv!AB317+etab_datagouv!AB339+etab_datagouv!AB488</f>
        <v>2063</v>
      </c>
      <c r="O239" s="111">
        <f>M239/L239</f>
        <v>0.64517692680562289</v>
      </c>
      <c r="P239" s="112">
        <f>F239/E239</f>
        <v>0.375</v>
      </c>
      <c r="Q239" s="166"/>
      <c r="R239" s="13"/>
    </row>
    <row r="240" spans="1:22" ht="24.75" customHeight="1" outlineLevel="1" x14ac:dyDescent="0.25">
      <c r="A240" s="290">
        <v>30244</v>
      </c>
      <c r="B240" s="135" t="s">
        <v>2940</v>
      </c>
      <c r="C240" s="101" t="s">
        <v>5205</v>
      </c>
      <c r="D240" s="102"/>
      <c r="E240" s="103">
        <v>0</v>
      </c>
      <c r="F240" s="102">
        <v>0</v>
      </c>
      <c r="G240" s="102">
        <v>0</v>
      </c>
      <c r="H240" s="102">
        <v>0</v>
      </c>
      <c r="I240" s="102">
        <v>0</v>
      </c>
      <c r="J240" s="102">
        <v>0</v>
      </c>
      <c r="K240" s="102">
        <v>0</v>
      </c>
      <c r="L240" s="102">
        <v>0</v>
      </c>
      <c r="M240" s="102">
        <v>0</v>
      </c>
      <c r="N240" s="102">
        <v>0</v>
      </c>
      <c r="O240" s="104">
        <v>0</v>
      </c>
      <c r="P240" s="104">
        <v>0</v>
      </c>
      <c r="Q240" s="166"/>
    </row>
    <row r="241" spans="1:21" ht="36" customHeight="1" outlineLevel="1" x14ac:dyDescent="0.25">
      <c r="A241" s="290">
        <v>30245</v>
      </c>
      <c r="B241" s="118" t="s">
        <v>2941</v>
      </c>
      <c r="C241" s="119" t="s">
        <v>5135</v>
      </c>
      <c r="D241" s="120" t="s">
        <v>2690</v>
      </c>
      <c r="E241" s="121">
        <v>1</v>
      </c>
      <c r="F241" s="120">
        <v>0</v>
      </c>
      <c r="G241" s="120">
        <v>0</v>
      </c>
      <c r="H241" s="120">
        <v>0</v>
      </c>
      <c r="I241" s="120">
        <v>0</v>
      </c>
      <c r="J241" s="120">
        <v>0</v>
      </c>
      <c r="K241" s="120">
        <v>0</v>
      </c>
      <c r="L241" s="130">
        <f>etab_datagouv!AB64</f>
        <v>83</v>
      </c>
      <c r="M241" s="120">
        <v>0</v>
      </c>
      <c r="N241" s="130">
        <f>etab_datagouv!AB64</f>
        <v>83</v>
      </c>
      <c r="O241" s="123">
        <f>M241/L241</f>
        <v>0</v>
      </c>
      <c r="P241" s="124">
        <f>F241/E241</f>
        <v>0</v>
      </c>
      <c r="Q241" s="166"/>
    </row>
    <row r="242" spans="1:21" ht="31.5" customHeight="1" outlineLevel="1" x14ac:dyDescent="0.25">
      <c r="A242" s="290">
        <v>30247</v>
      </c>
      <c r="B242" s="100" t="s">
        <v>2942</v>
      </c>
      <c r="C242" s="101" t="s">
        <v>5198</v>
      </c>
      <c r="D242" s="102"/>
      <c r="E242" s="103">
        <v>0</v>
      </c>
      <c r="F242" s="102">
        <v>0</v>
      </c>
      <c r="G242" s="102">
        <v>0</v>
      </c>
      <c r="H242" s="102">
        <v>0</v>
      </c>
      <c r="I242" s="102">
        <v>0</v>
      </c>
      <c r="J242" s="102">
        <v>0</v>
      </c>
      <c r="K242" s="102">
        <v>0</v>
      </c>
      <c r="L242" s="102">
        <v>0</v>
      </c>
      <c r="M242" s="102">
        <v>0</v>
      </c>
      <c r="N242" s="102">
        <v>0</v>
      </c>
      <c r="O242" s="104">
        <v>0</v>
      </c>
      <c r="P242" s="104">
        <v>0</v>
      </c>
      <c r="Q242" s="166"/>
    </row>
    <row r="243" spans="1:21" ht="24.75" customHeight="1" outlineLevel="1" x14ac:dyDescent="0.25">
      <c r="A243" s="290">
        <v>30248</v>
      </c>
      <c r="B243" s="125" t="s">
        <v>2943</v>
      </c>
      <c r="C243" s="106" t="s">
        <v>5134</v>
      </c>
      <c r="D243" s="108"/>
      <c r="E243" s="109">
        <v>1</v>
      </c>
      <c r="F243" s="108">
        <f t="shared" ref="F243:F244" si="31">G243+H243+I243+J243+K243</f>
        <v>1</v>
      </c>
      <c r="G243" s="108">
        <v>0</v>
      </c>
      <c r="H243" s="108">
        <v>0</v>
      </c>
      <c r="I243" s="108">
        <v>0</v>
      </c>
      <c r="J243" s="108">
        <v>1</v>
      </c>
      <c r="K243" s="108">
        <v>0</v>
      </c>
      <c r="L243" s="132">
        <f>etab_datagouv!AB637</f>
        <v>22</v>
      </c>
      <c r="M243" s="132">
        <f>etab_datagouv!AB637</f>
        <v>22</v>
      </c>
      <c r="N243" s="132">
        <f>etab_datagouv!AB637</f>
        <v>22</v>
      </c>
      <c r="O243" s="111">
        <f>M243/L243</f>
        <v>1</v>
      </c>
      <c r="P243" s="112">
        <f>F243/E243</f>
        <v>1</v>
      </c>
      <c r="Q243" s="166"/>
    </row>
    <row r="244" spans="1:21" ht="30" customHeight="1" outlineLevel="1" x14ac:dyDescent="0.25">
      <c r="A244" s="290">
        <v>30249</v>
      </c>
      <c r="B244" s="125" t="s">
        <v>2944</v>
      </c>
      <c r="C244" s="106" t="s">
        <v>5135</v>
      </c>
      <c r="D244" s="108"/>
      <c r="E244" s="109">
        <v>1</v>
      </c>
      <c r="F244" s="108">
        <f t="shared" si="31"/>
        <v>1</v>
      </c>
      <c r="G244" s="108">
        <v>0</v>
      </c>
      <c r="H244" s="108">
        <v>0</v>
      </c>
      <c r="I244" s="108">
        <v>0</v>
      </c>
      <c r="J244" s="108">
        <v>1</v>
      </c>
      <c r="K244" s="108">
        <v>0</v>
      </c>
      <c r="L244" s="132">
        <f>etab_datagouv!AB546</f>
        <v>84</v>
      </c>
      <c r="M244" s="132">
        <f>etab_datagouv!AB546</f>
        <v>84</v>
      </c>
      <c r="N244" s="132">
        <f>etab_datagouv!AB546</f>
        <v>84</v>
      </c>
      <c r="O244" s="111">
        <f>M244/L244</f>
        <v>1</v>
      </c>
      <c r="P244" s="112">
        <f>F244/E244</f>
        <v>1</v>
      </c>
      <c r="Q244" s="166"/>
    </row>
    <row r="245" spans="1:21" ht="33" customHeight="1" outlineLevel="1" x14ac:dyDescent="0.25">
      <c r="A245" s="290">
        <v>30250</v>
      </c>
      <c r="B245" s="118" t="s">
        <v>2945</v>
      </c>
      <c r="C245" s="119" t="s">
        <v>5134</v>
      </c>
      <c r="D245" s="120"/>
      <c r="E245" s="121">
        <v>1</v>
      </c>
      <c r="F245" s="120">
        <v>0</v>
      </c>
      <c r="G245" s="120">
        <v>0</v>
      </c>
      <c r="H245" s="120">
        <v>0</v>
      </c>
      <c r="I245" s="120">
        <v>0</v>
      </c>
      <c r="J245" s="120">
        <v>0</v>
      </c>
      <c r="K245" s="120">
        <v>0</v>
      </c>
      <c r="L245" s="130">
        <f>etab_datagouv!AB446</f>
        <v>41</v>
      </c>
      <c r="M245" s="120">
        <v>0</v>
      </c>
      <c r="N245" s="130">
        <f>etab_datagouv!AB446</f>
        <v>41</v>
      </c>
      <c r="O245" s="123">
        <f>M245/L245</f>
        <v>0</v>
      </c>
      <c r="P245" s="124">
        <f>F245/E245</f>
        <v>0</v>
      </c>
      <c r="Q245" s="166"/>
    </row>
    <row r="246" spans="1:21" ht="39.75" customHeight="1" outlineLevel="1" x14ac:dyDescent="0.25">
      <c r="A246" s="290">
        <v>30251</v>
      </c>
      <c r="B246" s="118" t="s">
        <v>2946</v>
      </c>
      <c r="C246" s="119" t="s">
        <v>5201</v>
      </c>
      <c r="D246" s="120"/>
      <c r="E246" s="121">
        <v>1</v>
      </c>
      <c r="F246" s="120">
        <v>0</v>
      </c>
      <c r="G246" s="120">
        <v>0</v>
      </c>
      <c r="H246" s="120">
        <v>0</v>
      </c>
      <c r="I246" s="120">
        <v>0</v>
      </c>
      <c r="J246" s="120">
        <v>0</v>
      </c>
      <c r="K246" s="120">
        <v>0</v>
      </c>
      <c r="L246" s="130">
        <f>etab_datagouv!AB398</f>
        <v>52</v>
      </c>
      <c r="M246" s="120">
        <v>0</v>
      </c>
      <c r="N246" s="130">
        <f>etab_datagouv!AB398</f>
        <v>52</v>
      </c>
      <c r="O246" s="123">
        <f>M246/L246</f>
        <v>0</v>
      </c>
      <c r="P246" s="124">
        <f>F246/E246</f>
        <v>0</v>
      </c>
      <c r="Q246" s="166"/>
    </row>
    <row r="247" spans="1:21" ht="34.5" customHeight="1" outlineLevel="1" x14ac:dyDescent="0.25">
      <c r="A247" s="290">
        <v>30252</v>
      </c>
      <c r="B247" s="135" t="s">
        <v>2947</v>
      </c>
      <c r="C247" s="101" t="s">
        <v>5206</v>
      </c>
      <c r="D247" s="102" t="s">
        <v>2800</v>
      </c>
      <c r="E247" s="103">
        <v>0</v>
      </c>
      <c r="F247" s="102">
        <v>0</v>
      </c>
      <c r="G247" s="102">
        <v>0</v>
      </c>
      <c r="H247" s="102">
        <v>0</v>
      </c>
      <c r="I247" s="102">
        <v>0</v>
      </c>
      <c r="J247" s="102">
        <v>0</v>
      </c>
      <c r="K247" s="102">
        <v>0</v>
      </c>
      <c r="L247" s="102">
        <v>0</v>
      </c>
      <c r="M247" s="102">
        <v>0</v>
      </c>
      <c r="N247" s="102">
        <v>0</v>
      </c>
      <c r="O247" s="104">
        <v>0</v>
      </c>
      <c r="P247" s="104">
        <v>0</v>
      </c>
      <c r="Q247" s="166"/>
    </row>
    <row r="248" spans="1:21" ht="28.5" customHeight="1" outlineLevel="1" x14ac:dyDescent="0.25">
      <c r="A248" s="290">
        <v>30253</v>
      </c>
      <c r="B248" s="118" t="s">
        <v>2948</v>
      </c>
      <c r="C248" s="119" t="s">
        <v>5209</v>
      </c>
      <c r="D248" s="141" t="s">
        <v>2760</v>
      </c>
      <c r="E248" s="121">
        <v>1</v>
      </c>
      <c r="F248" s="120">
        <v>0</v>
      </c>
      <c r="G248" s="120">
        <v>0</v>
      </c>
      <c r="H248" s="120">
        <v>0</v>
      </c>
      <c r="I248" s="120">
        <v>0</v>
      </c>
      <c r="J248" s="120">
        <v>0</v>
      </c>
      <c r="K248" s="120">
        <v>0</v>
      </c>
      <c r="L248" s="130">
        <f>etab_datagouv!AB22</f>
        <v>86</v>
      </c>
      <c r="M248" s="120">
        <v>0</v>
      </c>
      <c r="N248" s="130">
        <f>etab_datagouv!AB22</f>
        <v>86</v>
      </c>
      <c r="O248" s="123">
        <f t="shared" ref="O248:O256" si="32">M248/L248</f>
        <v>0</v>
      </c>
      <c r="P248" s="124">
        <f t="shared" ref="P248:P256" si="33">F248/E248</f>
        <v>0</v>
      </c>
      <c r="Q248" s="166"/>
      <c r="R248" s="13"/>
      <c r="S248" s="13"/>
      <c r="T248" s="13"/>
      <c r="U248" s="13"/>
    </row>
    <row r="249" spans="1:21" ht="37.5" customHeight="1" outlineLevel="1" x14ac:dyDescent="0.25">
      <c r="A249" s="290">
        <v>30254</v>
      </c>
      <c r="B249" s="125" t="s">
        <v>2949</v>
      </c>
      <c r="C249" s="106" t="s">
        <v>5201</v>
      </c>
      <c r="D249" s="108"/>
      <c r="E249" s="109">
        <v>2</v>
      </c>
      <c r="F249" s="108">
        <f t="shared" ref="F249:F250" si="34">G249+H249+I249+J249+K249</f>
        <v>2</v>
      </c>
      <c r="G249" s="108">
        <v>0</v>
      </c>
      <c r="H249" s="108">
        <v>0</v>
      </c>
      <c r="I249" s="108">
        <v>0</v>
      </c>
      <c r="J249" s="108">
        <v>2</v>
      </c>
      <c r="K249" s="108">
        <v>0</v>
      </c>
      <c r="L249" s="132">
        <f>etab_datagouv!AB131+etab_datagouv!AB325</f>
        <v>206</v>
      </c>
      <c r="M249" s="132">
        <f>etab_datagouv!AB131+etab_datagouv!AB325</f>
        <v>206</v>
      </c>
      <c r="N249" s="132">
        <f>etab_datagouv!AB131+etab_datagouv!AB325</f>
        <v>206</v>
      </c>
      <c r="O249" s="111">
        <f t="shared" si="32"/>
        <v>1</v>
      </c>
      <c r="P249" s="112">
        <f t="shared" si="33"/>
        <v>1</v>
      </c>
      <c r="Q249" s="166"/>
    </row>
    <row r="250" spans="1:21" ht="35.25" customHeight="1" outlineLevel="1" x14ac:dyDescent="0.25">
      <c r="A250" s="290">
        <v>30255</v>
      </c>
      <c r="B250" s="127" t="s">
        <v>2950</v>
      </c>
      <c r="C250" s="106" t="s">
        <v>5134</v>
      </c>
      <c r="D250" s="108"/>
      <c r="E250" s="108">
        <v>4</v>
      </c>
      <c r="F250" s="108">
        <f t="shared" si="34"/>
        <v>2</v>
      </c>
      <c r="G250" s="108">
        <v>0</v>
      </c>
      <c r="H250" s="108">
        <v>0</v>
      </c>
      <c r="I250" s="108">
        <v>2</v>
      </c>
      <c r="J250" s="108">
        <v>0</v>
      </c>
      <c r="K250" s="108">
        <v>0</v>
      </c>
      <c r="L250" s="132">
        <f>etab_datagouv!AB21+etab_datagouv!AB88+etab_datagouv!AB185+etab_datagouv!AB495</f>
        <v>981</v>
      </c>
      <c r="M250" s="132">
        <f>etab_datagouv!AB88+etab_datagouv!AB495</f>
        <v>683</v>
      </c>
      <c r="N250" s="132">
        <f>etab_datagouv!AB21+etab_datagouv!AB88+etab_datagouv!AB185+etab_datagouv!AB495</f>
        <v>981</v>
      </c>
      <c r="O250" s="111">
        <f t="shared" si="32"/>
        <v>0.69622833843017329</v>
      </c>
      <c r="P250" s="112">
        <f t="shared" si="33"/>
        <v>0.5</v>
      </c>
      <c r="Q250" s="166"/>
      <c r="R250" s="13"/>
    </row>
    <row r="251" spans="1:21" ht="31.5" customHeight="1" outlineLevel="1" x14ac:dyDescent="0.25">
      <c r="A251" s="290">
        <v>30256</v>
      </c>
      <c r="B251" s="118" t="s">
        <v>2951</v>
      </c>
      <c r="C251" s="119" t="s">
        <v>5198</v>
      </c>
      <c r="D251" s="120"/>
      <c r="E251" s="120">
        <v>1</v>
      </c>
      <c r="F251" s="120">
        <v>0</v>
      </c>
      <c r="G251" s="120">
        <v>0</v>
      </c>
      <c r="H251" s="120">
        <v>0</v>
      </c>
      <c r="I251" s="120">
        <v>0</v>
      </c>
      <c r="J251" s="120">
        <v>0</v>
      </c>
      <c r="K251" s="120">
        <v>0</v>
      </c>
      <c r="L251" s="130">
        <f>etab_datagouv!AB547</f>
        <v>87</v>
      </c>
      <c r="M251" s="120">
        <v>0</v>
      </c>
      <c r="N251" s="130">
        <f>etab_datagouv!AB547</f>
        <v>87</v>
      </c>
      <c r="O251" s="123">
        <f t="shared" si="32"/>
        <v>0</v>
      </c>
      <c r="P251" s="124">
        <f t="shared" si="33"/>
        <v>0</v>
      </c>
      <c r="Q251" s="166"/>
      <c r="R251" s="13"/>
      <c r="S251" s="13"/>
      <c r="T251" s="13"/>
      <c r="U251" s="18"/>
    </row>
    <row r="252" spans="1:21" ht="28.5" customHeight="1" outlineLevel="1" x14ac:dyDescent="0.25">
      <c r="A252" s="290">
        <v>30257</v>
      </c>
      <c r="B252" s="117" t="s">
        <v>2952</v>
      </c>
      <c r="C252" s="106" t="s">
        <v>5135</v>
      </c>
      <c r="D252" s="108"/>
      <c r="E252" s="109">
        <v>2</v>
      </c>
      <c r="F252" s="108">
        <f t="shared" ref="F252:F253" si="35">G252+H252+I252+J252+K252</f>
        <v>2</v>
      </c>
      <c r="G252" s="108">
        <v>0</v>
      </c>
      <c r="H252" s="108">
        <v>0</v>
      </c>
      <c r="I252" s="108">
        <v>2</v>
      </c>
      <c r="J252" s="108">
        <v>0</v>
      </c>
      <c r="K252" s="108">
        <v>0</v>
      </c>
      <c r="L252" s="132">
        <f>etab_datagouv!AB320+etab_datagouv!AB504</f>
        <v>180</v>
      </c>
      <c r="M252" s="132">
        <f>etab_datagouv!AB320+etab_datagouv!AB504</f>
        <v>180</v>
      </c>
      <c r="N252" s="132">
        <f>etab_datagouv!AB320+etab_datagouv!AB504</f>
        <v>180</v>
      </c>
      <c r="O252" s="111">
        <f t="shared" si="32"/>
        <v>1</v>
      </c>
      <c r="P252" s="112">
        <f t="shared" si="33"/>
        <v>1</v>
      </c>
      <c r="Q252" s="166"/>
    </row>
    <row r="253" spans="1:21" ht="39.75" customHeight="1" outlineLevel="1" x14ac:dyDescent="0.25">
      <c r="A253" s="290">
        <v>30258</v>
      </c>
      <c r="B253" s="125" t="s">
        <v>2953</v>
      </c>
      <c r="C253" s="153" t="s">
        <v>5138</v>
      </c>
      <c r="D253" s="108" t="s">
        <v>2727</v>
      </c>
      <c r="E253" s="109">
        <v>11</v>
      </c>
      <c r="F253" s="108">
        <f t="shared" si="35"/>
        <v>1</v>
      </c>
      <c r="G253" s="108">
        <v>0</v>
      </c>
      <c r="H253" s="108">
        <v>1</v>
      </c>
      <c r="I253" s="108">
        <v>0</v>
      </c>
      <c r="J253" s="108">
        <v>0</v>
      </c>
      <c r="K253" s="108">
        <v>0</v>
      </c>
      <c r="L253" s="132">
        <f>etab_datagouv!AB31+etab_datagouv!AB35+etab_datagouv!AB91+etab_datagouv!AB132+etab_datagouv!AB257+etab_datagouv!AB269+etab_datagouv!AB275+etab_datagouv!AB416+etab_datagouv!AB478+etab_datagouv!AB491+etab_datagouv!AB680</f>
        <v>2258</v>
      </c>
      <c r="M253" s="132">
        <f>etab_datagouv!AB680</f>
        <v>243</v>
      </c>
      <c r="N253" s="132">
        <f>etab_datagouv!AB31+etab_datagouv!AB35+etab_datagouv!AB91+etab_datagouv!AB132+etab_datagouv!AB257+etab_datagouv!AB269+etab_datagouv!AB275+etab_datagouv!AB416+etab_datagouv!AB478+etab_datagouv!AB491+etab_datagouv!AB680</f>
        <v>2258</v>
      </c>
      <c r="O253" s="111">
        <f t="shared" si="32"/>
        <v>0.10761736049601417</v>
      </c>
      <c r="P253" s="112">
        <f t="shared" si="33"/>
        <v>9.0909090909090912E-2</v>
      </c>
      <c r="Q253" s="166"/>
    </row>
    <row r="254" spans="1:21" ht="42" customHeight="1" outlineLevel="1" x14ac:dyDescent="0.25">
      <c r="A254" s="290">
        <v>30259</v>
      </c>
      <c r="B254" s="293" t="s">
        <v>2954</v>
      </c>
      <c r="C254" s="119" t="s">
        <v>5134</v>
      </c>
      <c r="D254" s="120"/>
      <c r="E254" s="120">
        <v>3</v>
      </c>
      <c r="F254" s="120">
        <v>0</v>
      </c>
      <c r="G254" s="120">
        <v>0</v>
      </c>
      <c r="H254" s="120">
        <v>0</v>
      </c>
      <c r="I254" s="120">
        <v>0</v>
      </c>
      <c r="J254" s="120">
        <v>0</v>
      </c>
      <c r="K254" s="120">
        <v>0</v>
      </c>
      <c r="L254" s="130">
        <f>etab_datagouv!AB179+etab_datagouv!AB442+etab_datagouv!AB639</f>
        <v>400</v>
      </c>
      <c r="M254" s="120">
        <v>0</v>
      </c>
      <c r="N254" s="130">
        <f>etab_datagouv!AB179+etab_datagouv!AB442+etab_datagouv!AB639</f>
        <v>400</v>
      </c>
      <c r="O254" s="123">
        <f t="shared" si="32"/>
        <v>0</v>
      </c>
      <c r="P254" s="124">
        <f t="shared" si="33"/>
        <v>0</v>
      </c>
      <c r="Q254" s="166"/>
    </row>
    <row r="255" spans="1:21" ht="42" customHeight="1" outlineLevel="1" x14ac:dyDescent="0.25">
      <c r="A255" s="290">
        <v>30260</v>
      </c>
      <c r="B255" s="293" t="s">
        <v>2955</v>
      </c>
      <c r="C255" s="119" t="s">
        <v>5134</v>
      </c>
      <c r="D255" s="120"/>
      <c r="E255" s="121">
        <v>1</v>
      </c>
      <c r="F255" s="120">
        <v>0</v>
      </c>
      <c r="G255" s="120">
        <v>0</v>
      </c>
      <c r="H255" s="120">
        <v>0</v>
      </c>
      <c r="I255" s="120">
        <v>0</v>
      </c>
      <c r="J255" s="120">
        <v>0</v>
      </c>
      <c r="K255" s="120">
        <v>0</v>
      </c>
      <c r="L255" s="130">
        <f>etab_datagouv!AB548</f>
        <v>113</v>
      </c>
      <c r="M255" s="120">
        <v>0</v>
      </c>
      <c r="N255" s="130">
        <f>etab_datagouv!AB548</f>
        <v>113</v>
      </c>
      <c r="O255" s="123">
        <f t="shared" si="32"/>
        <v>0</v>
      </c>
      <c r="P255" s="124">
        <f t="shared" si="33"/>
        <v>0</v>
      </c>
      <c r="Q255" s="166"/>
    </row>
    <row r="256" spans="1:21" ht="42" customHeight="1" outlineLevel="1" x14ac:dyDescent="0.25">
      <c r="A256" s="290">
        <v>30261</v>
      </c>
      <c r="B256" s="118" t="s">
        <v>2956</v>
      </c>
      <c r="C256" s="119" t="s">
        <v>5134</v>
      </c>
      <c r="D256" s="120"/>
      <c r="E256" s="121">
        <v>1</v>
      </c>
      <c r="F256" s="120">
        <v>0</v>
      </c>
      <c r="G256" s="120">
        <v>0</v>
      </c>
      <c r="H256" s="120">
        <v>0</v>
      </c>
      <c r="I256" s="120">
        <v>0</v>
      </c>
      <c r="J256" s="120">
        <v>0</v>
      </c>
      <c r="K256" s="120">
        <v>0</v>
      </c>
      <c r="L256" s="130">
        <f>etab_datagouv!AB641</f>
        <v>15</v>
      </c>
      <c r="M256" s="120">
        <v>0</v>
      </c>
      <c r="N256" s="130">
        <f>etab_datagouv!AB641</f>
        <v>15</v>
      </c>
      <c r="O256" s="123">
        <f t="shared" si="32"/>
        <v>0</v>
      </c>
      <c r="P256" s="124">
        <f t="shared" si="33"/>
        <v>0</v>
      </c>
      <c r="Q256" s="166"/>
    </row>
    <row r="257" spans="1:85" ht="39.75" customHeight="1" outlineLevel="1" x14ac:dyDescent="0.25">
      <c r="A257" s="290">
        <v>30262</v>
      </c>
      <c r="B257" s="148" t="s">
        <v>2957</v>
      </c>
      <c r="C257" s="101" t="s">
        <v>5134</v>
      </c>
      <c r="D257" s="102"/>
      <c r="E257" s="103">
        <v>0</v>
      </c>
      <c r="F257" s="103">
        <v>0</v>
      </c>
      <c r="G257" s="103">
        <v>0</v>
      </c>
      <c r="H257" s="103">
        <v>0</v>
      </c>
      <c r="I257" s="103">
        <v>0</v>
      </c>
      <c r="J257" s="103">
        <v>0</v>
      </c>
      <c r="K257" s="103">
        <v>0</v>
      </c>
      <c r="L257" s="103">
        <v>0</v>
      </c>
      <c r="M257" s="103">
        <v>0</v>
      </c>
      <c r="N257" s="103">
        <v>0</v>
      </c>
      <c r="O257" s="104">
        <v>0</v>
      </c>
      <c r="P257" s="104">
        <v>0</v>
      </c>
      <c r="Q257" s="166"/>
    </row>
    <row r="258" spans="1:85" ht="37.5" customHeight="1" outlineLevel="1" x14ac:dyDescent="0.25">
      <c r="A258" s="290">
        <v>30263</v>
      </c>
      <c r="B258" s="117" t="s">
        <v>2958</v>
      </c>
      <c r="C258" s="106" t="s">
        <v>5205</v>
      </c>
      <c r="D258" s="108"/>
      <c r="E258" s="109">
        <v>5</v>
      </c>
      <c r="F258" s="108">
        <f>G258+H258+I258+J258+K258</f>
        <v>2</v>
      </c>
      <c r="G258" s="108">
        <v>0</v>
      </c>
      <c r="H258" s="108">
        <v>0</v>
      </c>
      <c r="I258" s="108">
        <v>0</v>
      </c>
      <c r="J258" s="108">
        <v>0</v>
      </c>
      <c r="K258" s="108">
        <v>2</v>
      </c>
      <c r="L258" s="132">
        <f>etab_datagouv!AB82+etab_datagouv!AB216+etab_datagouv!AB315+etab_datagouv!AB399+etab_datagouv!AB83</f>
        <v>664</v>
      </c>
      <c r="M258" s="132">
        <f>etab_datagouv!AB216+etab_datagouv!AB315</f>
        <v>503</v>
      </c>
      <c r="N258" s="132">
        <f>etab_datagouv!AB82+etab_datagouv!AB216+etab_datagouv!AB315+etab_datagouv!AB399+etab_datagouv!AB83</f>
        <v>664</v>
      </c>
      <c r="O258" s="138">
        <f>M258/L258</f>
        <v>0.75753012048192769</v>
      </c>
      <c r="P258" s="139">
        <f>F258/E258</f>
        <v>0.4</v>
      </c>
      <c r="Q258" s="166"/>
    </row>
    <row r="259" spans="1:85" ht="39.75" customHeight="1" outlineLevel="1" x14ac:dyDescent="0.25">
      <c r="A259" s="290">
        <v>30264</v>
      </c>
      <c r="B259" s="118" t="s">
        <v>2959</v>
      </c>
      <c r="C259" s="119" t="s">
        <v>5134</v>
      </c>
      <c r="D259" s="120"/>
      <c r="E259" s="121">
        <v>1</v>
      </c>
      <c r="F259" s="121">
        <v>0</v>
      </c>
      <c r="G259" s="121">
        <v>0</v>
      </c>
      <c r="H259" s="121">
        <v>0</v>
      </c>
      <c r="I259" s="121">
        <v>0</v>
      </c>
      <c r="J259" s="121">
        <v>0</v>
      </c>
      <c r="K259" s="121">
        <v>0</v>
      </c>
      <c r="L259" s="122">
        <f>etab_datagouv!AB199</f>
        <v>25</v>
      </c>
      <c r="M259" s="121">
        <v>0</v>
      </c>
      <c r="N259" s="130">
        <f>etab_datagouv!AB199</f>
        <v>25</v>
      </c>
      <c r="O259" s="123">
        <f>M259/L259</f>
        <v>0</v>
      </c>
      <c r="P259" s="124">
        <f>F259/E259</f>
        <v>0</v>
      </c>
      <c r="Q259" s="166"/>
    </row>
    <row r="260" spans="1:85" ht="42" customHeight="1" outlineLevel="1" x14ac:dyDescent="0.25">
      <c r="A260" s="290">
        <v>30265</v>
      </c>
      <c r="B260" s="135" t="s">
        <v>2960</v>
      </c>
      <c r="C260" s="101" t="s">
        <v>5205</v>
      </c>
      <c r="D260" s="102"/>
      <c r="E260" s="103">
        <v>0</v>
      </c>
      <c r="F260" s="103">
        <v>0</v>
      </c>
      <c r="G260" s="103">
        <v>0</v>
      </c>
      <c r="H260" s="103">
        <v>0</v>
      </c>
      <c r="I260" s="103">
        <v>0</v>
      </c>
      <c r="J260" s="103">
        <v>0</v>
      </c>
      <c r="K260" s="103">
        <v>0</v>
      </c>
      <c r="L260" s="103">
        <v>0</v>
      </c>
      <c r="M260" s="103">
        <v>0</v>
      </c>
      <c r="N260" s="103">
        <v>0</v>
      </c>
      <c r="O260" s="104">
        <v>0</v>
      </c>
      <c r="P260" s="104">
        <v>0</v>
      </c>
      <c r="Q260" s="166"/>
    </row>
    <row r="261" spans="1:85" ht="38.25" customHeight="1" outlineLevel="1" x14ac:dyDescent="0.25">
      <c r="A261" s="290">
        <v>30266</v>
      </c>
      <c r="B261" s="118" t="s">
        <v>2961</v>
      </c>
      <c r="C261" s="119" t="s">
        <v>5198</v>
      </c>
      <c r="D261" s="120"/>
      <c r="E261" s="121">
        <v>1</v>
      </c>
      <c r="F261" s="121">
        <v>0</v>
      </c>
      <c r="G261" s="121">
        <v>0</v>
      </c>
      <c r="H261" s="121">
        <v>0</v>
      </c>
      <c r="I261" s="121">
        <v>0</v>
      </c>
      <c r="J261" s="121">
        <v>0</v>
      </c>
      <c r="K261" s="121">
        <v>0</v>
      </c>
      <c r="L261" s="122">
        <f>etab_datagouv!AB643</f>
        <v>71</v>
      </c>
      <c r="M261" s="121">
        <v>0</v>
      </c>
      <c r="N261" s="130">
        <f>etab_datagouv!AB643</f>
        <v>71</v>
      </c>
      <c r="O261" s="123">
        <f t="shared" ref="O261:O266" si="36">M261/L261</f>
        <v>0</v>
      </c>
      <c r="P261" s="124">
        <f t="shared" ref="P261:P266" si="37">F261/E261</f>
        <v>0</v>
      </c>
      <c r="Q261" s="166"/>
    </row>
    <row r="262" spans="1:85" ht="32.25" customHeight="1" outlineLevel="1" x14ac:dyDescent="0.25">
      <c r="A262" s="290">
        <v>30267</v>
      </c>
      <c r="B262" s="131" t="s">
        <v>2962</v>
      </c>
      <c r="C262" s="119" t="s">
        <v>5206</v>
      </c>
      <c r="D262" s="120"/>
      <c r="E262" s="121">
        <v>1</v>
      </c>
      <c r="F262" s="121">
        <v>0</v>
      </c>
      <c r="G262" s="121">
        <v>0</v>
      </c>
      <c r="H262" s="121">
        <v>0</v>
      </c>
      <c r="I262" s="121">
        <v>0</v>
      </c>
      <c r="J262" s="121">
        <v>0</v>
      </c>
      <c r="K262" s="121">
        <v>0</v>
      </c>
      <c r="L262" s="122">
        <f>etab_datagouv!AB550</f>
        <v>50</v>
      </c>
      <c r="M262" s="121">
        <v>0</v>
      </c>
      <c r="N262" s="130">
        <f>etab_datagouv!AB550</f>
        <v>50</v>
      </c>
      <c r="O262" s="123">
        <f t="shared" si="36"/>
        <v>0</v>
      </c>
      <c r="P262" s="124">
        <f t="shared" si="37"/>
        <v>0</v>
      </c>
      <c r="Q262" s="166"/>
    </row>
    <row r="263" spans="1:85" ht="42" customHeight="1" outlineLevel="1" x14ac:dyDescent="0.25">
      <c r="A263" s="290">
        <v>30268</v>
      </c>
      <c r="B263" s="129" t="s">
        <v>2963</v>
      </c>
      <c r="C263" s="119" t="s">
        <v>5198</v>
      </c>
      <c r="D263" s="120"/>
      <c r="E263" s="121">
        <v>1</v>
      </c>
      <c r="F263" s="121">
        <v>0</v>
      </c>
      <c r="G263" s="121">
        <v>0</v>
      </c>
      <c r="H263" s="121">
        <v>0</v>
      </c>
      <c r="I263" s="121">
        <v>0</v>
      </c>
      <c r="J263" s="121">
        <v>0</v>
      </c>
      <c r="K263" s="121">
        <v>0</v>
      </c>
      <c r="L263" s="122">
        <f>etab_datagouv!AB645</f>
        <v>39</v>
      </c>
      <c r="M263" s="121">
        <v>0</v>
      </c>
      <c r="N263" s="130">
        <f>etab_datagouv!AB645</f>
        <v>39</v>
      </c>
      <c r="O263" s="123">
        <f t="shared" si="36"/>
        <v>0</v>
      </c>
      <c r="P263" s="124">
        <f t="shared" si="37"/>
        <v>0</v>
      </c>
      <c r="Q263" s="166"/>
      <c r="R263" s="13"/>
      <c r="S263" s="13"/>
      <c r="T263" s="13"/>
      <c r="U263" s="18"/>
    </row>
    <row r="264" spans="1:85" ht="33.75" customHeight="1" outlineLevel="1" x14ac:dyDescent="0.25">
      <c r="A264" s="290">
        <v>30269</v>
      </c>
      <c r="B264" s="127" t="s">
        <v>2964</v>
      </c>
      <c r="C264" s="106" t="s">
        <v>5134</v>
      </c>
      <c r="D264" s="108"/>
      <c r="E264" s="109">
        <v>4</v>
      </c>
      <c r="F264" s="108">
        <f>G264+H264+I264+J264+K264</f>
        <v>2</v>
      </c>
      <c r="G264" s="109">
        <v>0</v>
      </c>
      <c r="H264" s="109">
        <v>0</v>
      </c>
      <c r="I264" s="109">
        <v>0</v>
      </c>
      <c r="J264" s="109">
        <v>0</v>
      </c>
      <c r="K264" s="109">
        <v>2</v>
      </c>
      <c r="L264" s="110">
        <f>etab_datagouv!AB133+etab_datagouv!AB175+etab_datagouv!AB217+etab_datagouv!AB512</f>
        <v>571</v>
      </c>
      <c r="M264" s="110">
        <f>etab_datagouv!AB133+etab_datagouv!AB512</f>
        <v>211</v>
      </c>
      <c r="N264" s="132">
        <f>etab_datagouv!AB133+etab_datagouv!AB175+etab_datagouv!AB217+etab_datagouv!AB512</f>
        <v>571</v>
      </c>
      <c r="O264" s="111">
        <f t="shared" si="36"/>
        <v>0.36952714535901926</v>
      </c>
      <c r="P264" s="112">
        <f t="shared" si="37"/>
        <v>0.5</v>
      </c>
      <c r="Q264" s="166"/>
    </row>
    <row r="265" spans="1:85" ht="32.25" customHeight="1" outlineLevel="1" x14ac:dyDescent="0.25">
      <c r="A265" s="290">
        <v>30270</v>
      </c>
      <c r="B265" s="118" t="s">
        <v>2965</v>
      </c>
      <c r="C265" s="119" t="s">
        <v>5134</v>
      </c>
      <c r="D265" s="120"/>
      <c r="E265" s="121">
        <v>1</v>
      </c>
      <c r="F265" s="121">
        <v>0</v>
      </c>
      <c r="G265" s="121">
        <v>0</v>
      </c>
      <c r="H265" s="121">
        <v>0</v>
      </c>
      <c r="I265" s="121">
        <v>0</v>
      </c>
      <c r="J265" s="121">
        <v>0</v>
      </c>
      <c r="K265" s="121">
        <v>0</v>
      </c>
      <c r="L265" s="122">
        <f>etab_datagouv!AB748</f>
        <v>114</v>
      </c>
      <c r="M265" s="121">
        <v>0</v>
      </c>
      <c r="N265" s="130">
        <f>etab_datagouv!AB748</f>
        <v>114</v>
      </c>
      <c r="O265" s="123">
        <f t="shared" si="36"/>
        <v>0</v>
      </c>
      <c r="P265" s="124">
        <f t="shared" si="37"/>
        <v>0</v>
      </c>
      <c r="Q265" s="166"/>
    </row>
    <row r="266" spans="1:85" ht="35.25" customHeight="1" outlineLevel="1" x14ac:dyDescent="0.25">
      <c r="A266" s="290">
        <v>30271</v>
      </c>
      <c r="B266" s="118" t="s">
        <v>2966</v>
      </c>
      <c r="C266" s="119" t="s">
        <v>5198</v>
      </c>
      <c r="D266" s="120"/>
      <c r="E266" s="121">
        <v>1</v>
      </c>
      <c r="F266" s="121">
        <v>0</v>
      </c>
      <c r="G266" s="121">
        <v>0</v>
      </c>
      <c r="H266" s="121">
        <v>0</v>
      </c>
      <c r="I266" s="121">
        <v>0</v>
      </c>
      <c r="J266" s="121">
        <v>0</v>
      </c>
      <c r="K266" s="121">
        <v>0</v>
      </c>
      <c r="L266" s="122">
        <f>etab_datagouv!AB400</f>
        <v>65</v>
      </c>
      <c r="M266" s="121">
        <v>0</v>
      </c>
      <c r="N266" s="130">
        <f>etab_datagouv!AB400</f>
        <v>65</v>
      </c>
      <c r="O266" s="123">
        <f t="shared" si="36"/>
        <v>0</v>
      </c>
      <c r="P266" s="124">
        <f t="shared" si="37"/>
        <v>0</v>
      </c>
      <c r="Q266" s="166"/>
    </row>
    <row r="267" spans="1:85" ht="30.75" customHeight="1" outlineLevel="1" x14ac:dyDescent="0.25">
      <c r="A267" s="290">
        <v>30272</v>
      </c>
      <c r="B267" s="100" t="s">
        <v>2967</v>
      </c>
      <c r="C267" s="101" t="s">
        <v>5204</v>
      </c>
      <c r="D267" s="102"/>
      <c r="E267" s="103">
        <v>0</v>
      </c>
      <c r="F267" s="103">
        <v>0</v>
      </c>
      <c r="G267" s="103">
        <v>0</v>
      </c>
      <c r="H267" s="103">
        <v>0</v>
      </c>
      <c r="I267" s="103">
        <v>0</v>
      </c>
      <c r="J267" s="103">
        <v>0</v>
      </c>
      <c r="K267" s="103">
        <v>0</v>
      </c>
      <c r="L267" s="103">
        <v>0</v>
      </c>
      <c r="M267" s="103">
        <v>0</v>
      </c>
      <c r="N267" s="103">
        <v>0</v>
      </c>
      <c r="O267" s="104">
        <v>0</v>
      </c>
      <c r="P267" s="104">
        <v>0</v>
      </c>
      <c r="Q267" s="166"/>
    </row>
    <row r="268" spans="1:85" ht="36" customHeight="1" outlineLevel="1" x14ac:dyDescent="0.25">
      <c r="A268" s="290">
        <v>30273</v>
      </c>
      <c r="B268" s="118" t="s">
        <v>2968</v>
      </c>
      <c r="C268" s="119" t="s">
        <v>5197</v>
      </c>
      <c r="D268" s="120"/>
      <c r="E268" s="121">
        <v>1</v>
      </c>
      <c r="F268" s="121">
        <v>0</v>
      </c>
      <c r="G268" s="121">
        <v>0</v>
      </c>
      <c r="H268" s="121">
        <v>0</v>
      </c>
      <c r="I268" s="121">
        <v>0</v>
      </c>
      <c r="J268" s="121">
        <v>0</v>
      </c>
      <c r="K268" s="121">
        <v>0</v>
      </c>
      <c r="L268" s="122">
        <f>etab_datagouv!AB735</f>
        <v>161</v>
      </c>
      <c r="M268" s="121">
        <v>0</v>
      </c>
      <c r="N268" s="130">
        <f>etab_datagouv!AB735</f>
        <v>161</v>
      </c>
      <c r="O268" s="123">
        <f>M268/L268</f>
        <v>0</v>
      </c>
      <c r="P268" s="124">
        <f>F268/E268</f>
        <v>0</v>
      </c>
      <c r="Q268" s="166"/>
    </row>
    <row r="269" spans="1:85" ht="37.5" customHeight="1" outlineLevel="1" x14ac:dyDescent="0.25">
      <c r="A269" s="290">
        <v>30274</v>
      </c>
      <c r="B269" s="157" t="s">
        <v>2969</v>
      </c>
      <c r="C269" s="106" t="s">
        <v>5134</v>
      </c>
      <c r="D269" s="108"/>
      <c r="E269" s="109">
        <v>2</v>
      </c>
      <c r="F269" s="108">
        <f t="shared" ref="F269:F271" si="38">G269+H269+I269+J269+K269</f>
        <v>2</v>
      </c>
      <c r="G269" s="109">
        <v>0</v>
      </c>
      <c r="H269" s="109">
        <v>1</v>
      </c>
      <c r="I269" s="109">
        <v>1</v>
      </c>
      <c r="J269" s="109">
        <v>0</v>
      </c>
      <c r="K269" s="109">
        <v>0</v>
      </c>
      <c r="L269" s="110">
        <f>etab_datagouv!AB184+etab_datagouv!AB642</f>
        <v>324</v>
      </c>
      <c r="M269" s="110">
        <f>etab_datagouv!AB184+etab_datagouv!AB642</f>
        <v>324</v>
      </c>
      <c r="N269" s="132">
        <f>etab_datagouv!AB184+etab_datagouv!AB642</f>
        <v>324</v>
      </c>
      <c r="O269" s="111">
        <f>M269/L269</f>
        <v>1</v>
      </c>
      <c r="P269" s="112">
        <f>F269/E269</f>
        <v>1</v>
      </c>
      <c r="Q269" s="166"/>
    </row>
    <row r="270" spans="1:85" ht="39" customHeight="1" outlineLevel="1" x14ac:dyDescent="0.25">
      <c r="A270" s="290">
        <v>30275</v>
      </c>
      <c r="B270" s="125" t="s">
        <v>2970</v>
      </c>
      <c r="C270" s="106" t="s">
        <v>5209</v>
      </c>
      <c r="D270" s="128" t="s">
        <v>2760</v>
      </c>
      <c r="E270" s="109">
        <v>1</v>
      </c>
      <c r="F270" s="108">
        <f t="shared" si="38"/>
        <v>1</v>
      </c>
      <c r="G270" s="109">
        <v>0</v>
      </c>
      <c r="H270" s="109">
        <v>0</v>
      </c>
      <c r="I270" s="109">
        <v>1</v>
      </c>
      <c r="J270" s="109">
        <v>0</v>
      </c>
      <c r="K270" s="109">
        <v>0</v>
      </c>
      <c r="L270" s="110">
        <f>etab_datagouv!AB377</f>
        <v>16</v>
      </c>
      <c r="M270" s="110">
        <f>etab_datagouv!AB377</f>
        <v>16</v>
      </c>
      <c r="N270" s="132">
        <f>etab_datagouv!AB377</f>
        <v>16</v>
      </c>
      <c r="O270" s="111">
        <f>M270/L270</f>
        <v>1</v>
      </c>
      <c r="P270" s="112">
        <f>F270/E270</f>
        <v>1</v>
      </c>
      <c r="Q270" s="166"/>
    </row>
    <row r="271" spans="1:85" s="99" customFormat="1" ht="50.25" customHeight="1" outlineLevel="1" x14ac:dyDescent="0.25">
      <c r="A271" s="290">
        <v>30276</v>
      </c>
      <c r="B271" s="105" t="s">
        <v>2971</v>
      </c>
      <c r="C271" s="106" t="s">
        <v>5208</v>
      </c>
      <c r="D271" s="107" t="s">
        <v>2688</v>
      </c>
      <c r="E271" s="109">
        <v>2</v>
      </c>
      <c r="F271" s="108">
        <f t="shared" si="38"/>
        <v>2</v>
      </c>
      <c r="G271" s="108">
        <v>0</v>
      </c>
      <c r="H271" s="108">
        <v>0</v>
      </c>
      <c r="I271" s="108">
        <v>0</v>
      </c>
      <c r="J271" s="108">
        <v>2</v>
      </c>
      <c r="K271" s="108">
        <v>0</v>
      </c>
      <c r="L271" s="132">
        <f>etab_datagouv!AB242+etab_datagouv!AB378</f>
        <v>308</v>
      </c>
      <c r="M271" s="132">
        <f>etab_datagouv!AB242+etab_datagouv!AB378</f>
        <v>308</v>
      </c>
      <c r="N271" s="132">
        <f>etab_datagouv!AB242+etab_datagouv!AB378</f>
        <v>308</v>
      </c>
      <c r="O271" s="111">
        <f>M271/L271</f>
        <v>1</v>
      </c>
      <c r="P271" s="112">
        <f>F271/E271</f>
        <v>1</v>
      </c>
      <c r="Q271" s="166"/>
      <c r="R271" s="13"/>
      <c r="S271" s="13"/>
      <c r="T271" s="13"/>
      <c r="U271" s="13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9"/>
      <c r="BS271" s="19"/>
      <c r="BT271" s="19"/>
      <c r="BU271" s="19"/>
      <c r="BV271" s="19"/>
      <c r="BW271" s="19"/>
      <c r="BX271" s="19"/>
      <c r="BY271" s="19"/>
      <c r="BZ271" s="19"/>
      <c r="CA271" s="19"/>
      <c r="CB271" s="19"/>
      <c r="CC271" s="19"/>
      <c r="CD271" s="19"/>
      <c r="CE271" s="19"/>
      <c r="CF271" s="19"/>
      <c r="CG271" s="19"/>
    </row>
    <row r="272" spans="1:85" ht="32.25" customHeight="1" outlineLevel="1" x14ac:dyDescent="0.25">
      <c r="A272" s="290">
        <v>30277</v>
      </c>
      <c r="B272" s="100" t="s">
        <v>2972</v>
      </c>
      <c r="C272" s="101" t="s">
        <v>5198</v>
      </c>
      <c r="D272" s="102"/>
      <c r="E272" s="103">
        <v>0</v>
      </c>
      <c r="F272" s="103">
        <v>0</v>
      </c>
      <c r="G272" s="103">
        <v>0</v>
      </c>
      <c r="H272" s="103">
        <v>0</v>
      </c>
      <c r="I272" s="103">
        <v>0</v>
      </c>
      <c r="J272" s="103">
        <v>0</v>
      </c>
      <c r="K272" s="103">
        <v>0</v>
      </c>
      <c r="L272" s="103">
        <v>0</v>
      </c>
      <c r="M272" s="103">
        <v>0</v>
      </c>
      <c r="N272" s="103">
        <v>0</v>
      </c>
      <c r="O272" s="104">
        <v>0</v>
      </c>
      <c r="P272" s="104">
        <v>0</v>
      </c>
      <c r="Q272" s="166"/>
    </row>
    <row r="273" spans="1:83" ht="33" customHeight="1" outlineLevel="1" x14ac:dyDescent="0.25">
      <c r="A273" s="290">
        <v>30278</v>
      </c>
      <c r="B273" s="117" t="s">
        <v>2973</v>
      </c>
      <c r="C273" s="106" t="s">
        <v>5198</v>
      </c>
      <c r="D273" s="108"/>
      <c r="E273" s="109">
        <v>2</v>
      </c>
      <c r="F273" s="108">
        <f>G273+H273+I273+J273+K273</f>
        <v>2</v>
      </c>
      <c r="G273" s="109">
        <v>0</v>
      </c>
      <c r="H273" s="109">
        <v>0</v>
      </c>
      <c r="I273" s="109">
        <v>0</v>
      </c>
      <c r="J273" s="109">
        <v>0</v>
      </c>
      <c r="K273" s="109">
        <v>2</v>
      </c>
      <c r="L273" s="110">
        <f>etab_datagouv!AB66+etab_datagouv!AB669</f>
        <v>305</v>
      </c>
      <c r="M273" s="110">
        <f>etab_datagouv!AB66+etab_datagouv!AB669</f>
        <v>305</v>
      </c>
      <c r="N273" s="132">
        <f>etab_datagouv!AB66+etab_datagouv!AB669</f>
        <v>305</v>
      </c>
      <c r="O273" s="111">
        <f>M273/L273</f>
        <v>1</v>
      </c>
      <c r="P273" s="112">
        <f>F273/E273</f>
        <v>1</v>
      </c>
      <c r="Q273" s="166"/>
    </row>
    <row r="274" spans="1:83" ht="34.5" customHeight="1" outlineLevel="1" x14ac:dyDescent="0.25">
      <c r="A274" s="290">
        <v>30279</v>
      </c>
      <c r="B274" s="118" t="s">
        <v>2974</v>
      </c>
      <c r="C274" s="119" t="s">
        <v>5198</v>
      </c>
      <c r="D274" s="120"/>
      <c r="E274" s="121">
        <v>1</v>
      </c>
      <c r="F274" s="121">
        <v>0</v>
      </c>
      <c r="G274" s="121">
        <v>0</v>
      </c>
      <c r="H274" s="121">
        <v>0</v>
      </c>
      <c r="I274" s="121">
        <v>0</v>
      </c>
      <c r="J274" s="121">
        <v>0</v>
      </c>
      <c r="K274" s="121">
        <v>0</v>
      </c>
      <c r="L274" s="122">
        <f>etab_datagouv!AB598</f>
        <v>37</v>
      </c>
      <c r="M274" s="121">
        <f>0</f>
        <v>0</v>
      </c>
      <c r="N274" s="130">
        <f>etab_datagouv!AB598</f>
        <v>37</v>
      </c>
      <c r="O274" s="123">
        <f>M274/L274</f>
        <v>0</v>
      </c>
      <c r="P274" s="124">
        <f>F274/E274</f>
        <v>0</v>
      </c>
      <c r="Q274" s="166"/>
    </row>
    <row r="275" spans="1:83" ht="35.25" customHeight="1" outlineLevel="1" x14ac:dyDescent="0.25">
      <c r="A275" s="290">
        <v>30280</v>
      </c>
      <c r="B275" s="117" t="s">
        <v>2975</v>
      </c>
      <c r="C275" s="106" t="s">
        <v>5204</v>
      </c>
      <c r="D275" s="108"/>
      <c r="E275" s="109">
        <v>1</v>
      </c>
      <c r="F275" s="108">
        <f>G275+H275+I275+J275+K275</f>
        <v>1</v>
      </c>
      <c r="G275" s="109">
        <v>0</v>
      </c>
      <c r="H275" s="109">
        <v>0</v>
      </c>
      <c r="I275" s="109">
        <v>0</v>
      </c>
      <c r="J275" s="109">
        <v>0</v>
      </c>
      <c r="K275" s="109">
        <v>1</v>
      </c>
      <c r="L275" s="110">
        <f>etab_datagouv!AB243</f>
        <v>30</v>
      </c>
      <c r="M275" s="110">
        <f>etab_datagouv!AB243</f>
        <v>30</v>
      </c>
      <c r="N275" s="132">
        <f>etab_datagouv!AB243</f>
        <v>30</v>
      </c>
      <c r="O275" s="111">
        <f>M275/L275</f>
        <v>1</v>
      </c>
      <c r="P275" s="112">
        <f>F275/E275</f>
        <v>1</v>
      </c>
      <c r="Q275" s="166"/>
    </row>
    <row r="276" spans="1:83" ht="36.75" customHeight="1" outlineLevel="1" x14ac:dyDescent="0.25">
      <c r="A276" s="290">
        <v>30281</v>
      </c>
      <c r="B276" s="126" t="s">
        <v>2976</v>
      </c>
      <c r="C276" s="119" t="s">
        <v>5134</v>
      </c>
      <c r="D276" s="120"/>
      <c r="E276" s="120">
        <v>2</v>
      </c>
      <c r="F276" s="121">
        <v>0</v>
      </c>
      <c r="G276" s="121">
        <v>0</v>
      </c>
      <c r="H276" s="121">
        <v>0</v>
      </c>
      <c r="I276" s="121">
        <v>0</v>
      </c>
      <c r="J276" s="121">
        <v>0</v>
      </c>
      <c r="K276" s="121">
        <v>0</v>
      </c>
      <c r="L276" s="122">
        <f>etab_datagouv!AB56+etab_datagouv!AB600</f>
        <v>209</v>
      </c>
      <c r="M276" s="121">
        <v>0</v>
      </c>
      <c r="N276" s="130">
        <f>etab_datagouv!AB56+etab_datagouv!AB600</f>
        <v>209</v>
      </c>
      <c r="O276" s="123">
        <f>M276/L276</f>
        <v>0</v>
      </c>
      <c r="P276" s="124">
        <f>F276/E276</f>
        <v>0</v>
      </c>
      <c r="Q276" s="166"/>
    </row>
    <row r="277" spans="1:83" ht="37.5" customHeight="1" outlineLevel="1" x14ac:dyDescent="0.25">
      <c r="A277" s="290">
        <v>30282</v>
      </c>
      <c r="B277" s="118" t="s">
        <v>2977</v>
      </c>
      <c r="C277" s="119" t="s">
        <v>5198</v>
      </c>
      <c r="D277" s="120"/>
      <c r="E277" s="121">
        <v>1</v>
      </c>
      <c r="F277" s="121">
        <v>0</v>
      </c>
      <c r="G277" s="121">
        <v>0</v>
      </c>
      <c r="H277" s="121">
        <v>0</v>
      </c>
      <c r="I277" s="121">
        <v>0</v>
      </c>
      <c r="J277" s="121">
        <v>0</v>
      </c>
      <c r="K277" s="121">
        <v>0</v>
      </c>
      <c r="L277" s="122">
        <f>etab_datagouv!AB529</f>
        <v>61</v>
      </c>
      <c r="M277" s="121">
        <v>0</v>
      </c>
      <c r="N277" s="130">
        <f>etab_datagouv!AB529</f>
        <v>61</v>
      </c>
      <c r="O277" s="123">
        <f>M277/L277</f>
        <v>0</v>
      </c>
      <c r="P277" s="124">
        <f>F277/E277</f>
        <v>0</v>
      </c>
      <c r="Q277" s="166"/>
      <c r="R277" s="13"/>
      <c r="S277" s="13"/>
      <c r="T277" s="13"/>
    </row>
    <row r="278" spans="1:83" ht="32.25" customHeight="1" outlineLevel="1" x14ac:dyDescent="0.25">
      <c r="A278" s="290">
        <v>30283</v>
      </c>
      <c r="B278" s="100" t="s">
        <v>2978</v>
      </c>
      <c r="C278" s="101" t="s">
        <v>5204</v>
      </c>
      <c r="D278" s="102"/>
      <c r="E278" s="103">
        <v>0</v>
      </c>
      <c r="F278" s="103">
        <v>0</v>
      </c>
      <c r="G278" s="103">
        <v>0</v>
      </c>
      <c r="H278" s="103">
        <v>0</v>
      </c>
      <c r="I278" s="103">
        <v>0</v>
      </c>
      <c r="J278" s="103">
        <v>0</v>
      </c>
      <c r="K278" s="103">
        <v>0</v>
      </c>
      <c r="L278" s="103">
        <v>0</v>
      </c>
      <c r="M278" s="103">
        <v>0</v>
      </c>
      <c r="N278" s="103">
        <v>0</v>
      </c>
      <c r="O278" s="104">
        <v>0</v>
      </c>
      <c r="P278" s="104">
        <v>0</v>
      </c>
      <c r="Q278" s="166"/>
    </row>
    <row r="279" spans="1:83" ht="34.5" customHeight="1" outlineLevel="1" x14ac:dyDescent="0.25">
      <c r="A279" s="290">
        <v>30284</v>
      </c>
      <c r="B279" s="127" t="s">
        <v>2979</v>
      </c>
      <c r="C279" s="106" t="s">
        <v>5134</v>
      </c>
      <c r="D279" s="108"/>
      <c r="E279" s="108">
        <v>4</v>
      </c>
      <c r="F279" s="108">
        <f t="shared" ref="F279:F280" si="39">G279+H279+I279+J279+K279</f>
        <v>4</v>
      </c>
      <c r="G279" s="108">
        <v>0</v>
      </c>
      <c r="H279" s="108">
        <v>2</v>
      </c>
      <c r="I279" s="108">
        <v>1</v>
      </c>
      <c r="J279" s="108">
        <v>1</v>
      </c>
      <c r="K279" s="108">
        <v>0</v>
      </c>
      <c r="L279" s="132">
        <f>etab_datagouv!AB277+etab_datagouv!AB379+etab_datagouv!AB490+etab_datagouv!AB530</f>
        <v>400</v>
      </c>
      <c r="M279" s="132">
        <f>etab_datagouv!AB277+etab_datagouv!AB379+etab_datagouv!AB490+etab_datagouv!AB530</f>
        <v>400</v>
      </c>
      <c r="N279" s="132">
        <f>etab_datagouv!AB277+etab_datagouv!AB379+etab_datagouv!AB490+etab_datagouv!AB530</f>
        <v>400</v>
      </c>
      <c r="O279" s="111">
        <f>M279/L279</f>
        <v>1</v>
      </c>
      <c r="P279" s="112">
        <f>F279/E279</f>
        <v>1</v>
      </c>
      <c r="Q279" s="166"/>
    </row>
    <row r="280" spans="1:83" ht="35.25" customHeight="1" outlineLevel="1" x14ac:dyDescent="0.25">
      <c r="A280" s="290">
        <v>30285</v>
      </c>
      <c r="B280" s="117" t="s">
        <v>2980</v>
      </c>
      <c r="C280" s="106" t="s">
        <v>5134</v>
      </c>
      <c r="D280" s="108"/>
      <c r="E280" s="109">
        <v>1</v>
      </c>
      <c r="F280" s="108">
        <f t="shared" si="39"/>
        <v>1</v>
      </c>
      <c r="G280" s="109">
        <v>0</v>
      </c>
      <c r="H280" s="109">
        <v>0</v>
      </c>
      <c r="I280" s="109">
        <v>1</v>
      </c>
      <c r="J280" s="109">
        <v>0</v>
      </c>
      <c r="K280" s="109">
        <v>0</v>
      </c>
      <c r="L280" s="110">
        <f>etab_datagouv!AB732</f>
        <v>45</v>
      </c>
      <c r="M280" s="110">
        <f>etab_datagouv!AB732</f>
        <v>45</v>
      </c>
      <c r="N280" s="110">
        <f>etab_datagouv!AB732</f>
        <v>45</v>
      </c>
      <c r="O280" s="111">
        <f>M280/L280</f>
        <v>1</v>
      </c>
      <c r="P280" s="112">
        <f>F280/E280</f>
        <v>1</v>
      </c>
      <c r="Q280" s="166"/>
    </row>
    <row r="281" spans="1:83" ht="22.5" customHeight="1" outlineLevel="1" x14ac:dyDescent="0.25">
      <c r="A281" s="290">
        <v>30286</v>
      </c>
      <c r="B281" s="126" t="s">
        <v>2981</v>
      </c>
      <c r="C281" s="119" t="s">
        <v>5134</v>
      </c>
      <c r="D281" s="120"/>
      <c r="E281" s="121">
        <v>1</v>
      </c>
      <c r="F281" s="121">
        <v>0</v>
      </c>
      <c r="G281" s="121">
        <v>0</v>
      </c>
      <c r="H281" s="121">
        <v>0</v>
      </c>
      <c r="I281" s="121">
        <v>0</v>
      </c>
      <c r="J281" s="121">
        <v>0</v>
      </c>
      <c r="K281" s="121">
        <v>0</v>
      </c>
      <c r="L281" s="122">
        <f>etab_datagouv!AB71</f>
        <v>62</v>
      </c>
      <c r="M281" s="121">
        <v>0</v>
      </c>
      <c r="N281" s="130">
        <f>etab_datagouv!AB71</f>
        <v>62</v>
      </c>
      <c r="O281" s="123">
        <f>M281/L281</f>
        <v>0</v>
      </c>
      <c r="P281" s="124">
        <f>F281/E281</f>
        <v>0</v>
      </c>
      <c r="Q281" s="166"/>
    </row>
    <row r="282" spans="1:83" ht="27.75" customHeight="1" outlineLevel="1" x14ac:dyDescent="0.25">
      <c r="A282" s="290">
        <v>30287</v>
      </c>
      <c r="B282" s="118" t="s">
        <v>2982</v>
      </c>
      <c r="C282" s="119" t="s">
        <v>5198</v>
      </c>
      <c r="D282" s="120" t="s">
        <v>2775</v>
      </c>
      <c r="E282" s="121">
        <v>1</v>
      </c>
      <c r="F282" s="121">
        <v>0</v>
      </c>
      <c r="G282" s="121">
        <v>0</v>
      </c>
      <c r="H282" s="121">
        <v>0</v>
      </c>
      <c r="I282" s="121">
        <v>0</v>
      </c>
      <c r="J282" s="121">
        <v>0</v>
      </c>
      <c r="K282" s="121">
        <v>0</v>
      </c>
      <c r="L282" s="122">
        <f>etab_datagouv!AB531</f>
        <v>70</v>
      </c>
      <c r="M282" s="121">
        <v>0</v>
      </c>
      <c r="N282" s="130">
        <f>etab_datagouv!AB531</f>
        <v>70</v>
      </c>
      <c r="O282" s="123">
        <f>M282/L282</f>
        <v>0</v>
      </c>
      <c r="P282" s="124">
        <f>F282/E282</f>
        <v>0</v>
      </c>
      <c r="Q282" s="166"/>
      <c r="R282" s="13"/>
      <c r="S282" s="13"/>
      <c r="T282" s="13"/>
      <c r="CE282" s="20"/>
    </row>
    <row r="283" spans="1:83" ht="20.25" customHeight="1" outlineLevel="1" x14ac:dyDescent="0.25">
      <c r="A283" s="290">
        <v>30288</v>
      </c>
      <c r="B283" s="129" t="s">
        <v>2983</v>
      </c>
      <c r="C283" s="119" t="s">
        <v>5198</v>
      </c>
      <c r="D283" s="120"/>
      <c r="E283" s="121">
        <v>1</v>
      </c>
      <c r="F283" s="121">
        <v>0</v>
      </c>
      <c r="G283" s="121">
        <v>0</v>
      </c>
      <c r="H283" s="121">
        <v>0</v>
      </c>
      <c r="I283" s="121">
        <v>0</v>
      </c>
      <c r="J283" s="121">
        <v>0</v>
      </c>
      <c r="K283" s="121">
        <v>0</v>
      </c>
      <c r="L283" s="122">
        <f>etab_datagouv!AB603</f>
        <v>138</v>
      </c>
      <c r="M283" s="121">
        <v>0</v>
      </c>
      <c r="N283" s="130">
        <f>etab_datagouv!AB603</f>
        <v>138</v>
      </c>
      <c r="O283" s="123">
        <f>M283/L283</f>
        <v>0</v>
      </c>
      <c r="P283" s="124">
        <f>F283/E283</f>
        <v>0</v>
      </c>
      <c r="Q283" s="166"/>
    </row>
    <row r="284" spans="1:83" ht="33" customHeight="1" outlineLevel="1" x14ac:dyDescent="0.25">
      <c r="A284" s="290">
        <v>30289</v>
      </c>
      <c r="B284" s="147" t="s">
        <v>2984</v>
      </c>
      <c r="C284" s="101" t="s">
        <v>5205</v>
      </c>
      <c r="D284" s="102"/>
      <c r="E284" s="103">
        <v>0</v>
      </c>
      <c r="F284" s="103">
        <v>0</v>
      </c>
      <c r="G284" s="103">
        <v>0</v>
      </c>
      <c r="H284" s="103">
        <v>0</v>
      </c>
      <c r="I284" s="103">
        <v>0</v>
      </c>
      <c r="J284" s="103">
        <v>0</v>
      </c>
      <c r="K284" s="103">
        <v>0</v>
      </c>
      <c r="L284" s="103">
        <v>0</v>
      </c>
      <c r="M284" s="103">
        <v>0</v>
      </c>
      <c r="N284" s="103">
        <v>0</v>
      </c>
      <c r="O284" s="104">
        <v>0</v>
      </c>
      <c r="P284" s="104">
        <v>0</v>
      </c>
      <c r="Q284" s="166"/>
    </row>
    <row r="285" spans="1:83" ht="27.75" customHeight="1" outlineLevel="1" x14ac:dyDescent="0.25">
      <c r="A285" s="290">
        <v>30291</v>
      </c>
      <c r="B285" s="100" t="s">
        <v>2985</v>
      </c>
      <c r="C285" s="101" t="s">
        <v>5134</v>
      </c>
      <c r="D285" s="102"/>
      <c r="E285" s="103">
        <v>0</v>
      </c>
      <c r="F285" s="103">
        <v>0</v>
      </c>
      <c r="G285" s="103">
        <v>0</v>
      </c>
      <c r="H285" s="103">
        <v>0</v>
      </c>
      <c r="I285" s="103">
        <v>0</v>
      </c>
      <c r="J285" s="103">
        <v>0</v>
      </c>
      <c r="K285" s="103">
        <v>0</v>
      </c>
      <c r="L285" s="103">
        <v>0</v>
      </c>
      <c r="M285" s="103">
        <v>0</v>
      </c>
      <c r="N285" s="103">
        <v>0</v>
      </c>
      <c r="O285" s="104">
        <v>0</v>
      </c>
      <c r="P285" s="104">
        <v>0</v>
      </c>
      <c r="Q285" s="166"/>
    </row>
    <row r="286" spans="1:83" ht="31.5" customHeight="1" outlineLevel="1" x14ac:dyDescent="0.25">
      <c r="A286" s="290">
        <v>30355</v>
      </c>
      <c r="B286" s="129" t="s">
        <v>2986</v>
      </c>
      <c r="C286" s="119" t="s">
        <v>5198</v>
      </c>
      <c r="D286" s="120"/>
      <c r="E286" s="121">
        <v>1</v>
      </c>
      <c r="F286" s="121">
        <v>0</v>
      </c>
      <c r="G286" s="121">
        <v>0</v>
      </c>
      <c r="H286" s="121">
        <v>0</v>
      </c>
      <c r="I286" s="121">
        <v>0</v>
      </c>
      <c r="J286" s="121">
        <v>0</v>
      </c>
      <c r="K286" s="121">
        <v>0</v>
      </c>
      <c r="L286" s="122">
        <f>etab_datagouv!AB146</f>
        <v>112</v>
      </c>
      <c r="M286" s="121">
        <v>0</v>
      </c>
      <c r="N286" s="130">
        <f>etab_datagouv!AB146</f>
        <v>112</v>
      </c>
      <c r="O286" s="123">
        <f>M286/L286</f>
        <v>0</v>
      </c>
      <c r="P286" s="124">
        <f>F286/E286</f>
        <v>0</v>
      </c>
      <c r="Q286" s="166"/>
    </row>
    <row r="287" spans="1:83" ht="29.25" customHeight="1" outlineLevel="1" x14ac:dyDescent="0.25">
      <c r="A287" s="290">
        <v>30290</v>
      </c>
      <c r="B287" s="117" t="s">
        <v>2987</v>
      </c>
      <c r="C287" s="106" t="s">
        <v>5197</v>
      </c>
      <c r="D287" s="108"/>
      <c r="E287" s="109">
        <v>1</v>
      </c>
      <c r="F287" s="108">
        <f>G287+H287+I287+J287+K287</f>
        <v>1</v>
      </c>
      <c r="G287" s="109">
        <v>0</v>
      </c>
      <c r="H287" s="109">
        <v>0</v>
      </c>
      <c r="I287" s="109">
        <v>0</v>
      </c>
      <c r="J287" s="109">
        <v>0</v>
      </c>
      <c r="K287" s="109">
        <v>1</v>
      </c>
      <c r="L287" s="110">
        <f>etab_datagouv!AB244</f>
        <v>202</v>
      </c>
      <c r="M287" s="110">
        <f>etab_datagouv!AB244</f>
        <v>202</v>
      </c>
      <c r="N287" s="132">
        <f>etab_datagouv!AB244</f>
        <v>202</v>
      </c>
      <c r="O287" s="111">
        <f>M287/L287</f>
        <v>1</v>
      </c>
      <c r="P287" s="112">
        <f>F287/E287</f>
        <v>1</v>
      </c>
      <c r="Q287" s="166"/>
    </row>
    <row r="288" spans="1:83" ht="30.75" customHeight="1" outlineLevel="1" x14ac:dyDescent="0.25">
      <c r="A288" s="290">
        <v>30292</v>
      </c>
      <c r="B288" s="118" t="s">
        <v>2988</v>
      </c>
      <c r="C288" s="119" t="s">
        <v>5198</v>
      </c>
      <c r="D288" s="120"/>
      <c r="E288" s="121">
        <v>1</v>
      </c>
      <c r="F288" s="121">
        <v>0</v>
      </c>
      <c r="G288" s="121">
        <v>0</v>
      </c>
      <c r="H288" s="121">
        <v>0</v>
      </c>
      <c r="I288" s="121">
        <v>0</v>
      </c>
      <c r="J288" s="121">
        <v>0</v>
      </c>
      <c r="K288" s="121">
        <v>0</v>
      </c>
      <c r="L288" s="122">
        <f>etab_datagouv!AB380</f>
        <v>44</v>
      </c>
      <c r="M288" s="121">
        <v>0</v>
      </c>
      <c r="N288" s="130">
        <f>etab_datagouv!AB380</f>
        <v>44</v>
      </c>
      <c r="O288" s="123">
        <f>M288/L288</f>
        <v>0</v>
      </c>
      <c r="P288" s="124">
        <f>F288/E288</f>
        <v>0</v>
      </c>
      <c r="Q288" s="166"/>
      <c r="R288" s="13"/>
      <c r="S288" s="13"/>
    </row>
    <row r="289" spans="1:85" ht="31.5" customHeight="1" outlineLevel="1" x14ac:dyDescent="0.25">
      <c r="A289" s="290">
        <v>30293</v>
      </c>
      <c r="B289" s="100" t="s">
        <v>2989</v>
      </c>
      <c r="C289" s="101" t="s">
        <v>5198</v>
      </c>
      <c r="D289" s="102"/>
      <c r="E289" s="103">
        <v>0</v>
      </c>
      <c r="F289" s="103">
        <v>0</v>
      </c>
      <c r="G289" s="103">
        <v>0</v>
      </c>
      <c r="H289" s="103">
        <v>0</v>
      </c>
      <c r="I289" s="103">
        <v>0</v>
      </c>
      <c r="J289" s="103">
        <v>0</v>
      </c>
      <c r="K289" s="103">
        <v>0</v>
      </c>
      <c r="L289" s="103">
        <v>0</v>
      </c>
      <c r="M289" s="103">
        <v>0</v>
      </c>
      <c r="N289" s="103">
        <v>0</v>
      </c>
      <c r="O289" s="104">
        <v>0</v>
      </c>
      <c r="P289" s="104">
        <v>0</v>
      </c>
      <c r="Q289" s="166"/>
    </row>
    <row r="290" spans="1:85" ht="32.25" customHeight="1" outlineLevel="1" x14ac:dyDescent="0.25">
      <c r="A290" s="290">
        <v>30294</v>
      </c>
      <c r="B290" s="127" t="s">
        <v>2990</v>
      </c>
      <c r="C290" s="106" t="s">
        <v>5134</v>
      </c>
      <c r="D290" s="108"/>
      <c r="E290" s="108">
        <v>3</v>
      </c>
      <c r="F290" s="108">
        <f>G290+H290+I290+J290+K290</f>
        <v>1</v>
      </c>
      <c r="G290" s="108">
        <v>0</v>
      </c>
      <c r="H290" s="108">
        <v>0</v>
      </c>
      <c r="I290" s="108">
        <v>0</v>
      </c>
      <c r="J290" s="108">
        <v>1</v>
      </c>
      <c r="K290" s="108">
        <v>0</v>
      </c>
      <c r="L290" s="132">
        <f>etab_datagouv!AB418+etab_datagouv!AB532+etab_datagouv!AB604</f>
        <v>478</v>
      </c>
      <c r="M290" s="132">
        <f>etab_datagouv!AB532</f>
        <v>141</v>
      </c>
      <c r="N290" s="132">
        <f>etab_datagouv!AB418+etab_datagouv!AB532+etab_datagouv!AB604</f>
        <v>478</v>
      </c>
      <c r="O290" s="111">
        <f>M290/L290</f>
        <v>0.29497907949790797</v>
      </c>
      <c r="P290" s="112">
        <f>F290/E290</f>
        <v>0.33333333333333331</v>
      </c>
      <c r="Q290" s="166"/>
    </row>
    <row r="291" spans="1:85" ht="33" customHeight="1" outlineLevel="1" x14ac:dyDescent="0.25">
      <c r="A291" s="290">
        <v>30295</v>
      </c>
      <c r="B291" s="126" t="s">
        <v>2991</v>
      </c>
      <c r="C291" s="119" t="s">
        <v>5134</v>
      </c>
      <c r="D291" s="120"/>
      <c r="E291" s="121">
        <v>3</v>
      </c>
      <c r="F291" s="120">
        <v>0</v>
      </c>
      <c r="G291" s="120">
        <v>0</v>
      </c>
      <c r="H291" s="120">
        <v>0</v>
      </c>
      <c r="I291" s="120">
        <v>0</v>
      </c>
      <c r="J291" s="120">
        <v>0</v>
      </c>
      <c r="K291" s="120">
        <v>0</v>
      </c>
      <c r="L291" s="130">
        <f>etab_datagouv!AB63+etab_datagouv!AB193+etab_datagouv!AB33</f>
        <v>271</v>
      </c>
      <c r="M291" s="120">
        <v>0</v>
      </c>
      <c r="N291" s="130">
        <f>etab_datagouv!AB33+etab_datagouv!AB63+etab_datagouv!AB193</f>
        <v>271</v>
      </c>
      <c r="O291" s="123">
        <f>M291/L291</f>
        <v>0</v>
      </c>
      <c r="P291" s="124">
        <f>F291/E291</f>
        <v>0</v>
      </c>
      <c r="Q291" s="166"/>
    </row>
    <row r="292" spans="1:85" ht="32.25" customHeight="1" outlineLevel="1" x14ac:dyDescent="0.25">
      <c r="A292" s="290">
        <v>30296</v>
      </c>
      <c r="B292" s="135" t="s">
        <v>2992</v>
      </c>
      <c r="C292" s="101" t="s">
        <v>5205</v>
      </c>
      <c r="D292" s="102" t="s">
        <v>2993</v>
      </c>
      <c r="E292" s="103">
        <v>0</v>
      </c>
      <c r="F292" s="103">
        <v>0</v>
      </c>
      <c r="G292" s="103">
        <v>0</v>
      </c>
      <c r="H292" s="103">
        <v>0</v>
      </c>
      <c r="I292" s="103">
        <v>0</v>
      </c>
      <c r="J292" s="103">
        <v>0</v>
      </c>
      <c r="K292" s="103">
        <v>0</v>
      </c>
      <c r="L292" s="103">
        <v>0</v>
      </c>
      <c r="M292" s="103">
        <v>0</v>
      </c>
      <c r="N292" s="103">
        <v>0</v>
      </c>
      <c r="O292" s="104">
        <v>0</v>
      </c>
      <c r="P292" s="104">
        <v>0</v>
      </c>
      <c r="Q292" s="166"/>
    </row>
    <row r="293" spans="1:85" ht="33.75" customHeight="1" outlineLevel="1" x14ac:dyDescent="0.25">
      <c r="A293" s="290">
        <v>30297</v>
      </c>
      <c r="B293" s="118" t="s">
        <v>2994</v>
      </c>
      <c r="C293" s="119" t="s">
        <v>5139</v>
      </c>
      <c r="D293" s="120"/>
      <c r="E293" s="121">
        <v>1</v>
      </c>
      <c r="F293" s="121">
        <v>0</v>
      </c>
      <c r="G293" s="121">
        <v>0</v>
      </c>
      <c r="H293" s="121">
        <v>0</v>
      </c>
      <c r="I293" s="121">
        <v>0</v>
      </c>
      <c r="J293" s="121">
        <v>0</v>
      </c>
      <c r="K293" s="121">
        <v>0</v>
      </c>
      <c r="L293" s="122">
        <f>etab_datagouv!AB403</f>
        <v>12</v>
      </c>
      <c r="M293" s="121">
        <v>0</v>
      </c>
      <c r="N293" s="130">
        <f>etab_datagouv!AB403</f>
        <v>12</v>
      </c>
      <c r="O293" s="123">
        <f t="shared" ref="O293:O301" si="40">M293/L293</f>
        <v>0</v>
      </c>
      <c r="P293" s="124">
        <f t="shared" ref="P293:P301" si="41">F293/E293</f>
        <v>0</v>
      </c>
      <c r="Q293" s="166"/>
    </row>
    <row r="294" spans="1:85" ht="36" customHeight="1" outlineLevel="1" x14ac:dyDescent="0.25">
      <c r="A294" s="290">
        <v>30298</v>
      </c>
      <c r="B294" s="127" t="s">
        <v>2995</v>
      </c>
      <c r="C294" s="106" t="s">
        <v>5134</v>
      </c>
      <c r="D294" s="108"/>
      <c r="E294" s="109">
        <v>1</v>
      </c>
      <c r="F294" s="108">
        <f>G294+H294+I294+J294+K294</f>
        <v>1</v>
      </c>
      <c r="G294" s="108">
        <v>0</v>
      </c>
      <c r="H294" s="108">
        <v>0</v>
      </c>
      <c r="I294" s="108">
        <v>0</v>
      </c>
      <c r="J294" s="108">
        <v>0</v>
      </c>
      <c r="K294" s="108">
        <v>1</v>
      </c>
      <c r="L294" s="132">
        <f>etab_datagouv!AB404</f>
        <v>17</v>
      </c>
      <c r="M294" s="132">
        <f>etab_datagouv!AB404</f>
        <v>17</v>
      </c>
      <c r="N294" s="132">
        <f>etab_datagouv!AB404</f>
        <v>17</v>
      </c>
      <c r="O294" s="111">
        <f t="shared" si="40"/>
        <v>1</v>
      </c>
      <c r="P294" s="112">
        <f t="shared" si="41"/>
        <v>1</v>
      </c>
      <c r="Q294" s="166"/>
    </row>
    <row r="295" spans="1:85" ht="29.25" customHeight="1" outlineLevel="1" x14ac:dyDescent="0.25">
      <c r="A295" s="290">
        <v>30299</v>
      </c>
      <c r="B295" s="126" t="s">
        <v>2996</v>
      </c>
      <c r="C295" s="119" t="s">
        <v>5134</v>
      </c>
      <c r="D295" s="120"/>
      <c r="E295" s="121">
        <v>1</v>
      </c>
      <c r="F295" s="121">
        <v>0</v>
      </c>
      <c r="G295" s="121">
        <v>0</v>
      </c>
      <c r="H295" s="121">
        <v>0</v>
      </c>
      <c r="I295" s="121">
        <v>0</v>
      </c>
      <c r="J295" s="121">
        <v>0</v>
      </c>
      <c r="K295" s="121">
        <v>0</v>
      </c>
      <c r="L295" s="122">
        <f>etab_datagouv!AB77</f>
        <v>66</v>
      </c>
      <c r="M295" s="121">
        <v>0</v>
      </c>
      <c r="N295" s="130">
        <f>etab_datagouv!AB77</f>
        <v>66</v>
      </c>
      <c r="O295" s="123">
        <f t="shared" si="40"/>
        <v>0</v>
      </c>
      <c r="P295" s="124">
        <f t="shared" si="41"/>
        <v>0</v>
      </c>
      <c r="Q295" s="166"/>
    </row>
    <row r="296" spans="1:85" ht="25.5" customHeight="1" outlineLevel="1" x14ac:dyDescent="0.25">
      <c r="A296" s="290">
        <v>30300</v>
      </c>
      <c r="B296" s="129" t="s">
        <v>2997</v>
      </c>
      <c r="C296" s="119" t="s">
        <v>5205</v>
      </c>
      <c r="D296" s="120"/>
      <c r="E296" s="121">
        <v>1</v>
      </c>
      <c r="F296" s="121">
        <v>0</v>
      </c>
      <c r="G296" s="121">
        <v>0</v>
      </c>
      <c r="H296" s="121">
        <v>0</v>
      </c>
      <c r="I296" s="121">
        <v>0</v>
      </c>
      <c r="J296" s="121">
        <v>0</v>
      </c>
      <c r="K296" s="121">
        <v>0</v>
      </c>
      <c r="L296" s="122">
        <f>etab_datagouv!AB405</f>
        <v>22</v>
      </c>
      <c r="M296" s="121">
        <v>0</v>
      </c>
      <c r="N296" s="130">
        <f>etab_datagouv!AB405</f>
        <v>22</v>
      </c>
      <c r="O296" s="123">
        <f t="shared" si="40"/>
        <v>0</v>
      </c>
      <c r="P296" s="124">
        <f t="shared" si="41"/>
        <v>0</v>
      </c>
      <c r="Q296" s="166"/>
    </row>
    <row r="297" spans="1:85" ht="33" customHeight="1" outlineLevel="1" x14ac:dyDescent="0.25">
      <c r="A297" s="290">
        <v>30303</v>
      </c>
      <c r="B297" s="118" t="s">
        <v>2998</v>
      </c>
      <c r="C297" s="119" t="s">
        <v>5198</v>
      </c>
      <c r="D297" s="120"/>
      <c r="E297" s="121">
        <v>1</v>
      </c>
      <c r="F297" s="121">
        <v>0</v>
      </c>
      <c r="G297" s="121">
        <v>0</v>
      </c>
      <c r="H297" s="121">
        <v>0</v>
      </c>
      <c r="I297" s="121">
        <v>0</v>
      </c>
      <c r="J297" s="121">
        <v>0</v>
      </c>
      <c r="K297" s="121">
        <v>0</v>
      </c>
      <c r="L297" s="122">
        <f>etab_datagouv!AB142</f>
        <v>88</v>
      </c>
      <c r="M297" s="121">
        <v>0</v>
      </c>
      <c r="N297" s="130">
        <f>etab_datagouv!AB142</f>
        <v>88</v>
      </c>
      <c r="O297" s="123">
        <f t="shared" si="40"/>
        <v>0</v>
      </c>
      <c r="P297" s="124">
        <f t="shared" si="41"/>
        <v>0</v>
      </c>
      <c r="Q297" s="166"/>
    </row>
    <row r="298" spans="1:85" ht="33" customHeight="1" outlineLevel="1" x14ac:dyDescent="0.25">
      <c r="A298" s="290">
        <v>30301</v>
      </c>
      <c r="B298" s="126" t="s">
        <v>2999</v>
      </c>
      <c r="C298" s="119" t="s">
        <v>5134</v>
      </c>
      <c r="D298" s="120"/>
      <c r="E298" s="121">
        <v>1</v>
      </c>
      <c r="F298" s="121">
        <v>0</v>
      </c>
      <c r="G298" s="121">
        <v>0</v>
      </c>
      <c r="H298" s="121">
        <v>0</v>
      </c>
      <c r="I298" s="121">
        <v>0</v>
      </c>
      <c r="J298" s="121">
        <v>0</v>
      </c>
      <c r="K298" s="121">
        <v>0</v>
      </c>
      <c r="L298" s="122">
        <f>etab_datagouv!AB141</f>
        <v>20</v>
      </c>
      <c r="M298" s="121">
        <v>0</v>
      </c>
      <c r="N298" s="130">
        <f>etab_datagouv!AB141</f>
        <v>20</v>
      </c>
      <c r="O298" s="123">
        <f t="shared" si="40"/>
        <v>0</v>
      </c>
      <c r="P298" s="124">
        <f t="shared" si="41"/>
        <v>0</v>
      </c>
      <c r="Q298" s="166"/>
    </row>
    <row r="299" spans="1:85" s="16" customFormat="1" ht="33" customHeight="1" outlineLevel="1" x14ac:dyDescent="0.25">
      <c r="A299" s="290">
        <v>30302</v>
      </c>
      <c r="B299" s="129" t="s">
        <v>3000</v>
      </c>
      <c r="C299" s="119" t="s">
        <v>5198</v>
      </c>
      <c r="D299" s="120"/>
      <c r="E299" s="121">
        <v>1</v>
      </c>
      <c r="F299" s="121">
        <v>0</v>
      </c>
      <c r="G299" s="121">
        <v>0</v>
      </c>
      <c r="H299" s="121">
        <v>0</v>
      </c>
      <c r="I299" s="121">
        <v>0</v>
      </c>
      <c r="J299" s="121">
        <v>0</v>
      </c>
      <c r="K299" s="121">
        <v>0</v>
      </c>
      <c r="L299" s="122">
        <f>etab_datagouv!AB304</f>
        <v>209</v>
      </c>
      <c r="M299" s="121">
        <v>0</v>
      </c>
      <c r="N299" s="130">
        <f>etab_datagouv!AB304</f>
        <v>209</v>
      </c>
      <c r="O299" s="123">
        <f t="shared" si="40"/>
        <v>0</v>
      </c>
      <c r="P299" s="124">
        <f t="shared" si="41"/>
        <v>0</v>
      </c>
      <c r="Q299" s="166"/>
      <c r="R299" s="14"/>
      <c r="S299" s="14"/>
      <c r="T299" s="14"/>
      <c r="U299" s="14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</row>
    <row r="300" spans="1:85" ht="27.75" customHeight="1" outlineLevel="1" x14ac:dyDescent="0.25">
      <c r="A300" s="290">
        <v>30228</v>
      </c>
      <c r="B300" s="126" t="s">
        <v>3001</v>
      </c>
      <c r="C300" s="119" t="s">
        <v>5134</v>
      </c>
      <c r="D300" s="120"/>
      <c r="E300" s="121">
        <v>1</v>
      </c>
      <c r="F300" s="121">
        <v>0</v>
      </c>
      <c r="G300" s="121">
        <v>0</v>
      </c>
      <c r="H300" s="121">
        <v>0</v>
      </c>
      <c r="I300" s="121">
        <v>0</v>
      </c>
      <c r="J300" s="121">
        <v>0</v>
      </c>
      <c r="K300" s="121">
        <v>0</v>
      </c>
      <c r="L300" s="122">
        <f>etab_datagouv!AB730</f>
        <v>134</v>
      </c>
      <c r="M300" s="121">
        <v>0</v>
      </c>
      <c r="N300" s="130">
        <f>etab_datagouv!AB730</f>
        <v>134</v>
      </c>
      <c r="O300" s="123">
        <f t="shared" si="40"/>
        <v>0</v>
      </c>
      <c r="P300" s="124">
        <f t="shared" si="41"/>
        <v>0</v>
      </c>
      <c r="Q300" s="166"/>
    </row>
    <row r="301" spans="1:85" ht="33" customHeight="1" outlineLevel="1" x14ac:dyDescent="0.25">
      <c r="A301" s="290">
        <v>30239</v>
      </c>
      <c r="B301" s="118" t="s">
        <v>3002</v>
      </c>
      <c r="C301" s="119" t="s">
        <v>5134</v>
      </c>
      <c r="D301" s="120"/>
      <c r="E301" s="121">
        <v>1</v>
      </c>
      <c r="F301" s="121">
        <v>0</v>
      </c>
      <c r="G301" s="121">
        <v>0</v>
      </c>
      <c r="H301" s="121">
        <v>0</v>
      </c>
      <c r="I301" s="121">
        <v>0</v>
      </c>
      <c r="J301" s="121">
        <v>0</v>
      </c>
      <c r="K301" s="121">
        <v>0</v>
      </c>
      <c r="L301" s="122">
        <f>etab_datagouv!AB635</f>
        <v>14</v>
      </c>
      <c r="M301" s="121">
        <v>0</v>
      </c>
      <c r="N301" s="130">
        <f>etab_datagouv!AB635</f>
        <v>14</v>
      </c>
      <c r="O301" s="123">
        <f t="shared" si="40"/>
        <v>0</v>
      </c>
      <c r="P301" s="124">
        <f t="shared" si="41"/>
        <v>0</v>
      </c>
      <c r="Q301" s="166"/>
    </row>
    <row r="302" spans="1:85" ht="34.5" customHeight="1" outlineLevel="1" x14ac:dyDescent="0.25">
      <c r="A302" s="290">
        <v>30246</v>
      </c>
      <c r="B302" s="148" t="s">
        <v>3003</v>
      </c>
      <c r="C302" s="101" t="s">
        <v>5134</v>
      </c>
      <c r="D302" s="102"/>
      <c r="E302" s="103">
        <v>0</v>
      </c>
      <c r="F302" s="103">
        <v>0</v>
      </c>
      <c r="G302" s="103">
        <v>0</v>
      </c>
      <c r="H302" s="103">
        <v>0</v>
      </c>
      <c r="I302" s="103">
        <v>0</v>
      </c>
      <c r="J302" s="103">
        <v>0</v>
      </c>
      <c r="K302" s="103">
        <v>0</v>
      </c>
      <c r="L302" s="103">
        <v>0</v>
      </c>
      <c r="M302" s="103">
        <v>0</v>
      </c>
      <c r="N302" s="103">
        <v>0</v>
      </c>
      <c r="O302" s="104">
        <v>0</v>
      </c>
      <c r="P302" s="104">
        <v>0</v>
      </c>
      <c r="Q302" s="166"/>
    </row>
    <row r="303" spans="1:85" ht="33.75" customHeight="1" outlineLevel="1" x14ac:dyDescent="0.25">
      <c r="A303" s="290">
        <v>30304</v>
      </c>
      <c r="B303" s="100" t="s">
        <v>3004</v>
      </c>
      <c r="C303" s="101" t="s">
        <v>5199</v>
      </c>
      <c r="D303" s="102" t="s">
        <v>2722</v>
      </c>
      <c r="E303" s="103">
        <v>0</v>
      </c>
      <c r="F303" s="103">
        <v>0</v>
      </c>
      <c r="G303" s="103">
        <v>0</v>
      </c>
      <c r="H303" s="103">
        <v>0</v>
      </c>
      <c r="I303" s="103">
        <v>0</v>
      </c>
      <c r="J303" s="103">
        <v>0</v>
      </c>
      <c r="K303" s="103">
        <v>0</v>
      </c>
      <c r="L303" s="103">
        <v>0</v>
      </c>
      <c r="M303" s="103">
        <v>0</v>
      </c>
      <c r="N303" s="103">
        <v>0</v>
      </c>
      <c r="O303" s="104">
        <v>0</v>
      </c>
      <c r="P303" s="104">
        <v>0</v>
      </c>
      <c r="Q303" s="166"/>
    </row>
    <row r="304" spans="1:85" ht="32.25" customHeight="1" outlineLevel="1" x14ac:dyDescent="0.25">
      <c r="A304" s="290">
        <v>30305</v>
      </c>
      <c r="B304" s="127" t="s">
        <v>3005</v>
      </c>
      <c r="C304" s="106" t="s">
        <v>5209</v>
      </c>
      <c r="D304" s="108" t="s">
        <v>2760</v>
      </c>
      <c r="E304" s="108">
        <v>3</v>
      </c>
      <c r="F304" s="108">
        <f>G304+H304+I304+J304+K304</f>
        <v>3</v>
      </c>
      <c r="G304" s="108">
        <v>0</v>
      </c>
      <c r="H304" s="108">
        <v>0</v>
      </c>
      <c r="I304" s="108">
        <v>0</v>
      </c>
      <c r="J304" s="108">
        <v>3</v>
      </c>
      <c r="K304" s="108">
        <v>0</v>
      </c>
      <c r="L304" s="132">
        <f>etab_datagouv!AB18+etab_datagouv!AB92+etab_datagouv!AB406</f>
        <v>1011</v>
      </c>
      <c r="M304" s="132">
        <f>etab_datagouv!AB18+etab_datagouv!AB92+etab_datagouv!AB406</f>
        <v>1011</v>
      </c>
      <c r="N304" s="132">
        <f>etab_datagouv!AB18+etab_datagouv!AB92+etab_datagouv!AB406</f>
        <v>1011</v>
      </c>
      <c r="O304" s="111">
        <f>M304/L304</f>
        <v>1</v>
      </c>
      <c r="P304" s="112">
        <f>F304/E304</f>
        <v>1</v>
      </c>
      <c r="Q304" s="166"/>
    </row>
    <row r="305" spans="1:85" ht="30" customHeight="1" outlineLevel="1" x14ac:dyDescent="0.25">
      <c r="A305" s="290">
        <v>30306</v>
      </c>
      <c r="B305" s="135" t="s">
        <v>3006</v>
      </c>
      <c r="C305" s="101" t="s">
        <v>5205</v>
      </c>
      <c r="D305" s="102"/>
      <c r="E305" s="103">
        <v>0</v>
      </c>
      <c r="F305" s="103">
        <v>0</v>
      </c>
      <c r="G305" s="103">
        <v>0</v>
      </c>
      <c r="H305" s="103">
        <v>0</v>
      </c>
      <c r="I305" s="103">
        <v>0</v>
      </c>
      <c r="J305" s="103">
        <v>0</v>
      </c>
      <c r="K305" s="103">
        <v>0</v>
      </c>
      <c r="L305" s="103">
        <v>0</v>
      </c>
      <c r="M305" s="103">
        <v>0</v>
      </c>
      <c r="N305" s="103">
        <v>0</v>
      </c>
      <c r="O305" s="104">
        <v>0</v>
      </c>
      <c r="P305" s="104">
        <v>0</v>
      </c>
      <c r="Q305" s="166"/>
      <c r="U305" s="13"/>
    </row>
    <row r="306" spans="1:85" ht="36.75" customHeight="1" outlineLevel="1" x14ac:dyDescent="0.25">
      <c r="A306" s="290">
        <v>30307</v>
      </c>
      <c r="B306" s="125" t="s">
        <v>3007</v>
      </c>
      <c r="C306" s="106" t="s">
        <v>5134</v>
      </c>
      <c r="D306" s="108"/>
      <c r="E306" s="109">
        <v>2</v>
      </c>
      <c r="F306" s="108">
        <f>G306+H306+I306+J306+K306</f>
        <v>2</v>
      </c>
      <c r="G306" s="108">
        <v>0</v>
      </c>
      <c r="H306" s="108">
        <v>0</v>
      </c>
      <c r="I306" s="108">
        <v>0</v>
      </c>
      <c r="J306" s="108">
        <v>2</v>
      </c>
      <c r="K306" s="108">
        <v>0</v>
      </c>
      <c r="L306" s="132">
        <f>etab_datagouv!AB274+etab_datagouv!AB654</f>
        <v>172</v>
      </c>
      <c r="M306" s="132">
        <f>etab_datagouv!AB274+etab_datagouv!AB654</f>
        <v>172</v>
      </c>
      <c r="N306" s="132">
        <f>etab_datagouv!AB274+etab_datagouv!AB654</f>
        <v>172</v>
      </c>
      <c r="O306" s="111">
        <f>M306/L306</f>
        <v>1</v>
      </c>
      <c r="P306" s="112">
        <f>F306/E306</f>
        <v>1</v>
      </c>
      <c r="Q306" s="166"/>
    </row>
    <row r="307" spans="1:85" ht="27.75" customHeight="1" outlineLevel="1" x14ac:dyDescent="0.25">
      <c r="A307" s="290">
        <v>30308</v>
      </c>
      <c r="B307" s="126" t="s">
        <v>3008</v>
      </c>
      <c r="C307" s="119" t="s">
        <v>5134</v>
      </c>
      <c r="D307" s="120"/>
      <c r="E307" s="121">
        <v>1</v>
      </c>
      <c r="F307" s="120">
        <v>0</v>
      </c>
      <c r="G307" s="120">
        <v>0</v>
      </c>
      <c r="H307" s="120">
        <v>0</v>
      </c>
      <c r="I307" s="120">
        <v>0</v>
      </c>
      <c r="J307" s="120">
        <v>0</v>
      </c>
      <c r="K307" s="120">
        <v>0</v>
      </c>
      <c r="L307" s="130">
        <f>etab_datagouv!AB331</f>
        <v>67</v>
      </c>
      <c r="M307" s="120">
        <f>0</f>
        <v>0</v>
      </c>
      <c r="N307" s="130">
        <f>etab_datagouv!AB331</f>
        <v>67</v>
      </c>
      <c r="O307" s="123">
        <f>M307/L307</f>
        <v>0</v>
      </c>
      <c r="P307" s="124">
        <f>F307/E307</f>
        <v>0</v>
      </c>
      <c r="Q307" s="166"/>
    </row>
    <row r="308" spans="1:85" ht="26.25" customHeight="1" outlineLevel="1" x14ac:dyDescent="0.25">
      <c r="A308" s="290">
        <v>30309</v>
      </c>
      <c r="B308" s="135" t="s">
        <v>3009</v>
      </c>
      <c r="C308" s="101" t="s">
        <v>5205</v>
      </c>
      <c r="D308" s="102"/>
      <c r="E308" s="103">
        <v>0</v>
      </c>
      <c r="F308" s="103">
        <v>0</v>
      </c>
      <c r="G308" s="103">
        <v>0</v>
      </c>
      <c r="H308" s="103">
        <v>0</v>
      </c>
      <c r="I308" s="103">
        <v>0</v>
      </c>
      <c r="J308" s="103">
        <v>0</v>
      </c>
      <c r="K308" s="103">
        <v>0</v>
      </c>
      <c r="L308" s="103">
        <v>0</v>
      </c>
      <c r="M308" s="103">
        <v>0</v>
      </c>
      <c r="N308" s="103">
        <v>0</v>
      </c>
      <c r="O308" s="104">
        <v>0</v>
      </c>
      <c r="P308" s="104">
        <v>0</v>
      </c>
      <c r="Q308" s="166"/>
    </row>
    <row r="309" spans="1:85" ht="27.75" customHeight="1" outlineLevel="1" x14ac:dyDescent="0.25">
      <c r="A309" s="290">
        <v>30310</v>
      </c>
      <c r="B309" s="127" t="s">
        <v>3010</v>
      </c>
      <c r="C309" s="106" t="s">
        <v>5134</v>
      </c>
      <c r="D309" s="108"/>
      <c r="E309" s="109">
        <v>1</v>
      </c>
      <c r="F309" s="108">
        <f>G309+H309+I309+J309+K309</f>
        <v>1</v>
      </c>
      <c r="G309" s="108">
        <v>0</v>
      </c>
      <c r="H309" s="108">
        <v>0</v>
      </c>
      <c r="I309" s="108">
        <v>0</v>
      </c>
      <c r="J309" s="108">
        <v>0</v>
      </c>
      <c r="K309" s="108">
        <v>1</v>
      </c>
      <c r="L309" s="132">
        <f>etab_datagouv!AB656</f>
        <v>20</v>
      </c>
      <c r="M309" s="132">
        <f>etab_datagouv!AB656</f>
        <v>20</v>
      </c>
      <c r="N309" s="132">
        <f>etab_datagouv!AB656</f>
        <v>20</v>
      </c>
      <c r="O309" s="111">
        <f t="shared" ref="O309:O314" si="42">M309/L309</f>
        <v>1</v>
      </c>
      <c r="P309" s="112">
        <f t="shared" ref="P309:P314" si="43">F309/E309</f>
        <v>1</v>
      </c>
      <c r="Q309" s="166"/>
    </row>
    <row r="310" spans="1:85" ht="27.75" customHeight="1" outlineLevel="1" x14ac:dyDescent="0.25">
      <c r="A310" s="290">
        <v>30311</v>
      </c>
      <c r="B310" s="131" t="s">
        <v>3011</v>
      </c>
      <c r="C310" s="119" t="s">
        <v>5205</v>
      </c>
      <c r="D310" s="120"/>
      <c r="E310" s="120">
        <v>3</v>
      </c>
      <c r="F310" s="120">
        <v>0</v>
      </c>
      <c r="G310" s="120">
        <v>0</v>
      </c>
      <c r="H310" s="120">
        <v>0</v>
      </c>
      <c r="I310" s="120">
        <v>0</v>
      </c>
      <c r="J310" s="120">
        <v>0</v>
      </c>
      <c r="K310" s="120">
        <v>0</v>
      </c>
      <c r="L310" s="130">
        <f>etab_datagouv!AB585+etab_datagouv!AB646+etab_datagouv!AB658</f>
        <v>290</v>
      </c>
      <c r="M310" s="120">
        <v>0</v>
      </c>
      <c r="N310" s="130">
        <f>etab_datagouv!AB585+etab_datagouv!AB646+etab_datagouv!AB658</f>
        <v>290</v>
      </c>
      <c r="O310" s="123">
        <f t="shared" si="42"/>
        <v>0</v>
      </c>
      <c r="P310" s="124">
        <f t="shared" si="43"/>
        <v>0</v>
      </c>
      <c r="Q310" s="166"/>
      <c r="R310" s="13"/>
      <c r="U310" s="13"/>
    </row>
    <row r="311" spans="1:85" ht="52.5" customHeight="1" outlineLevel="1" x14ac:dyDescent="0.25">
      <c r="A311" s="290">
        <v>30312</v>
      </c>
      <c r="B311" s="125" t="s">
        <v>3012</v>
      </c>
      <c r="C311" s="106" t="s">
        <v>5203</v>
      </c>
      <c r="D311" s="108"/>
      <c r="E311" s="108">
        <v>2</v>
      </c>
      <c r="F311" s="108">
        <f>G311+H311+I311+J311+K311</f>
        <v>2</v>
      </c>
      <c r="G311" s="108">
        <v>0</v>
      </c>
      <c r="H311" s="108">
        <v>0</v>
      </c>
      <c r="I311" s="108">
        <v>2</v>
      </c>
      <c r="J311" s="108">
        <v>0</v>
      </c>
      <c r="K311" s="108">
        <v>0</v>
      </c>
      <c r="L311" s="132">
        <f>etab_datagouv!AB143+etab_datagouv!AB457</f>
        <v>198</v>
      </c>
      <c r="M311" s="132">
        <f>etab_datagouv!AB143+etab_datagouv!AB457</f>
        <v>198</v>
      </c>
      <c r="N311" s="132">
        <f>etab_datagouv!AB143+etab_datagouv!AB457</f>
        <v>198</v>
      </c>
      <c r="O311" s="111">
        <f t="shared" si="42"/>
        <v>1</v>
      </c>
      <c r="P311" s="112">
        <f t="shared" si="43"/>
        <v>1</v>
      </c>
      <c r="Q311" s="166"/>
    </row>
    <row r="312" spans="1:85" ht="31.5" customHeight="1" outlineLevel="1" x14ac:dyDescent="0.25">
      <c r="A312" s="290">
        <v>30313</v>
      </c>
      <c r="B312" s="126" t="s">
        <v>3013</v>
      </c>
      <c r="C312" s="119" t="s">
        <v>5134</v>
      </c>
      <c r="D312" s="162"/>
      <c r="E312" s="120">
        <v>1</v>
      </c>
      <c r="F312" s="120">
        <v>0</v>
      </c>
      <c r="G312" s="120">
        <v>0</v>
      </c>
      <c r="H312" s="120">
        <v>0</v>
      </c>
      <c r="I312" s="120">
        <v>0</v>
      </c>
      <c r="J312" s="120">
        <v>0</v>
      </c>
      <c r="K312" s="120">
        <v>0</v>
      </c>
      <c r="L312" s="130">
        <f>etab_datagouv!AB558</f>
        <v>88</v>
      </c>
      <c r="M312" s="120">
        <v>0</v>
      </c>
      <c r="N312" s="130">
        <f>etab_datagouv!AB558</f>
        <v>88</v>
      </c>
      <c r="O312" s="123">
        <f t="shared" si="42"/>
        <v>0</v>
      </c>
      <c r="P312" s="124">
        <f t="shared" si="43"/>
        <v>0</v>
      </c>
      <c r="Q312" s="166"/>
      <c r="T312" s="13"/>
      <c r="U312" s="13"/>
      <c r="V312" s="17"/>
      <c r="CE312" s="17"/>
    </row>
    <row r="313" spans="1:85" ht="27.75" customHeight="1" outlineLevel="1" x14ac:dyDescent="0.25">
      <c r="A313" s="290">
        <v>30314</v>
      </c>
      <c r="B313" s="131" t="s">
        <v>3014</v>
      </c>
      <c r="C313" s="119" t="s">
        <v>5205</v>
      </c>
      <c r="D313" s="120"/>
      <c r="E313" s="120">
        <v>1</v>
      </c>
      <c r="F313" s="120">
        <v>0</v>
      </c>
      <c r="G313" s="120">
        <v>0</v>
      </c>
      <c r="H313" s="120">
        <v>0</v>
      </c>
      <c r="I313" s="120">
        <v>0</v>
      </c>
      <c r="J313" s="120">
        <v>0</v>
      </c>
      <c r="K313" s="120">
        <v>0</v>
      </c>
      <c r="L313" s="130">
        <f>etab_datagouv!AB407</f>
        <v>25</v>
      </c>
      <c r="M313" s="120">
        <v>0</v>
      </c>
      <c r="N313" s="130">
        <f>etab_datagouv!AB407</f>
        <v>25</v>
      </c>
      <c r="O313" s="123">
        <f t="shared" si="42"/>
        <v>0</v>
      </c>
      <c r="P313" s="124">
        <f t="shared" si="43"/>
        <v>0</v>
      </c>
      <c r="Q313" s="166"/>
    </row>
    <row r="314" spans="1:85" ht="27" customHeight="1" outlineLevel="1" x14ac:dyDescent="0.25">
      <c r="A314" s="290">
        <v>30315</v>
      </c>
      <c r="B314" s="117" t="s">
        <v>3015</v>
      </c>
      <c r="C314" s="106" t="s">
        <v>5202</v>
      </c>
      <c r="D314" s="108"/>
      <c r="E314" s="108">
        <v>2</v>
      </c>
      <c r="F314" s="108">
        <f>G314+H314+I314+J314+K314</f>
        <v>1</v>
      </c>
      <c r="G314" s="108">
        <v>0</v>
      </c>
      <c r="H314" s="108">
        <v>0</v>
      </c>
      <c r="I314" s="108">
        <v>0</v>
      </c>
      <c r="J314" s="108">
        <v>1</v>
      </c>
      <c r="K314" s="108">
        <v>0</v>
      </c>
      <c r="L314" s="132">
        <f>etab_datagouv!AB45+etab_datagouv!AB260</f>
        <v>207</v>
      </c>
      <c r="M314" s="132">
        <f>etab_datagouv!AB45</f>
        <v>38</v>
      </c>
      <c r="N314" s="132">
        <f>etab_datagouv!AB45+etab_datagouv!AB260</f>
        <v>207</v>
      </c>
      <c r="O314" s="111">
        <f t="shared" si="42"/>
        <v>0.18357487922705315</v>
      </c>
      <c r="P314" s="112">
        <f t="shared" si="43"/>
        <v>0.5</v>
      </c>
      <c r="Q314" s="166"/>
    </row>
    <row r="315" spans="1:85" ht="29.25" customHeight="1" outlineLevel="1" x14ac:dyDescent="0.25">
      <c r="A315" s="290">
        <v>30316</v>
      </c>
      <c r="B315" s="100" t="s">
        <v>3016</v>
      </c>
      <c r="C315" s="101" t="s">
        <v>5198</v>
      </c>
      <c r="D315" s="102"/>
      <c r="E315" s="103">
        <v>0</v>
      </c>
      <c r="F315" s="103">
        <v>0</v>
      </c>
      <c r="G315" s="103">
        <v>0</v>
      </c>
      <c r="H315" s="103">
        <v>0</v>
      </c>
      <c r="I315" s="103">
        <v>0</v>
      </c>
      <c r="J315" s="103">
        <v>0</v>
      </c>
      <c r="K315" s="103">
        <v>0</v>
      </c>
      <c r="L315" s="103">
        <v>0</v>
      </c>
      <c r="M315" s="103">
        <v>0</v>
      </c>
      <c r="N315" s="103">
        <v>0</v>
      </c>
      <c r="O315" s="104">
        <v>0</v>
      </c>
      <c r="P315" s="104">
        <v>0</v>
      </c>
      <c r="Q315" s="166"/>
    </row>
    <row r="316" spans="1:85" ht="30.75" customHeight="1" outlineLevel="1" x14ac:dyDescent="0.25">
      <c r="A316" s="290">
        <v>30317</v>
      </c>
      <c r="B316" s="127" t="s">
        <v>3017</v>
      </c>
      <c r="C316" s="106" t="s">
        <v>5134</v>
      </c>
      <c r="D316" s="108"/>
      <c r="E316" s="108">
        <v>2</v>
      </c>
      <c r="F316" s="108">
        <f>G316+H316+I316+J316+K316</f>
        <v>2</v>
      </c>
      <c r="G316" s="108">
        <v>0</v>
      </c>
      <c r="H316" s="108">
        <v>0</v>
      </c>
      <c r="I316" s="108">
        <v>2</v>
      </c>
      <c r="J316" s="108">
        <v>0</v>
      </c>
      <c r="K316" s="108">
        <v>0</v>
      </c>
      <c r="L316" s="132">
        <f>etab_datagouv!AB36+etab_datagouv!AB46</f>
        <v>167</v>
      </c>
      <c r="M316" s="132">
        <f>etab_datagouv!AB36+etab_datagouv!AB46</f>
        <v>167</v>
      </c>
      <c r="N316" s="132">
        <f>etab_datagouv!AB36+etab_datagouv!AB46</f>
        <v>167</v>
      </c>
      <c r="O316" s="111">
        <f>M316/L316</f>
        <v>1</v>
      </c>
      <c r="P316" s="112">
        <f>F316/E316</f>
        <v>1</v>
      </c>
      <c r="Q316" s="166"/>
    </row>
    <row r="317" spans="1:85" s="16" customFormat="1" ht="22.5" customHeight="1" outlineLevel="1" x14ac:dyDescent="0.25">
      <c r="A317" s="290">
        <v>30318</v>
      </c>
      <c r="B317" s="147" t="s">
        <v>3018</v>
      </c>
      <c r="C317" s="101" t="s">
        <v>5198</v>
      </c>
      <c r="D317" s="102"/>
      <c r="E317" s="103">
        <v>0</v>
      </c>
      <c r="F317" s="103">
        <v>0</v>
      </c>
      <c r="G317" s="103">
        <v>0</v>
      </c>
      <c r="H317" s="103">
        <v>0</v>
      </c>
      <c r="I317" s="103">
        <v>0</v>
      </c>
      <c r="J317" s="103">
        <v>0</v>
      </c>
      <c r="K317" s="103">
        <v>0</v>
      </c>
      <c r="L317" s="103">
        <v>0</v>
      </c>
      <c r="M317" s="103">
        <v>0</v>
      </c>
      <c r="N317" s="103">
        <v>0</v>
      </c>
      <c r="O317" s="104">
        <v>0</v>
      </c>
      <c r="P317" s="104">
        <v>0</v>
      </c>
      <c r="Q317" s="166"/>
      <c r="R317" s="14"/>
      <c r="S317" s="14"/>
      <c r="T317" s="14"/>
      <c r="U317" s="14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</row>
    <row r="318" spans="1:85" ht="33.75" customHeight="1" outlineLevel="1" x14ac:dyDescent="0.25">
      <c r="A318" s="290">
        <v>30319</v>
      </c>
      <c r="B318" s="127" t="s">
        <v>3019</v>
      </c>
      <c r="C318" s="106" t="s">
        <v>5134</v>
      </c>
      <c r="D318" s="156"/>
      <c r="E318" s="108">
        <v>1</v>
      </c>
      <c r="F318" s="108">
        <f>G318+H318+I318+J318+K318</f>
        <v>1</v>
      </c>
      <c r="G318" s="108">
        <v>1</v>
      </c>
      <c r="H318" s="108">
        <v>0</v>
      </c>
      <c r="I318" s="108">
        <v>0</v>
      </c>
      <c r="J318" s="108">
        <v>0</v>
      </c>
      <c r="K318" s="108">
        <v>0</v>
      </c>
      <c r="L318" s="132">
        <f>etab_datagouv!AB408</f>
        <v>39</v>
      </c>
      <c r="M318" s="132">
        <f>etab_datagouv!AB408</f>
        <v>39</v>
      </c>
      <c r="N318" s="132">
        <f>etab_datagouv!AB408</f>
        <v>39</v>
      </c>
      <c r="O318" s="111">
        <f>M318/L318</f>
        <v>1</v>
      </c>
      <c r="P318" s="112">
        <f>F318/E318</f>
        <v>1</v>
      </c>
      <c r="Q318" s="166"/>
      <c r="T318" s="13"/>
      <c r="V318" s="19"/>
    </row>
    <row r="319" spans="1:85" ht="31.5" customHeight="1" outlineLevel="1" x14ac:dyDescent="0.25">
      <c r="A319" s="290">
        <v>30320</v>
      </c>
      <c r="B319" s="118" t="s">
        <v>3020</v>
      </c>
      <c r="C319" s="119" t="s">
        <v>5209</v>
      </c>
      <c r="D319" s="141" t="s">
        <v>2760</v>
      </c>
      <c r="E319" s="121">
        <v>1</v>
      </c>
      <c r="F319" s="121">
        <v>0</v>
      </c>
      <c r="G319" s="121">
        <v>0</v>
      </c>
      <c r="H319" s="121">
        <v>0</v>
      </c>
      <c r="I319" s="121">
        <v>0</v>
      </c>
      <c r="J319" s="121">
        <v>0</v>
      </c>
      <c r="K319" s="121">
        <v>0</v>
      </c>
      <c r="L319" s="122">
        <f>etab_datagouv!AB683</f>
        <v>17</v>
      </c>
      <c r="M319" s="121">
        <v>0</v>
      </c>
      <c r="N319" s="122">
        <f>etab_datagouv!AB683</f>
        <v>17</v>
      </c>
      <c r="O319" s="123">
        <f>M319/L319</f>
        <v>0</v>
      </c>
      <c r="P319" s="124">
        <f>F319/E319</f>
        <v>0</v>
      </c>
      <c r="Q319" s="166"/>
    </row>
    <row r="320" spans="1:85" ht="27" customHeight="1" outlineLevel="1" x14ac:dyDescent="0.25">
      <c r="A320" s="290">
        <v>30321</v>
      </c>
      <c r="B320" s="117" t="s">
        <v>3021</v>
      </c>
      <c r="C320" s="106" t="s">
        <v>5205</v>
      </c>
      <c r="D320" s="108"/>
      <c r="E320" s="108">
        <v>7</v>
      </c>
      <c r="F320" s="108">
        <f>G320+H320+I320+J320+K320</f>
        <v>5</v>
      </c>
      <c r="G320" s="108">
        <v>0</v>
      </c>
      <c r="H320" s="108">
        <v>4</v>
      </c>
      <c r="I320" s="108">
        <v>1</v>
      </c>
      <c r="J320" s="108">
        <v>0</v>
      </c>
      <c r="K320" s="108">
        <v>0</v>
      </c>
      <c r="L320" s="132">
        <f>etab_datagouv!AB292+etab_datagouv!AB358+etab_datagouv!AB427+etab_datagouv!AB461+etab_datagouv!AB487+etab_datagouv!AB692+etab_datagouv!AB693</f>
        <v>2737</v>
      </c>
      <c r="M320" s="132">
        <f>etab_datagouv!AB292+etab_datagouv!AB358+etab_datagouv!AB427+etab_datagouv!AB461+etab_datagouv!AB487</f>
        <v>2063</v>
      </c>
      <c r="N320" s="132">
        <f>etab_datagouv!AB292+etab_datagouv!AB358+etab_datagouv!AB427+etab_datagouv!AB461+etab_datagouv!AB487+etab_datagouv!AB692+etab_datagouv!AB693</f>
        <v>2737</v>
      </c>
      <c r="O320" s="138">
        <f>M320/L320</f>
        <v>0.75374497625137016</v>
      </c>
      <c r="P320" s="139">
        <f>F320/E320</f>
        <v>0.7142857142857143</v>
      </c>
      <c r="Q320" s="166"/>
      <c r="R320" s="13"/>
      <c r="U320" s="13"/>
    </row>
    <row r="321" spans="1:22" ht="26.25" customHeight="1" outlineLevel="1" x14ac:dyDescent="0.25">
      <c r="A321" s="290">
        <v>30322</v>
      </c>
      <c r="B321" s="126" t="s">
        <v>3022</v>
      </c>
      <c r="C321" s="119" t="s">
        <v>5134</v>
      </c>
      <c r="D321" s="120"/>
      <c r="E321" s="121">
        <v>1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30">
        <f>etab_datagouv!AB409</f>
        <v>13</v>
      </c>
      <c r="M321" s="120">
        <v>0</v>
      </c>
      <c r="N321" s="130">
        <f>etab_datagouv!AB409</f>
        <v>13</v>
      </c>
      <c r="O321" s="123">
        <f>M321/L321</f>
        <v>0</v>
      </c>
      <c r="P321" s="124">
        <f>F321/E321</f>
        <v>0</v>
      </c>
      <c r="Q321" s="166"/>
    </row>
    <row r="322" spans="1:22" ht="30.75" customHeight="1" outlineLevel="1" x14ac:dyDescent="0.25">
      <c r="A322" s="290">
        <v>30323</v>
      </c>
      <c r="B322" s="100" t="s">
        <v>3023</v>
      </c>
      <c r="C322" s="101" t="s">
        <v>5134</v>
      </c>
      <c r="D322" s="102"/>
      <c r="E322" s="103">
        <v>0</v>
      </c>
      <c r="F322" s="103">
        <v>0</v>
      </c>
      <c r="G322" s="103">
        <v>0</v>
      </c>
      <c r="H322" s="103">
        <v>0</v>
      </c>
      <c r="I322" s="103">
        <v>0</v>
      </c>
      <c r="J322" s="103">
        <v>0</v>
      </c>
      <c r="K322" s="103">
        <v>0</v>
      </c>
      <c r="L322" s="103">
        <v>0</v>
      </c>
      <c r="M322" s="103">
        <v>0</v>
      </c>
      <c r="N322" s="103">
        <v>0</v>
      </c>
      <c r="O322" s="104">
        <v>0</v>
      </c>
      <c r="P322" s="104">
        <v>0</v>
      </c>
      <c r="Q322" s="166"/>
    </row>
    <row r="323" spans="1:22" ht="30" customHeight="1" outlineLevel="1" x14ac:dyDescent="0.25">
      <c r="A323" s="290">
        <v>30324</v>
      </c>
      <c r="B323" s="131" t="s">
        <v>3024</v>
      </c>
      <c r="C323" s="119" t="s">
        <v>5205</v>
      </c>
      <c r="D323" s="120"/>
      <c r="E323" s="121">
        <v>1</v>
      </c>
      <c r="F323" s="120">
        <v>0</v>
      </c>
      <c r="G323" s="120">
        <v>0</v>
      </c>
      <c r="H323" s="120">
        <v>0</v>
      </c>
      <c r="I323" s="120">
        <v>0</v>
      </c>
      <c r="J323" s="120">
        <v>0</v>
      </c>
      <c r="K323" s="120">
        <v>0</v>
      </c>
      <c r="L323" s="130">
        <f>etab_datagouv!AB560</f>
        <v>82</v>
      </c>
      <c r="M323" s="120">
        <v>0</v>
      </c>
      <c r="N323" s="130">
        <f>etab_datagouv!AB560</f>
        <v>82</v>
      </c>
      <c r="O323" s="123">
        <f>M323/L323</f>
        <v>0</v>
      </c>
      <c r="P323" s="124">
        <f>F323/E323</f>
        <v>0</v>
      </c>
      <c r="Q323" s="166"/>
    </row>
    <row r="324" spans="1:22" ht="33.75" customHeight="1" outlineLevel="1" x14ac:dyDescent="0.25">
      <c r="A324" s="290">
        <v>30325</v>
      </c>
      <c r="B324" s="118" t="s">
        <v>3025</v>
      </c>
      <c r="C324" s="119" t="s">
        <v>5204</v>
      </c>
      <c r="D324" s="120" t="s">
        <v>2993</v>
      </c>
      <c r="E324" s="121">
        <v>2</v>
      </c>
      <c r="F324" s="120">
        <v>0</v>
      </c>
      <c r="G324" s="120">
        <v>0</v>
      </c>
      <c r="H324" s="120">
        <v>0</v>
      </c>
      <c r="I324" s="120">
        <v>0</v>
      </c>
      <c r="J324" s="120">
        <v>0</v>
      </c>
      <c r="K324" s="120">
        <v>0</v>
      </c>
      <c r="L324" s="130">
        <f>etab_datagouv!AB197+etab_datagouv!AB278</f>
        <v>152</v>
      </c>
      <c r="M324" s="130">
        <v>0</v>
      </c>
      <c r="N324" s="130">
        <f>etab_datagouv!AB278+etab_datagouv!AB197</f>
        <v>152</v>
      </c>
      <c r="O324" s="123">
        <f>M324/L324</f>
        <v>0</v>
      </c>
      <c r="P324" s="124">
        <f>F324/E324</f>
        <v>0</v>
      </c>
      <c r="Q324" s="166"/>
    </row>
    <row r="325" spans="1:22" ht="28.5" customHeight="1" outlineLevel="1" x14ac:dyDescent="0.25">
      <c r="A325" s="290">
        <v>30326</v>
      </c>
      <c r="B325" s="118" t="s">
        <v>3026</v>
      </c>
      <c r="C325" s="119" t="s">
        <v>5198</v>
      </c>
      <c r="D325" s="120"/>
      <c r="E325" s="121">
        <v>2</v>
      </c>
      <c r="F325" s="120">
        <v>0</v>
      </c>
      <c r="G325" s="120">
        <v>0</v>
      </c>
      <c r="H325" s="120">
        <v>0</v>
      </c>
      <c r="I325" s="120">
        <v>0</v>
      </c>
      <c r="J325" s="120">
        <v>0</v>
      </c>
      <c r="K325" s="120">
        <v>0</v>
      </c>
      <c r="L325" s="130">
        <f>etab_datagouv!AB420+etab_datagouv!AB671</f>
        <v>180</v>
      </c>
      <c r="M325" s="120">
        <v>0</v>
      </c>
      <c r="N325" s="130">
        <f>etab_datagouv!AB420+etab_datagouv!AB671</f>
        <v>180</v>
      </c>
      <c r="O325" s="123">
        <f>M325/L325</f>
        <v>0</v>
      </c>
      <c r="P325" s="124">
        <f>F325/E325</f>
        <v>0</v>
      </c>
      <c r="Q325" s="166"/>
    </row>
    <row r="326" spans="1:22" ht="29.25" customHeight="1" outlineLevel="1" x14ac:dyDescent="0.25">
      <c r="A326" s="290">
        <v>30327</v>
      </c>
      <c r="B326" s="100" t="s">
        <v>3027</v>
      </c>
      <c r="C326" s="101" t="s">
        <v>5198</v>
      </c>
      <c r="D326" s="102"/>
      <c r="E326" s="103">
        <v>0</v>
      </c>
      <c r="F326" s="103">
        <v>0</v>
      </c>
      <c r="G326" s="103">
        <v>0</v>
      </c>
      <c r="H326" s="103">
        <v>0</v>
      </c>
      <c r="I326" s="103">
        <v>0</v>
      </c>
      <c r="J326" s="103">
        <v>0</v>
      </c>
      <c r="K326" s="103">
        <v>0</v>
      </c>
      <c r="L326" s="103">
        <v>0</v>
      </c>
      <c r="M326" s="103">
        <v>0</v>
      </c>
      <c r="N326" s="103">
        <v>0</v>
      </c>
      <c r="O326" s="104">
        <v>0</v>
      </c>
      <c r="P326" s="104">
        <v>0</v>
      </c>
      <c r="Q326" s="166"/>
    </row>
    <row r="327" spans="1:22" ht="28.5" customHeight="1" outlineLevel="1" x14ac:dyDescent="0.25">
      <c r="A327" s="290">
        <v>30328</v>
      </c>
      <c r="B327" s="126" t="s">
        <v>3028</v>
      </c>
      <c r="C327" s="119" t="s">
        <v>5134</v>
      </c>
      <c r="D327" s="141" t="s">
        <v>2703</v>
      </c>
      <c r="E327" s="121">
        <v>1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30">
        <f>etab_datagouv!AB330</f>
        <v>98</v>
      </c>
      <c r="M327" s="120">
        <v>0</v>
      </c>
      <c r="N327" s="130">
        <f>etab_datagouv!AB330</f>
        <v>98</v>
      </c>
      <c r="O327" s="123">
        <f t="shared" ref="O327:O333" si="44">M327/L327</f>
        <v>0</v>
      </c>
      <c r="P327" s="124">
        <f t="shared" ref="P327:P333" si="45">F327/E327</f>
        <v>0</v>
      </c>
      <c r="Q327" s="166"/>
      <c r="R327" s="13"/>
      <c r="T327" s="13"/>
    </row>
    <row r="328" spans="1:22" ht="24" customHeight="1" outlineLevel="1" x14ac:dyDescent="0.25">
      <c r="A328" s="290">
        <v>30329</v>
      </c>
      <c r="B328" s="126" t="s">
        <v>5194</v>
      </c>
      <c r="C328" s="119" t="s">
        <v>5134</v>
      </c>
      <c r="D328" s="120"/>
      <c r="E328" s="121">
        <v>1</v>
      </c>
      <c r="F328" s="120">
        <v>0</v>
      </c>
      <c r="G328" s="120">
        <v>0</v>
      </c>
      <c r="H328" s="120">
        <v>0</v>
      </c>
      <c r="I328" s="120">
        <v>0</v>
      </c>
      <c r="J328" s="120">
        <v>0</v>
      </c>
      <c r="K328" s="120">
        <v>0</v>
      </c>
      <c r="L328" s="130">
        <f>etab_datagouv!AB562</f>
        <v>61</v>
      </c>
      <c r="M328" s="120">
        <v>0</v>
      </c>
      <c r="N328" s="130">
        <f>etab_datagouv!AB562</f>
        <v>61</v>
      </c>
      <c r="O328" s="123">
        <f t="shared" si="44"/>
        <v>0</v>
      </c>
      <c r="P328" s="124">
        <f t="shared" si="45"/>
        <v>0</v>
      </c>
      <c r="Q328" s="166"/>
      <c r="S328" s="13"/>
      <c r="T328" s="13"/>
      <c r="V328" s="19"/>
    </row>
    <row r="329" spans="1:22" ht="27" customHeight="1" outlineLevel="1" x14ac:dyDescent="0.25">
      <c r="A329" s="290">
        <v>30330</v>
      </c>
      <c r="B329" s="126" t="s">
        <v>3029</v>
      </c>
      <c r="C329" s="119" t="s">
        <v>5134</v>
      </c>
      <c r="D329" s="120" t="s">
        <v>2800</v>
      </c>
      <c r="E329" s="121">
        <v>1</v>
      </c>
      <c r="F329" s="120">
        <v>0</v>
      </c>
      <c r="G329" s="120">
        <v>0</v>
      </c>
      <c r="H329" s="120">
        <v>0</v>
      </c>
      <c r="I329" s="120">
        <v>0</v>
      </c>
      <c r="J329" s="120">
        <v>0</v>
      </c>
      <c r="K329" s="120">
        <v>0</v>
      </c>
      <c r="L329" s="130">
        <f>etab_datagouv!AB169</f>
        <v>57</v>
      </c>
      <c r="M329" s="120">
        <v>0</v>
      </c>
      <c r="N329" s="130">
        <f>etab_datagouv!AB169</f>
        <v>57</v>
      </c>
      <c r="O329" s="123">
        <f t="shared" si="44"/>
        <v>0</v>
      </c>
      <c r="P329" s="124">
        <f t="shared" si="45"/>
        <v>0</v>
      </c>
      <c r="Q329" s="166"/>
    </row>
    <row r="330" spans="1:22" ht="28.5" customHeight="1" outlineLevel="1" x14ac:dyDescent="0.25">
      <c r="A330" s="290">
        <v>30331</v>
      </c>
      <c r="B330" s="117" t="s">
        <v>3030</v>
      </c>
      <c r="C330" s="106" t="s">
        <v>5198</v>
      </c>
      <c r="D330" s="108"/>
      <c r="E330" s="109">
        <v>1</v>
      </c>
      <c r="F330" s="108">
        <f t="shared" ref="F330:F331" si="46">G330+H330+I330+J330+K330</f>
        <v>1</v>
      </c>
      <c r="G330" s="108">
        <v>0</v>
      </c>
      <c r="H330" s="108">
        <v>1</v>
      </c>
      <c r="I330" s="108">
        <v>0</v>
      </c>
      <c r="J330" s="108">
        <v>0</v>
      </c>
      <c r="K330" s="108">
        <v>0</v>
      </c>
      <c r="L330" s="132">
        <f>etab_datagouv!AB289</f>
        <v>141</v>
      </c>
      <c r="M330" s="132">
        <f>etab_datagouv!AB289</f>
        <v>141</v>
      </c>
      <c r="N330" s="132">
        <f>etab_datagouv!AB289</f>
        <v>141</v>
      </c>
      <c r="O330" s="111">
        <f t="shared" si="44"/>
        <v>1</v>
      </c>
      <c r="P330" s="112">
        <f t="shared" si="45"/>
        <v>1</v>
      </c>
      <c r="Q330" s="166"/>
    </row>
    <row r="331" spans="1:22" ht="30" customHeight="1" outlineLevel="1" x14ac:dyDescent="0.25">
      <c r="A331" s="290">
        <v>30332</v>
      </c>
      <c r="B331" s="125" t="s">
        <v>3031</v>
      </c>
      <c r="C331" s="106" t="s">
        <v>5139</v>
      </c>
      <c r="D331" s="108"/>
      <c r="E331" s="109">
        <v>1</v>
      </c>
      <c r="F331" s="108">
        <f t="shared" si="46"/>
        <v>1</v>
      </c>
      <c r="G331" s="108">
        <v>0</v>
      </c>
      <c r="H331" s="108">
        <v>0</v>
      </c>
      <c r="I331" s="108">
        <v>0</v>
      </c>
      <c r="J331" s="108">
        <v>0</v>
      </c>
      <c r="K331" s="108">
        <v>1</v>
      </c>
      <c r="L331" s="132">
        <f>etab_datagouv!AB634</f>
        <v>21</v>
      </c>
      <c r="M331" s="132">
        <f>etab_datagouv!AB634</f>
        <v>21</v>
      </c>
      <c r="N331" s="132">
        <f>etab_datagouv!AB634</f>
        <v>21</v>
      </c>
      <c r="O331" s="111">
        <f t="shared" si="44"/>
        <v>1</v>
      </c>
      <c r="P331" s="112">
        <f t="shared" si="45"/>
        <v>1</v>
      </c>
      <c r="Q331" s="166"/>
    </row>
    <row r="332" spans="1:22" ht="24.75" customHeight="1" outlineLevel="1" x14ac:dyDescent="0.25">
      <c r="A332" s="290">
        <v>30333</v>
      </c>
      <c r="B332" s="118" t="s">
        <v>3032</v>
      </c>
      <c r="C332" s="119" t="s">
        <v>5135</v>
      </c>
      <c r="D332" s="120"/>
      <c r="E332" s="121">
        <v>2</v>
      </c>
      <c r="F332" s="120">
        <v>0</v>
      </c>
      <c r="G332" s="120">
        <v>0</v>
      </c>
      <c r="H332" s="120">
        <v>0</v>
      </c>
      <c r="I332" s="120">
        <v>0</v>
      </c>
      <c r="J332" s="120">
        <v>0</v>
      </c>
      <c r="K332" s="120">
        <v>0</v>
      </c>
      <c r="L332" s="130">
        <f>etab_datagouv!AB148+etab_datagouv!AB172</f>
        <v>455</v>
      </c>
      <c r="M332" s="120">
        <v>0</v>
      </c>
      <c r="N332" s="130">
        <f>etab_datagouv!AB148+etab_datagouv!AB172</f>
        <v>455</v>
      </c>
      <c r="O332" s="123">
        <f t="shared" si="44"/>
        <v>0</v>
      </c>
      <c r="P332" s="124">
        <f t="shared" si="45"/>
        <v>0</v>
      </c>
      <c r="Q332" s="166"/>
    </row>
    <row r="333" spans="1:22" ht="24.75" customHeight="1" outlineLevel="1" x14ac:dyDescent="0.25">
      <c r="A333" s="290">
        <v>30334</v>
      </c>
      <c r="B333" s="117" t="s">
        <v>3033</v>
      </c>
      <c r="C333" s="106" t="s">
        <v>5134</v>
      </c>
      <c r="D333" s="108"/>
      <c r="E333" s="109">
        <v>14</v>
      </c>
      <c r="F333" s="108">
        <f>G333+H333+I333+J333+K333</f>
        <v>2</v>
      </c>
      <c r="G333" s="108">
        <v>1</v>
      </c>
      <c r="H333" s="108">
        <v>0</v>
      </c>
      <c r="I333" s="108">
        <v>1</v>
      </c>
      <c r="J333" s="108">
        <v>0</v>
      </c>
      <c r="K333" s="108">
        <v>0</v>
      </c>
      <c r="L333" s="132">
        <f>etab_datagouv!AB210+etab_datagouv!AB261+etab_datagouv!AB480+etab_datagouv!AB496+etab_datagouv!AB587+etab_datagouv!AB612+etab_datagouv!AB679+etab_datagouv!AB703+etab_datagouv!AB713+etab_datagouv!AB720+etab_datagouv!AB738+etab_datagouv!AB740+etab_datagouv!AB756+etab_datagouv!AB757</f>
        <v>3337</v>
      </c>
      <c r="M333" s="132">
        <f>etab_datagouv!AB496+etab_datagouv!AB720</f>
        <v>166</v>
      </c>
      <c r="N333" s="132">
        <f>etab_datagouv!AB210+etab_datagouv!AB261+etab_datagouv!AB480+etab_datagouv!AB496+etab_datagouv!AB587+etab_datagouv!AB612+etab_datagouv!AB679+etab_datagouv!AB703+etab_datagouv!AB713+etab_datagouv!AB720+etab_datagouv!AB738+etab_datagouv!AB740+etab_datagouv!AB756+etab_datagouv!AB757</f>
        <v>3337</v>
      </c>
      <c r="O333" s="111">
        <f t="shared" si="44"/>
        <v>4.9745280191789032E-2</v>
      </c>
      <c r="P333" s="112">
        <f t="shared" si="45"/>
        <v>0.14285714285714285</v>
      </c>
      <c r="Q333" s="166"/>
    </row>
    <row r="334" spans="1:22" ht="30.75" customHeight="1" outlineLevel="1" x14ac:dyDescent="0.25">
      <c r="A334" s="290">
        <v>30335</v>
      </c>
      <c r="B334" s="100" t="s">
        <v>3034</v>
      </c>
      <c r="C334" s="101" t="s">
        <v>5134</v>
      </c>
      <c r="D334" s="102"/>
      <c r="E334" s="103">
        <v>0</v>
      </c>
      <c r="F334" s="103">
        <v>0</v>
      </c>
      <c r="G334" s="103">
        <v>0</v>
      </c>
      <c r="H334" s="103">
        <v>0</v>
      </c>
      <c r="I334" s="103">
        <v>0</v>
      </c>
      <c r="J334" s="103">
        <v>0</v>
      </c>
      <c r="K334" s="103">
        <v>0</v>
      </c>
      <c r="L334" s="103">
        <v>0</v>
      </c>
      <c r="M334" s="103">
        <v>0</v>
      </c>
      <c r="N334" s="103">
        <v>0</v>
      </c>
      <c r="O334" s="104">
        <v>0</v>
      </c>
      <c r="P334" s="104">
        <v>0</v>
      </c>
      <c r="Q334" s="166"/>
    </row>
    <row r="335" spans="1:22" ht="28.5" customHeight="1" outlineLevel="1" x14ac:dyDescent="0.25">
      <c r="A335" s="290">
        <v>30336</v>
      </c>
      <c r="B335" s="117" t="s">
        <v>3035</v>
      </c>
      <c r="C335" s="106" t="s">
        <v>5136</v>
      </c>
      <c r="D335" s="128" t="s">
        <v>2703</v>
      </c>
      <c r="E335" s="108">
        <v>1</v>
      </c>
      <c r="F335" s="108">
        <f>G335+H335+I335+J335+K335</f>
        <v>1</v>
      </c>
      <c r="G335" s="108">
        <v>0</v>
      </c>
      <c r="H335" s="108">
        <v>0</v>
      </c>
      <c r="I335" s="108">
        <v>1</v>
      </c>
      <c r="J335" s="108">
        <v>0</v>
      </c>
      <c r="K335" s="108">
        <v>0</v>
      </c>
      <c r="L335" s="132">
        <f>etab_datagouv!AB448</f>
        <v>132</v>
      </c>
      <c r="M335" s="132">
        <f>etab_datagouv!AB448</f>
        <v>132</v>
      </c>
      <c r="N335" s="132">
        <f>etab_datagouv!AB448</f>
        <v>132</v>
      </c>
      <c r="O335" s="111">
        <f>M335/L335</f>
        <v>1</v>
      </c>
      <c r="P335" s="112">
        <f>F335/E335</f>
        <v>1</v>
      </c>
      <c r="Q335" s="166"/>
    </row>
    <row r="336" spans="1:22" ht="30.75" customHeight="1" outlineLevel="1" x14ac:dyDescent="0.25">
      <c r="A336" s="290">
        <v>30337</v>
      </c>
      <c r="B336" s="118" t="s">
        <v>3036</v>
      </c>
      <c r="C336" s="119" t="s">
        <v>5134</v>
      </c>
      <c r="D336" s="120"/>
      <c r="E336" s="121">
        <v>1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30">
        <f>etab_datagouv!AB14</f>
        <v>59</v>
      </c>
      <c r="M336" s="120">
        <v>0</v>
      </c>
      <c r="N336" s="130">
        <f>etab_datagouv!AB14</f>
        <v>59</v>
      </c>
      <c r="O336" s="123">
        <f>M336/L336</f>
        <v>0</v>
      </c>
      <c r="P336" s="124">
        <f>F336/E336</f>
        <v>0</v>
      </c>
      <c r="Q336" s="166"/>
    </row>
    <row r="337" spans="1:87" ht="32.25" customHeight="1" outlineLevel="1" x14ac:dyDescent="0.25">
      <c r="A337" s="290">
        <v>30338</v>
      </c>
      <c r="B337" s="100" t="s">
        <v>3037</v>
      </c>
      <c r="C337" s="101" t="s">
        <v>5198</v>
      </c>
      <c r="D337" s="102"/>
      <c r="E337" s="103">
        <v>0</v>
      </c>
      <c r="F337" s="103">
        <v>0</v>
      </c>
      <c r="G337" s="103">
        <v>0</v>
      </c>
      <c r="H337" s="103">
        <v>0</v>
      </c>
      <c r="I337" s="103">
        <v>0</v>
      </c>
      <c r="J337" s="103">
        <v>0</v>
      </c>
      <c r="K337" s="103">
        <v>0</v>
      </c>
      <c r="L337" s="103">
        <v>0</v>
      </c>
      <c r="M337" s="103">
        <v>0</v>
      </c>
      <c r="N337" s="103">
        <v>0</v>
      </c>
      <c r="O337" s="104">
        <v>0</v>
      </c>
      <c r="P337" s="104">
        <v>0</v>
      </c>
      <c r="Q337" s="166"/>
      <c r="R337" s="13"/>
      <c r="S337" s="13"/>
      <c r="T337" s="13"/>
      <c r="CE337" s="17"/>
      <c r="CH337" s="21"/>
      <c r="CI337" s="21"/>
    </row>
    <row r="338" spans="1:87" ht="27" customHeight="1" outlineLevel="1" x14ac:dyDescent="0.25">
      <c r="A338" s="290">
        <v>30339</v>
      </c>
      <c r="B338" s="117" t="s">
        <v>3075</v>
      </c>
      <c r="C338" s="106" t="s">
        <v>5204</v>
      </c>
      <c r="D338" s="108" t="s">
        <v>2706</v>
      </c>
      <c r="E338" s="108">
        <v>2</v>
      </c>
      <c r="F338" s="108">
        <f t="shared" ref="F338:F340" si="47">G338+H338+I338+J338+K338</f>
        <v>1</v>
      </c>
      <c r="G338" s="108">
        <v>0</v>
      </c>
      <c r="H338" s="108">
        <v>1</v>
      </c>
      <c r="I338" s="108">
        <v>0</v>
      </c>
      <c r="J338" s="108">
        <v>0</v>
      </c>
      <c r="K338" s="108">
        <v>0</v>
      </c>
      <c r="L338" s="132">
        <f>etab_datagouv!AB12+etab_datagouv!AB17</f>
        <v>65</v>
      </c>
      <c r="M338" s="132">
        <f>etab_datagouv!AB17</f>
        <v>52</v>
      </c>
      <c r="N338" s="132">
        <f>etab_datagouv!AB12+etab_datagouv!AB17</f>
        <v>65</v>
      </c>
      <c r="O338" s="111">
        <f t="shared" ref="O338:O351" si="48">M338/L338</f>
        <v>0.8</v>
      </c>
      <c r="P338" s="112">
        <f t="shared" ref="P338:P351" si="49">F338/E338</f>
        <v>0.5</v>
      </c>
      <c r="Q338" s="166"/>
    </row>
    <row r="339" spans="1:87" ht="25.5" customHeight="1" outlineLevel="1" x14ac:dyDescent="0.25">
      <c r="A339" s="290">
        <v>30340</v>
      </c>
      <c r="B339" s="125" t="s">
        <v>3038</v>
      </c>
      <c r="C339" s="106" t="s">
        <v>5134</v>
      </c>
      <c r="D339" s="108"/>
      <c r="E339" s="109">
        <v>1</v>
      </c>
      <c r="F339" s="108">
        <f t="shared" si="47"/>
        <v>1</v>
      </c>
      <c r="G339" s="109">
        <v>0</v>
      </c>
      <c r="H339" s="109">
        <v>0</v>
      </c>
      <c r="I339" s="109">
        <v>1</v>
      </c>
      <c r="J339" s="109">
        <v>0</v>
      </c>
      <c r="K339" s="109">
        <v>0</v>
      </c>
      <c r="L339" s="110">
        <f>etab_datagouv!AB262</f>
        <v>59</v>
      </c>
      <c r="M339" s="110">
        <f>etab_datagouv!AB262</f>
        <v>59</v>
      </c>
      <c r="N339" s="110">
        <f>etab_datagouv!AB262</f>
        <v>59</v>
      </c>
      <c r="O339" s="111">
        <f t="shared" si="48"/>
        <v>1</v>
      </c>
      <c r="P339" s="112">
        <f t="shared" si="49"/>
        <v>1</v>
      </c>
      <c r="Q339" s="166"/>
    </row>
    <row r="340" spans="1:87" ht="40.5" customHeight="1" outlineLevel="1" x14ac:dyDescent="0.25">
      <c r="A340" s="290">
        <v>30341</v>
      </c>
      <c r="B340" s="125" t="s">
        <v>3039</v>
      </c>
      <c r="C340" s="153" t="s">
        <v>5138</v>
      </c>
      <c r="D340" s="108" t="s">
        <v>2727</v>
      </c>
      <c r="E340" s="109">
        <v>11</v>
      </c>
      <c r="F340" s="108">
        <f t="shared" si="47"/>
        <v>3</v>
      </c>
      <c r="G340" s="108">
        <v>0</v>
      </c>
      <c r="H340" s="108">
        <v>1</v>
      </c>
      <c r="I340" s="108">
        <v>1</v>
      </c>
      <c r="J340" s="108">
        <v>1</v>
      </c>
      <c r="K340" s="108">
        <v>0</v>
      </c>
      <c r="L340" s="132">
        <f>etab_datagouv!AB263+etab_datagouv!AB264+etab_datagouv!AB276+etab_datagouv!AB283+etab_datagouv!AB284+etab_datagouv!AB350+etab_datagouv!AB421+etab_datagouv!AB422+etab_datagouv!AB678+etab_datagouv!AB682+etab_datagouv!AB699</f>
        <v>2196</v>
      </c>
      <c r="M340" s="132">
        <f>etab_datagouv!AB263+etab_datagouv!AB264+etab_datagouv!AB284</f>
        <v>189</v>
      </c>
      <c r="N340" s="132">
        <f>etab_datagouv!AB263+etab_datagouv!AB264+etab_datagouv!AB276+etab_datagouv!AB283+etab_datagouv!AB284+etab_datagouv!AB350+etab_datagouv!AB421+etab_datagouv!AB422+etab_datagouv!AB678+etab_datagouv!AB682+etab_datagouv!AB699</f>
        <v>2196</v>
      </c>
      <c r="O340" s="111">
        <f t="shared" si="48"/>
        <v>8.6065573770491802E-2</v>
      </c>
      <c r="P340" s="112">
        <f t="shared" si="49"/>
        <v>0.27272727272727271</v>
      </c>
      <c r="Q340" s="166"/>
    </row>
    <row r="341" spans="1:87" ht="44.25" customHeight="1" outlineLevel="1" x14ac:dyDescent="0.25">
      <c r="A341" s="290">
        <v>30342</v>
      </c>
      <c r="B341" s="118" t="s">
        <v>3040</v>
      </c>
      <c r="C341" s="119" t="s">
        <v>5201</v>
      </c>
      <c r="D341" s="120" t="s">
        <v>2775</v>
      </c>
      <c r="E341" s="121">
        <v>1</v>
      </c>
      <c r="F341" s="120">
        <v>0</v>
      </c>
      <c r="G341" s="120">
        <v>0</v>
      </c>
      <c r="H341" s="120">
        <v>0</v>
      </c>
      <c r="I341" s="120">
        <v>0</v>
      </c>
      <c r="J341" s="120">
        <v>0</v>
      </c>
      <c r="K341" s="120">
        <v>0</v>
      </c>
      <c r="L341" s="130">
        <f>etab_datagouv!AB660</f>
        <v>114</v>
      </c>
      <c r="M341" s="120">
        <v>0</v>
      </c>
      <c r="N341" s="130">
        <f>etab_datagouv!AB660</f>
        <v>114</v>
      </c>
      <c r="O341" s="123">
        <f t="shared" si="48"/>
        <v>0</v>
      </c>
      <c r="P341" s="124">
        <f t="shared" si="49"/>
        <v>0</v>
      </c>
      <c r="Q341" s="166"/>
    </row>
    <row r="342" spans="1:87" ht="26.25" customHeight="1" outlineLevel="1" x14ac:dyDescent="0.25">
      <c r="A342" s="290">
        <v>30343</v>
      </c>
      <c r="B342" s="118" t="s">
        <v>3041</v>
      </c>
      <c r="C342" s="119" t="s">
        <v>5198</v>
      </c>
      <c r="D342" s="120"/>
      <c r="E342" s="121">
        <v>1</v>
      </c>
      <c r="F342" s="120">
        <v>0</v>
      </c>
      <c r="G342" s="120">
        <v>0</v>
      </c>
      <c r="H342" s="120">
        <v>0</v>
      </c>
      <c r="I342" s="120">
        <v>0</v>
      </c>
      <c r="J342" s="120">
        <v>0</v>
      </c>
      <c r="K342" s="120">
        <v>0</v>
      </c>
      <c r="L342" s="130">
        <f>etab_datagouv!AB564</f>
        <v>50</v>
      </c>
      <c r="M342" s="120">
        <v>0</v>
      </c>
      <c r="N342" s="130">
        <f>etab_datagouv!AB564</f>
        <v>50</v>
      </c>
      <c r="O342" s="123">
        <f t="shared" si="48"/>
        <v>0</v>
      </c>
      <c r="P342" s="124">
        <f t="shared" si="49"/>
        <v>0</v>
      </c>
      <c r="Q342" s="166"/>
    </row>
    <row r="343" spans="1:87" ht="24" customHeight="1" outlineLevel="1" x14ac:dyDescent="0.25">
      <c r="A343" s="290">
        <v>30344</v>
      </c>
      <c r="B343" s="129" t="s">
        <v>3042</v>
      </c>
      <c r="C343" s="119" t="s">
        <v>5135</v>
      </c>
      <c r="D343" s="120"/>
      <c r="E343" s="121">
        <v>5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30">
        <f>etab_datagouv!AB144+etab_datagouv!AB354+etab_datagouv!AB474+etab_datagouv!AB684+etab_datagouv!AB685</f>
        <v>1504</v>
      </c>
      <c r="M343" s="120">
        <v>0</v>
      </c>
      <c r="N343" s="130">
        <f>etab_datagouv!AB144+etab_datagouv!AB354+etab_datagouv!AB474+etab_datagouv!AB684+etab_datagouv!AB685</f>
        <v>1504</v>
      </c>
      <c r="O343" s="123">
        <f t="shared" si="48"/>
        <v>0</v>
      </c>
      <c r="P343" s="124">
        <f t="shared" si="49"/>
        <v>0</v>
      </c>
      <c r="Q343" s="166"/>
    </row>
    <row r="344" spans="1:87" s="16" customFormat="1" ht="24.75" customHeight="1" outlineLevel="1" x14ac:dyDescent="0.25">
      <c r="A344" s="290">
        <v>30345</v>
      </c>
      <c r="B344" s="129" t="s">
        <v>5195</v>
      </c>
      <c r="C344" s="119" t="s">
        <v>5198</v>
      </c>
      <c r="D344" s="120"/>
      <c r="E344" s="121">
        <v>1</v>
      </c>
      <c r="F344" s="121">
        <v>0</v>
      </c>
      <c r="G344" s="121">
        <v>0</v>
      </c>
      <c r="H344" s="121">
        <v>0</v>
      </c>
      <c r="I344" s="121">
        <v>0</v>
      </c>
      <c r="J344" s="121">
        <v>0</v>
      </c>
      <c r="K344" s="121">
        <v>0</v>
      </c>
      <c r="L344" s="122">
        <f>etab_datagouv!AB581</f>
        <v>23</v>
      </c>
      <c r="M344" s="121">
        <v>0</v>
      </c>
      <c r="N344" s="122">
        <f>etab_datagouv!AB581</f>
        <v>23</v>
      </c>
      <c r="O344" s="123">
        <f t="shared" si="48"/>
        <v>0</v>
      </c>
      <c r="P344" s="124">
        <f t="shared" si="49"/>
        <v>0</v>
      </c>
      <c r="Q344" s="166"/>
      <c r="R344" s="14"/>
      <c r="S344" s="14"/>
      <c r="T344" s="14"/>
      <c r="U344" s="14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</row>
    <row r="345" spans="1:87" ht="25.5" customHeight="1" outlineLevel="1" x14ac:dyDescent="0.25">
      <c r="A345" s="290">
        <v>30346</v>
      </c>
      <c r="B345" s="126" t="s">
        <v>3043</v>
      </c>
      <c r="C345" s="119" t="s">
        <v>5134</v>
      </c>
      <c r="D345" s="120"/>
      <c r="E345" s="120">
        <v>2</v>
      </c>
      <c r="F345" s="120">
        <v>0</v>
      </c>
      <c r="G345" s="120">
        <v>0</v>
      </c>
      <c r="H345" s="120">
        <v>0</v>
      </c>
      <c r="I345" s="120">
        <v>0</v>
      </c>
      <c r="J345" s="120">
        <v>0</v>
      </c>
      <c r="K345" s="120">
        <v>0</v>
      </c>
      <c r="L345" s="130">
        <f>etab_datagouv!AB265+etab_datagouv!AB625</f>
        <v>155</v>
      </c>
      <c r="M345" s="120">
        <v>0</v>
      </c>
      <c r="N345" s="130">
        <f>etab_datagouv!AB265+etab_datagouv!AB625</f>
        <v>155</v>
      </c>
      <c r="O345" s="123">
        <f t="shared" si="48"/>
        <v>0</v>
      </c>
      <c r="P345" s="124">
        <f t="shared" si="49"/>
        <v>0</v>
      </c>
      <c r="Q345" s="166"/>
    </row>
    <row r="346" spans="1:87" ht="24" customHeight="1" outlineLevel="1" x14ac:dyDescent="0.25">
      <c r="A346" s="290">
        <v>30347</v>
      </c>
      <c r="B346" s="117" t="s">
        <v>3044</v>
      </c>
      <c r="C346" s="106" t="s">
        <v>5135</v>
      </c>
      <c r="D346" s="108"/>
      <c r="E346" s="109">
        <v>4</v>
      </c>
      <c r="F346" s="108">
        <f t="shared" ref="F346:F347" si="50">G346+H346+I346+J346+K346</f>
        <v>4</v>
      </c>
      <c r="G346" s="108">
        <v>0</v>
      </c>
      <c r="H346" s="108">
        <v>4</v>
      </c>
      <c r="I346" s="108">
        <v>0</v>
      </c>
      <c r="J346" s="108">
        <v>0</v>
      </c>
      <c r="K346" s="108">
        <v>0</v>
      </c>
      <c r="L346" s="132">
        <f>etab_datagouv!AB42+etab_datagouv!AB57+etab_datagouv!AB145+etab_datagouv!AB311</f>
        <v>889</v>
      </c>
      <c r="M346" s="132">
        <f>etab_datagouv!AB42+etab_datagouv!AB57+etab_datagouv!AB145+etab_datagouv!AB311</f>
        <v>889</v>
      </c>
      <c r="N346" s="132">
        <f>etab_datagouv!AB42+etab_datagouv!AB57+etab_datagouv!AB145+etab_datagouv!AB311</f>
        <v>889</v>
      </c>
      <c r="O346" s="111">
        <f t="shared" si="48"/>
        <v>1</v>
      </c>
      <c r="P346" s="112">
        <f t="shared" si="49"/>
        <v>1</v>
      </c>
      <c r="Q346" s="166"/>
    </row>
    <row r="347" spans="1:87" ht="22.5" customHeight="1" outlineLevel="1" x14ac:dyDescent="0.25">
      <c r="A347" s="290">
        <v>30348</v>
      </c>
      <c r="B347" s="157" t="s">
        <v>3045</v>
      </c>
      <c r="C347" s="106" t="s">
        <v>5134</v>
      </c>
      <c r="D347" s="108"/>
      <c r="E347" s="158">
        <v>6</v>
      </c>
      <c r="F347" s="108">
        <f t="shared" si="50"/>
        <v>1</v>
      </c>
      <c r="G347" s="108">
        <v>0</v>
      </c>
      <c r="H347" s="108">
        <v>0</v>
      </c>
      <c r="I347" s="108">
        <v>1</v>
      </c>
      <c r="J347" s="158">
        <v>0</v>
      </c>
      <c r="K347" s="108">
        <v>0</v>
      </c>
      <c r="L347" s="132">
        <f>etab_datagouv!AB186+etab_datagouv!AB208+etab_datagouv!AB324+etab_datagouv!AB722+etab_datagouv!AB723+etab_datagouv!AB753</f>
        <v>416</v>
      </c>
      <c r="M347" s="132">
        <f>etab_datagouv!AB186</f>
        <v>169</v>
      </c>
      <c r="N347" s="231">
        <f>etab_datagouv!AB186+etab_datagouv!AB208+etab_datagouv!AB324+etab_datagouv!AB722+etab_datagouv!AB723+etab_datagouv!AB753</f>
        <v>416</v>
      </c>
      <c r="O347" s="111">
        <f t="shared" si="48"/>
        <v>0.40625</v>
      </c>
      <c r="P347" s="112">
        <f t="shared" si="49"/>
        <v>0.16666666666666666</v>
      </c>
      <c r="Q347" s="166"/>
    </row>
    <row r="348" spans="1:87" ht="27" customHeight="1" outlineLevel="1" x14ac:dyDescent="0.25">
      <c r="A348" s="290">
        <v>30349</v>
      </c>
      <c r="B348" s="131" t="s">
        <v>3046</v>
      </c>
      <c r="C348" s="119" t="s">
        <v>5205</v>
      </c>
      <c r="D348" s="120"/>
      <c r="E348" s="120">
        <v>1</v>
      </c>
      <c r="F348" s="120">
        <v>0</v>
      </c>
      <c r="G348" s="120">
        <v>0</v>
      </c>
      <c r="H348" s="120">
        <v>0</v>
      </c>
      <c r="I348" s="120">
        <v>0</v>
      </c>
      <c r="J348" s="120">
        <v>0</v>
      </c>
      <c r="K348" s="120">
        <v>0</v>
      </c>
      <c r="L348" s="130">
        <f>etab_datagouv!AB566</f>
        <v>47</v>
      </c>
      <c r="M348" s="120">
        <v>0</v>
      </c>
      <c r="N348" s="130">
        <f>etab_datagouv!AB566</f>
        <v>47</v>
      </c>
      <c r="O348" s="123">
        <f t="shared" si="48"/>
        <v>0</v>
      </c>
      <c r="P348" s="124">
        <f t="shared" si="49"/>
        <v>0</v>
      </c>
      <c r="Q348" s="166"/>
    </row>
    <row r="349" spans="1:87" ht="27.75" customHeight="1" outlineLevel="1" x14ac:dyDescent="0.25">
      <c r="A349" s="290">
        <v>30350</v>
      </c>
      <c r="B349" s="125" t="s">
        <v>3047</v>
      </c>
      <c r="C349" s="106" t="s">
        <v>5204</v>
      </c>
      <c r="D349" s="108"/>
      <c r="E349" s="109">
        <v>7</v>
      </c>
      <c r="F349" s="108">
        <f t="shared" ref="F349:F350" si="51">G349+H349+I349+J349+K349</f>
        <v>2</v>
      </c>
      <c r="G349" s="108">
        <v>0</v>
      </c>
      <c r="H349" s="108">
        <v>0</v>
      </c>
      <c r="I349" s="108">
        <v>0</v>
      </c>
      <c r="J349" s="108">
        <v>0</v>
      </c>
      <c r="K349" s="108">
        <v>2</v>
      </c>
      <c r="L349" s="132">
        <f>etab_datagouv!AB26+etab_datagouv!AB68+etab_datagouv!AB79+etab_datagouv!AB410+etab_datagouv!AB655+etab_datagouv!AB712+etab_datagouv!AB746</f>
        <v>1310</v>
      </c>
      <c r="M349" s="132">
        <f>etab_datagouv!AB410+etab_datagouv!AB655</f>
        <v>271</v>
      </c>
      <c r="N349" s="132">
        <f>etab_datagouv!AB26+etab_datagouv!AB68+etab_datagouv!AB79+etab_datagouv!AB410+etab_datagouv!AB655+etab_datagouv!AB712+etab_datagouv!AB746</f>
        <v>1310</v>
      </c>
      <c r="O349" s="111">
        <f t="shared" si="48"/>
        <v>0.20687022900763358</v>
      </c>
      <c r="P349" s="112">
        <f t="shared" si="49"/>
        <v>0.2857142857142857</v>
      </c>
      <c r="Q349" s="166"/>
    </row>
    <row r="350" spans="1:87" ht="56.25" customHeight="1" outlineLevel="1" x14ac:dyDescent="0.25">
      <c r="A350" s="290">
        <v>30351</v>
      </c>
      <c r="B350" s="117" t="s">
        <v>3048</v>
      </c>
      <c r="C350" s="106" t="s">
        <v>5203</v>
      </c>
      <c r="D350" s="108"/>
      <c r="E350" s="109">
        <v>9</v>
      </c>
      <c r="F350" s="108">
        <f t="shared" si="51"/>
        <v>1</v>
      </c>
      <c r="G350" s="108">
        <v>0</v>
      </c>
      <c r="H350" s="108">
        <v>0</v>
      </c>
      <c r="I350" s="108">
        <v>0</v>
      </c>
      <c r="J350" s="108">
        <v>0</v>
      </c>
      <c r="K350" s="108">
        <v>1</v>
      </c>
      <c r="L350" s="132">
        <f>etab_datagouv!AB162+etab_datagouv!AB178+etab_datagouv!AB203+etab_datagouv!AB282+etab_datagouv!AB356+etab_datagouv!AB411+etab_datagouv!AB412+etab_datagouv!AB434+etab_datagouv!AB460</f>
        <v>3534</v>
      </c>
      <c r="M350" s="132">
        <f>etab_datagouv!AB434</f>
        <v>854</v>
      </c>
      <c r="N350" s="132">
        <f>etab_datagouv!AB162+etab_datagouv!AB178+etab_datagouv!AB203+etab_datagouv!AB282+etab_datagouv!AB356+etab_datagouv!AB411+etab_datagouv!AB412+etab_datagouv!AB434+etab_datagouv!AB460</f>
        <v>3534</v>
      </c>
      <c r="O350" s="111">
        <f t="shared" si="48"/>
        <v>0.24165251839275609</v>
      </c>
      <c r="P350" s="112">
        <f t="shared" si="49"/>
        <v>0.1111111111111111</v>
      </c>
      <c r="Q350" s="166"/>
    </row>
    <row r="351" spans="1:87" ht="24.75" customHeight="1" outlineLevel="1" x14ac:dyDescent="0.25">
      <c r="A351" s="290">
        <v>30352</v>
      </c>
      <c r="B351" s="131" t="s">
        <v>3049</v>
      </c>
      <c r="C351" s="119" t="s">
        <v>5205</v>
      </c>
      <c r="D351" s="120"/>
      <c r="E351" s="121">
        <v>1</v>
      </c>
      <c r="F351" s="120">
        <v>0</v>
      </c>
      <c r="G351" s="120">
        <v>0</v>
      </c>
      <c r="H351" s="120">
        <v>0</v>
      </c>
      <c r="I351" s="120">
        <v>0</v>
      </c>
      <c r="J351" s="120">
        <v>0</v>
      </c>
      <c r="K351" s="120">
        <v>0</v>
      </c>
      <c r="L351" s="130">
        <f>etab_datagouv!AB53</f>
        <v>182</v>
      </c>
      <c r="M351" s="120">
        <v>0</v>
      </c>
      <c r="N351" s="130">
        <f>etab_datagouv!AB53</f>
        <v>182</v>
      </c>
      <c r="O351" s="123">
        <f t="shared" si="48"/>
        <v>0</v>
      </c>
      <c r="P351" s="124">
        <f t="shared" si="49"/>
        <v>0</v>
      </c>
      <c r="Q351" s="166"/>
    </row>
    <row r="352" spans="1:87" ht="27.75" customHeight="1" outlineLevel="1" x14ac:dyDescent="0.25">
      <c r="A352" s="290">
        <v>30353</v>
      </c>
      <c r="B352" s="155" t="s">
        <v>3050</v>
      </c>
      <c r="C352" s="101" t="s">
        <v>5204</v>
      </c>
      <c r="D352" s="102"/>
      <c r="E352" s="103">
        <v>0</v>
      </c>
      <c r="F352" s="103">
        <v>0</v>
      </c>
      <c r="G352" s="103">
        <v>0</v>
      </c>
      <c r="H352" s="103">
        <v>0</v>
      </c>
      <c r="I352" s="103">
        <v>0</v>
      </c>
      <c r="J352" s="103">
        <v>0</v>
      </c>
      <c r="K352" s="103">
        <v>0</v>
      </c>
      <c r="L352" s="103">
        <v>0</v>
      </c>
      <c r="M352" s="103">
        <v>0</v>
      </c>
      <c r="N352" s="103">
        <v>0</v>
      </c>
      <c r="O352" s="104">
        <v>0</v>
      </c>
      <c r="P352" s="104">
        <v>0</v>
      </c>
      <c r="Q352" s="166"/>
    </row>
    <row r="353" spans="1:87" s="26" customFormat="1" ht="42" customHeight="1" outlineLevel="1" x14ac:dyDescent="0.3">
      <c r="A353" s="22"/>
      <c r="B353" s="23"/>
      <c r="C353" s="24"/>
      <c r="D353" s="25"/>
      <c r="E353" s="25">
        <f>SUM(E2:E352)</f>
        <v>756</v>
      </c>
      <c r="F353" s="25">
        <f>SUM(F2:F352)</f>
        <v>321</v>
      </c>
      <c r="G353" s="25">
        <f t="shared" ref="G353:N353" si="52">SUM(G2:G352)</f>
        <v>18</v>
      </c>
      <c r="H353" s="25">
        <f t="shared" si="52"/>
        <v>116</v>
      </c>
      <c r="I353" s="25">
        <f t="shared" si="52"/>
        <v>88</v>
      </c>
      <c r="J353" s="25">
        <f t="shared" si="52"/>
        <v>68</v>
      </c>
      <c r="K353" s="25">
        <f t="shared" si="52"/>
        <v>31</v>
      </c>
      <c r="L353" s="163">
        <f t="shared" si="52"/>
        <v>137496</v>
      </c>
      <c r="M353" s="163">
        <f t="shared" si="52"/>
        <v>71507</v>
      </c>
      <c r="N353" s="163">
        <f t="shared" si="52"/>
        <v>137496</v>
      </c>
      <c r="O353" s="87">
        <f>M353/L353</f>
        <v>0.52006603828475007</v>
      </c>
      <c r="P353" s="88">
        <f>F353/E353</f>
        <v>0.42460317460317459</v>
      </c>
      <c r="Q353" s="163"/>
      <c r="R353" s="27"/>
      <c r="S353" s="27"/>
      <c r="T353" s="27"/>
      <c r="U353" s="27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  <c r="BM353" s="28"/>
      <c r="BN353" s="28"/>
      <c r="BO353" s="28"/>
      <c r="BP353" s="28"/>
      <c r="BQ353" s="28"/>
      <c r="BR353" s="28"/>
      <c r="BS353" s="28"/>
      <c r="BT353" s="28"/>
      <c r="BU353" s="28"/>
      <c r="BV353" s="28"/>
      <c r="BW353" s="28"/>
      <c r="BX353" s="28"/>
      <c r="BY353" s="28"/>
      <c r="BZ353" s="28"/>
      <c r="CA353" s="28"/>
      <c r="CB353" s="28"/>
      <c r="CC353" s="28"/>
      <c r="CD353" s="28"/>
      <c r="CE353" s="28"/>
      <c r="CF353" s="28"/>
      <c r="CG353" s="28"/>
      <c r="CH353" s="28"/>
      <c r="CI353" s="28"/>
    </row>
    <row r="354" spans="1:87" s="26" customFormat="1" ht="42" customHeight="1" outlineLevel="1" x14ac:dyDescent="0.3">
      <c r="A354" s="22"/>
      <c r="B354" s="23" t="s">
        <v>4981</v>
      </c>
      <c r="C354" s="24"/>
      <c r="D354" s="25"/>
      <c r="E354" s="25"/>
      <c r="F354" s="25"/>
      <c r="G354" s="25"/>
      <c r="H354" s="25"/>
      <c r="I354" s="25"/>
      <c r="J354" s="25"/>
      <c r="K354" s="25">
        <f>G353+H353+I353+J353+K353</f>
        <v>321</v>
      </c>
      <c r="L354" s="25"/>
      <c r="M354" s="25"/>
      <c r="N354" s="25"/>
      <c r="O354" s="89"/>
      <c r="P354" s="90"/>
      <c r="Q354" s="27"/>
      <c r="R354" s="27"/>
      <c r="S354" s="27"/>
      <c r="T354" s="27"/>
      <c r="U354" s="27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  <c r="BL354" s="28"/>
      <c r="BM354" s="28"/>
      <c r="BN354" s="28"/>
      <c r="BO354" s="28"/>
      <c r="BP354" s="28"/>
      <c r="BQ354" s="28"/>
      <c r="BR354" s="28"/>
      <c r="BS354" s="28"/>
      <c r="BT354" s="28"/>
      <c r="BU354" s="28"/>
      <c r="BV354" s="28"/>
      <c r="BW354" s="28"/>
      <c r="BX354" s="28"/>
      <c r="BY354" s="28"/>
      <c r="BZ354" s="28"/>
      <c r="CA354" s="28"/>
      <c r="CB354" s="28"/>
      <c r="CC354" s="28"/>
      <c r="CD354" s="28"/>
      <c r="CE354" s="28"/>
      <c r="CF354" s="28"/>
      <c r="CG354" s="28"/>
      <c r="CH354" s="28"/>
    </row>
    <row r="355" spans="1:87" ht="9" customHeight="1" outlineLevel="1" x14ac:dyDescent="0.3">
      <c r="B355" s="23" t="s">
        <v>3162</v>
      </c>
      <c r="K355" s="167">
        <f>E353-K354</f>
        <v>435</v>
      </c>
      <c r="N355" s="273"/>
      <c r="P355" s="92"/>
      <c r="CH355" s="28"/>
    </row>
    <row r="356" spans="1:87" ht="36.75" customHeight="1" outlineLevel="1" x14ac:dyDescent="0.3">
      <c r="B356" s="29"/>
      <c r="N356" s="274"/>
      <c r="P356" s="92"/>
      <c r="CH356" s="28"/>
    </row>
    <row r="357" spans="1:87" s="16" customFormat="1" ht="27.75" customHeight="1" outlineLevel="1" x14ac:dyDescent="0.3">
      <c r="A357" s="19"/>
      <c r="B357" s="30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91"/>
      <c r="P357" s="93"/>
      <c r="Q357" s="14"/>
      <c r="R357" s="14"/>
      <c r="S357" s="14"/>
      <c r="T357" s="14"/>
      <c r="U357" s="14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28"/>
    </row>
    <row r="358" spans="1:87" s="16" customFormat="1" ht="36.75" customHeight="1" outlineLevel="1" x14ac:dyDescent="0.3">
      <c r="A358" s="19"/>
      <c r="B358" s="30"/>
      <c r="C358" s="15"/>
      <c r="D358" s="15"/>
      <c r="E358" s="15"/>
      <c r="F358" s="15"/>
      <c r="G358" s="15">
        <f>M353*10000/L353</f>
        <v>5200.6603828475008</v>
      </c>
      <c r="H358" s="15"/>
      <c r="I358" s="15"/>
      <c r="J358" s="15"/>
      <c r="K358" s="15"/>
      <c r="L358" s="15"/>
      <c r="M358" s="15"/>
      <c r="N358" s="15"/>
      <c r="O358" s="91"/>
      <c r="P358" s="93"/>
      <c r="Q358" s="14"/>
      <c r="R358" s="14"/>
      <c r="S358" s="14"/>
      <c r="T358" s="14"/>
      <c r="U358" s="14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5"/>
      <c r="CG358" s="15"/>
      <c r="CH358" s="28"/>
    </row>
    <row r="359" spans="1:87" ht="25.5" customHeight="1" x14ac:dyDescent="0.3">
      <c r="N359" s="12"/>
      <c r="P359" s="92"/>
      <c r="CH359" s="28"/>
    </row>
    <row r="360" spans="1:87" ht="39" customHeight="1" x14ac:dyDescent="0.3">
      <c r="B360" s="32"/>
      <c r="C360" s="33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89"/>
      <c r="P360" s="92"/>
      <c r="U360" s="13"/>
      <c r="CH360" s="28"/>
      <c r="CI360" s="300"/>
    </row>
    <row r="361" spans="1:87" ht="36" customHeight="1" x14ac:dyDescent="0.3">
      <c r="B361" s="32"/>
      <c r="C361" s="33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89"/>
      <c r="P361" s="92"/>
      <c r="U361" s="13"/>
      <c r="CH361" s="28"/>
      <c r="CI361" s="300"/>
    </row>
    <row r="362" spans="1:87" s="99" customFormat="1" ht="25.5" customHeight="1" x14ac:dyDescent="0.3">
      <c r="A362" s="19"/>
      <c r="B362" s="32"/>
      <c r="C362" s="33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89"/>
      <c r="P362" s="94"/>
      <c r="Q362" s="13"/>
      <c r="R362" s="11"/>
      <c r="S362" s="11"/>
      <c r="T362" s="11"/>
      <c r="U362" s="13"/>
      <c r="V362" s="35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9"/>
      <c r="BR362" s="19"/>
      <c r="BS362" s="19"/>
      <c r="BT362" s="19"/>
      <c r="BU362" s="19"/>
      <c r="BV362" s="19"/>
      <c r="BW362" s="19"/>
      <c r="BX362" s="19"/>
      <c r="BY362" s="19"/>
      <c r="BZ362" s="19"/>
      <c r="CA362" s="19"/>
      <c r="CB362" s="19"/>
      <c r="CC362" s="19"/>
      <c r="CD362" s="19"/>
      <c r="CE362" s="19"/>
      <c r="CF362" s="19"/>
      <c r="CG362" s="19"/>
      <c r="CH362" s="28"/>
      <c r="CI362" s="301"/>
    </row>
    <row r="363" spans="1:87" s="99" customFormat="1" ht="43.5" customHeight="1" x14ac:dyDescent="0.3">
      <c r="A363" s="19"/>
      <c r="B363" s="32"/>
      <c r="C363" s="33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89"/>
      <c r="P363" s="94"/>
      <c r="Q363" s="13"/>
      <c r="R363" s="11"/>
      <c r="S363" s="11"/>
      <c r="T363" s="11"/>
      <c r="U363" s="13"/>
      <c r="V363" s="35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9"/>
      <c r="BR363" s="19"/>
      <c r="BS363" s="19"/>
      <c r="BT363" s="19"/>
      <c r="BU363" s="19"/>
      <c r="BV363" s="19"/>
      <c r="BW363" s="19"/>
      <c r="BX363" s="19"/>
      <c r="BY363" s="19"/>
      <c r="BZ363" s="19"/>
      <c r="CA363" s="19"/>
      <c r="CB363" s="19"/>
      <c r="CC363" s="19"/>
      <c r="CD363" s="19"/>
      <c r="CE363" s="19"/>
      <c r="CF363" s="19"/>
      <c r="CG363" s="19"/>
      <c r="CH363" s="28"/>
      <c r="CI363" s="301"/>
    </row>
    <row r="364" spans="1:87" s="99" customFormat="1" ht="43.5" customHeight="1" x14ac:dyDescent="0.3">
      <c r="A364" s="19"/>
      <c r="B364" s="32"/>
      <c r="C364" s="33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89"/>
      <c r="P364" s="94"/>
      <c r="Q364" s="13"/>
      <c r="R364" s="11"/>
      <c r="S364" s="11"/>
      <c r="T364" s="11"/>
      <c r="U364" s="13"/>
      <c r="V364" s="35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9"/>
      <c r="BR364" s="19"/>
      <c r="BS364" s="19"/>
      <c r="BT364" s="19"/>
      <c r="BU364" s="19"/>
      <c r="BV364" s="19"/>
      <c r="BW364" s="19"/>
      <c r="BX364" s="19"/>
      <c r="BY364" s="19"/>
      <c r="BZ364" s="19"/>
      <c r="CA364" s="19"/>
      <c r="CB364" s="19"/>
      <c r="CC364" s="19"/>
      <c r="CD364" s="19"/>
      <c r="CE364" s="19"/>
      <c r="CF364" s="19"/>
      <c r="CG364" s="19"/>
      <c r="CH364" s="28"/>
      <c r="CI364" s="300"/>
    </row>
    <row r="365" spans="1:87" s="99" customFormat="1" ht="25.5" customHeight="1" x14ac:dyDescent="0.3">
      <c r="A365" s="19"/>
      <c r="B365" s="32"/>
      <c r="C365" s="33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89"/>
      <c r="P365" s="94"/>
      <c r="Q365" s="13"/>
      <c r="R365" s="11"/>
      <c r="S365" s="11"/>
      <c r="T365" s="11"/>
      <c r="U365" s="13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9"/>
      <c r="BR365" s="19"/>
      <c r="BS365" s="19"/>
      <c r="BT365" s="19"/>
      <c r="BU365" s="19"/>
      <c r="BV365" s="19"/>
      <c r="BW365" s="19"/>
      <c r="BX365" s="19"/>
      <c r="BY365" s="19"/>
      <c r="BZ365" s="19"/>
      <c r="CA365" s="19"/>
      <c r="CB365" s="19"/>
      <c r="CC365" s="19"/>
      <c r="CD365" s="19"/>
      <c r="CE365" s="19"/>
      <c r="CF365" s="19"/>
      <c r="CG365" s="19"/>
      <c r="CH365" s="28"/>
      <c r="CI365" s="300"/>
    </row>
    <row r="366" spans="1:87" s="99" customFormat="1" ht="25.5" customHeight="1" x14ac:dyDescent="0.3">
      <c r="A366" s="19"/>
      <c r="B366" s="32"/>
      <c r="C366" s="33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89"/>
      <c r="P366" s="94"/>
      <c r="Q366" s="13"/>
      <c r="R366" s="11"/>
      <c r="S366" s="11"/>
      <c r="T366" s="11"/>
      <c r="U366" s="13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9"/>
      <c r="BR366" s="19"/>
      <c r="BS366" s="19"/>
      <c r="BT366" s="19"/>
      <c r="BU366" s="19"/>
      <c r="BV366" s="19"/>
      <c r="BW366" s="19"/>
      <c r="BX366" s="19"/>
      <c r="BY366" s="19"/>
      <c r="BZ366" s="19"/>
      <c r="CA366" s="19"/>
      <c r="CB366" s="19"/>
      <c r="CC366" s="19"/>
      <c r="CD366" s="19"/>
      <c r="CE366" s="19"/>
      <c r="CF366" s="19"/>
      <c r="CG366" s="19"/>
      <c r="CH366" s="28"/>
      <c r="CI366" s="300"/>
    </row>
    <row r="367" spans="1:87" s="99" customFormat="1" ht="24.75" customHeight="1" x14ac:dyDescent="0.3">
      <c r="A367" s="19"/>
      <c r="B367" s="32"/>
      <c r="C367" s="33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89"/>
      <c r="P367" s="94"/>
      <c r="Q367" s="13"/>
      <c r="R367" s="11"/>
      <c r="S367" s="11"/>
      <c r="T367" s="11"/>
      <c r="U367" s="13"/>
      <c r="V367" s="35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9"/>
      <c r="BR367" s="19"/>
      <c r="BS367" s="19"/>
      <c r="BT367" s="19"/>
      <c r="BU367" s="19"/>
      <c r="BV367" s="19"/>
      <c r="BW367" s="19"/>
      <c r="BX367" s="19"/>
      <c r="BY367" s="19"/>
      <c r="BZ367" s="19"/>
      <c r="CA367" s="19"/>
      <c r="CB367" s="19"/>
      <c r="CC367" s="19"/>
      <c r="CD367" s="19"/>
      <c r="CE367" s="19"/>
      <c r="CF367" s="19"/>
      <c r="CG367" s="19"/>
      <c r="CH367" s="28"/>
      <c r="CI367" s="300"/>
    </row>
    <row r="368" spans="1:87" ht="30" customHeight="1" x14ac:dyDescent="0.3">
      <c r="B368" s="32"/>
      <c r="C368" s="33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89"/>
      <c r="P368" s="92"/>
      <c r="CH368" s="28"/>
      <c r="CI368" s="300"/>
    </row>
    <row r="369" spans="1:87" x14ac:dyDescent="0.3">
      <c r="B369" s="32"/>
      <c r="C369" s="33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89"/>
      <c r="P369" s="92"/>
      <c r="CH369" s="28"/>
      <c r="CI369" s="300"/>
    </row>
    <row r="370" spans="1:87" x14ac:dyDescent="0.3">
      <c r="B370" s="32"/>
      <c r="C370" s="33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89"/>
      <c r="P370" s="92"/>
      <c r="CH370" s="28"/>
      <c r="CI370" s="300"/>
    </row>
    <row r="371" spans="1:87" ht="24.75" customHeight="1" x14ac:dyDescent="0.3">
      <c r="B371" s="32"/>
      <c r="C371" s="33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89"/>
      <c r="P371" s="92"/>
      <c r="CH371" s="28"/>
      <c r="CI371" s="300"/>
    </row>
    <row r="372" spans="1:87" ht="24.75" customHeight="1" x14ac:dyDescent="0.3">
      <c r="B372" s="32"/>
      <c r="C372" s="33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89"/>
      <c r="P372" s="92"/>
      <c r="CH372" s="28"/>
      <c r="CI372" s="300"/>
    </row>
    <row r="373" spans="1:87" ht="24" customHeight="1" x14ac:dyDescent="0.3">
      <c r="B373" s="32"/>
      <c r="C373" s="33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89"/>
      <c r="P373" s="92"/>
      <c r="CH373" s="28"/>
      <c r="CI373" s="300"/>
    </row>
    <row r="374" spans="1:87" s="99" customFormat="1" ht="25.5" customHeight="1" x14ac:dyDescent="0.3">
      <c r="A374" s="19"/>
      <c r="B374" s="32"/>
      <c r="C374" s="33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89"/>
      <c r="P374" s="94"/>
      <c r="Q374" s="13"/>
      <c r="R374" s="11"/>
      <c r="S374" s="11"/>
      <c r="T374" s="11"/>
      <c r="U374" s="11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9"/>
      <c r="BR374" s="19"/>
      <c r="BS374" s="19"/>
      <c r="BT374" s="19"/>
      <c r="BU374" s="19"/>
      <c r="BV374" s="19"/>
      <c r="BW374" s="19"/>
      <c r="BX374" s="19"/>
      <c r="BY374" s="19"/>
      <c r="BZ374" s="19"/>
      <c r="CA374" s="19"/>
      <c r="CB374" s="19"/>
      <c r="CC374" s="19"/>
      <c r="CD374" s="19"/>
      <c r="CE374" s="19"/>
      <c r="CF374" s="19"/>
      <c r="CG374" s="19"/>
      <c r="CH374" s="28"/>
    </row>
    <row r="375" spans="1:87" s="99" customFormat="1" ht="51.75" customHeight="1" x14ac:dyDescent="0.3">
      <c r="A375" s="19"/>
      <c r="B375" s="32"/>
      <c r="C375" s="33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89"/>
      <c r="P375" s="94"/>
      <c r="Q375" s="13"/>
      <c r="R375" s="11"/>
      <c r="S375" s="11"/>
      <c r="T375" s="11"/>
      <c r="U375" s="13"/>
      <c r="V375" s="13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9"/>
      <c r="BR375" s="19"/>
      <c r="BS375" s="19"/>
      <c r="BT375" s="19"/>
      <c r="BU375" s="19"/>
      <c r="BV375" s="19"/>
      <c r="BW375" s="19"/>
      <c r="BX375" s="19"/>
      <c r="BY375" s="19"/>
      <c r="BZ375" s="19"/>
      <c r="CA375" s="19"/>
      <c r="CB375" s="19"/>
      <c r="CC375" s="19"/>
      <c r="CD375" s="19"/>
      <c r="CE375" s="19"/>
      <c r="CF375" s="19"/>
      <c r="CG375" s="19"/>
      <c r="CH375" s="28"/>
      <c r="CI375" s="300"/>
    </row>
    <row r="376" spans="1:87" s="99" customFormat="1" ht="25.5" customHeight="1" x14ac:dyDescent="0.3">
      <c r="A376" s="19"/>
      <c r="B376" s="32"/>
      <c r="C376" s="33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89"/>
      <c r="P376" s="94"/>
      <c r="Q376" s="13"/>
      <c r="R376" s="11"/>
      <c r="S376" s="11"/>
      <c r="T376" s="11"/>
      <c r="U376" s="13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9"/>
      <c r="BR376" s="19"/>
      <c r="BS376" s="19"/>
      <c r="BT376" s="19"/>
      <c r="BU376" s="19"/>
      <c r="BV376" s="19"/>
      <c r="BW376" s="19"/>
      <c r="BX376" s="19"/>
      <c r="BY376" s="19"/>
      <c r="BZ376" s="19"/>
      <c r="CA376" s="19"/>
      <c r="CB376" s="19"/>
      <c r="CC376" s="19"/>
      <c r="CD376" s="19"/>
      <c r="CE376" s="19"/>
      <c r="CF376" s="19"/>
      <c r="CG376" s="19"/>
      <c r="CH376" s="28"/>
      <c r="CI376" s="300"/>
    </row>
    <row r="377" spans="1:87" s="99" customFormat="1" ht="25.5" customHeight="1" x14ac:dyDescent="0.3">
      <c r="A377" s="19"/>
      <c r="B377" s="32"/>
      <c r="C377" s="33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89"/>
      <c r="P377" s="94"/>
      <c r="Q377" s="13"/>
      <c r="R377" s="11"/>
      <c r="S377" s="11"/>
      <c r="T377" s="11"/>
      <c r="U377" s="13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9"/>
      <c r="BR377" s="19"/>
      <c r="BS377" s="19"/>
      <c r="BT377" s="19"/>
      <c r="BU377" s="19"/>
      <c r="BV377" s="19"/>
      <c r="BW377" s="19"/>
      <c r="BX377" s="19"/>
      <c r="BY377" s="19"/>
      <c r="BZ377" s="19"/>
      <c r="CA377" s="19"/>
      <c r="CB377" s="19"/>
      <c r="CC377" s="19"/>
      <c r="CD377" s="19"/>
      <c r="CE377" s="19"/>
      <c r="CF377" s="19"/>
      <c r="CG377" s="19"/>
      <c r="CH377" s="28"/>
      <c r="CI377" s="300"/>
    </row>
    <row r="378" spans="1:87" ht="27" customHeight="1" x14ac:dyDescent="0.3">
      <c r="B378" s="32"/>
      <c r="C378" s="33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89"/>
      <c r="P378" s="92"/>
      <c r="CH378" s="28"/>
      <c r="CI378" s="300"/>
    </row>
    <row r="379" spans="1:87" x14ac:dyDescent="0.3">
      <c r="N379" s="12"/>
      <c r="P379" s="92"/>
    </row>
    <row r="380" spans="1:87" x14ac:dyDescent="0.3">
      <c r="N380" s="12"/>
      <c r="P380" s="92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  <c r="BQ380" s="36"/>
      <c r="BR380" s="36"/>
      <c r="BS380" s="36"/>
      <c r="BT380" s="36"/>
      <c r="BU380" s="36"/>
      <c r="BV380" s="36"/>
      <c r="BW380" s="36"/>
      <c r="BX380" s="36"/>
      <c r="BY380" s="36"/>
      <c r="BZ380" s="36"/>
      <c r="CA380" s="36"/>
      <c r="CB380" s="36"/>
      <c r="CC380" s="36"/>
      <c r="CD380" s="36"/>
      <c r="CE380" s="36"/>
      <c r="CF380" s="36"/>
      <c r="CG380" s="36"/>
      <c r="CH380" s="36"/>
      <c r="CI380" s="36"/>
    </row>
    <row r="381" spans="1:87" x14ac:dyDescent="0.3">
      <c r="N381" s="12"/>
      <c r="P381" s="92"/>
    </row>
    <row r="382" spans="1:87" x14ac:dyDescent="0.3">
      <c r="N382" s="12"/>
      <c r="P382" s="92"/>
    </row>
    <row r="383" spans="1:87" x14ac:dyDescent="0.3">
      <c r="N383" s="12"/>
      <c r="P383" s="92"/>
    </row>
    <row r="384" spans="1:87" x14ac:dyDescent="0.3">
      <c r="N384" s="12"/>
      <c r="P384" s="92"/>
    </row>
    <row r="385" spans="14:16" x14ac:dyDescent="0.3">
      <c r="N385" s="12"/>
      <c r="P385" s="92"/>
    </row>
    <row r="386" spans="14:16" x14ac:dyDescent="0.3">
      <c r="N386" s="12"/>
      <c r="P386" s="92"/>
    </row>
    <row r="387" spans="14:16" x14ac:dyDescent="0.3">
      <c r="N387" s="12"/>
      <c r="P387" s="92"/>
    </row>
    <row r="388" spans="14:16" x14ac:dyDescent="0.3">
      <c r="N388" s="12"/>
      <c r="P388" s="92"/>
    </row>
    <row r="389" spans="14:16" x14ac:dyDescent="0.3">
      <c r="N389" s="12"/>
      <c r="P389" s="92"/>
    </row>
    <row r="390" spans="14:16" x14ac:dyDescent="0.3">
      <c r="N390" s="12"/>
      <c r="P390" s="92"/>
    </row>
    <row r="391" spans="14:16" x14ac:dyDescent="0.3">
      <c r="N391" s="12"/>
    </row>
    <row r="392" spans="14:16" x14ac:dyDescent="0.3">
      <c r="N392" s="12"/>
    </row>
  </sheetData>
  <autoFilter ref="A1:WYQ355" xr:uid="{2DFEAA9D-CDAF-48A3-BF48-4F3B0B0C767D}"/>
  <mergeCells count="4">
    <mergeCell ref="CI360:CI361"/>
    <mergeCell ref="CI362:CI364"/>
    <mergeCell ref="CI365:CI373"/>
    <mergeCell ref="CI375:CI3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FA04B-C1B8-4596-95CF-150D459042A9}">
  <dimension ref="A1:O103"/>
  <sheetViews>
    <sheetView workbookViewId="0">
      <selection activeCell="K28" sqref="K28"/>
    </sheetView>
  </sheetViews>
  <sheetFormatPr baseColWidth="10" defaultRowHeight="14.4" x14ac:dyDescent="0.3"/>
  <cols>
    <col min="1" max="1" width="19.44140625" customWidth="1"/>
    <col min="2" max="3" width="10" style="40" customWidth="1"/>
    <col min="4" max="4" width="14.44140625" style="40" customWidth="1"/>
    <col min="5" max="5" width="11.44140625" style="40"/>
    <col min="6" max="6" width="10.6640625" style="40" customWidth="1"/>
    <col min="7" max="7" width="9.88671875" style="40" customWidth="1"/>
    <col min="8" max="8" width="14.33203125" style="40" customWidth="1"/>
    <col min="9" max="10" width="11.5546875" style="40" bestFit="1" customWidth="1"/>
    <col min="11" max="11" width="11.44140625" style="40"/>
    <col min="257" max="257" width="17.33203125" customWidth="1"/>
    <col min="258" max="259" width="10" customWidth="1"/>
    <col min="260" max="260" width="8.88671875" customWidth="1"/>
    <col min="262" max="262" width="9.6640625" customWidth="1"/>
    <col min="263" max="263" width="9.88671875" customWidth="1"/>
    <col min="264" max="264" width="14.33203125" customWidth="1"/>
    <col min="265" max="266" width="11.5546875" bestFit="1" customWidth="1"/>
    <col min="513" max="513" width="17.33203125" customWidth="1"/>
    <col min="514" max="515" width="10" customWidth="1"/>
    <col min="516" max="516" width="8.88671875" customWidth="1"/>
    <col min="518" max="518" width="9.6640625" customWidth="1"/>
    <col min="519" max="519" width="9.88671875" customWidth="1"/>
    <col min="520" max="520" width="14.33203125" customWidth="1"/>
    <col min="521" max="522" width="11.5546875" bestFit="1" customWidth="1"/>
    <col min="769" max="769" width="17.33203125" customWidth="1"/>
    <col min="770" max="771" width="10" customWidth="1"/>
    <col min="772" max="772" width="8.88671875" customWidth="1"/>
    <col min="774" max="774" width="9.6640625" customWidth="1"/>
    <col min="775" max="775" width="9.88671875" customWidth="1"/>
    <col min="776" max="776" width="14.33203125" customWidth="1"/>
    <col min="777" max="778" width="11.5546875" bestFit="1" customWidth="1"/>
    <col min="1025" max="1025" width="17.33203125" customWidth="1"/>
    <col min="1026" max="1027" width="10" customWidth="1"/>
    <col min="1028" max="1028" width="8.88671875" customWidth="1"/>
    <col min="1030" max="1030" width="9.6640625" customWidth="1"/>
    <col min="1031" max="1031" width="9.88671875" customWidth="1"/>
    <col min="1032" max="1032" width="14.33203125" customWidth="1"/>
    <col min="1033" max="1034" width="11.5546875" bestFit="1" customWidth="1"/>
    <col min="1281" max="1281" width="17.33203125" customWidth="1"/>
    <col min="1282" max="1283" width="10" customWidth="1"/>
    <col min="1284" max="1284" width="8.88671875" customWidth="1"/>
    <col min="1286" max="1286" width="9.6640625" customWidth="1"/>
    <col min="1287" max="1287" width="9.88671875" customWidth="1"/>
    <col min="1288" max="1288" width="14.33203125" customWidth="1"/>
    <col min="1289" max="1290" width="11.5546875" bestFit="1" customWidth="1"/>
    <col min="1537" max="1537" width="17.33203125" customWidth="1"/>
    <col min="1538" max="1539" width="10" customWidth="1"/>
    <col min="1540" max="1540" width="8.88671875" customWidth="1"/>
    <col min="1542" max="1542" width="9.6640625" customWidth="1"/>
    <col min="1543" max="1543" width="9.88671875" customWidth="1"/>
    <col min="1544" max="1544" width="14.33203125" customWidth="1"/>
    <col min="1545" max="1546" width="11.5546875" bestFit="1" customWidth="1"/>
    <col min="1793" max="1793" width="17.33203125" customWidth="1"/>
    <col min="1794" max="1795" width="10" customWidth="1"/>
    <col min="1796" max="1796" width="8.88671875" customWidth="1"/>
    <col min="1798" max="1798" width="9.6640625" customWidth="1"/>
    <col min="1799" max="1799" width="9.88671875" customWidth="1"/>
    <col min="1800" max="1800" width="14.33203125" customWidth="1"/>
    <col min="1801" max="1802" width="11.5546875" bestFit="1" customWidth="1"/>
    <col min="2049" max="2049" width="17.33203125" customWidth="1"/>
    <col min="2050" max="2051" width="10" customWidth="1"/>
    <col min="2052" max="2052" width="8.88671875" customWidth="1"/>
    <col min="2054" max="2054" width="9.6640625" customWidth="1"/>
    <col min="2055" max="2055" width="9.88671875" customWidth="1"/>
    <col min="2056" max="2056" width="14.33203125" customWidth="1"/>
    <col min="2057" max="2058" width="11.5546875" bestFit="1" customWidth="1"/>
    <col min="2305" max="2305" width="17.33203125" customWidth="1"/>
    <col min="2306" max="2307" width="10" customWidth="1"/>
    <col min="2308" max="2308" width="8.88671875" customWidth="1"/>
    <col min="2310" max="2310" width="9.6640625" customWidth="1"/>
    <col min="2311" max="2311" width="9.88671875" customWidth="1"/>
    <col min="2312" max="2312" width="14.33203125" customWidth="1"/>
    <col min="2313" max="2314" width="11.5546875" bestFit="1" customWidth="1"/>
    <col min="2561" max="2561" width="17.33203125" customWidth="1"/>
    <col min="2562" max="2563" width="10" customWidth="1"/>
    <col min="2564" max="2564" width="8.88671875" customWidth="1"/>
    <col min="2566" max="2566" width="9.6640625" customWidth="1"/>
    <col min="2567" max="2567" width="9.88671875" customWidth="1"/>
    <col min="2568" max="2568" width="14.33203125" customWidth="1"/>
    <col min="2569" max="2570" width="11.5546875" bestFit="1" customWidth="1"/>
    <col min="2817" max="2817" width="17.33203125" customWidth="1"/>
    <col min="2818" max="2819" width="10" customWidth="1"/>
    <col min="2820" max="2820" width="8.88671875" customWidth="1"/>
    <col min="2822" max="2822" width="9.6640625" customWidth="1"/>
    <col min="2823" max="2823" width="9.88671875" customWidth="1"/>
    <col min="2824" max="2824" width="14.33203125" customWidth="1"/>
    <col min="2825" max="2826" width="11.5546875" bestFit="1" customWidth="1"/>
    <col min="3073" max="3073" width="17.33203125" customWidth="1"/>
    <col min="3074" max="3075" width="10" customWidth="1"/>
    <col min="3076" max="3076" width="8.88671875" customWidth="1"/>
    <col min="3078" max="3078" width="9.6640625" customWidth="1"/>
    <col min="3079" max="3079" width="9.88671875" customWidth="1"/>
    <col min="3080" max="3080" width="14.33203125" customWidth="1"/>
    <col min="3081" max="3082" width="11.5546875" bestFit="1" customWidth="1"/>
    <col min="3329" max="3329" width="17.33203125" customWidth="1"/>
    <col min="3330" max="3331" width="10" customWidth="1"/>
    <col min="3332" max="3332" width="8.88671875" customWidth="1"/>
    <col min="3334" max="3334" width="9.6640625" customWidth="1"/>
    <col min="3335" max="3335" width="9.88671875" customWidth="1"/>
    <col min="3336" max="3336" width="14.33203125" customWidth="1"/>
    <col min="3337" max="3338" width="11.5546875" bestFit="1" customWidth="1"/>
    <col min="3585" max="3585" width="17.33203125" customWidth="1"/>
    <col min="3586" max="3587" width="10" customWidth="1"/>
    <col min="3588" max="3588" width="8.88671875" customWidth="1"/>
    <col min="3590" max="3590" width="9.6640625" customWidth="1"/>
    <col min="3591" max="3591" width="9.88671875" customWidth="1"/>
    <col min="3592" max="3592" width="14.33203125" customWidth="1"/>
    <col min="3593" max="3594" width="11.5546875" bestFit="1" customWidth="1"/>
    <col min="3841" max="3841" width="17.33203125" customWidth="1"/>
    <col min="3842" max="3843" width="10" customWidth="1"/>
    <col min="3844" max="3844" width="8.88671875" customWidth="1"/>
    <col min="3846" max="3846" width="9.6640625" customWidth="1"/>
    <col min="3847" max="3847" width="9.88671875" customWidth="1"/>
    <col min="3848" max="3848" width="14.33203125" customWidth="1"/>
    <col min="3849" max="3850" width="11.5546875" bestFit="1" customWidth="1"/>
    <col min="4097" max="4097" width="17.33203125" customWidth="1"/>
    <col min="4098" max="4099" width="10" customWidth="1"/>
    <col min="4100" max="4100" width="8.88671875" customWidth="1"/>
    <col min="4102" max="4102" width="9.6640625" customWidth="1"/>
    <col min="4103" max="4103" width="9.88671875" customWidth="1"/>
    <col min="4104" max="4104" width="14.33203125" customWidth="1"/>
    <col min="4105" max="4106" width="11.5546875" bestFit="1" customWidth="1"/>
    <col min="4353" max="4353" width="17.33203125" customWidth="1"/>
    <col min="4354" max="4355" width="10" customWidth="1"/>
    <col min="4356" max="4356" width="8.88671875" customWidth="1"/>
    <col min="4358" max="4358" width="9.6640625" customWidth="1"/>
    <col min="4359" max="4359" width="9.88671875" customWidth="1"/>
    <col min="4360" max="4360" width="14.33203125" customWidth="1"/>
    <col min="4361" max="4362" width="11.5546875" bestFit="1" customWidth="1"/>
    <col min="4609" max="4609" width="17.33203125" customWidth="1"/>
    <col min="4610" max="4611" width="10" customWidth="1"/>
    <col min="4612" max="4612" width="8.88671875" customWidth="1"/>
    <col min="4614" max="4614" width="9.6640625" customWidth="1"/>
    <col min="4615" max="4615" width="9.88671875" customWidth="1"/>
    <col min="4616" max="4616" width="14.33203125" customWidth="1"/>
    <col min="4617" max="4618" width="11.5546875" bestFit="1" customWidth="1"/>
    <col min="4865" max="4865" width="17.33203125" customWidth="1"/>
    <col min="4866" max="4867" width="10" customWidth="1"/>
    <col min="4868" max="4868" width="8.88671875" customWidth="1"/>
    <col min="4870" max="4870" width="9.6640625" customWidth="1"/>
    <col min="4871" max="4871" width="9.88671875" customWidth="1"/>
    <col min="4872" max="4872" width="14.33203125" customWidth="1"/>
    <col min="4873" max="4874" width="11.5546875" bestFit="1" customWidth="1"/>
    <col min="5121" max="5121" width="17.33203125" customWidth="1"/>
    <col min="5122" max="5123" width="10" customWidth="1"/>
    <col min="5124" max="5124" width="8.88671875" customWidth="1"/>
    <col min="5126" max="5126" width="9.6640625" customWidth="1"/>
    <col min="5127" max="5127" width="9.88671875" customWidth="1"/>
    <col min="5128" max="5128" width="14.33203125" customWidth="1"/>
    <col min="5129" max="5130" width="11.5546875" bestFit="1" customWidth="1"/>
    <col min="5377" max="5377" width="17.33203125" customWidth="1"/>
    <col min="5378" max="5379" width="10" customWidth="1"/>
    <col min="5380" max="5380" width="8.88671875" customWidth="1"/>
    <col min="5382" max="5382" width="9.6640625" customWidth="1"/>
    <col min="5383" max="5383" width="9.88671875" customWidth="1"/>
    <col min="5384" max="5384" width="14.33203125" customWidth="1"/>
    <col min="5385" max="5386" width="11.5546875" bestFit="1" customWidth="1"/>
    <col min="5633" max="5633" width="17.33203125" customWidth="1"/>
    <col min="5634" max="5635" width="10" customWidth="1"/>
    <col min="5636" max="5636" width="8.88671875" customWidth="1"/>
    <col min="5638" max="5638" width="9.6640625" customWidth="1"/>
    <col min="5639" max="5639" width="9.88671875" customWidth="1"/>
    <col min="5640" max="5640" width="14.33203125" customWidth="1"/>
    <col min="5641" max="5642" width="11.5546875" bestFit="1" customWidth="1"/>
    <col min="5889" max="5889" width="17.33203125" customWidth="1"/>
    <col min="5890" max="5891" width="10" customWidth="1"/>
    <col min="5892" max="5892" width="8.88671875" customWidth="1"/>
    <col min="5894" max="5894" width="9.6640625" customWidth="1"/>
    <col min="5895" max="5895" width="9.88671875" customWidth="1"/>
    <col min="5896" max="5896" width="14.33203125" customWidth="1"/>
    <col min="5897" max="5898" width="11.5546875" bestFit="1" customWidth="1"/>
    <col min="6145" max="6145" width="17.33203125" customWidth="1"/>
    <col min="6146" max="6147" width="10" customWidth="1"/>
    <col min="6148" max="6148" width="8.88671875" customWidth="1"/>
    <col min="6150" max="6150" width="9.6640625" customWidth="1"/>
    <col min="6151" max="6151" width="9.88671875" customWidth="1"/>
    <col min="6152" max="6152" width="14.33203125" customWidth="1"/>
    <col min="6153" max="6154" width="11.5546875" bestFit="1" customWidth="1"/>
    <col min="6401" max="6401" width="17.33203125" customWidth="1"/>
    <col min="6402" max="6403" width="10" customWidth="1"/>
    <col min="6404" max="6404" width="8.88671875" customWidth="1"/>
    <col min="6406" max="6406" width="9.6640625" customWidth="1"/>
    <col min="6407" max="6407" width="9.88671875" customWidth="1"/>
    <col min="6408" max="6408" width="14.33203125" customWidth="1"/>
    <col min="6409" max="6410" width="11.5546875" bestFit="1" customWidth="1"/>
    <col min="6657" max="6657" width="17.33203125" customWidth="1"/>
    <col min="6658" max="6659" width="10" customWidth="1"/>
    <col min="6660" max="6660" width="8.88671875" customWidth="1"/>
    <col min="6662" max="6662" width="9.6640625" customWidth="1"/>
    <col min="6663" max="6663" width="9.88671875" customWidth="1"/>
    <col min="6664" max="6664" width="14.33203125" customWidth="1"/>
    <col min="6665" max="6666" width="11.5546875" bestFit="1" customWidth="1"/>
    <col min="6913" max="6913" width="17.33203125" customWidth="1"/>
    <col min="6914" max="6915" width="10" customWidth="1"/>
    <col min="6916" max="6916" width="8.88671875" customWidth="1"/>
    <col min="6918" max="6918" width="9.6640625" customWidth="1"/>
    <col min="6919" max="6919" width="9.88671875" customWidth="1"/>
    <col min="6920" max="6920" width="14.33203125" customWidth="1"/>
    <col min="6921" max="6922" width="11.5546875" bestFit="1" customWidth="1"/>
    <col min="7169" max="7169" width="17.33203125" customWidth="1"/>
    <col min="7170" max="7171" width="10" customWidth="1"/>
    <col min="7172" max="7172" width="8.88671875" customWidth="1"/>
    <col min="7174" max="7174" width="9.6640625" customWidth="1"/>
    <col min="7175" max="7175" width="9.88671875" customWidth="1"/>
    <col min="7176" max="7176" width="14.33203125" customWidth="1"/>
    <col min="7177" max="7178" width="11.5546875" bestFit="1" customWidth="1"/>
    <col min="7425" max="7425" width="17.33203125" customWidth="1"/>
    <col min="7426" max="7427" width="10" customWidth="1"/>
    <col min="7428" max="7428" width="8.88671875" customWidth="1"/>
    <col min="7430" max="7430" width="9.6640625" customWidth="1"/>
    <col min="7431" max="7431" width="9.88671875" customWidth="1"/>
    <col min="7432" max="7432" width="14.33203125" customWidth="1"/>
    <col min="7433" max="7434" width="11.5546875" bestFit="1" customWidth="1"/>
    <col min="7681" max="7681" width="17.33203125" customWidth="1"/>
    <col min="7682" max="7683" width="10" customWidth="1"/>
    <col min="7684" max="7684" width="8.88671875" customWidth="1"/>
    <col min="7686" max="7686" width="9.6640625" customWidth="1"/>
    <col min="7687" max="7687" width="9.88671875" customWidth="1"/>
    <col min="7688" max="7688" width="14.33203125" customWidth="1"/>
    <col min="7689" max="7690" width="11.5546875" bestFit="1" customWidth="1"/>
    <col min="7937" max="7937" width="17.33203125" customWidth="1"/>
    <col min="7938" max="7939" width="10" customWidth="1"/>
    <col min="7940" max="7940" width="8.88671875" customWidth="1"/>
    <col min="7942" max="7942" width="9.6640625" customWidth="1"/>
    <col min="7943" max="7943" width="9.88671875" customWidth="1"/>
    <col min="7944" max="7944" width="14.33203125" customWidth="1"/>
    <col min="7945" max="7946" width="11.5546875" bestFit="1" customWidth="1"/>
    <col min="8193" max="8193" width="17.33203125" customWidth="1"/>
    <col min="8194" max="8195" width="10" customWidth="1"/>
    <col min="8196" max="8196" width="8.88671875" customWidth="1"/>
    <col min="8198" max="8198" width="9.6640625" customWidth="1"/>
    <col min="8199" max="8199" width="9.88671875" customWidth="1"/>
    <col min="8200" max="8200" width="14.33203125" customWidth="1"/>
    <col min="8201" max="8202" width="11.5546875" bestFit="1" customWidth="1"/>
    <col min="8449" max="8449" width="17.33203125" customWidth="1"/>
    <col min="8450" max="8451" width="10" customWidth="1"/>
    <col min="8452" max="8452" width="8.88671875" customWidth="1"/>
    <col min="8454" max="8454" width="9.6640625" customWidth="1"/>
    <col min="8455" max="8455" width="9.88671875" customWidth="1"/>
    <col min="8456" max="8456" width="14.33203125" customWidth="1"/>
    <col min="8457" max="8458" width="11.5546875" bestFit="1" customWidth="1"/>
    <col min="8705" max="8705" width="17.33203125" customWidth="1"/>
    <col min="8706" max="8707" width="10" customWidth="1"/>
    <col min="8708" max="8708" width="8.88671875" customWidth="1"/>
    <col min="8710" max="8710" width="9.6640625" customWidth="1"/>
    <col min="8711" max="8711" width="9.88671875" customWidth="1"/>
    <col min="8712" max="8712" width="14.33203125" customWidth="1"/>
    <col min="8713" max="8714" width="11.5546875" bestFit="1" customWidth="1"/>
    <col min="8961" max="8961" width="17.33203125" customWidth="1"/>
    <col min="8962" max="8963" width="10" customWidth="1"/>
    <col min="8964" max="8964" width="8.88671875" customWidth="1"/>
    <col min="8966" max="8966" width="9.6640625" customWidth="1"/>
    <col min="8967" max="8967" width="9.88671875" customWidth="1"/>
    <col min="8968" max="8968" width="14.33203125" customWidth="1"/>
    <col min="8969" max="8970" width="11.5546875" bestFit="1" customWidth="1"/>
    <col min="9217" max="9217" width="17.33203125" customWidth="1"/>
    <col min="9218" max="9219" width="10" customWidth="1"/>
    <col min="9220" max="9220" width="8.88671875" customWidth="1"/>
    <col min="9222" max="9222" width="9.6640625" customWidth="1"/>
    <col min="9223" max="9223" width="9.88671875" customWidth="1"/>
    <col min="9224" max="9224" width="14.33203125" customWidth="1"/>
    <col min="9225" max="9226" width="11.5546875" bestFit="1" customWidth="1"/>
    <col min="9473" max="9473" width="17.33203125" customWidth="1"/>
    <col min="9474" max="9475" width="10" customWidth="1"/>
    <col min="9476" max="9476" width="8.88671875" customWidth="1"/>
    <col min="9478" max="9478" width="9.6640625" customWidth="1"/>
    <col min="9479" max="9479" width="9.88671875" customWidth="1"/>
    <col min="9480" max="9480" width="14.33203125" customWidth="1"/>
    <col min="9481" max="9482" width="11.5546875" bestFit="1" customWidth="1"/>
    <col min="9729" max="9729" width="17.33203125" customWidth="1"/>
    <col min="9730" max="9731" width="10" customWidth="1"/>
    <col min="9732" max="9732" width="8.88671875" customWidth="1"/>
    <col min="9734" max="9734" width="9.6640625" customWidth="1"/>
    <col min="9735" max="9735" width="9.88671875" customWidth="1"/>
    <col min="9736" max="9736" width="14.33203125" customWidth="1"/>
    <col min="9737" max="9738" width="11.5546875" bestFit="1" customWidth="1"/>
    <col min="9985" max="9985" width="17.33203125" customWidth="1"/>
    <col min="9986" max="9987" width="10" customWidth="1"/>
    <col min="9988" max="9988" width="8.88671875" customWidth="1"/>
    <col min="9990" max="9990" width="9.6640625" customWidth="1"/>
    <col min="9991" max="9991" width="9.88671875" customWidth="1"/>
    <col min="9992" max="9992" width="14.33203125" customWidth="1"/>
    <col min="9993" max="9994" width="11.5546875" bestFit="1" customWidth="1"/>
    <col min="10241" max="10241" width="17.33203125" customWidth="1"/>
    <col min="10242" max="10243" width="10" customWidth="1"/>
    <col min="10244" max="10244" width="8.88671875" customWidth="1"/>
    <col min="10246" max="10246" width="9.6640625" customWidth="1"/>
    <col min="10247" max="10247" width="9.88671875" customWidth="1"/>
    <col min="10248" max="10248" width="14.33203125" customWidth="1"/>
    <col min="10249" max="10250" width="11.5546875" bestFit="1" customWidth="1"/>
    <col min="10497" max="10497" width="17.33203125" customWidth="1"/>
    <col min="10498" max="10499" width="10" customWidth="1"/>
    <col min="10500" max="10500" width="8.88671875" customWidth="1"/>
    <col min="10502" max="10502" width="9.6640625" customWidth="1"/>
    <col min="10503" max="10503" width="9.88671875" customWidth="1"/>
    <col min="10504" max="10504" width="14.33203125" customWidth="1"/>
    <col min="10505" max="10506" width="11.5546875" bestFit="1" customWidth="1"/>
    <col min="10753" max="10753" width="17.33203125" customWidth="1"/>
    <col min="10754" max="10755" width="10" customWidth="1"/>
    <col min="10756" max="10756" width="8.88671875" customWidth="1"/>
    <col min="10758" max="10758" width="9.6640625" customWidth="1"/>
    <col min="10759" max="10759" width="9.88671875" customWidth="1"/>
    <col min="10760" max="10760" width="14.33203125" customWidth="1"/>
    <col min="10761" max="10762" width="11.5546875" bestFit="1" customWidth="1"/>
    <col min="11009" max="11009" width="17.33203125" customWidth="1"/>
    <col min="11010" max="11011" width="10" customWidth="1"/>
    <col min="11012" max="11012" width="8.88671875" customWidth="1"/>
    <col min="11014" max="11014" width="9.6640625" customWidth="1"/>
    <col min="11015" max="11015" width="9.88671875" customWidth="1"/>
    <col min="11016" max="11016" width="14.33203125" customWidth="1"/>
    <col min="11017" max="11018" width="11.5546875" bestFit="1" customWidth="1"/>
    <col min="11265" max="11265" width="17.33203125" customWidth="1"/>
    <col min="11266" max="11267" width="10" customWidth="1"/>
    <col min="11268" max="11268" width="8.88671875" customWidth="1"/>
    <col min="11270" max="11270" width="9.6640625" customWidth="1"/>
    <col min="11271" max="11271" width="9.88671875" customWidth="1"/>
    <col min="11272" max="11272" width="14.33203125" customWidth="1"/>
    <col min="11273" max="11274" width="11.5546875" bestFit="1" customWidth="1"/>
    <col min="11521" max="11521" width="17.33203125" customWidth="1"/>
    <col min="11522" max="11523" width="10" customWidth="1"/>
    <col min="11524" max="11524" width="8.88671875" customWidth="1"/>
    <col min="11526" max="11526" width="9.6640625" customWidth="1"/>
    <col min="11527" max="11527" width="9.88671875" customWidth="1"/>
    <col min="11528" max="11528" width="14.33203125" customWidth="1"/>
    <col min="11529" max="11530" width="11.5546875" bestFit="1" customWidth="1"/>
    <col min="11777" max="11777" width="17.33203125" customWidth="1"/>
    <col min="11778" max="11779" width="10" customWidth="1"/>
    <col min="11780" max="11780" width="8.88671875" customWidth="1"/>
    <col min="11782" max="11782" width="9.6640625" customWidth="1"/>
    <col min="11783" max="11783" width="9.88671875" customWidth="1"/>
    <col min="11784" max="11784" width="14.33203125" customWidth="1"/>
    <col min="11785" max="11786" width="11.5546875" bestFit="1" customWidth="1"/>
    <col min="12033" max="12033" width="17.33203125" customWidth="1"/>
    <col min="12034" max="12035" width="10" customWidth="1"/>
    <col min="12036" max="12036" width="8.88671875" customWidth="1"/>
    <col min="12038" max="12038" width="9.6640625" customWidth="1"/>
    <col min="12039" max="12039" width="9.88671875" customWidth="1"/>
    <col min="12040" max="12040" width="14.33203125" customWidth="1"/>
    <col min="12041" max="12042" width="11.5546875" bestFit="1" customWidth="1"/>
    <col min="12289" max="12289" width="17.33203125" customWidth="1"/>
    <col min="12290" max="12291" width="10" customWidth="1"/>
    <col min="12292" max="12292" width="8.88671875" customWidth="1"/>
    <col min="12294" max="12294" width="9.6640625" customWidth="1"/>
    <col min="12295" max="12295" width="9.88671875" customWidth="1"/>
    <col min="12296" max="12296" width="14.33203125" customWidth="1"/>
    <col min="12297" max="12298" width="11.5546875" bestFit="1" customWidth="1"/>
    <col min="12545" max="12545" width="17.33203125" customWidth="1"/>
    <col min="12546" max="12547" width="10" customWidth="1"/>
    <col min="12548" max="12548" width="8.88671875" customWidth="1"/>
    <col min="12550" max="12550" width="9.6640625" customWidth="1"/>
    <col min="12551" max="12551" width="9.88671875" customWidth="1"/>
    <col min="12552" max="12552" width="14.33203125" customWidth="1"/>
    <col min="12553" max="12554" width="11.5546875" bestFit="1" customWidth="1"/>
    <col min="12801" max="12801" width="17.33203125" customWidth="1"/>
    <col min="12802" max="12803" width="10" customWidth="1"/>
    <col min="12804" max="12804" width="8.88671875" customWidth="1"/>
    <col min="12806" max="12806" width="9.6640625" customWidth="1"/>
    <col min="12807" max="12807" width="9.88671875" customWidth="1"/>
    <col min="12808" max="12808" width="14.33203125" customWidth="1"/>
    <col min="12809" max="12810" width="11.5546875" bestFit="1" customWidth="1"/>
    <col min="13057" max="13057" width="17.33203125" customWidth="1"/>
    <col min="13058" max="13059" width="10" customWidth="1"/>
    <col min="13060" max="13060" width="8.88671875" customWidth="1"/>
    <col min="13062" max="13062" width="9.6640625" customWidth="1"/>
    <col min="13063" max="13063" width="9.88671875" customWidth="1"/>
    <col min="13064" max="13064" width="14.33203125" customWidth="1"/>
    <col min="13065" max="13066" width="11.5546875" bestFit="1" customWidth="1"/>
    <col min="13313" max="13313" width="17.33203125" customWidth="1"/>
    <col min="13314" max="13315" width="10" customWidth="1"/>
    <col min="13316" max="13316" width="8.88671875" customWidth="1"/>
    <col min="13318" max="13318" width="9.6640625" customWidth="1"/>
    <col min="13319" max="13319" width="9.88671875" customWidth="1"/>
    <col min="13320" max="13320" width="14.33203125" customWidth="1"/>
    <col min="13321" max="13322" width="11.5546875" bestFit="1" customWidth="1"/>
    <col min="13569" max="13569" width="17.33203125" customWidth="1"/>
    <col min="13570" max="13571" width="10" customWidth="1"/>
    <col min="13572" max="13572" width="8.88671875" customWidth="1"/>
    <col min="13574" max="13574" width="9.6640625" customWidth="1"/>
    <col min="13575" max="13575" width="9.88671875" customWidth="1"/>
    <col min="13576" max="13576" width="14.33203125" customWidth="1"/>
    <col min="13577" max="13578" width="11.5546875" bestFit="1" customWidth="1"/>
    <col min="13825" max="13825" width="17.33203125" customWidth="1"/>
    <col min="13826" max="13827" width="10" customWidth="1"/>
    <col min="13828" max="13828" width="8.88671875" customWidth="1"/>
    <col min="13830" max="13830" width="9.6640625" customWidth="1"/>
    <col min="13831" max="13831" width="9.88671875" customWidth="1"/>
    <col min="13832" max="13832" width="14.33203125" customWidth="1"/>
    <col min="13833" max="13834" width="11.5546875" bestFit="1" customWidth="1"/>
    <col min="14081" max="14081" width="17.33203125" customWidth="1"/>
    <col min="14082" max="14083" width="10" customWidth="1"/>
    <col min="14084" max="14084" width="8.88671875" customWidth="1"/>
    <col min="14086" max="14086" width="9.6640625" customWidth="1"/>
    <col min="14087" max="14087" width="9.88671875" customWidth="1"/>
    <col min="14088" max="14088" width="14.33203125" customWidth="1"/>
    <col min="14089" max="14090" width="11.5546875" bestFit="1" customWidth="1"/>
    <col min="14337" max="14337" width="17.33203125" customWidth="1"/>
    <col min="14338" max="14339" width="10" customWidth="1"/>
    <col min="14340" max="14340" width="8.88671875" customWidth="1"/>
    <col min="14342" max="14342" width="9.6640625" customWidth="1"/>
    <col min="14343" max="14343" width="9.88671875" customWidth="1"/>
    <col min="14344" max="14344" width="14.33203125" customWidth="1"/>
    <col min="14345" max="14346" width="11.5546875" bestFit="1" customWidth="1"/>
    <col min="14593" max="14593" width="17.33203125" customWidth="1"/>
    <col min="14594" max="14595" width="10" customWidth="1"/>
    <col min="14596" max="14596" width="8.88671875" customWidth="1"/>
    <col min="14598" max="14598" width="9.6640625" customWidth="1"/>
    <col min="14599" max="14599" width="9.88671875" customWidth="1"/>
    <col min="14600" max="14600" width="14.33203125" customWidth="1"/>
    <col min="14601" max="14602" width="11.5546875" bestFit="1" customWidth="1"/>
    <col min="14849" max="14849" width="17.33203125" customWidth="1"/>
    <col min="14850" max="14851" width="10" customWidth="1"/>
    <col min="14852" max="14852" width="8.88671875" customWidth="1"/>
    <col min="14854" max="14854" width="9.6640625" customWidth="1"/>
    <col min="14855" max="14855" width="9.88671875" customWidth="1"/>
    <col min="14856" max="14856" width="14.33203125" customWidth="1"/>
    <col min="14857" max="14858" width="11.5546875" bestFit="1" customWidth="1"/>
    <col min="15105" max="15105" width="17.33203125" customWidth="1"/>
    <col min="15106" max="15107" width="10" customWidth="1"/>
    <col min="15108" max="15108" width="8.88671875" customWidth="1"/>
    <col min="15110" max="15110" width="9.6640625" customWidth="1"/>
    <col min="15111" max="15111" width="9.88671875" customWidth="1"/>
    <col min="15112" max="15112" width="14.33203125" customWidth="1"/>
    <col min="15113" max="15114" width="11.5546875" bestFit="1" customWidth="1"/>
    <col min="15361" max="15361" width="17.33203125" customWidth="1"/>
    <col min="15362" max="15363" width="10" customWidth="1"/>
    <col min="15364" max="15364" width="8.88671875" customWidth="1"/>
    <col min="15366" max="15366" width="9.6640625" customWidth="1"/>
    <col min="15367" max="15367" width="9.88671875" customWidth="1"/>
    <col min="15368" max="15368" width="14.33203125" customWidth="1"/>
    <col min="15369" max="15370" width="11.5546875" bestFit="1" customWidth="1"/>
    <col min="15617" max="15617" width="17.33203125" customWidth="1"/>
    <col min="15618" max="15619" width="10" customWidth="1"/>
    <col min="15620" max="15620" width="8.88671875" customWidth="1"/>
    <col min="15622" max="15622" width="9.6640625" customWidth="1"/>
    <col min="15623" max="15623" width="9.88671875" customWidth="1"/>
    <col min="15624" max="15624" width="14.33203125" customWidth="1"/>
    <col min="15625" max="15626" width="11.5546875" bestFit="1" customWidth="1"/>
    <col min="15873" max="15873" width="17.33203125" customWidth="1"/>
    <col min="15874" max="15875" width="10" customWidth="1"/>
    <col min="15876" max="15876" width="8.88671875" customWidth="1"/>
    <col min="15878" max="15878" width="9.6640625" customWidth="1"/>
    <col min="15879" max="15879" width="9.88671875" customWidth="1"/>
    <col min="15880" max="15880" width="14.33203125" customWidth="1"/>
    <col min="15881" max="15882" width="11.5546875" bestFit="1" customWidth="1"/>
    <col min="16129" max="16129" width="17.33203125" customWidth="1"/>
    <col min="16130" max="16131" width="10" customWidth="1"/>
    <col min="16132" max="16132" width="8.88671875" customWidth="1"/>
    <col min="16134" max="16134" width="9.6640625" customWidth="1"/>
    <col min="16135" max="16135" width="9.88671875" customWidth="1"/>
    <col min="16136" max="16136" width="14.33203125" customWidth="1"/>
    <col min="16137" max="16138" width="11.5546875" bestFit="1" customWidth="1"/>
  </cols>
  <sheetData>
    <row r="1" spans="1:14" s="38" customFormat="1" ht="15.6" x14ac:dyDescent="0.3">
      <c r="A1" s="38" t="s">
        <v>3077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4" ht="15" thickBot="1" x14ac:dyDescent="0.35"/>
    <row r="3" spans="1:14" ht="58.2" thickBot="1" x14ac:dyDescent="0.35">
      <c r="J3" s="42" t="s">
        <v>3100</v>
      </c>
      <c r="K3" s="44" t="s">
        <v>3101</v>
      </c>
      <c r="L3" s="73" t="s">
        <v>3093</v>
      </c>
      <c r="M3" s="74" t="s">
        <v>3099</v>
      </c>
      <c r="N3" s="72" t="s">
        <v>3098</v>
      </c>
    </row>
    <row r="4" spans="1:14" ht="58.2" thickBot="1" x14ac:dyDescent="0.35">
      <c r="A4" s="41" t="s">
        <v>5141</v>
      </c>
      <c r="B4" s="42" t="s">
        <v>4982</v>
      </c>
      <c r="C4" s="43" t="s">
        <v>3093</v>
      </c>
      <c r="D4" s="44" t="s">
        <v>4983</v>
      </c>
      <c r="E4" s="45" t="s">
        <v>3097</v>
      </c>
      <c r="F4" s="46" t="s">
        <v>4984</v>
      </c>
      <c r="G4" s="47" t="s">
        <v>3079</v>
      </c>
      <c r="I4" s="234" t="s">
        <v>3080</v>
      </c>
      <c r="J4" s="235">
        <f>D14</f>
        <v>321</v>
      </c>
      <c r="K4" s="235">
        <f>B14-J4</f>
        <v>435</v>
      </c>
      <c r="L4" s="236">
        <f>C14</f>
        <v>137496</v>
      </c>
      <c r="M4" s="236">
        <f>E14</f>
        <v>71507</v>
      </c>
      <c r="N4" s="236">
        <f>L4-M4</f>
        <v>65989</v>
      </c>
    </row>
    <row r="5" spans="1:14" x14ac:dyDescent="0.3">
      <c r="A5" s="237" t="s">
        <v>3057</v>
      </c>
      <c r="B5" s="238">
        <f>gardons!W262</f>
        <v>258</v>
      </c>
      <c r="C5" s="238">
        <f>gardons!AB262</f>
        <v>38227</v>
      </c>
      <c r="D5" s="238">
        <f>gardons!AE262</f>
        <v>100</v>
      </c>
      <c r="E5" s="238">
        <f>B55</f>
        <v>18392</v>
      </c>
      <c r="F5" s="250">
        <f t="shared" ref="F5:F14" si="0">D5/B5</f>
        <v>0.38759689922480622</v>
      </c>
      <c r="G5" s="251">
        <f t="shared" ref="G5:G14" si="1">E5/C5</f>
        <v>0.48112590577340625</v>
      </c>
      <c r="L5" s="1"/>
      <c r="M5" s="48"/>
    </row>
    <row r="6" spans="1:14" x14ac:dyDescent="0.3">
      <c r="A6" s="237" t="s">
        <v>2695</v>
      </c>
      <c r="B6" s="238">
        <f>ceze!W123</f>
        <v>120</v>
      </c>
      <c r="C6" s="238">
        <f>ceze!AB123</f>
        <v>17167</v>
      </c>
      <c r="D6" s="238">
        <f>ceze!AE123</f>
        <v>34</v>
      </c>
      <c r="E6" s="238">
        <f>B56</f>
        <v>5878</v>
      </c>
      <c r="F6" s="250">
        <f t="shared" si="0"/>
        <v>0.28333333333333333</v>
      </c>
      <c r="G6" s="251">
        <f t="shared" si="1"/>
        <v>0.34240111842488496</v>
      </c>
      <c r="L6" s="1"/>
      <c r="M6" s="48"/>
    </row>
    <row r="7" spans="1:14" x14ac:dyDescent="0.3">
      <c r="A7" s="237" t="s">
        <v>5152</v>
      </c>
      <c r="B7" s="238">
        <f>rhone!W117</f>
        <v>114</v>
      </c>
      <c r="C7" s="238">
        <f>rhone!AB117</f>
        <v>23648</v>
      </c>
      <c r="D7" s="297">
        <f>rhone!AE117</f>
        <v>46</v>
      </c>
      <c r="E7" s="297">
        <f>B57</f>
        <v>9042</v>
      </c>
      <c r="F7" s="250">
        <f t="shared" si="0"/>
        <v>0.40350877192982454</v>
      </c>
      <c r="G7" s="251">
        <f t="shared" si="1"/>
        <v>0.3823579161028417</v>
      </c>
      <c r="L7" s="1"/>
      <c r="M7" s="48"/>
    </row>
    <row r="8" spans="1:14" x14ac:dyDescent="0.3">
      <c r="A8" s="237" t="s">
        <v>5143</v>
      </c>
      <c r="B8" s="238">
        <v>29</v>
      </c>
      <c r="C8" s="238">
        <f>etab_datagouv!AB29+etab_datagouv!AB45+etab_datagouv!AB126+etab_datagouv!AB143+etab_datagouv!AB152+etab_datagouv!AB162+etab_datagouv!AB166+etab_datagouv!AB171+etab_datagouv!AB178+etab_datagouv!AB183+etab_datagouv!AB196+etab_datagouv!AB200+etab_datagouv!AB203+etab_datagouv!AB260+etab_datagouv!AB267+etab_datagouv!AB282+etab_datagouv!AB333+etab_datagouv!AB342+etab_datagouv!AB356+etab_datagouv!AB411+etab_datagouv!AB412+etab_datagouv!AB434+etab_datagouv!AB457+etab_datagouv!AB460+etab_datagouv!AB468+etab_datagouv!AB476+etab_datagouv!AB570+etab_datagouv!AB621+etab_datagouv!AB708</f>
        <v>7537</v>
      </c>
      <c r="D8" s="238">
        <v>9</v>
      </c>
      <c r="E8" s="238">
        <f>B58</f>
        <v>2520</v>
      </c>
      <c r="F8" s="250">
        <f t="shared" ref="F8" si="2">D8/B8</f>
        <v>0.31034482758620691</v>
      </c>
      <c r="G8" s="251">
        <f t="shared" ref="G8" si="3">E8/C8</f>
        <v>0.33435053734907788</v>
      </c>
      <c r="L8" s="1"/>
      <c r="M8" s="48"/>
    </row>
    <row r="9" spans="1:14" x14ac:dyDescent="0.3">
      <c r="A9" s="252" t="s">
        <v>2841</v>
      </c>
      <c r="B9" s="243">
        <f>17</f>
        <v>17</v>
      </c>
      <c r="C9" s="243">
        <f>etab_datagouv!AB48+etab_datagouv!AB112+etab_datagouv!AB125+etab_datagouv!AB151+etab_datagouv!AB164+etab_datagouv!AB232+etab_datagouv!AB244+etab_datagouv!AB254+etab_datagouv!AB319+etab_datagouv!AB382+etab_datagouv!AB395+etab_datagouv!AB431+etab_datagouv!AB510+etab_datagouv!AB515+etab_datagouv!AB665+etab_datagouv!AB735+etab_datagouv!AB737</f>
        <v>2459</v>
      </c>
      <c r="D9" s="243">
        <v>1</v>
      </c>
      <c r="E9" s="243">
        <f t="shared" ref="E9:E11" si="4">B59</f>
        <v>202</v>
      </c>
      <c r="F9" s="250">
        <f t="shared" si="0"/>
        <v>5.8823529411764705E-2</v>
      </c>
      <c r="G9" s="251">
        <f t="shared" si="1"/>
        <v>8.2147214314762101E-2</v>
      </c>
      <c r="I9" s="40">
        <v>2706</v>
      </c>
      <c r="L9" s="1"/>
      <c r="M9" s="48"/>
    </row>
    <row r="10" spans="1:14" x14ac:dyDescent="0.3">
      <c r="A10" s="237" t="s">
        <v>2687</v>
      </c>
      <c r="B10" s="238">
        <f>vidourle!W76</f>
        <v>73</v>
      </c>
      <c r="C10" s="238">
        <f>vidourle!AB76</f>
        <v>12864</v>
      </c>
      <c r="D10" s="238">
        <f>vidourle!AE76</f>
        <v>30</v>
      </c>
      <c r="E10" s="238">
        <f t="shared" si="4"/>
        <v>7406</v>
      </c>
      <c r="F10" s="250">
        <f t="shared" si="0"/>
        <v>0.41095890410958902</v>
      </c>
      <c r="G10" s="251">
        <f t="shared" si="1"/>
        <v>0.57571517412935325</v>
      </c>
      <c r="L10" s="1"/>
      <c r="M10" s="48"/>
    </row>
    <row r="11" spans="1:14" x14ac:dyDescent="0.3">
      <c r="A11" s="237" t="s">
        <v>2689</v>
      </c>
      <c r="B11" s="238">
        <f>vistre!W275</f>
        <v>272</v>
      </c>
      <c r="C11" s="238">
        <f>vistre!AB275</f>
        <v>63306</v>
      </c>
      <c r="D11" s="297">
        <f>vistre!AE275</f>
        <v>155</v>
      </c>
      <c r="E11" s="297">
        <f t="shared" si="4"/>
        <v>40125</v>
      </c>
      <c r="F11" s="250">
        <f t="shared" si="0"/>
        <v>0.56985294117647056</v>
      </c>
      <c r="G11" s="251">
        <f t="shared" si="1"/>
        <v>0.63382617761349636</v>
      </c>
      <c r="L11" s="1"/>
      <c r="M11" s="48"/>
    </row>
    <row r="12" spans="1:14" x14ac:dyDescent="0.3">
      <c r="A12" s="237" t="s">
        <v>2697</v>
      </c>
      <c r="B12" s="238">
        <v>24</v>
      </c>
      <c r="C12" s="238">
        <f>etab_datagouv!AB11+etab_datagouv!AB12+etab_datagouv!AB17+etab_datagouv!AB26+etab_datagouv!AB61+etab_datagouv!AB68+etab_datagouv!AB79+etab_datagouv!AB192+etab_datagouv!AB197+etab_datagouv!AB228+etab_datagouv!AB243+etab_datagouv!AB278+etab_datagouv!AB363+etab_datagouv!AB410+etab_datagouv!AB498+etab_datagouv!AB520+etab_datagouv!AB523+etab_datagouv!AB534+etab_datagouv!AB538+etab_datagouv!AB574+etab_datagouv!AB584+etab_datagouv!AB655+etab_datagouv!AB712+etab_datagouv!AB746</f>
        <v>1947</v>
      </c>
      <c r="D12" s="238">
        <v>7</v>
      </c>
      <c r="E12" s="238">
        <f>B62</f>
        <v>517</v>
      </c>
      <c r="F12" s="250">
        <f t="shared" si="0"/>
        <v>0.29166666666666669</v>
      </c>
      <c r="G12" s="251">
        <f t="shared" si="1"/>
        <v>0.2655367231638418</v>
      </c>
      <c r="L12" s="1"/>
      <c r="M12" s="48"/>
    </row>
    <row r="13" spans="1:14" x14ac:dyDescent="0.3">
      <c r="A13" s="237" t="s">
        <v>5147</v>
      </c>
      <c r="B13" s="238">
        <v>3</v>
      </c>
      <c r="C13" s="238">
        <f>etab_datagouv!AB381+etab_datagouv!AB403+etab_datagouv!AB634</f>
        <v>53</v>
      </c>
      <c r="D13" s="239">
        <v>2</v>
      </c>
      <c r="E13" s="238">
        <f>B63</f>
        <v>41</v>
      </c>
      <c r="F13" s="250">
        <f t="shared" si="0"/>
        <v>0.66666666666666663</v>
      </c>
      <c r="G13" s="251">
        <f t="shared" si="1"/>
        <v>0.77358490566037741</v>
      </c>
      <c r="L13" s="1"/>
      <c r="M13" s="48"/>
    </row>
    <row r="14" spans="1:14" s="51" customFormat="1" ht="15" thickBot="1" x14ac:dyDescent="0.35">
      <c r="A14" s="234" t="s">
        <v>3080</v>
      </c>
      <c r="B14" s="246">
        <f>bilan_communes!E353</f>
        <v>756</v>
      </c>
      <c r="C14" s="246">
        <f>etab_datagouv!AB760</f>
        <v>137496</v>
      </c>
      <c r="D14" s="246">
        <f>bilan_communes!F353</f>
        <v>321</v>
      </c>
      <c r="E14" s="246">
        <f>ZI!AB324</f>
        <v>71507</v>
      </c>
      <c r="F14" s="253">
        <f t="shared" si="0"/>
        <v>0.42460317460317459</v>
      </c>
      <c r="G14" s="254">
        <f t="shared" si="1"/>
        <v>0.52006603828475007</v>
      </c>
      <c r="H14" s="193">
        <f>G14-F14</f>
        <v>9.5462863681575472E-2</v>
      </c>
      <c r="K14" s="49"/>
      <c r="L14" s="50"/>
      <c r="M14" s="48"/>
    </row>
    <row r="15" spans="1:14" x14ac:dyDescent="0.3">
      <c r="C15" s="68"/>
      <c r="E15" s="68"/>
      <c r="H15" s="64"/>
    </row>
    <row r="16" spans="1:14" ht="15" thickBot="1" x14ac:dyDescent="0.35">
      <c r="H16" s="52"/>
    </row>
    <row r="17" spans="1:15" ht="39.6" x14ac:dyDescent="0.3">
      <c r="A17" s="53" t="s">
        <v>5141</v>
      </c>
      <c r="B17" s="54" t="s">
        <v>3081</v>
      </c>
      <c r="C17" s="55" t="s">
        <v>3082</v>
      </c>
      <c r="D17" s="56" t="s">
        <v>3096</v>
      </c>
      <c r="E17" s="57" t="s">
        <v>3083</v>
      </c>
      <c r="F17" s="58" t="s">
        <v>3084</v>
      </c>
      <c r="G17" s="59" t="s">
        <v>3085</v>
      </c>
      <c r="I17" s="183" t="s">
        <v>3094</v>
      </c>
      <c r="J17" s="54" t="s">
        <v>3095</v>
      </c>
      <c r="K17" s="55" t="s">
        <v>3082</v>
      </c>
      <c r="L17" s="56" t="s">
        <v>3096</v>
      </c>
      <c r="M17" s="188" t="s">
        <v>3083</v>
      </c>
      <c r="N17" s="82" t="s">
        <v>3084</v>
      </c>
      <c r="O17" s="186"/>
    </row>
    <row r="18" spans="1:15" x14ac:dyDescent="0.3">
      <c r="A18" s="237" t="s">
        <v>3057</v>
      </c>
      <c r="B18" s="240">
        <f>gardons!AF262+gardons!AG262</f>
        <v>30</v>
      </c>
      <c r="C18" s="240">
        <f>gardons!AH262</f>
        <v>30</v>
      </c>
      <c r="D18" s="240">
        <f>gardons!AI262</f>
        <v>32</v>
      </c>
      <c r="E18" s="240">
        <f>gardons!AJ262</f>
        <v>8</v>
      </c>
      <c r="F18" s="238">
        <f t="shared" ref="F18:F27" si="5">B5-G18</f>
        <v>158</v>
      </c>
      <c r="G18" s="241">
        <f t="shared" ref="G18:G27" si="6">B18+C18+D18+E18</f>
        <v>100</v>
      </c>
      <c r="H18" s="64">
        <f>F18+G18</f>
        <v>258</v>
      </c>
      <c r="I18" s="244">
        <f>bilan_communes!G353</f>
        <v>18</v>
      </c>
      <c r="J18" s="244">
        <f>bilan_communes!H353</f>
        <v>116</v>
      </c>
      <c r="K18" s="244">
        <f>bilan_communes!I353</f>
        <v>88</v>
      </c>
      <c r="L18" s="204">
        <f>bilan_communes!J353</f>
        <v>68</v>
      </c>
      <c r="M18" s="203">
        <f>bilan_communes!K353</f>
        <v>31</v>
      </c>
      <c r="N18" s="245">
        <f>K4</f>
        <v>435</v>
      </c>
      <c r="O18" s="187">
        <f>I18+J18+K18+L18+M18</f>
        <v>321</v>
      </c>
    </row>
    <row r="19" spans="1:15" x14ac:dyDescent="0.3">
      <c r="A19" s="237" t="s">
        <v>2695</v>
      </c>
      <c r="B19" s="240">
        <f>ceze!AF123+ceze!AG123</f>
        <v>15</v>
      </c>
      <c r="C19" s="240">
        <f>ceze!AH123</f>
        <v>5</v>
      </c>
      <c r="D19" s="240">
        <f>ceze!AI123</f>
        <v>12</v>
      </c>
      <c r="E19" s="240">
        <f>ceze!AJ123</f>
        <v>2</v>
      </c>
      <c r="F19" s="238">
        <f t="shared" si="5"/>
        <v>86</v>
      </c>
      <c r="G19" s="241">
        <f>B19+C19+D19+E19</f>
        <v>34</v>
      </c>
      <c r="H19" s="64">
        <f>F19+G19</f>
        <v>120</v>
      </c>
    </row>
    <row r="20" spans="1:15" x14ac:dyDescent="0.3">
      <c r="A20" s="237" t="s">
        <v>5152</v>
      </c>
      <c r="B20" s="240">
        <f>rhone!AF117+rhone!AG117</f>
        <v>24</v>
      </c>
      <c r="C20" s="240">
        <f>rhone!AH117</f>
        <v>7</v>
      </c>
      <c r="D20" s="240">
        <f>rhone!AI117</f>
        <v>7</v>
      </c>
      <c r="E20" s="240">
        <f>rhone!AJ117</f>
        <v>8</v>
      </c>
      <c r="F20" s="238">
        <f t="shared" si="5"/>
        <v>68</v>
      </c>
      <c r="G20" s="298">
        <f t="shared" si="6"/>
        <v>46</v>
      </c>
      <c r="H20" s="64">
        <f t="shared" ref="H20:H26" si="7">F20+G20</f>
        <v>114</v>
      </c>
    </row>
    <row r="21" spans="1:15" x14ac:dyDescent="0.3">
      <c r="A21" s="237" t="s">
        <v>5143</v>
      </c>
      <c r="B21" s="240">
        <v>0</v>
      </c>
      <c r="C21" s="240">
        <v>2</v>
      </c>
      <c r="D21" s="240">
        <v>1</v>
      </c>
      <c r="E21" s="240">
        <v>6</v>
      </c>
      <c r="F21" s="238">
        <f t="shared" si="5"/>
        <v>20</v>
      </c>
      <c r="G21" s="241">
        <f t="shared" ref="G21" si="8">B21+C21+D21+E21</f>
        <v>9</v>
      </c>
      <c r="H21" s="64">
        <f t="shared" si="7"/>
        <v>29</v>
      </c>
    </row>
    <row r="22" spans="1:15" x14ac:dyDescent="0.3">
      <c r="A22" s="237" t="s">
        <v>2841</v>
      </c>
      <c r="B22" s="240">
        <f>F9</f>
        <v>5.8823529411764705E-2</v>
      </c>
      <c r="C22" s="240">
        <v>0</v>
      </c>
      <c r="D22" s="240">
        <v>0</v>
      </c>
      <c r="E22" s="240">
        <v>1</v>
      </c>
      <c r="F22" s="238">
        <f t="shared" si="5"/>
        <v>15.941176470588236</v>
      </c>
      <c r="G22" s="241">
        <f t="shared" si="6"/>
        <v>1.0588235294117647</v>
      </c>
      <c r="H22" s="64">
        <f t="shared" si="7"/>
        <v>17</v>
      </c>
      <c r="I22" s="60"/>
    </row>
    <row r="23" spans="1:15" x14ac:dyDescent="0.3">
      <c r="A23" s="237" t="s">
        <v>2687</v>
      </c>
      <c r="B23" s="240">
        <f>vidourle!AG76+vidourle!AF76</f>
        <v>15</v>
      </c>
      <c r="C23" s="240">
        <f>vidourle!AH76</f>
        <v>5</v>
      </c>
      <c r="D23" s="240">
        <f>vidourle!AI76</f>
        <v>4</v>
      </c>
      <c r="E23" s="240">
        <f>vidourle!AJ76</f>
        <v>6</v>
      </c>
      <c r="F23" s="238">
        <f t="shared" si="5"/>
        <v>43</v>
      </c>
      <c r="G23" s="241">
        <f t="shared" si="6"/>
        <v>30</v>
      </c>
      <c r="H23" s="64">
        <f t="shared" si="7"/>
        <v>73</v>
      </c>
      <c r="I23" s="61"/>
    </row>
    <row r="24" spans="1:15" x14ac:dyDescent="0.3">
      <c r="A24" s="237" t="s">
        <v>5153</v>
      </c>
      <c r="B24" s="240">
        <f>vistre!AF275+vistre!AG275</f>
        <v>76</v>
      </c>
      <c r="C24" s="240">
        <f>vistre!AH275</f>
        <v>51</v>
      </c>
      <c r="D24" s="240">
        <f>vistre!AI275</f>
        <v>26</v>
      </c>
      <c r="E24" s="240">
        <f>vistre!AJ275</f>
        <v>2</v>
      </c>
      <c r="F24" s="238">
        <f t="shared" si="5"/>
        <v>117</v>
      </c>
      <c r="G24" s="298">
        <f t="shared" si="6"/>
        <v>155</v>
      </c>
      <c r="H24" s="64">
        <f t="shared" si="7"/>
        <v>272</v>
      </c>
      <c r="I24" s="61"/>
    </row>
    <row r="25" spans="1:15" x14ac:dyDescent="0.3">
      <c r="A25" s="237" t="s">
        <v>2697</v>
      </c>
      <c r="B25" s="240">
        <v>1</v>
      </c>
      <c r="C25" s="240">
        <v>0</v>
      </c>
      <c r="D25" s="240">
        <v>0</v>
      </c>
      <c r="E25" s="240">
        <v>6</v>
      </c>
      <c r="F25" s="238">
        <f t="shared" si="5"/>
        <v>17</v>
      </c>
      <c r="G25" s="241">
        <f t="shared" si="6"/>
        <v>7</v>
      </c>
      <c r="H25" s="64">
        <f t="shared" si="7"/>
        <v>24</v>
      </c>
      <c r="I25" s="61"/>
      <c r="J25" s="40">
        <f>42+27+21+10</f>
        <v>100</v>
      </c>
    </row>
    <row r="26" spans="1:15" x14ac:dyDescent="0.3">
      <c r="A26" s="237" t="s">
        <v>5147</v>
      </c>
      <c r="B26" s="240">
        <v>0</v>
      </c>
      <c r="C26" s="240">
        <v>0</v>
      </c>
      <c r="D26" s="240">
        <v>0</v>
      </c>
      <c r="E26" s="240">
        <v>2</v>
      </c>
      <c r="F26" s="238">
        <f t="shared" si="5"/>
        <v>1</v>
      </c>
      <c r="G26" s="241">
        <f t="shared" si="6"/>
        <v>2</v>
      </c>
      <c r="H26" s="64">
        <f t="shared" si="7"/>
        <v>3</v>
      </c>
    </row>
    <row r="27" spans="1:15" ht="15" thickBot="1" x14ac:dyDescent="0.35">
      <c r="A27" s="234" t="s">
        <v>3080</v>
      </c>
      <c r="B27" s="247">
        <f>etab_datagouv!AF760+etab_datagouv!AG760</f>
        <v>134</v>
      </c>
      <c r="C27" s="247">
        <f>etab_datagouv!AH760</f>
        <v>88</v>
      </c>
      <c r="D27" s="247">
        <f>etab_datagouv!AI760</f>
        <v>68</v>
      </c>
      <c r="E27" s="247">
        <f>etab_datagouv!AJ760</f>
        <v>31</v>
      </c>
      <c r="F27" s="246">
        <f t="shared" si="5"/>
        <v>435</v>
      </c>
      <c r="G27" s="248">
        <f t="shared" si="6"/>
        <v>321</v>
      </c>
      <c r="I27" s="68">
        <f>F27+G27</f>
        <v>756</v>
      </c>
    </row>
    <row r="28" spans="1:15" x14ac:dyDescent="0.3">
      <c r="A28" s="51"/>
      <c r="B28" s="62">
        <f>B27/G27</f>
        <v>0.4174454828660436</v>
      </c>
      <c r="C28" s="62">
        <f>C27/G27</f>
        <v>0.27414330218068533</v>
      </c>
      <c r="D28" s="62">
        <f>D27/G27</f>
        <v>0.21183800623052959</v>
      </c>
      <c r="E28" s="62">
        <f>E27/G27</f>
        <v>9.657320872274143E-2</v>
      </c>
      <c r="F28" s="63"/>
      <c r="G28" s="97">
        <f>G27/I27</f>
        <v>0.42460317460317459</v>
      </c>
    </row>
    <row r="54" spans="1:15" ht="86.4" x14ac:dyDescent="0.3">
      <c r="A54" s="75" t="s">
        <v>3078</v>
      </c>
      <c r="B54" s="76" t="s">
        <v>4994</v>
      </c>
      <c r="C54" s="76" t="s">
        <v>3086</v>
      </c>
      <c r="D54" s="75" t="s">
        <v>5141</v>
      </c>
      <c r="E54" s="189" t="s">
        <v>5132</v>
      </c>
      <c r="F54" s="78" t="s">
        <v>3095</v>
      </c>
      <c r="G54" s="79" t="s">
        <v>3082</v>
      </c>
      <c r="H54" s="80" t="s">
        <v>3096</v>
      </c>
      <c r="I54" s="81" t="s">
        <v>3083</v>
      </c>
      <c r="J54" s="82" t="s">
        <v>3084</v>
      </c>
    </row>
    <row r="55" spans="1:15" x14ac:dyDescent="0.3">
      <c r="A55" s="249" t="s">
        <v>3057</v>
      </c>
      <c r="B55" s="238">
        <f t="shared" ref="B55:B60" si="9">E55+F55+G55+H55+I55</f>
        <v>18392</v>
      </c>
      <c r="C55" s="238">
        <f t="shared" ref="C55:C63" si="10">C5-B55</f>
        <v>19835</v>
      </c>
      <c r="D55" s="249" t="s">
        <v>3057</v>
      </c>
      <c r="E55" s="240">
        <f>gardons!Y302</f>
        <v>155</v>
      </c>
      <c r="F55" s="238">
        <f>gardons!Z302</f>
        <v>7520</v>
      </c>
      <c r="G55" s="238">
        <f>gardons!AA302</f>
        <v>4678</v>
      </c>
      <c r="H55" s="238">
        <f>gardons!AB302</f>
        <v>5535</v>
      </c>
      <c r="I55" s="238">
        <f>gardons!AC302</f>
        <v>504</v>
      </c>
      <c r="J55" s="238">
        <f t="shared" ref="J55:J64" si="11">C55</f>
        <v>19835</v>
      </c>
      <c r="K55" s="64">
        <f>E55+F55+G55+H55+I55</f>
        <v>18392</v>
      </c>
      <c r="M55" s="71"/>
    </row>
    <row r="56" spans="1:15" x14ac:dyDescent="0.3">
      <c r="A56" s="259" t="s">
        <v>2695</v>
      </c>
      <c r="B56" s="243">
        <f t="shared" si="9"/>
        <v>5878</v>
      </c>
      <c r="C56" s="243">
        <f t="shared" si="10"/>
        <v>11289</v>
      </c>
      <c r="D56" s="249" t="s">
        <v>2695</v>
      </c>
      <c r="E56" s="242">
        <v>0</v>
      </c>
      <c r="F56" s="238">
        <f>ceze!W144</f>
        <v>3104</v>
      </c>
      <c r="G56" s="238">
        <f>ceze!X144</f>
        <v>287</v>
      </c>
      <c r="H56" s="238">
        <f>ceze!Y144</f>
        <v>2182</v>
      </c>
      <c r="I56" s="238">
        <f>ceze!Z144</f>
        <v>305</v>
      </c>
      <c r="J56" s="238">
        <f t="shared" si="11"/>
        <v>11289</v>
      </c>
      <c r="K56" s="64">
        <f t="shared" ref="K56:K64" si="12">E56+F56+G56+H56+I56</f>
        <v>5878</v>
      </c>
    </row>
    <row r="57" spans="1:15" x14ac:dyDescent="0.3">
      <c r="A57" s="237" t="s">
        <v>5152</v>
      </c>
      <c r="B57" s="238">
        <f t="shared" si="9"/>
        <v>9042</v>
      </c>
      <c r="C57" s="238">
        <f t="shared" si="10"/>
        <v>14606</v>
      </c>
      <c r="D57" s="237" t="s">
        <v>5152</v>
      </c>
      <c r="E57" s="240">
        <v>0</v>
      </c>
      <c r="F57" s="238">
        <f>rhone!AC149</f>
        <v>4066</v>
      </c>
      <c r="G57" s="297">
        <f>rhone!AD149</f>
        <v>1471</v>
      </c>
      <c r="H57" s="238">
        <f>rhone!AE149</f>
        <v>976</v>
      </c>
      <c r="I57" s="238">
        <f>rhone!AF149</f>
        <v>2529</v>
      </c>
      <c r="J57" s="238">
        <f t="shared" si="11"/>
        <v>14606</v>
      </c>
      <c r="K57" s="64">
        <f t="shared" si="12"/>
        <v>9042</v>
      </c>
    </row>
    <row r="58" spans="1:15" x14ac:dyDescent="0.3">
      <c r="A58" s="237" t="s">
        <v>5143</v>
      </c>
      <c r="B58" s="238">
        <f>E58+F58+G58+H58+I58</f>
        <v>2520</v>
      </c>
      <c r="C58" s="238">
        <f t="shared" si="10"/>
        <v>5017</v>
      </c>
      <c r="D58" s="237" t="s">
        <v>5143</v>
      </c>
      <c r="E58" s="240">
        <v>0</v>
      </c>
      <c r="F58" s="238">
        <v>0</v>
      </c>
      <c r="G58" s="238">
        <f>etab_datagouv!AB143+etab_datagouv!AB457</f>
        <v>198</v>
      </c>
      <c r="H58" s="238">
        <f>etab_datagouv!AB45</f>
        <v>38</v>
      </c>
      <c r="I58" s="238">
        <f>etab_datagouv!AB126+etab_datagouv!AB152+etab_datagouv!AB171+etab_datagouv!AB333+etab_datagouv!AB434+etab_datagouv!AB708</f>
        <v>2284</v>
      </c>
      <c r="J58" s="238">
        <f t="shared" si="11"/>
        <v>5017</v>
      </c>
      <c r="K58" s="64">
        <f t="shared" si="12"/>
        <v>2520</v>
      </c>
    </row>
    <row r="59" spans="1:15" x14ac:dyDescent="0.3">
      <c r="A59" s="249" t="s">
        <v>2841</v>
      </c>
      <c r="B59" s="238">
        <f t="shared" si="9"/>
        <v>202</v>
      </c>
      <c r="C59" s="238">
        <f t="shared" si="10"/>
        <v>2257</v>
      </c>
      <c r="D59" s="249" t="s">
        <v>2841</v>
      </c>
      <c r="E59" s="242">
        <v>0</v>
      </c>
      <c r="F59" s="238">
        <v>0</v>
      </c>
      <c r="G59" s="238">
        <v>0</v>
      </c>
      <c r="H59" s="238">
        <v>0</v>
      </c>
      <c r="I59" s="238">
        <f>etab_datagouv!AB244</f>
        <v>202</v>
      </c>
      <c r="J59" s="238">
        <f t="shared" si="11"/>
        <v>2257</v>
      </c>
      <c r="K59" s="64">
        <f t="shared" si="12"/>
        <v>202</v>
      </c>
      <c r="L59" s="71"/>
    </row>
    <row r="60" spans="1:15" x14ac:dyDescent="0.3">
      <c r="A60" s="249" t="s">
        <v>2687</v>
      </c>
      <c r="B60" s="238">
        <f t="shared" si="9"/>
        <v>7406</v>
      </c>
      <c r="C60" s="238">
        <f t="shared" si="10"/>
        <v>5458</v>
      </c>
      <c r="D60" s="249" t="s">
        <v>2687</v>
      </c>
      <c r="E60" s="242">
        <v>0</v>
      </c>
      <c r="F60" s="238">
        <f>vidourle!X97</f>
        <v>4703</v>
      </c>
      <c r="G60" s="238">
        <f>vidourle!Y97</f>
        <v>638</v>
      </c>
      <c r="H60" s="238">
        <f>vidourle!Z97</f>
        <v>700</v>
      </c>
      <c r="I60" s="238">
        <f>vidourle!AA97</f>
        <v>1365</v>
      </c>
      <c r="J60" s="238">
        <f t="shared" si="11"/>
        <v>5458</v>
      </c>
      <c r="K60" s="64">
        <f t="shared" si="12"/>
        <v>7406</v>
      </c>
    </row>
    <row r="61" spans="1:15" x14ac:dyDescent="0.3">
      <c r="A61" s="237" t="s">
        <v>5153</v>
      </c>
      <c r="B61" s="238">
        <f>E61+F61+G61+H61+I61</f>
        <v>40125</v>
      </c>
      <c r="C61" s="238">
        <f t="shared" si="10"/>
        <v>23181</v>
      </c>
      <c r="D61" s="237" t="s">
        <v>5153</v>
      </c>
      <c r="E61" s="240">
        <f>vistre!X340</f>
        <v>6022</v>
      </c>
      <c r="F61" s="238">
        <f>vistre!Y340</f>
        <v>16762</v>
      </c>
      <c r="G61" s="297">
        <f>vistre!Z340</f>
        <v>13021</v>
      </c>
      <c r="H61" s="238">
        <f>vistre!AA340</f>
        <v>4075</v>
      </c>
      <c r="I61" s="238">
        <f>vistre!AB340</f>
        <v>245</v>
      </c>
      <c r="J61" s="238">
        <f t="shared" si="11"/>
        <v>23181</v>
      </c>
      <c r="K61" s="64">
        <f t="shared" si="12"/>
        <v>40125</v>
      </c>
      <c r="L61" s="1"/>
      <c r="M61" s="71"/>
      <c r="N61" s="71"/>
      <c r="O61" s="71"/>
    </row>
    <row r="62" spans="1:15" x14ac:dyDescent="0.3">
      <c r="A62" s="249" t="s">
        <v>2697</v>
      </c>
      <c r="B62" s="238">
        <f t="shared" ref="B62:B64" si="13">E62+F62+G62+H62+I62</f>
        <v>517</v>
      </c>
      <c r="C62" s="238">
        <f t="shared" si="10"/>
        <v>1430</v>
      </c>
      <c r="D62" s="249" t="s">
        <v>2697</v>
      </c>
      <c r="E62" s="242">
        <v>0</v>
      </c>
      <c r="F62" s="238">
        <f>etab_datagouv!AB17</f>
        <v>52</v>
      </c>
      <c r="G62" s="238">
        <v>0</v>
      </c>
      <c r="H62" s="238">
        <v>0</v>
      </c>
      <c r="I62" s="238">
        <f>etab_datagouv!AB192+etab_datagouv!AB243+etab_datagouv!AB363+etab_datagouv!AB410+etab_datagouv!AB520+etab_datagouv!AB655</f>
        <v>465</v>
      </c>
      <c r="J62" s="238">
        <f t="shared" si="11"/>
        <v>1430</v>
      </c>
      <c r="K62" s="64">
        <f t="shared" si="12"/>
        <v>517</v>
      </c>
    </row>
    <row r="63" spans="1:15" x14ac:dyDescent="0.3">
      <c r="A63" s="237" t="s">
        <v>5147</v>
      </c>
      <c r="B63" s="238">
        <f t="shared" si="13"/>
        <v>41</v>
      </c>
      <c r="C63" s="243">
        <f t="shared" si="10"/>
        <v>12</v>
      </c>
      <c r="D63" s="237" t="s">
        <v>5147</v>
      </c>
      <c r="E63" s="242">
        <v>0</v>
      </c>
      <c r="F63" s="243">
        <v>0</v>
      </c>
      <c r="G63" s="243">
        <v>0</v>
      </c>
      <c r="H63" s="243">
        <v>0</v>
      </c>
      <c r="I63" s="243">
        <f>etab_datagouv!AB381+etab_datagouv!AB634</f>
        <v>41</v>
      </c>
      <c r="J63" s="243">
        <f t="shared" si="11"/>
        <v>12</v>
      </c>
      <c r="K63" s="64">
        <f t="shared" si="12"/>
        <v>41</v>
      </c>
    </row>
    <row r="64" spans="1:15" x14ac:dyDescent="0.3">
      <c r="A64" s="256" t="s">
        <v>3080</v>
      </c>
      <c r="B64" s="257">
        <f t="shared" si="13"/>
        <v>71702</v>
      </c>
      <c r="C64" s="257">
        <f>N4</f>
        <v>65989</v>
      </c>
      <c r="D64" s="256" t="s">
        <v>3080</v>
      </c>
      <c r="E64" s="258">
        <f>A68</f>
        <v>6177</v>
      </c>
      <c r="F64" s="257">
        <f>B68</f>
        <v>30917</v>
      </c>
      <c r="G64" s="257">
        <f>C68</f>
        <v>18574</v>
      </c>
      <c r="H64" s="257">
        <f>D68</f>
        <v>10868</v>
      </c>
      <c r="I64" s="257">
        <f>E68</f>
        <v>5166</v>
      </c>
      <c r="J64" s="257">
        <f t="shared" si="11"/>
        <v>65989</v>
      </c>
      <c r="K64" s="64">
        <f t="shared" si="12"/>
        <v>71702</v>
      </c>
    </row>
    <row r="67" spans="1:10" ht="28.8" x14ac:dyDescent="0.3">
      <c r="A67" s="168" t="s">
        <v>3094</v>
      </c>
      <c r="B67" s="77" t="s">
        <v>3095</v>
      </c>
      <c r="C67" s="79" t="s">
        <v>3082</v>
      </c>
      <c r="D67" s="80" t="s">
        <v>3096</v>
      </c>
      <c r="E67" s="81" t="s">
        <v>3083</v>
      </c>
      <c r="F67" s="82" t="s">
        <v>3084</v>
      </c>
      <c r="G67" s="181"/>
    </row>
    <row r="68" spans="1:10" x14ac:dyDescent="0.3">
      <c r="A68" s="255">
        <f>ZI!Z443</f>
        <v>6177</v>
      </c>
      <c r="B68" s="238">
        <f>ZI!AA443</f>
        <v>30917</v>
      </c>
      <c r="C68" s="238">
        <f>ZI!AB443</f>
        <v>18574</v>
      </c>
      <c r="D68" s="238">
        <f>ZI!AC443</f>
        <v>10868</v>
      </c>
      <c r="E68" s="238">
        <f>ZI!AD443</f>
        <v>5166</v>
      </c>
      <c r="F68" s="238">
        <f>C64</f>
        <v>65989</v>
      </c>
      <c r="G68" s="182"/>
      <c r="H68" s="64">
        <f>A68+B68+C68+D68+E68</f>
        <v>71702</v>
      </c>
      <c r="I68" s="64">
        <f>A68+B68+C68</f>
        <v>55668</v>
      </c>
      <c r="J68" s="61">
        <f>I68/B64</f>
        <v>0.77638001729379935</v>
      </c>
    </row>
    <row r="69" spans="1:10" x14ac:dyDescent="0.3">
      <c r="I69" s="64">
        <f>A68+B68+C68+D68+E68+F68</f>
        <v>137691</v>
      </c>
    </row>
    <row r="96" ht="15" thickBot="1" x14ac:dyDescent="0.35"/>
    <row r="97" spans="1:14" ht="39.6" x14ac:dyDescent="0.3">
      <c r="A97" s="65" t="s">
        <v>3087</v>
      </c>
      <c r="B97" s="189" t="s">
        <v>5132</v>
      </c>
      <c r="C97" s="54" t="s">
        <v>5133</v>
      </c>
      <c r="D97" s="55" t="s">
        <v>3082</v>
      </c>
      <c r="E97" s="56" t="s">
        <v>3096</v>
      </c>
      <c r="F97" s="57" t="s">
        <v>3083</v>
      </c>
      <c r="G97" s="58" t="s">
        <v>3084</v>
      </c>
      <c r="H97" s="66" t="s">
        <v>3085</v>
      </c>
      <c r="I97" s="67" t="s">
        <v>3088</v>
      </c>
      <c r="L97" s="40"/>
    </row>
    <row r="98" spans="1:14" x14ac:dyDescent="0.3">
      <c r="A98" s="249" t="s">
        <v>3089</v>
      </c>
      <c r="B98" s="242">
        <v>2</v>
      </c>
      <c r="C98" s="240">
        <v>28</v>
      </c>
      <c r="D98" s="240">
        <v>27</v>
      </c>
      <c r="E98" s="240">
        <v>20</v>
      </c>
      <c r="F98" s="240">
        <v>10</v>
      </c>
      <c r="G98" s="238">
        <f t="shared" ref="G98:G102" si="14">I98-H98</f>
        <v>95</v>
      </c>
      <c r="H98" s="240">
        <f>B98+C98+D98+E98+F98</f>
        <v>87</v>
      </c>
      <c r="I98" s="240">
        <f>etab_datagouv!X762</f>
        <v>182</v>
      </c>
      <c r="J98" s="276">
        <f>H98/I98</f>
        <v>0.47802197802197804</v>
      </c>
      <c r="K98" s="277">
        <f>ZI!X326</f>
        <v>87</v>
      </c>
      <c r="L98" s="277">
        <f>B98+C98+D98</f>
        <v>57</v>
      </c>
      <c r="M98" s="69">
        <f>L98/H98</f>
        <v>0.65517241379310343</v>
      </c>
      <c r="N98" s="69">
        <f t="shared" ref="N98:N102" si="15">L98/I98</f>
        <v>0.31318681318681318</v>
      </c>
    </row>
    <row r="99" spans="1:14" x14ac:dyDescent="0.3">
      <c r="A99" s="249" t="s">
        <v>3090</v>
      </c>
      <c r="B99" s="242">
        <v>8</v>
      </c>
      <c r="C99" s="240">
        <v>51</v>
      </c>
      <c r="D99" s="299">
        <v>41</v>
      </c>
      <c r="E99" s="240">
        <f>38+0</f>
        <v>38</v>
      </c>
      <c r="F99" s="240">
        <v>16</v>
      </c>
      <c r="G99" s="238">
        <f t="shared" si="14"/>
        <v>260</v>
      </c>
      <c r="H99" s="240">
        <f t="shared" ref="H99:H101" si="16">B99+C99+D99+E99+F99</f>
        <v>154</v>
      </c>
      <c r="I99" s="240">
        <f>etab_datagouv!Y760</f>
        <v>414</v>
      </c>
      <c r="J99" s="276">
        <f t="shared" ref="J99:J102" si="17">H99/I99</f>
        <v>0.3719806763285024</v>
      </c>
      <c r="K99" s="277">
        <f>ZI!Y324</f>
        <v>154</v>
      </c>
      <c r="L99" s="277">
        <f t="shared" ref="L99:L101" si="18">B99+C99+D99</f>
        <v>100</v>
      </c>
      <c r="M99" s="69">
        <f t="shared" ref="M99:M102" si="19">L99/H99</f>
        <v>0.64935064935064934</v>
      </c>
      <c r="N99" s="69">
        <f t="shared" si="15"/>
        <v>0.24154589371980675</v>
      </c>
    </row>
    <row r="100" spans="1:14" x14ac:dyDescent="0.3">
      <c r="A100" s="259" t="s">
        <v>3091</v>
      </c>
      <c r="B100" s="242">
        <v>0</v>
      </c>
      <c r="C100" s="266">
        <v>26</v>
      </c>
      <c r="D100" s="240">
        <v>11</v>
      </c>
      <c r="E100" s="240">
        <f>6+0</f>
        <v>6</v>
      </c>
      <c r="F100" s="240">
        <v>5</v>
      </c>
      <c r="G100" s="238">
        <f t="shared" si="14"/>
        <v>55</v>
      </c>
      <c r="H100" s="240">
        <f>B100+C100+D100+E100+F100</f>
        <v>48</v>
      </c>
      <c r="I100" s="240">
        <f>etab_datagouv!Z760</f>
        <v>103</v>
      </c>
      <c r="J100" s="276">
        <f t="shared" si="17"/>
        <v>0.46601941747572817</v>
      </c>
      <c r="K100" s="277">
        <f>ZI!Z324</f>
        <v>48</v>
      </c>
      <c r="L100" s="277">
        <f t="shared" si="18"/>
        <v>37</v>
      </c>
      <c r="M100" s="69">
        <f t="shared" si="19"/>
        <v>0.77083333333333337</v>
      </c>
      <c r="N100" s="69">
        <f t="shared" si="15"/>
        <v>0.35922330097087379</v>
      </c>
    </row>
    <row r="101" spans="1:14" x14ac:dyDescent="0.3">
      <c r="A101" s="249" t="s">
        <v>4995</v>
      </c>
      <c r="B101" s="242">
        <v>8</v>
      </c>
      <c r="C101" s="240">
        <v>11</v>
      </c>
      <c r="D101" s="240">
        <v>9</v>
      </c>
      <c r="E101" s="240">
        <v>4</v>
      </c>
      <c r="F101" s="240">
        <v>0</v>
      </c>
      <c r="G101" s="238">
        <f t="shared" si="14"/>
        <v>25</v>
      </c>
      <c r="H101" s="240">
        <f t="shared" si="16"/>
        <v>32</v>
      </c>
      <c r="I101" s="240">
        <f>etab_datagouv!AA760</f>
        <v>57</v>
      </c>
      <c r="J101" s="276">
        <f t="shared" si="17"/>
        <v>0.56140350877192979</v>
      </c>
      <c r="K101" s="277">
        <f>ZI!AA324</f>
        <v>32</v>
      </c>
      <c r="L101" s="277">
        <f t="shared" si="18"/>
        <v>28</v>
      </c>
      <c r="M101" s="69">
        <f t="shared" si="19"/>
        <v>0.875</v>
      </c>
      <c r="N101" s="69">
        <f t="shared" si="15"/>
        <v>0.49122807017543857</v>
      </c>
    </row>
    <row r="102" spans="1:14" x14ac:dyDescent="0.3">
      <c r="A102" s="265" t="s">
        <v>3092</v>
      </c>
      <c r="B102" s="264">
        <f>I18</f>
        <v>18</v>
      </c>
      <c r="C102" s="267">
        <f>J18</f>
        <v>116</v>
      </c>
      <c r="D102" s="267">
        <f>C27</f>
        <v>88</v>
      </c>
      <c r="E102" s="267">
        <f>D27</f>
        <v>68</v>
      </c>
      <c r="F102" s="267">
        <f>E27</f>
        <v>31</v>
      </c>
      <c r="G102" s="275">
        <f t="shared" si="14"/>
        <v>435</v>
      </c>
      <c r="H102" s="268">
        <f>B102+C102+D102+E102+F102</f>
        <v>321</v>
      </c>
      <c r="I102" s="268">
        <f>I98+I99+I100+I101</f>
        <v>756</v>
      </c>
      <c r="J102" s="276">
        <f t="shared" si="17"/>
        <v>0.42460317460317459</v>
      </c>
      <c r="K102" s="277">
        <f>K98+K99+K100+K101</f>
        <v>321</v>
      </c>
      <c r="L102" s="277">
        <f>B102+C102+D102</f>
        <v>222</v>
      </c>
      <c r="M102" s="69">
        <f t="shared" si="19"/>
        <v>0.69158878504672894</v>
      </c>
      <c r="N102" s="69">
        <f t="shared" si="15"/>
        <v>0.29365079365079366</v>
      </c>
    </row>
    <row r="103" spans="1:14" x14ac:dyDescent="0.3">
      <c r="B103" s="70">
        <f>B98+B99+B100+B101</f>
        <v>18</v>
      </c>
      <c r="C103" s="70">
        <f t="shared" ref="C103:G103" si="20">C98+C99+C100+C101</f>
        <v>116</v>
      </c>
      <c r="D103" s="70">
        <f t="shared" si="20"/>
        <v>88</v>
      </c>
      <c r="E103" s="70">
        <f t="shared" si="20"/>
        <v>68</v>
      </c>
      <c r="F103" s="70">
        <f t="shared" si="20"/>
        <v>31</v>
      </c>
      <c r="G103" s="70">
        <f t="shared" si="20"/>
        <v>435</v>
      </c>
      <c r="H103" s="70">
        <f>H98+H99+H100+H101</f>
        <v>321</v>
      </c>
      <c r="I103" s="70">
        <f>I98+I99+I100+I101</f>
        <v>756</v>
      </c>
      <c r="J103" s="277">
        <f>K98+K99+K100+K101</f>
        <v>321</v>
      </c>
      <c r="K103" s="277">
        <f>K98+K99+K100+K101</f>
        <v>321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A9D9-F45B-45C8-B622-7E30125B9AD2}">
  <dimension ref="A1:AL367"/>
  <sheetViews>
    <sheetView workbookViewId="0">
      <selection activeCell="J24" sqref="J24"/>
    </sheetView>
  </sheetViews>
  <sheetFormatPr baseColWidth="10" defaultRowHeight="14.4" x14ac:dyDescent="0.3"/>
  <cols>
    <col min="3" max="3" width="30.5546875" customWidth="1"/>
    <col min="10" max="10" width="31.6640625" customWidth="1"/>
    <col min="12" max="12" width="17.44140625" customWidth="1"/>
    <col min="29" max="29" width="23.88671875" customWidth="1"/>
    <col min="30" max="30" width="21" customWidth="1"/>
    <col min="32" max="32" width="11.44140625" customWidth="1"/>
  </cols>
  <sheetData>
    <row r="1" spans="1:38" x14ac:dyDescent="0.3">
      <c r="A1" s="169" t="s">
        <v>3164</v>
      </c>
      <c r="B1" s="169" t="s">
        <v>3165</v>
      </c>
      <c r="C1" s="169" t="s">
        <v>3166</v>
      </c>
      <c r="D1" s="169" t="s">
        <v>3167</v>
      </c>
      <c r="E1" s="169" t="s">
        <v>3168</v>
      </c>
      <c r="F1" s="169" t="s">
        <v>3169</v>
      </c>
      <c r="G1" s="169" t="s">
        <v>3170</v>
      </c>
      <c r="H1" s="169" t="s">
        <v>3171</v>
      </c>
      <c r="I1" s="172" t="s">
        <v>3172</v>
      </c>
      <c r="J1" s="169" t="s">
        <v>3173</v>
      </c>
      <c r="K1" s="169" t="s">
        <v>3177</v>
      </c>
      <c r="L1" s="169" t="s">
        <v>3174</v>
      </c>
      <c r="M1" s="169" t="s">
        <v>4336</v>
      </c>
      <c r="N1" s="169" t="s">
        <v>4337</v>
      </c>
      <c r="O1" s="169" t="s">
        <v>3175</v>
      </c>
      <c r="P1" s="169" t="s">
        <v>3176</v>
      </c>
      <c r="Q1" s="169" t="s">
        <v>3178</v>
      </c>
      <c r="R1" s="169" t="s">
        <v>3179</v>
      </c>
      <c r="S1" s="170" t="s">
        <v>3180</v>
      </c>
      <c r="T1" s="169" t="s">
        <v>3181</v>
      </c>
      <c r="U1" s="169" t="s">
        <v>3182</v>
      </c>
      <c r="V1" s="169" t="s">
        <v>3183</v>
      </c>
      <c r="W1" s="169" t="s">
        <v>3184</v>
      </c>
      <c r="X1" s="169" t="s">
        <v>3055</v>
      </c>
      <c r="Y1" s="169" t="s">
        <v>4338</v>
      </c>
      <c r="Z1" s="169" t="s">
        <v>4339</v>
      </c>
      <c r="AA1" s="169" t="s">
        <v>4985</v>
      </c>
      <c r="AB1" s="149" t="s">
        <v>4967</v>
      </c>
      <c r="AC1" s="171" t="s">
        <v>2680</v>
      </c>
      <c r="AD1" s="171" t="s">
        <v>5141</v>
      </c>
      <c r="AE1" s="169" t="s">
        <v>3056</v>
      </c>
      <c r="AF1" s="169" t="s">
        <v>5020</v>
      </c>
      <c r="AG1" s="169" t="s">
        <v>2666</v>
      </c>
      <c r="AH1" s="169" t="s">
        <v>3063</v>
      </c>
      <c r="AI1" s="169" t="s">
        <v>3064</v>
      </c>
      <c r="AJ1" s="169" t="s">
        <v>5019</v>
      </c>
      <c r="AK1" s="169" t="s">
        <v>5159</v>
      </c>
      <c r="AL1" s="169" t="s">
        <v>4445</v>
      </c>
    </row>
    <row r="2" spans="1:38" x14ac:dyDescent="0.3">
      <c r="A2" s="226">
        <v>1833</v>
      </c>
      <c r="B2" s="207" t="s">
        <v>2661</v>
      </c>
      <c r="C2" s="207" t="s">
        <v>3185</v>
      </c>
      <c r="D2" s="207" t="s">
        <v>3186</v>
      </c>
      <c r="E2" s="207"/>
      <c r="F2" s="207" t="s">
        <v>3187</v>
      </c>
      <c r="G2" s="207" t="s">
        <v>3207</v>
      </c>
      <c r="H2" s="207"/>
      <c r="I2" s="208" t="s">
        <v>156</v>
      </c>
      <c r="J2" s="207" t="s">
        <v>154</v>
      </c>
      <c r="K2" s="207" t="s">
        <v>157</v>
      </c>
      <c r="L2" s="207" t="s">
        <v>3208</v>
      </c>
      <c r="M2" s="207" t="s">
        <v>3190</v>
      </c>
      <c r="N2" s="207" t="s">
        <v>3205</v>
      </c>
      <c r="O2" s="207" t="s">
        <v>3191</v>
      </c>
      <c r="P2" s="207" t="s">
        <v>3192</v>
      </c>
      <c r="Q2" s="207" t="s">
        <v>3193</v>
      </c>
      <c r="R2" s="207" t="s">
        <v>3194</v>
      </c>
      <c r="S2" s="209">
        <v>42979</v>
      </c>
      <c r="T2" s="207">
        <v>2</v>
      </c>
      <c r="U2" s="207" t="s">
        <v>19</v>
      </c>
      <c r="V2" s="207" t="s">
        <v>5080</v>
      </c>
      <c r="W2" s="207" t="s">
        <v>5081</v>
      </c>
      <c r="X2" s="207">
        <v>1</v>
      </c>
      <c r="Y2" s="207"/>
      <c r="Z2" s="207"/>
      <c r="AA2" s="207"/>
      <c r="AB2" s="207">
        <v>62</v>
      </c>
      <c r="AC2" s="210" t="s">
        <v>3057</v>
      </c>
      <c r="AD2" s="210" t="s">
        <v>3057</v>
      </c>
      <c r="AE2" s="210">
        <v>1</v>
      </c>
      <c r="AF2" s="210"/>
      <c r="AG2" s="210"/>
      <c r="AH2" s="210"/>
      <c r="AI2" s="210">
        <v>1</v>
      </c>
      <c r="AJ2" s="210"/>
      <c r="AK2" s="210"/>
      <c r="AL2" s="210"/>
    </row>
    <row r="3" spans="1:38" x14ac:dyDescent="0.3">
      <c r="A3" s="226">
        <v>1563</v>
      </c>
      <c r="B3" s="198" t="s">
        <v>2312</v>
      </c>
      <c r="C3" s="198" t="s">
        <v>3200</v>
      </c>
      <c r="D3" s="198" t="s">
        <v>478</v>
      </c>
      <c r="E3" s="198"/>
      <c r="F3" s="198" t="s">
        <v>3187</v>
      </c>
      <c r="G3" s="198" t="s">
        <v>3215</v>
      </c>
      <c r="H3" s="198"/>
      <c r="I3" s="199" t="s">
        <v>8</v>
      </c>
      <c r="J3" s="198" t="s">
        <v>2313</v>
      </c>
      <c r="K3" s="198" t="s">
        <v>2314</v>
      </c>
      <c r="L3" s="198" t="s">
        <v>3216</v>
      </c>
      <c r="M3" s="198" t="s">
        <v>3217</v>
      </c>
      <c r="N3" s="198" t="s">
        <v>3212</v>
      </c>
      <c r="O3" s="198" t="s">
        <v>3201</v>
      </c>
      <c r="P3" s="198" t="s">
        <v>3192</v>
      </c>
      <c r="Q3" s="198" t="s">
        <v>3193</v>
      </c>
      <c r="R3" s="198" t="s">
        <v>3194</v>
      </c>
      <c r="S3" s="200">
        <v>24754</v>
      </c>
      <c r="T3" s="198">
        <v>2</v>
      </c>
      <c r="U3" s="198" t="s">
        <v>5</v>
      </c>
      <c r="V3" s="198" t="s">
        <v>3218</v>
      </c>
      <c r="W3" s="198" t="s">
        <v>2315</v>
      </c>
      <c r="X3" s="198">
        <v>1</v>
      </c>
      <c r="Y3" s="198">
        <v>1</v>
      </c>
      <c r="Z3" s="198"/>
      <c r="AA3" s="198"/>
      <c r="AB3" s="198">
        <v>109</v>
      </c>
      <c r="AC3" s="201" t="s">
        <v>3057</v>
      </c>
      <c r="AD3" s="201" t="s">
        <v>3057</v>
      </c>
      <c r="AE3" s="201">
        <v>0</v>
      </c>
      <c r="AF3" s="201"/>
      <c r="AG3" s="201"/>
      <c r="AH3" s="201"/>
      <c r="AI3" s="201"/>
      <c r="AJ3" s="201"/>
      <c r="AK3" s="201"/>
      <c r="AL3" s="201"/>
    </row>
    <row r="4" spans="1:38" x14ac:dyDescent="0.3">
      <c r="A4" s="226">
        <v>1568</v>
      </c>
      <c r="B4" s="198" t="s">
        <v>100</v>
      </c>
      <c r="C4" s="198" t="s">
        <v>3225</v>
      </c>
      <c r="D4" s="198" t="s">
        <v>478</v>
      </c>
      <c r="E4" s="198" t="s">
        <v>3226</v>
      </c>
      <c r="F4" s="198" t="s">
        <v>3187</v>
      </c>
      <c r="G4" s="198" t="s">
        <v>4908</v>
      </c>
      <c r="H4" s="198"/>
      <c r="I4" s="199" t="s">
        <v>22</v>
      </c>
      <c r="J4" s="198" t="s">
        <v>101</v>
      </c>
      <c r="K4" s="198" t="s">
        <v>103</v>
      </c>
      <c r="L4" s="198" t="s">
        <v>3227</v>
      </c>
      <c r="M4" s="198" t="s">
        <v>3190</v>
      </c>
      <c r="N4" s="198" t="s">
        <v>3205</v>
      </c>
      <c r="O4" s="198" t="s">
        <v>3201</v>
      </c>
      <c r="P4" s="198" t="s">
        <v>3192</v>
      </c>
      <c r="Q4" s="198" t="s">
        <v>3193</v>
      </c>
      <c r="R4" s="198" t="s">
        <v>3194</v>
      </c>
      <c r="S4" s="200">
        <v>24756</v>
      </c>
      <c r="T4" s="198">
        <v>2</v>
      </c>
      <c r="U4" s="198" t="s">
        <v>5</v>
      </c>
      <c r="V4" s="198" t="s">
        <v>102</v>
      </c>
      <c r="W4" s="198" t="s">
        <v>104</v>
      </c>
      <c r="X4" s="198"/>
      <c r="Y4" s="198">
        <v>1</v>
      </c>
      <c r="Z4" s="198"/>
      <c r="AA4" s="198"/>
      <c r="AB4" s="198">
        <v>59</v>
      </c>
      <c r="AC4" s="201" t="s">
        <v>3057</v>
      </c>
      <c r="AD4" s="201" t="s">
        <v>3057</v>
      </c>
      <c r="AE4" s="201">
        <v>0</v>
      </c>
      <c r="AF4" s="201"/>
      <c r="AG4" s="201"/>
      <c r="AH4" s="201"/>
      <c r="AI4" s="201"/>
      <c r="AJ4" s="201"/>
      <c r="AK4" s="201"/>
      <c r="AL4" s="201"/>
    </row>
    <row r="5" spans="1:38" x14ac:dyDescent="0.3">
      <c r="A5" s="226">
        <v>1523</v>
      </c>
      <c r="B5" s="198" t="s">
        <v>2220</v>
      </c>
      <c r="C5" s="198" t="s">
        <v>5060</v>
      </c>
      <c r="D5" s="198" t="s">
        <v>478</v>
      </c>
      <c r="E5" s="198" t="s">
        <v>3228</v>
      </c>
      <c r="F5" s="198" t="s">
        <v>3187</v>
      </c>
      <c r="G5" s="198" t="s">
        <v>3229</v>
      </c>
      <c r="H5" s="198"/>
      <c r="I5" s="199" t="s">
        <v>8</v>
      </c>
      <c r="J5" s="198" t="s">
        <v>2221</v>
      </c>
      <c r="K5" s="198" t="s">
        <v>2223</v>
      </c>
      <c r="L5" s="198" t="s">
        <v>3230</v>
      </c>
      <c r="M5" s="198" t="s">
        <v>3231</v>
      </c>
      <c r="N5" s="198" t="s">
        <v>3205</v>
      </c>
      <c r="O5" s="198" t="s">
        <v>3201</v>
      </c>
      <c r="P5" s="198" t="s">
        <v>3192</v>
      </c>
      <c r="Q5" s="198" t="s">
        <v>3193</v>
      </c>
      <c r="R5" s="198" t="s">
        <v>3194</v>
      </c>
      <c r="S5" s="200">
        <v>25723</v>
      </c>
      <c r="T5" s="198">
        <v>2</v>
      </c>
      <c r="U5" s="198" t="s">
        <v>5</v>
      </c>
      <c r="V5" s="198" t="s">
        <v>2222</v>
      </c>
      <c r="W5" s="198" t="s">
        <v>2224</v>
      </c>
      <c r="X5" s="198">
        <v>1</v>
      </c>
      <c r="Y5" s="198">
        <v>1</v>
      </c>
      <c r="Z5" s="198"/>
      <c r="AA5" s="198"/>
      <c r="AB5" s="198">
        <v>59</v>
      </c>
      <c r="AC5" s="201" t="s">
        <v>3057</v>
      </c>
      <c r="AD5" s="201" t="s">
        <v>3057</v>
      </c>
      <c r="AE5" s="201">
        <v>0</v>
      </c>
      <c r="AF5" s="201"/>
      <c r="AG5" s="201"/>
      <c r="AH5" s="201"/>
      <c r="AI5" s="201"/>
      <c r="AJ5" s="201"/>
      <c r="AK5" s="201"/>
      <c r="AL5" s="201"/>
    </row>
    <row r="6" spans="1:38" x14ac:dyDescent="0.3">
      <c r="A6" s="226">
        <v>1524</v>
      </c>
      <c r="B6" s="207" t="s">
        <v>153</v>
      </c>
      <c r="C6" s="207" t="s">
        <v>4818</v>
      </c>
      <c r="D6" s="207" t="s">
        <v>3061</v>
      </c>
      <c r="E6" s="207"/>
      <c r="F6" s="207" t="s">
        <v>3187</v>
      </c>
      <c r="G6" s="207" t="s">
        <v>3232</v>
      </c>
      <c r="H6" s="207"/>
      <c r="I6" s="208" t="s">
        <v>156</v>
      </c>
      <c r="J6" s="207" t="s">
        <v>154</v>
      </c>
      <c r="K6" s="207" t="s">
        <v>157</v>
      </c>
      <c r="L6" s="207" t="s">
        <v>3208</v>
      </c>
      <c r="M6" s="207" t="s">
        <v>3190</v>
      </c>
      <c r="N6" s="207" t="s">
        <v>3205</v>
      </c>
      <c r="O6" s="207" t="s">
        <v>3201</v>
      </c>
      <c r="P6" s="207" t="s">
        <v>3192</v>
      </c>
      <c r="Q6" s="207" t="s">
        <v>3193</v>
      </c>
      <c r="R6" s="207" t="s">
        <v>3194</v>
      </c>
      <c r="S6" s="209">
        <v>25724</v>
      </c>
      <c r="T6" s="207">
        <v>2</v>
      </c>
      <c r="U6" s="207" t="s">
        <v>5</v>
      </c>
      <c r="V6" s="207" t="s">
        <v>155</v>
      </c>
      <c r="W6" s="207" t="s">
        <v>158</v>
      </c>
      <c r="X6" s="207"/>
      <c r="Y6" s="207">
        <v>1</v>
      </c>
      <c r="Z6" s="207"/>
      <c r="AA6" s="207"/>
      <c r="AB6" s="207">
        <v>123</v>
      </c>
      <c r="AC6" s="210" t="s">
        <v>3057</v>
      </c>
      <c r="AD6" s="210" t="s">
        <v>3057</v>
      </c>
      <c r="AE6" s="210">
        <v>1</v>
      </c>
      <c r="AF6" s="210"/>
      <c r="AG6" s="210"/>
      <c r="AH6" s="210"/>
      <c r="AI6" s="210">
        <v>1</v>
      </c>
      <c r="AJ6" s="210"/>
      <c r="AK6" s="210"/>
      <c r="AL6" s="210"/>
    </row>
    <row r="7" spans="1:38" x14ac:dyDescent="0.3">
      <c r="A7" s="226">
        <v>1526</v>
      </c>
      <c r="B7" s="185" t="s">
        <v>228</v>
      </c>
      <c r="C7" s="185" t="s">
        <v>3236</v>
      </c>
      <c r="D7" s="185" t="s">
        <v>3186</v>
      </c>
      <c r="E7" s="185" t="s">
        <v>3237</v>
      </c>
      <c r="F7" s="185" t="s">
        <v>3187</v>
      </c>
      <c r="G7" s="185" t="s">
        <v>3238</v>
      </c>
      <c r="H7" s="185"/>
      <c r="I7" s="195" t="s">
        <v>224</v>
      </c>
      <c r="J7" s="185" t="s">
        <v>225</v>
      </c>
      <c r="K7" s="185" t="s">
        <v>226</v>
      </c>
      <c r="L7" s="185" t="s">
        <v>3239</v>
      </c>
      <c r="M7" s="185" t="s">
        <v>3217</v>
      </c>
      <c r="N7" s="185" t="s">
        <v>4332</v>
      </c>
      <c r="O7" s="185" t="s">
        <v>3191</v>
      </c>
      <c r="P7" s="185" t="s">
        <v>3192</v>
      </c>
      <c r="Q7" s="185" t="s">
        <v>3193</v>
      </c>
      <c r="R7" s="185" t="s">
        <v>3194</v>
      </c>
      <c r="S7" s="196">
        <v>26102</v>
      </c>
      <c r="T7" s="185">
        <v>2</v>
      </c>
      <c r="U7" s="185" t="s">
        <v>19</v>
      </c>
      <c r="V7" s="185" t="s">
        <v>229</v>
      </c>
      <c r="W7" s="185" t="s">
        <v>230</v>
      </c>
      <c r="X7" s="185">
        <v>1</v>
      </c>
      <c r="Y7" s="185"/>
      <c r="Z7" s="185"/>
      <c r="AA7" s="185"/>
      <c r="AB7" s="185">
        <v>127</v>
      </c>
      <c r="AC7" s="197" t="s">
        <v>3072</v>
      </c>
      <c r="AD7" s="197" t="s">
        <v>3072</v>
      </c>
      <c r="AE7" s="197">
        <v>1</v>
      </c>
      <c r="AF7" s="197"/>
      <c r="AG7" s="197"/>
      <c r="AH7" s="197"/>
      <c r="AI7" s="197">
        <v>1</v>
      </c>
      <c r="AJ7" s="197"/>
      <c r="AK7" s="197"/>
      <c r="AL7" s="197"/>
    </row>
    <row r="8" spans="1:38" x14ac:dyDescent="0.3">
      <c r="A8" s="226">
        <v>1528</v>
      </c>
      <c r="B8" s="207" t="s">
        <v>2464</v>
      </c>
      <c r="C8" s="207" t="s">
        <v>3185</v>
      </c>
      <c r="D8" s="207" t="s">
        <v>3186</v>
      </c>
      <c r="E8" s="207"/>
      <c r="F8" s="207" t="s">
        <v>3187</v>
      </c>
      <c r="G8" s="207" t="s">
        <v>4514</v>
      </c>
      <c r="H8" s="207"/>
      <c r="I8" s="208" t="s">
        <v>2467</v>
      </c>
      <c r="J8" s="207" t="s">
        <v>2465</v>
      </c>
      <c r="K8" s="207" t="s">
        <v>2468</v>
      </c>
      <c r="L8" s="207" t="s">
        <v>2677</v>
      </c>
      <c r="M8" s="207" t="s">
        <v>3190</v>
      </c>
      <c r="N8" s="207" t="s">
        <v>3205</v>
      </c>
      <c r="O8" s="207" t="s">
        <v>3191</v>
      </c>
      <c r="P8" s="207" t="s">
        <v>3192</v>
      </c>
      <c r="Q8" s="207" t="s">
        <v>3193</v>
      </c>
      <c r="R8" s="207" t="s">
        <v>3194</v>
      </c>
      <c r="S8" s="209">
        <v>27904</v>
      </c>
      <c r="T8" s="207">
        <v>2</v>
      </c>
      <c r="U8" s="207" t="s">
        <v>19</v>
      </c>
      <c r="V8" s="207" t="s">
        <v>2466</v>
      </c>
      <c r="W8" s="207" t="s">
        <v>2469</v>
      </c>
      <c r="X8" s="207">
        <v>1</v>
      </c>
      <c r="Y8" s="207"/>
      <c r="Z8" s="207"/>
      <c r="AA8" s="207"/>
      <c r="AB8" s="207">
        <v>139</v>
      </c>
      <c r="AC8" s="210" t="s">
        <v>2689</v>
      </c>
      <c r="AD8" s="210" t="s">
        <v>4990</v>
      </c>
      <c r="AE8" s="210">
        <v>1</v>
      </c>
      <c r="AF8" s="210"/>
      <c r="AG8" s="210"/>
      <c r="AH8" s="210"/>
      <c r="AI8" s="210">
        <v>1</v>
      </c>
      <c r="AJ8" s="210"/>
      <c r="AK8" s="210"/>
      <c r="AL8" s="210"/>
    </row>
    <row r="9" spans="1:38" x14ac:dyDescent="0.3">
      <c r="A9" s="226">
        <v>1531</v>
      </c>
      <c r="B9" s="198" t="s">
        <v>485</v>
      </c>
      <c r="C9" s="198" t="s">
        <v>3242</v>
      </c>
      <c r="D9" s="198" t="s">
        <v>3186</v>
      </c>
      <c r="E9" s="198" t="s">
        <v>3243</v>
      </c>
      <c r="F9" s="198" t="s">
        <v>3187</v>
      </c>
      <c r="G9" s="198" t="s">
        <v>3244</v>
      </c>
      <c r="H9" s="198"/>
      <c r="I9" s="199" t="s">
        <v>156</v>
      </c>
      <c r="J9" s="198" t="s">
        <v>487</v>
      </c>
      <c r="K9" s="198" t="s">
        <v>488</v>
      </c>
      <c r="L9" s="198" t="s">
        <v>4827</v>
      </c>
      <c r="M9" s="198" t="s">
        <v>3190</v>
      </c>
      <c r="N9" s="198" t="s">
        <v>3205</v>
      </c>
      <c r="O9" s="198" t="s">
        <v>3191</v>
      </c>
      <c r="P9" s="198" t="s">
        <v>3192</v>
      </c>
      <c r="Q9" s="198" t="s">
        <v>3193</v>
      </c>
      <c r="R9" s="198" t="s">
        <v>3194</v>
      </c>
      <c r="S9" s="200">
        <v>30567</v>
      </c>
      <c r="T9" s="198">
        <v>2</v>
      </c>
      <c r="U9" s="198" t="s">
        <v>19</v>
      </c>
      <c r="V9" s="198" t="s">
        <v>486</v>
      </c>
      <c r="W9" s="198" t="s">
        <v>489</v>
      </c>
      <c r="X9" s="198">
        <v>1</v>
      </c>
      <c r="Y9" s="198"/>
      <c r="Z9" s="198"/>
      <c r="AA9" s="198"/>
      <c r="AB9" s="198">
        <v>119</v>
      </c>
      <c r="AC9" s="201" t="s">
        <v>3057</v>
      </c>
      <c r="AD9" s="201" t="s">
        <v>3057</v>
      </c>
      <c r="AE9" s="201">
        <v>0</v>
      </c>
      <c r="AF9" s="201"/>
      <c r="AG9" s="201"/>
      <c r="AH9" s="201"/>
      <c r="AI9" s="201"/>
      <c r="AJ9" s="201"/>
      <c r="AK9" s="201"/>
      <c r="AL9" s="201"/>
    </row>
    <row r="10" spans="1:38" x14ac:dyDescent="0.3">
      <c r="A10" s="226">
        <v>1532</v>
      </c>
      <c r="B10" s="203" t="s">
        <v>2256</v>
      </c>
      <c r="C10" s="203" t="s">
        <v>4830</v>
      </c>
      <c r="D10" s="203" t="s">
        <v>3245</v>
      </c>
      <c r="E10" s="203" t="s">
        <v>3246</v>
      </c>
      <c r="F10" s="203" t="s">
        <v>3187</v>
      </c>
      <c r="G10" s="203" t="s">
        <v>3247</v>
      </c>
      <c r="H10" s="203"/>
      <c r="I10" s="205" t="s">
        <v>676</v>
      </c>
      <c r="J10" s="203" t="s">
        <v>2259</v>
      </c>
      <c r="K10" s="203" t="s">
        <v>2260</v>
      </c>
      <c r="L10" s="203" t="s">
        <v>3248</v>
      </c>
      <c r="M10" s="203" t="s">
        <v>3190</v>
      </c>
      <c r="N10" s="203" t="s">
        <v>4332</v>
      </c>
      <c r="O10" s="203" t="s">
        <v>3201</v>
      </c>
      <c r="P10" s="203" t="s">
        <v>3192</v>
      </c>
      <c r="Q10" s="203" t="s">
        <v>3193</v>
      </c>
      <c r="R10" s="203" t="s">
        <v>3194</v>
      </c>
      <c r="S10" s="206">
        <v>33848</v>
      </c>
      <c r="T10" s="203">
        <v>2</v>
      </c>
      <c r="U10" s="203" t="s">
        <v>5</v>
      </c>
      <c r="V10" s="203" t="s">
        <v>2258</v>
      </c>
      <c r="W10" s="203" t="s">
        <v>2261</v>
      </c>
      <c r="X10" s="203"/>
      <c r="Y10" s="203">
        <v>1</v>
      </c>
      <c r="Z10" s="203"/>
      <c r="AA10" s="203"/>
      <c r="AB10" s="203">
        <v>86</v>
      </c>
      <c r="AC10" s="204" t="s">
        <v>4988</v>
      </c>
      <c r="AD10" s="204" t="s">
        <v>3072</v>
      </c>
      <c r="AE10" s="204">
        <v>0</v>
      </c>
      <c r="AF10" s="204"/>
      <c r="AG10" s="204"/>
      <c r="AH10" s="204"/>
      <c r="AI10" s="204"/>
      <c r="AJ10" s="204"/>
      <c r="AK10" s="204"/>
      <c r="AL10" s="204"/>
    </row>
    <row r="11" spans="1:38" x14ac:dyDescent="0.3">
      <c r="A11" s="226">
        <v>1539</v>
      </c>
      <c r="B11" s="198" t="s">
        <v>168</v>
      </c>
      <c r="C11" s="198" t="s">
        <v>3262</v>
      </c>
      <c r="D11" s="198" t="s">
        <v>3186</v>
      </c>
      <c r="E11" s="198" t="s">
        <v>169</v>
      </c>
      <c r="F11" s="198" t="s">
        <v>3187</v>
      </c>
      <c r="G11" s="198" t="s">
        <v>4823</v>
      </c>
      <c r="H11" s="198"/>
      <c r="I11" s="199" t="s">
        <v>162</v>
      </c>
      <c r="J11" s="198" t="s">
        <v>3263</v>
      </c>
      <c r="K11" s="198" t="s">
        <v>163</v>
      </c>
      <c r="L11" s="198" t="s">
        <v>4960</v>
      </c>
      <c r="M11" s="198" t="s">
        <v>3211</v>
      </c>
      <c r="N11" s="198" t="s">
        <v>3212</v>
      </c>
      <c r="O11" s="198" t="s">
        <v>3191</v>
      </c>
      <c r="P11" s="198" t="s">
        <v>3192</v>
      </c>
      <c r="Q11" s="198" t="s">
        <v>3193</v>
      </c>
      <c r="R11" s="198" t="s">
        <v>3194</v>
      </c>
      <c r="S11" s="200">
        <v>24756</v>
      </c>
      <c r="T11" s="198"/>
      <c r="U11" s="198" t="s">
        <v>19</v>
      </c>
      <c r="V11" s="198" t="s">
        <v>5082</v>
      </c>
      <c r="W11" s="198" t="s">
        <v>171</v>
      </c>
      <c r="X11" s="198">
        <v>1</v>
      </c>
      <c r="Y11" s="198"/>
      <c r="Z11" s="198"/>
      <c r="AA11" s="198"/>
      <c r="AB11" s="198">
        <v>123</v>
      </c>
      <c r="AC11" s="201" t="s">
        <v>3057</v>
      </c>
      <c r="AD11" s="201" t="s">
        <v>3057</v>
      </c>
      <c r="AE11" s="201">
        <v>0</v>
      </c>
      <c r="AF11" s="201"/>
      <c r="AG11" s="201"/>
      <c r="AH11" s="201"/>
      <c r="AI11" s="201"/>
      <c r="AJ11" s="201"/>
      <c r="AK11" s="201"/>
      <c r="AL11" s="201"/>
    </row>
    <row r="12" spans="1:38" x14ac:dyDescent="0.3">
      <c r="A12" s="226">
        <v>1541</v>
      </c>
      <c r="B12" s="203" t="s">
        <v>179</v>
      </c>
      <c r="C12" s="203" t="s">
        <v>4819</v>
      </c>
      <c r="D12" s="203" t="s">
        <v>3267</v>
      </c>
      <c r="E12" s="203" t="s">
        <v>180</v>
      </c>
      <c r="F12" s="203" t="s">
        <v>4301</v>
      </c>
      <c r="G12" s="203" t="s">
        <v>3268</v>
      </c>
      <c r="H12" s="203"/>
      <c r="I12" s="205" t="s">
        <v>162</v>
      </c>
      <c r="J12" s="203" t="s">
        <v>3263</v>
      </c>
      <c r="K12" s="203" t="s">
        <v>163</v>
      </c>
      <c r="L12" s="203" t="s">
        <v>4960</v>
      </c>
      <c r="M12" s="203" t="s">
        <v>3217</v>
      </c>
      <c r="N12" s="203" t="s">
        <v>3205</v>
      </c>
      <c r="O12" s="203" t="s">
        <v>3201</v>
      </c>
      <c r="P12" s="203" t="s">
        <v>3192</v>
      </c>
      <c r="Q12" s="203" t="s">
        <v>3193</v>
      </c>
      <c r="R12" s="203" t="s">
        <v>3194</v>
      </c>
      <c r="S12" s="206">
        <v>26011</v>
      </c>
      <c r="T12" s="203">
        <v>2</v>
      </c>
      <c r="U12" s="203" t="s">
        <v>0</v>
      </c>
      <c r="V12" s="203" t="s">
        <v>181</v>
      </c>
      <c r="W12" s="203" t="s">
        <v>182</v>
      </c>
      <c r="X12" s="203"/>
      <c r="Y12" s="203">
        <v>1</v>
      </c>
      <c r="Z12" s="203"/>
      <c r="AA12" s="203"/>
      <c r="AB12" s="203">
        <v>221</v>
      </c>
      <c r="AC12" s="204" t="s">
        <v>3057</v>
      </c>
      <c r="AD12" s="204" t="s">
        <v>3057</v>
      </c>
      <c r="AE12" s="204">
        <v>0</v>
      </c>
      <c r="AF12" s="204"/>
      <c r="AG12" s="204"/>
      <c r="AH12" s="204"/>
      <c r="AI12" s="204"/>
      <c r="AJ12" s="204"/>
      <c r="AK12" s="204"/>
      <c r="AL12" s="204"/>
    </row>
    <row r="13" spans="1:38" x14ac:dyDescent="0.3">
      <c r="A13" s="226">
        <v>1542</v>
      </c>
      <c r="B13" s="198" t="s">
        <v>2643</v>
      </c>
      <c r="C13" s="198" t="s">
        <v>4871</v>
      </c>
      <c r="D13" s="198" t="s">
        <v>3269</v>
      </c>
      <c r="E13" s="198" t="s">
        <v>2644</v>
      </c>
      <c r="F13" s="198" t="s">
        <v>4301</v>
      </c>
      <c r="G13" s="198" t="s">
        <v>3270</v>
      </c>
      <c r="H13" s="198"/>
      <c r="I13" s="199" t="s">
        <v>22</v>
      </c>
      <c r="J13" s="198" t="s">
        <v>2570</v>
      </c>
      <c r="K13" s="198" t="s">
        <v>2571</v>
      </c>
      <c r="L13" s="198" t="s">
        <v>3271</v>
      </c>
      <c r="M13" s="198" t="s">
        <v>3190</v>
      </c>
      <c r="N13" s="198" t="s">
        <v>4332</v>
      </c>
      <c r="O13" s="198" t="s">
        <v>3201</v>
      </c>
      <c r="P13" s="198" t="s">
        <v>3192</v>
      </c>
      <c r="Q13" s="198" t="s">
        <v>3193</v>
      </c>
      <c r="R13" s="198" t="s">
        <v>3194</v>
      </c>
      <c r="S13" s="200">
        <v>26014</v>
      </c>
      <c r="T13" s="198">
        <v>1</v>
      </c>
      <c r="U13" s="198" t="s">
        <v>0</v>
      </c>
      <c r="V13" s="198" t="s">
        <v>2645</v>
      </c>
      <c r="W13" s="198" t="s">
        <v>2646</v>
      </c>
      <c r="X13" s="198"/>
      <c r="Y13" s="198">
        <v>1</v>
      </c>
      <c r="Z13" s="198"/>
      <c r="AA13" s="198"/>
      <c r="AB13" s="198">
        <v>52</v>
      </c>
      <c r="AC13" s="201" t="s">
        <v>3057</v>
      </c>
      <c r="AD13" s="201" t="s">
        <v>3057</v>
      </c>
      <c r="AE13" s="201">
        <v>0</v>
      </c>
      <c r="AF13" s="201"/>
      <c r="AG13" s="201"/>
      <c r="AH13" s="201"/>
      <c r="AI13" s="201"/>
      <c r="AJ13" s="201"/>
      <c r="AK13" s="201"/>
      <c r="AL13" s="201"/>
    </row>
    <row r="14" spans="1:38" x14ac:dyDescent="0.3">
      <c r="A14" s="226">
        <v>1543</v>
      </c>
      <c r="B14" s="198" t="s">
        <v>176</v>
      </c>
      <c r="C14" s="198" t="s">
        <v>4513</v>
      </c>
      <c r="D14" s="198" t="s">
        <v>3061</v>
      </c>
      <c r="E14" s="198" t="s">
        <v>177</v>
      </c>
      <c r="F14" s="198" t="s">
        <v>3187</v>
      </c>
      <c r="G14" s="198" t="s">
        <v>4823</v>
      </c>
      <c r="H14" s="198"/>
      <c r="I14" s="199" t="s">
        <v>162</v>
      </c>
      <c r="J14" s="198" t="s">
        <v>3263</v>
      </c>
      <c r="K14" s="198" t="s">
        <v>163</v>
      </c>
      <c r="L14" s="198" t="s">
        <v>4960</v>
      </c>
      <c r="M14" s="198" t="s">
        <v>3211</v>
      </c>
      <c r="N14" s="198" t="s">
        <v>3212</v>
      </c>
      <c r="O14" s="198" t="s">
        <v>3201</v>
      </c>
      <c r="P14" s="198" t="s">
        <v>3192</v>
      </c>
      <c r="Q14" s="198" t="s">
        <v>3193</v>
      </c>
      <c r="R14" s="198" t="s">
        <v>3194</v>
      </c>
      <c r="S14" s="200">
        <v>26204</v>
      </c>
      <c r="T14" s="198"/>
      <c r="U14" s="198" t="s">
        <v>5</v>
      </c>
      <c r="V14" s="198" t="s">
        <v>5082</v>
      </c>
      <c r="W14" s="198" t="s">
        <v>171</v>
      </c>
      <c r="X14" s="198"/>
      <c r="Y14" s="198">
        <v>1</v>
      </c>
      <c r="Z14" s="198"/>
      <c r="AA14" s="198"/>
      <c r="AB14" s="198">
        <v>230</v>
      </c>
      <c r="AC14" s="201" t="s">
        <v>3057</v>
      </c>
      <c r="AD14" s="201" t="s">
        <v>3057</v>
      </c>
      <c r="AE14" s="201">
        <v>0</v>
      </c>
      <c r="AF14" s="201"/>
      <c r="AG14" s="201"/>
      <c r="AH14" s="201"/>
      <c r="AI14" s="201"/>
      <c r="AJ14" s="201"/>
      <c r="AK14" s="201"/>
      <c r="AL14" s="201"/>
    </row>
    <row r="15" spans="1:38" x14ac:dyDescent="0.3">
      <c r="A15" s="226">
        <v>1545</v>
      </c>
      <c r="B15" s="207" t="s">
        <v>442</v>
      </c>
      <c r="C15" s="207" t="s">
        <v>4885</v>
      </c>
      <c r="D15" s="207" t="s">
        <v>3061</v>
      </c>
      <c r="E15" s="207" t="s">
        <v>3274</v>
      </c>
      <c r="F15" s="207" t="s">
        <v>3187</v>
      </c>
      <c r="G15" s="207" t="s">
        <v>1468</v>
      </c>
      <c r="H15" s="207"/>
      <c r="I15" s="208" t="s">
        <v>8</v>
      </c>
      <c r="J15" s="207" t="s">
        <v>443</v>
      </c>
      <c r="K15" s="207" t="s">
        <v>445</v>
      </c>
      <c r="L15" s="207" t="s">
        <v>3275</v>
      </c>
      <c r="M15" s="207" t="s">
        <v>3190</v>
      </c>
      <c r="N15" s="207" t="s">
        <v>3205</v>
      </c>
      <c r="O15" s="207" t="s">
        <v>3201</v>
      </c>
      <c r="P15" s="207" t="s">
        <v>3192</v>
      </c>
      <c r="Q15" s="207" t="s">
        <v>3193</v>
      </c>
      <c r="R15" s="207" t="s">
        <v>3194</v>
      </c>
      <c r="S15" s="209">
        <v>31291</v>
      </c>
      <c r="T15" s="207">
        <v>2</v>
      </c>
      <c r="U15" s="207" t="s">
        <v>5</v>
      </c>
      <c r="V15" s="207" t="s">
        <v>444</v>
      </c>
      <c r="W15" s="207" t="s">
        <v>446</v>
      </c>
      <c r="X15" s="207"/>
      <c r="Y15" s="207">
        <v>1</v>
      </c>
      <c r="Z15" s="207"/>
      <c r="AA15" s="207"/>
      <c r="AB15" s="207">
        <v>113</v>
      </c>
      <c r="AC15" s="210" t="s">
        <v>3057</v>
      </c>
      <c r="AD15" s="210" t="s">
        <v>3057</v>
      </c>
      <c r="AE15" s="210">
        <v>1</v>
      </c>
      <c r="AF15" s="210"/>
      <c r="AG15" s="210"/>
      <c r="AH15" s="37">
        <v>1</v>
      </c>
      <c r="AI15" s="210"/>
      <c r="AJ15" s="210"/>
      <c r="AK15" s="210"/>
      <c r="AL15" s="210"/>
    </row>
    <row r="16" spans="1:38" x14ac:dyDescent="0.3">
      <c r="A16" s="226">
        <v>1547</v>
      </c>
      <c r="B16" s="198" t="s">
        <v>2423</v>
      </c>
      <c r="C16" s="198" t="s">
        <v>3185</v>
      </c>
      <c r="D16" s="198" t="s">
        <v>3186</v>
      </c>
      <c r="E16" s="198"/>
      <c r="F16" s="198" t="s">
        <v>3187</v>
      </c>
      <c r="G16" s="198" t="s">
        <v>3277</v>
      </c>
      <c r="H16" s="198"/>
      <c r="I16" s="199" t="s">
        <v>156</v>
      </c>
      <c r="J16" s="198" t="s">
        <v>2419</v>
      </c>
      <c r="K16" s="198" t="s">
        <v>2421</v>
      </c>
      <c r="L16" s="198" t="s">
        <v>3278</v>
      </c>
      <c r="M16" s="198" t="s">
        <v>3190</v>
      </c>
      <c r="N16" s="198" t="s">
        <v>3205</v>
      </c>
      <c r="O16" s="198" t="s">
        <v>3191</v>
      </c>
      <c r="P16" s="198" t="s">
        <v>3192</v>
      </c>
      <c r="Q16" s="198" t="s">
        <v>3193</v>
      </c>
      <c r="R16" s="198" t="s">
        <v>3194</v>
      </c>
      <c r="S16" s="200">
        <v>31656</v>
      </c>
      <c r="T16" s="198">
        <v>2</v>
      </c>
      <c r="U16" s="198" t="s">
        <v>19</v>
      </c>
      <c r="V16" s="198" t="s">
        <v>2424</v>
      </c>
      <c r="W16" s="198" t="s">
        <v>2425</v>
      </c>
      <c r="X16" s="198">
        <v>1</v>
      </c>
      <c r="Y16" s="198"/>
      <c r="Z16" s="198"/>
      <c r="AA16" s="198"/>
      <c r="AB16" s="198">
        <v>93</v>
      </c>
      <c r="AC16" s="201" t="s">
        <v>3057</v>
      </c>
      <c r="AD16" s="201" t="s">
        <v>3057</v>
      </c>
      <c r="AE16" s="201">
        <v>0</v>
      </c>
      <c r="AF16" s="201"/>
      <c r="AG16" s="201"/>
      <c r="AH16" s="201"/>
      <c r="AI16" s="201"/>
      <c r="AJ16" s="201"/>
      <c r="AK16" s="201"/>
      <c r="AL16" s="201"/>
    </row>
    <row r="17" spans="1:38" x14ac:dyDescent="0.3">
      <c r="A17" s="226">
        <v>1553</v>
      </c>
      <c r="B17" s="218" t="s">
        <v>575</v>
      </c>
      <c r="C17" s="218" t="s">
        <v>4609</v>
      </c>
      <c r="D17" s="218" t="s">
        <v>3269</v>
      </c>
      <c r="E17" s="218" t="s">
        <v>3287</v>
      </c>
      <c r="F17" s="218" t="s">
        <v>4301</v>
      </c>
      <c r="G17" s="218" t="s">
        <v>577</v>
      </c>
      <c r="H17" s="218"/>
      <c r="I17" s="219" t="s">
        <v>41</v>
      </c>
      <c r="J17" s="218" t="s">
        <v>39</v>
      </c>
      <c r="K17" s="218" t="s">
        <v>42</v>
      </c>
      <c r="L17" s="218" t="s">
        <v>3288</v>
      </c>
      <c r="M17" s="218" t="s">
        <v>3190</v>
      </c>
      <c r="N17" s="218" t="s">
        <v>4332</v>
      </c>
      <c r="O17" s="218" t="s">
        <v>3201</v>
      </c>
      <c r="P17" s="218" t="s">
        <v>3192</v>
      </c>
      <c r="Q17" s="218" t="s">
        <v>3193</v>
      </c>
      <c r="R17" s="218" t="s">
        <v>3194</v>
      </c>
      <c r="S17" s="220">
        <v>40787</v>
      </c>
      <c r="T17" s="218">
        <v>1</v>
      </c>
      <c r="U17" s="218" t="s">
        <v>0</v>
      </c>
      <c r="V17" s="218" t="s">
        <v>576</v>
      </c>
      <c r="W17" s="218" t="s">
        <v>578</v>
      </c>
      <c r="X17" s="218">
        <v>1</v>
      </c>
      <c r="Y17" s="218">
        <v>1</v>
      </c>
      <c r="Z17" s="218"/>
      <c r="AA17" s="218"/>
      <c r="AB17" s="218">
        <v>75</v>
      </c>
      <c r="AC17" s="221" t="s">
        <v>3057</v>
      </c>
      <c r="AD17" s="221" t="s">
        <v>3057</v>
      </c>
      <c r="AE17" s="221">
        <v>0</v>
      </c>
      <c r="AF17" s="221"/>
      <c r="AG17" s="221"/>
      <c r="AH17" s="221"/>
      <c r="AI17" s="221"/>
      <c r="AJ17" s="221"/>
      <c r="AK17" s="221" t="s">
        <v>5174</v>
      </c>
      <c r="AL17" s="221">
        <v>1</v>
      </c>
    </row>
    <row r="18" spans="1:38" x14ac:dyDescent="0.3">
      <c r="A18" s="226">
        <v>1555</v>
      </c>
      <c r="B18" s="185" t="s">
        <v>1466</v>
      </c>
      <c r="C18" s="185" t="s">
        <v>5131</v>
      </c>
      <c r="D18" s="185" t="s">
        <v>3186</v>
      </c>
      <c r="E18" s="185" t="s">
        <v>3274</v>
      </c>
      <c r="F18" s="185" t="s">
        <v>3187</v>
      </c>
      <c r="G18" s="185" t="s">
        <v>1468</v>
      </c>
      <c r="H18" s="185"/>
      <c r="I18" s="195" t="s">
        <v>8</v>
      </c>
      <c r="J18" s="185" t="s">
        <v>443</v>
      </c>
      <c r="K18" s="185" t="s">
        <v>445</v>
      </c>
      <c r="L18" s="185" t="s">
        <v>3275</v>
      </c>
      <c r="M18" s="185" t="s">
        <v>3190</v>
      </c>
      <c r="N18" s="185" t="s">
        <v>3205</v>
      </c>
      <c r="O18" s="185" t="s">
        <v>3191</v>
      </c>
      <c r="P18" s="185" t="s">
        <v>3192</v>
      </c>
      <c r="Q18" s="185" t="s">
        <v>3193</v>
      </c>
      <c r="R18" s="185" t="s">
        <v>3194</v>
      </c>
      <c r="S18" s="196">
        <v>31291</v>
      </c>
      <c r="T18" s="185">
        <v>2</v>
      </c>
      <c r="U18" s="185" t="s">
        <v>19</v>
      </c>
      <c r="V18" s="185" t="s">
        <v>1467</v>
      </c>
      <c r="W18" s="185" t="s">
        <v>446</v>
      </c>
      <c r="X18" s="185">
        <v>1</v>
      </c>
      <c r="Y18" s="185"/>
      <c r="Z18" s="185"/>
      <c r="AA18" s="185"/>
      <c r="AB18" s="185">
        <v>54</v>
      </c>
      <c r="AC18" s="197" t="s">
        <v>3057</v>
      </c>
      <c r="AD18" s="197" t="s">
        <v>3057</v>
      </c>
      <c r="AE18" s="197">
        <v>1</v>
      </c>
      <c r="AF18" s="197"/>
      <c r="AG18" s="197"/>
      <c r="AH18" s="37">
        <v>1</v>
      </c>
      <c r="AI18" s="197"/>
      <c r="AJ18" s="197"/>
      <c r="AK18" s="197"/>
      <c r="AL18" s="197"/>
    </row>
    <row r="19" spans="1:38" x14ac:dyDescent="0.3">
      <c r="A19" s="226">
        <v>1570</v>
      </c>
      <c r="B19" s="198" t="s">
        <v>38</v>
      </c>
      <c r="C19" s="198" t="s">
        <v>3200</v>
      </c>
      <c r="D19" s="198" t="s">
        <v>478</v>
      </c>
      <c r="E19" s="198"/>
      <c r="F19" s="198" t="s">
        <v>3187</v>
      </c>
      <c r="G19" s="198" t="s">
        <v>4305</v>
      </c>
      <c r="H19" s="198"/>
      <c r="I19" s="199" t="s">
        <v>41</v>
      </c>
      <c r="J19" s="198" t="s">
        <v>39</v>
      </c>
      <c r="K19" s="198" t="s">
        <v>42</v>
      </c>
      <c r="L19" s="198" t="s">
        <v>3288</v>
      </c>
      <c r="M19" s="198" t="s">
        <v>3190</v>
      </c>
      <c r="N19" s="198" t="s">
        <v>3205</v>
      </c>
      <c r="O19" s="198" t="s">
        <v>3201</v>
      </c>
      <c r="P19" s="198" t="s">
        <v>3192</v>
      </c>
      <c r="Q19" s="198" t="s">
        <v>3193</v>
      </c>
      <c r="R19" s="198" t="s">
        <v>3194</v>
      </c>
      <c r="S19" s="200">
        <v>24755</v>
      </c>
      <c r="T19" s="198">
        <v>2</v>
      </c>
      <c r="U19" s="198" t="s">
        <v>5</v>
      </c>
      <c r="V19" s="198" t="s">
        <v>40</v>
      </c>
      <c r="W19" s="198" t="s">
        <v>43</v>
      </c>
      <c r="X19" s="198"/>
      <c r="Y19" s="198">
        <v>1</v>
      </c>
      <c r="Z19" s="198"/>
      <c r="AA19" s="198"/>
      <c r="AB19" s="198">
        <v>53</v>
      </c>
      <c r="AC19" s="201" t="s">
        <v>3057</v>
      </c>
      <c r="AD19" s="201" t="s">
        <v>3057</v>
      </c>
      <c r="AE19" s="201">
        <v>0</v>
      </c>
      <c r="AF19" s="201"/>
      <c r="AG19" s="201"/>
      <c r="AH19" s="201"/>
      <c r="AI19" s="201"/>
      <c r="AJ19" s="201"/>
      <c r="AK19" s="201"/>
      <c r="AL19" s="201"/>
    </row>
    <row r="20" spans="1:38" x14ac:dyDescent="0.3">
      <c r="A20" s="226">
        <v>1575</v>
      </c>
      <c r="B20" s="203" t="s">
        <v>725</v>
      </c>
      <c r="C20" s="203" t="s">
        <v>4865</v>
      </c>
      <c r="D20" s="203" t="s">
        <v>3186</v>
      </c>
      <c r="E20" s="203" t="s">
        <v>4868</v>
      </c>
      <c r="F20" s="203" t="s">
        <v>3187</v>
      </c>
      <c r="G20" s="203" t="s">
        <v>3307</v>
      </c>
      <c r="H20" s="203"/>
      <c r="I20" s="205" t="s">
        <v>722</v>
      </c>
      <c r="J20" s="203" t="s">
        <v>720</v>
      </c>
      <c r="K20" s="203" t="s">
        <v>723</v>
      </c>
      <c r="L20" s="203" t="s">
        <v>3308</v>
      </c>
      <c r="M20" s="203" t="s">
        <v>3217</v>
      </c>
      <c r="N20" s="203" t="s">
        <v>3205</v>
      </c>
      <c r="O20" s="203" t="s">
        <v>3191</v>
      </c>
      <c r="P20" s="203" t="s">
        <v>3192</v>
      </c>
      <c r="Q20" s="203" t="s">
        <v>3193</v>
      </c>
      <c r="R20" s="203" t="s">
        <v>3194</v>
      </c>
      <c r="S20" s="206">
        <v>30926</v>
      </c>
      <c r="T20" s="203">
        <v>2</v>
      </c>
      <c r="U20" s="203" t="s">
        <v>19</v>
      </c>
      <c r="V20" s="203" t="s">
        <v>726</v>
      </c>
      <c r="W20" s="203" t="s">
        <v>727</v>
      </c>
      <c r="X20" s="203">
        <v>1</v>
      </c>
      <c r="Y20" s="203"/>
      <c r="Z20" s="203"/>
      <c r="AA20" s="203"/>
      <c r="AB20" s="203">
        <v>68</v>
      </c>
      <c r="AC20" s="204" t="s">
        <v>3057</v>
      </c>
      <c r="AD20" s="204" t="s">
        <v>3057</v>
      </c>
      <c r="AE20" s="204">
        <v>0</v>
      </c>
      <c r="AF20" s="204"/>
      <c r="AG20" s="204"/>
      <c r="AH20" s="204"/>
      <c r="AI20" s="204"/>
      <c r="AJ20" s="204"/>
      <c r="AK20" s="204"/>
      <c r="AL20" s="204"/>
    </row>
    <row r="21" spans="1:38" x14ac:dyDescent="0.3">
      <c r="A21" s="226">
        <v>1581</v>
      </c>
      <c r="B21" s="203" t="s">
        <v>2573</v>
      </c>
      <c r="C21" s="203" t="s">
        <v>3323</v>
      </c>
      <c r="D21" s="203" t="s">
        <v>3186</v>
      </c>
      <c r="E21" s="203" t="s">
        <v>2569</v>
      </c>
      <c r="F21" s="203" t="s">
        <v>3187</v>
      </c>
      <c r="G21" s="203" t="s">
        <v>3324</v>
      </c>
      <c r="H21" s="203"/>
      <c r="I21" s="205" t="s">
        <v>22</v>
      </c>
      <c r="J21" s="203" t="s">
        <v>2570</v>
      </c>
      <c r="K21" s="203" t="s">
        <v>2571</v>
      </c>
      <c r="L21" s="203" t="s">
        <v>3271</v>
      </c>
      <c r="M21" s="203" t="s">
        <v>3190</v>
      </c>
      <c r="N21" s="203" t="s">
        <v>3205</v>
      </c>
      <c r="O21" s="203" t="s">
        <v>3191</v>
      </c>
      <c r="P21" s="203" t="s">
        <v>3192</v>
      </c>
      <c r="Q21" s="203" t="s">
        <v>3193</v>
      </c>
      <c r="R21" s="203" t="s">
        <v>3194</v>
      </c>
      <c r="S21" s="206">
        <v>24756</v>
      </c>
      <c r="T21" s="203">
        <v>2</v>
      </c>
      <c r="U21" s="203" t="s">
        <v>19</v>
      </c>
      <c r="V21" s="203" t="s">
        <v>3325</v>
      </c>
      <c r="W21" s="203" t="s">
        <v>2574</v>
      </c>
      <c r="X21" s="203">
        <v>1</v>
      </c>
      <c r="Y21" s="203"/>
      <c r="Z21" s="203"/>
      <c r="AA21" s="203"/>
      <c r="AB21" s="203">
        <v>80</v>
      </c>
      <c r="AC21" s="204" t="s">
        <v>3057</v>
      </c>
      <c r="AD21" s="204" t="s">
        <v>3057</v>
      </c>
      <c r="AE21" s="204">
        <v>0</v>
      </c>
      <c r="AF21" s="204"/>
      <c r="AG21" s="204"/>
      <c r="AH21" s="204"/>
      <c r="AI21" s="204"/>
      <c r="AJ21" s="204"/>
      <c r="AK21" s="204"/>
      <c r="AL21" s="204"/>
    </row>
    <row r="22" spans="1:38" x14ac:dyDescent="0.3">
      <c r="A22" s="226">
        <v>1588</v>
      </c>
      <c r="B22" s="198" t="s">
        <v>1061</v>
      </c>
      <c r="C22" s="198" t="s">
        <v>3335</v>
      </c>
      <c r="D22" s="198" t="s">
        <v>478</v>
      </c>
      <c r="E22" s="198" t="s">
        <v>3336</v>
      </c>
      <c r="F22" s="198" t="s">
        <v>3187</v>
      </c>
      <c r="G22" s="198" t="s">
        <v>4969</v>
      </c>
      <c r="H22" s="198"/>
      <c r="I22" s="199" t="s">
        <v>8</v>
      </c>
      <c r="J22" s="198" t="s">
        <v>1062</v>
      </c>
      <c r="K22" s="198" t="s">
        <v>1063</v>
      </c>
      <c r="L22" s="198" t="s">
        <v>4533</v>
      </c>
      <c r="M22" s="198" t="s">
        <v>3190</v>
      </c>
      <c r="N22" s="198" t="s">
        <v>3205</v>
      </c>
      <c r="O22" s="198" t="s">
        <v>3201</v>
      </c>
      <c r="P22" s="198" t="s">
        <v>3192</v>
      </c>
      <c r="Q22" s="198" t="s">
        <v>3193</v>
      </c>
      <c r="R22" s="198" t="s">
        <v>3194</v>
      </c>
      <c r="S22" s="200">
        <v>24754</v>
      </c>
      <c r="T22" s="198">
        <v>2</v>
      </c>
      <c r="U22" s="198" t="s">
        <v>5</v>
      </c>
      <c r="V22" s="198" t="s">
        <v>3337</v>
      </c>
      <c r="W22" s="198" t="s">
        <v>1064</v>
      </c>
      <c r="X22" s="198"/>
      <c r="Y22" s="198">
        <v>1</v>
      </c>
      <c r="Z22" s="198"/>
      <c r="AA22" s="198"/>
      <c r="AB22" s="198">
        <v>86</v>
      </c>
      <c r="AC22" s="201" t="s">
        <v>3057</v>
      </c>
      <c r="AD22" s="201" t="s">
        <v>3057</v>
      </c>
      <c r="AE22" s="201">
        <v>0</v>
      </c>
      <c r="AF22" s="201"/>
      <c r="AG22" s="201"/>
      <c r="AH22" s="201"/>
      <c r="AI22" s="201"/>
      <c r="AJ22" s="201"/>
      <c r="AK22" s="201"/>
      <c r="AL22" s="201"/>
    </row>
    <row r="23" spans="1:38" x14ac:dyDescent="0.3">
      <c r="A23" s="226">
        <v>1590</v>
      </c>
      <c r="B23" s="198" t="s">
        <v>816</v>
      </c>
      <c r="C23" s="198" t="s">
        <v>3200</v>
      </c>
      <c r="D23" s="198" t="s">
        <v>478</v>
      </c>
      <c r="E23" s="198"/>
      <c r="F23" s="198" t="s">
        <v>3187</v>
      </c>
      <c r="G23" s="198" t="s">
        <v>3338</v>
      </c>
      <c r="H23" s="198"/>
      <c r="I23" s="199" t="s">
        <v>22</v>
      </c>
      <c r="J23" s="198" t="s">
        <v>818</v>
      </c>
      <c r="K23" s="198" t="s">
        <v>819</v>
      </c>
      <c r="L23" s="198" t="s">
        <v>3339</v>
      </c>
      <c r="M23" s="198" t="s">
        <v>3190</v>
      </c>
      <c r="N23" s="198" t="s">
        <v>4332</v>
      </c>
      <c r="O23" s="198" t="s">
        <v>3201</v>
      </c>
      <c r="P23" s="198" t="s">
        <v>3192</v>
      </c>
      <c r="Q23" s="198" t="s">
        <v>3193</v>
      </c>
      <c r="R23" s="198" t="s">
        <v>3194</v>
      </c>
      <c r="S23" s="200">
        <v>24756</v>
      </c>
      <c r="T23" s="198">
        <v>2</v>
      </c>
      <c r="U23" s="198" t="s">
        <v>5</v>
      </c>
      <c r="V23" s="198" t="s">
        <v>817</v>
      </c>
      <c r="W23" s="198" t="s">
        <v>820</v>
      </c>
      <c r="X23" s="198">
        <v>1</v>
      </c>
      <c r="Y23" s="198">
        <v>1</v>
      </c>
      <c r="Z23" s="198"/>
      <c r="AA23" s="198"/>
      <c r="AB23" s="198">
        <v>62</v>
      </c>
      <c r="AC23" s="201" t="s">
        <v>3057</v>
      </c>
      <c r="AD23" s="201" t="s">
        <v>3057</v>
      </c>
      <c r="AE23" s="201">
        <v>0</v>
      </c>
      <c r="AF23" s="201"/>
      <c r="AG23" s="201"/>
      <c r="AH23" s="201"/>
      <c r="AI23" s="201"/>
      <c r="AJ23" s="201"/>
      <c r="AK23" s="201"/>
      <c r="AL23" s="201"/>
    </row>
    <row r="24" spans="1:38" x14ac:dyDescent="0.3">
      <c r="A24" s="226">
        <v>1594</v>
      </c>
      <c r="B24" s="185" t="s">
        <v>2625</v>
      </c>
      <c r="C24" s="185" t="s">
        <v>4449</v>
      </c>
      <c r="D24" s="185" t="s">
        <v>3061</v>
      </c>
      <c r="E24" s="185" t="s">
        <v>3344</v>
      </c>
      <c r="F24" s="185" t="s">
        <v>3187</v>
      </c>
      <c r="G24" s="185" t="s">
        <v>4466</v>
      </c>
      <c r="H24" s="185"/>
      <c r="I24" s="195" t="s">
        <v>22</v>
      </c>
      <c r="J24" s="185" t="s">
        <v>2626</v>
      </c>
      <c r="K24" s="185" t="s">
        <v>2628</v>
      </c>
      <c r="L24" s="185" t="s">
        <v>3345</v>
      </c>
      <c r="M24" s="185" t="s">
        <v>3217</v>
      </c>
      <c r="N24" s="185" t="s">
        <v>3205</v>
      </c>
      <c r="O24" s="185" t="s">
        <v>3201</v>
      </c>
      <c r="P24" s="185" t="s">
        <v>3192</v>
      </c>
      <c r="Q24" s="185" t="s">
        <v>3193</v>
      </c>
      <c r="R24" s="185" t="s">
        <v>3194</v>
      </c>
      <c r="S24" s="196">
        <v>28023</v>
      </c>
      <c r="T24" s="185">
        <v>2</v>
      </c>
      <c r="U24" s="185" t="s">
        <v>5</v>
      </c>
      <c r="V24" s="185" t="s">
        <v>2627</v>
      </c>
      <c r="W24" s="185" t="s">
        <v>2629</v>
      </c>
      <c r="X24" s="185"/>
      <c r="Y24" s="185">
        <v>1</v>
      </c>
      <c r="Z24" s="185"/>
      <c r="AA24" s="185"/>
      <c r="AB24" s="185">
        <v>24</v>
      </c>
      <c r="AC24" s="197" t="s">
        <v>3057</v>
      </c>
      <c r="AD24" s="197" t="s">
        <v>3057</v>
      </c>
      <c r="AE24" s="197">
        <v>1</v>
      </c>
      <c r="AF24" s="197"/>
      <c r="AG24" s="197"/>
      <c r="AH24" s="197"/>
      <c r="AI24" s="197">
        <v>1</v>
      </c>
      <c r="AJ24" s="197"/>
      <c r="AK24" s="197"/>
      <c r="AL24" s="197"/>
    </row>
    <row r="25" spans="1:38" x14ac:dyDescent="0.3">
      <c r="A25" s="226">
        <v>1595</v>
      </c>
      <c r="B25" s="207" t="s">
        <v>1625</v>
      </c>
      <c r="C25" s="207" t="s">
        <v>3346</v>
      </c>
      <c r="D25" s="207" t="s">
        <v>478</v>
      </c>
      <c r="E25" s="207" t="s">
        <v>177</v>
      </c>
      <c r="F25" s="207" t="s">
        <v>3187</v>
      </c>
      <c r="G25" s="207" t="s">
        <v>3347</v>
      </c>
      <c r="H25" s="207"/>
      <c r="I25" s="208" t="s">
        <v>676</v>
      </c>
      <c r="J25" s="207" t="s">
        <v>1626</v>
      </c>
      <c r="K25" s="207" t="s">
        <v>1627</v>
      </c>
      <c r="L25" s="207" t="s">
        <v>3348</v>
      </c>
      <c r="M25" s="207" t="s">
        <v>3190</v>
      </c>
      <c r="N25" s="207" t="s">
        <v>3205</v>
      </c>
      <c r="O25" s="207" t="s">
        <v>3201</v>
      </c>
      <c r="P25" s="207" t="s">
        <v>3192</v>
      </c>
      <c r="Q25" s="207" t="s">
        <v>3193</v>
      </c>
      <c r="R25" s="207" t="s">
        <v>3194</v>
      </c>
      <c r="S25" s="209">
        <v>31291</v>
      </c>
      <c r="T25" s="207">
        <v>2</v>
      </c>
      <c r="U25" s="207" t="s">
        <v>5</v>
      </c>
      <c r="V25" s="207" t="s">
        <v>178</v>
      </c>
      <c r="W25" s="207" t="s">
        <v>1628</v>
      </c>
      <c r="X25" s="207">
        <v>1</v>
      </c>
      <c r="Y25" s="207">
        <v>1</v>
      </c>
      <c r="Z25" s="207"/>
      <c r="AA25" s="207"/>
      <c r="AB25" s="207">
        <v>162</v>
      </c>
      <c r="AC25" s="210" t="s">
        <v>2695</v>
      </c>
      <c r="AD25" s="210" t="s">
        <v>3057</v>
      </c>
      <c r="AE25" s="210">
        <v>1</v>
      </c>
      <c r="AF25" s="210"/>
      <c r="AG25" s="210"/>
      <c r="AH25" s="210">
        <v>1</v>
      </c>
      <c r="AI25" s="210"/>
      <c r="AJ25" s="210"/>
      <c r="AK25" s="210"/>
      <c r="AL25" s="215"/>
    </row>
    <row r="26" spans="1:38" x14ac:dyDescent="0.3">
      <c r="A26" s="226">
        <v>1596</v>
      </c>
      <c r="B26" s="203" t="s">
        <v>2377</v>
      </c>
      <c r="C26" s="203" t="s">
        <v>3200</v>
      </c>
      <c r="D26" s="203" t="s">
        <v>478</v>
      </c>
      <c r="E26" s="203"/>
      <c r="F26" s="203" t="s">
        <v>3187</v>
      </c>
      <c r="G26" s="203" t="s">
        <v>4302</v>
      </c>
      <c r="H26" s="203"/>
      <c r="I26" s="205" t="s">
        <v>22</v>
      </c>
      <c r="J26" s="203" t="s">
        <v>2378</v>
      </c>
      <c r="K26" s="203" t="s">
        <v>2380</v>
      </c>
      <c r="L26" s="203" t="s">
        <v>3349</v>
      </c>
      <c r="M26" s="203" t="s">
        <v>3217</v>
      </c>
      <c r="N26" s="203" t="s">
        <v>3212</v>
      </c>
      <c r="O26" s="203" t="s">
        <v>3201</v>
      </c>
      <c r="P26" s="203" t="s">
        <v>3192</v>
      </c>
      <c r="Q26" s="203" t="s">
        <v>3193</v>
      </c>
      <c r="R26" s="203" t="s">
        <v>3194</v>
      </c>
      <c r="S26" s="206">
        <v>24756</v>
      </c>
      <c r="T26" s="203">
        <v>2</v>
      </c>
      <c r="U26" s="203" t="s">
        <v>5</v>
      </c>
      <c r="V26" s="203" t="s">
        <v>2379</v>
      </c>
      <c r="W26" s="203" t="s">
        <v>2381</v>
      </c>
      <c r="X26" s="203">
        <v>1</v>
      </c>
      <c r="Y26" s="203">
        <v>1</v>
      </c>
      <c r="Z26" s="203"/>
      <c r="AA26" s="203"/>
      <c r="AB26" s="203">
        <v>66</v>
      </c>
      <c r="AC26" s="204" t="s">
        <v>3057</v>
      </c>
      <c r="AD26" s="204" t="s">
        <v>3057</v>
      </c>
      <c r="AE26" s="204">
        <v>0</v>
      </c>
      <c r="AF26" s="204"/>
      <c r="AG26" s="204"/>
      <c r="AH26" s="204"/>
      <c r="AI26" s="204"/>
      <c r="AJ26" s="204"/>
      <c r="AK26" s="204"/>
      <c r="AL26" s="204"/>
    </row>
    <row r="27" spans="1:38" x14ac:dyDescent="0.3">
      <c r="A27" s="226">
        <v>1597</v>
      </c>
      <c r="B27" s="185" t="s">
        <v>1613</v>
      </c>
      <c r="C27" s="185" t="s">
        <v>4541</v>
      </c>
      <c r="D27" s="185" t="s">
        <v>3061</v>
      </c>
      <c r="E27" s="185" t="s">
        <v>1614</v>
      </c>
      <c r="F27" s="185" t="s">
        <v>3187</v>
      </c>
      <c r="G27" s="185" t="s">
        <v>3350</v>
      </c>
      <c r="H27" s="185"/>
      <c r="I27" s="195" t="s">
        <v>1609</v>
      </c>
      <c r="J27" s="185" t="s">
        <v>1610</v>
      </c>
      <c r="K27" s="185" t="s">
        <v>1611</v>
      </c>
      <c r="L27" s="185" t="s">
        <v>4549</v>
      </c>
      <c r="M27" s="185" t="s">
        <v>3190</v>
      </c>
      <c r="N27" s="185" t="s">
        <v>4332</v>
      </c>
      <c r="O27" s="185" t="s">
        <v>3201</v>
      </c>
      <c r="P27" s="185" t="s">
        <v>3192</v>
      </c>
      <c r="Q27" s="185" t="s">
        <v>3193</v>
      </c>
      <c r="R27" s="185" t="s">
        <v>3194</v>
      </c>
      <c r="S27" s="196">
        <v>30567</v>
      </c>
      <c r="T27" s="185">
        <v>2</v>
      </c>
      <c r="U27" s="185" t="s">
        <v>5</v>
      </c>
      <c r="V27" s="185" t="s">
        <v>1615</v>
      </c>
      <c r="W27" s="185" t="s">
        <v>1616</v>
      </c>
      <c r="X27" s="185"/>
      <c r="Y27" s="185">
        <v>1</v>
      </c>
      <c r="Z27" s="185"/>
      <c r="AA27" s="185"/>
      <c r="AB27" s="185">
        <v>175</v>
      </c>
      <c r="AC27" s="197" t="s">
        <v>2689</v>
      </c>
      <c r="AD27" s="197" t="s">
        <v>3057</v>
      </c>
      <c r="AE27" s="197">
        <v>1</v>
      </c>
      <c r="AF27" s="197"/>
      <c r="AG27" s="197"/>
      <c r="AH27" s="197">
        <v>1</v>
      </c>
      <c r="AI27" s="197"/>
      <c r="AJ27" s="197"/>
      <c r="AK27" s="197"/>
      <c r="AL27" s="197"/>
    </row>
    <row r="28" spans="1:38" x14ac:dyDescent="0.3">
      <c r="A28" s="226">
        <v>1599</v>
      </c>
      <c r="B28" s="207" t="s">
        <v>1729</v>
      </c>
      <c r="C28" s="207" t="s">
        <v>3200</v>
      </c>
      <c r="D28" s="207" t="s">
        <v>3245</v>
      </c>
      <c r="E28" s="207"/>
      <c r="F28" s="207" t="s">
        <v>3187</v>
      </c>
      <c r="G28" s="207" t="s">
        <v>3355</v>
      </c>
      <c r="H28" s="207"/>
      <c r="I28" s="208" t="s">
        <v>1732</v>
      </c>
      <c r="J28" s="207" t="s">
        <v>1730</v>
      </c>
      <c r="K28" s="207" t="s">
        <v>359</v>
      </c>
      <c r="L28" s="207" t="s">
        <v>3356</v>
      </c>
      <c r="M28" s="207" t="s">
        <v>3190</v>
      </c>
      <c r="N28" s="207" t="s">
        <v>3205</v>
      </c>
      <c r="O28" s="207" t="s">
        <v>3201</v>
      </c>
      <c r="P28" s="207" t="s">
        <v>3192</v>
      </c>
      <c r="Q28" s="207" t="s">
        <v>3193</v>
      </c>
      <c r="R28" s="207" t="s">
        <v>3194</v>
      </c>
      <c r="S28" s="209">
        <v>37500</v>
      </c>
      <c r="T28" s="207">
        <v>2</v>
      </c>
      <c r="U28" s="207" t="s">
        <v>5</v>
      </c>
      <c r="V28" s="207" t="s">
        <v>1731</v>
      </c>
      <c r="W28" s="207" t="s">
        <v>1733</v>
      </c>
      <c r="X28" s="207">
        <v>1</v>
      </c>
      <c r="Y28" s="207">
        <v>1</v>
      </c>
      <c r="Z28" s="207"/>
      <c r="AA28" s="207"/>
      <c r="AB28" s="207">
        <v>124</v>
      </c>
      <c r="AC28" s="210" t="s">
        <v>3057</v>
      </c>
      <c r="AD28" s="210" t="s">
        <v>3057</v>
      </c>
      <c r="AE28" s="210">
        <v>1</v>
      </c>
      <c r="AF28" s="210"/>
      <c r="AG28" s="210"/>
      <c r="AH28" s="210"/>
      <c r="AI28" s="210"/>
      <c r="AJ28" s="210">
        <v>1</v>
      </c>
      <c r="AK28" s="210"/>
      <c r="AL28" s="210"/>
    </row>
    <row r="29" spans="1:38" x14ac:dyDescent="0.3">
      <c r="A29" s="226">
        <v>1600</v>
      </c>
      <c r="B29" s="198" t="s">
        <v>507</v>
      </c>
      <c r="C29" s="198" t="s">
        <v>4477</v>
      </c>
      <c r="D29" s="198" t="s">
        <v>3061</v>
      </c>
      <c r="E29" s="198" t="s">
        <v>3357</v>
      </c>
      <c r="F29" s="198" t="s">
        <v>3187</v>
      </c>
      <c r="G29" s="198" t="s">
        <v>3358</v>
      </c>
      <c r="H29" s="198"/>
      <c r="I29" s="199" t="s">
        <v>382</v>
      </c>
      <c r="J29" s="198" t="s">
        <v>508</v>
      </c>
      <c r="K29" s="198" t="s">
        <v>510</v>
      </c>
      <c r="L29" s="198" t="s">
        <v>3359</v>
      </c>
      <c r="M29" s="198" t="s">
        <v>3190</v>
      </c>
      <c r="N29" s="198" t="s">
        <v>4332</v>
      </c>
      <c r="O29" s="198" t="s">
        <v>3201</v>
      </c>
      <c r="P29" s="198" t="s">
        <v>3192</v>
      </c>
      <c r="Q29" s="198" t="s">
        <v>3193</v>
      </c>
      <c r="R29" s="198" t="s">
        <v>3194</v>
      </c>
      <c r="S29" s="200">
        <v>37500</v>
      </c>
      <c r="T29" s="198">
        <v>2</v>
      </c>
      <c r="U29" s="198" t="s">
        <v>5</v>
      </c>
      <c r="V29" s="198" t="s">
        <v>509</v>
      </c>
      <c r="W29" s="198" t="s">
        <v>511</v>
      </c>
      <c r="X29" s="198"/>
      <c r="Y29" s="198">
        <v>1</v>
      </c>
      <c r="Z29" s="198"/>
      <c r="AA29" s="198"/>
      <c r="AB29" s="198">
        <v>179</v>
      </c>
      <c r="AC29" s="201" t="s">
        <v>2689</v>
      </c>
      <c r="AD29" s="201" t="s">
        <v>3057</v>
      </c>
      <c r="AE29" s="201">
        <v>0</v>
      </c>
      <c r="AF29" s="201"/>
      <c r="AG29" s="201"/>
      <c r="AH29" s="201"/>
      <c r="AI29" s="201"/>
      <c r="AJ29" s="201"/>
      <c r="AK29" s="201"/>
      <c r="AL29" s="201"/>
    </row>
    <row r="30" spans="1:38" x14ac:dyDescent="0.3">
      <c r="A30" s="226">
        <v>1601</v>
      </c>
      <c r="B30" s="218" t="s">
        <v>3360</v>
      </c>
      <c r="C30" s="218" t="s">
        <v>5087</v>
      </c>
      <c r="D30" s="218" t="s">
        <v>3361</v>
      </c>
      <c r="E30" s="218" t="s">
        <v>843</v>
      </c>
      <c r="F30" s="218" t="s">
        <v>4301</v>
      </c>
      <c r="G30" s="218" t="s">
        <v>4851</v>
      </c>
      <c r="H30" s="218"/>
      <c r="I30" s="219" t="s">
        <v>249</v>
      </c>
      <c r="J30" s="218" t="s">
        <v>289</v>
      </c>
      <c r="K30" s="218" t="s">
        <v>290</v>
      </c>
      <c r="L30" s="218" t="s">
        <v>3362</v>
      </c>
      <c r="M30" s="218" t="s">
        <v>3190</v>
      </c>
      <c r="N30" s="218" t="s">
        <v>3205</v>
      </c>
      <c r="O30" s="218" t="s">
        <v>3363</v>
      </c>
      <c r="P30" s="218" t="s">
        <v>3192</v>
      </c>
      <c r="Q30" s="218" t="s">
        <v>3193</v>
      </c>
      <c r="R30" s="218" t="s">
        <v>3194</v>
      </c>
      <c r="S30" s="220">
        <v>40422</v>
      </c>
      <c r="T30" s="218">
        <v>2</v>
      </c>
      <c r="U30" s="218"/>
      <c r="V30" s="218"/>
      <c r="W30" s="218"/>
      <c r="X30" s="218"/>
      <c r="Y30" s="218"/>
      <c r="Z30" s="218"/>
      <c r="AA30" s="218">
        <v>1</v>
      </c>
      <c r="AB30" s="218">
        <v>52</v>
      </c>
      <c r="AC30" s="221" t="s">
        <v>2687</v>
      </c>
      <c r="AD30" s="221" t="s">
        <v>3057</v>
      </c>
      <c r="AE30" s="221">
        <v>0</v>
      </c>
      <c r="AF30" s="221"/>
      <c r="AG30" s="221"/>
      <c r="AH30" s="221"/>
      <c r="AI30" s="221"/>
      <c r="AJ30" s="221"/>
      <c r="AK30" s="221" t="s">
        <v>5174</v>
      </c>
      <c r="AL30" s="221">
        <v>1</v>
      </c>
    </row>
    <row r="31" spans="1:38" x14ac:dyDescent="0.3">
      <c r="A31" s="226">
        <v>1681</v>
      </c>
      <c r="B31" s="218" t="s">
        <v>5089</v>
      </c>
      <c r="C31" s="218" t="s">
        <v>5088</v>
      </c>
      <c r="D31" s="218" t="s">
        <v>5090</v>
      </c>
      <c r="E31" s="218" t="s">
        <v>5091</v>
      </c>
      <c r="F31" s="218" t="s">
        <v>4301</v>
      </c>
      <c r="G31" s="218" t="s">
        <v>5092</v>
      </c>
      <c r="H31" s="218"/>
      <c r="I31" s="219" t="s">
        <v>249</v>
      </c>
      <c r="J31" s="218" t="s">
        <v>289</v>
      </c>
      <c r="K31" s="218" t="s">
        <v>290</v>
      </c>
      <c r="L31" s="218" t="s">
        <v>3362</v>
      </c>
      <c r="M31" s="218" t="s">
        <v>3190</v>
      </c>
      <c r="N31" s="218" t="s">
        <v>4332</v>
      </c>
      <c r="O31" s="218" t="s">
        <v>3199</v>
      </c>
      <c r="P31" s="218" t="s">
        <v>3192</v>
      </c>
      <c r="Q31" s="218" t="s">
        <v>3193</v>
      </c>
      <c r="R31" s="218" t="s">
        <v>3194</v>
      </c>
      <c r="S31" s="220">
        <v>45170</v>
      </c>
      <c r="T31" s="218">
        <v>2</v>
      </c>
      <c r="U31" s="218" t="s">
        <v>82</v>
      </c>
      <c r="V31" s="218" t="s">
        <v>5093</v>
      </c>
      <c r="W31" s="218" t="s">
        <v>291</v>
      </c>
      <c r="X31" s="218"/>
      <c r="Y31" s="218"/>
      <c r="Z31" s="218">
        <v>1</v>
      </c>
      <c r="AA31" s="218"/>
      <c r="AB31" s="218">
        <v>0</v>
      </c>
      <c r="AC31" s="221" t="s">
        <v>2687</v>
      </c>
      <c r="AD31" s="221" t="s">
        <v>3057</v>
      </c>
      <c r="AE31" s="221">
        <v>0</v>
      </c>
      <c r="AF31" s="221"/>
      <c r="AG31" s="221"/>
      <c r="AH31" s="221"/>
      <c r="AI31" s="221"/>
      <c r="AJ31" s="221"/>
      <c r="AK31" s="221" t="s">
        <v>5174</v>
      </c>
      <c r="AL31" s="221">
        <v>1</v>
      </c>
    </row>
    <row r="32" spans="1:38" x14ac:dyDescent="0.3">
      <c r="A32" s="226">
        <v>1603</v>
      </c>
      <c r="B32" s="218" t="s">
        <v>3364</v>
      </c>
      <c r="C32" s="218" t="s">
        <v>5083</v>
      </c>
      <c r="D32" s="218" t="s">
        <v>3365</v>
      </c>
      <c r="E32" s="218" t="s">
        <v>4822</v>
      </c>
      <c r="F32" s="218" t="s">
        <v>4301</v>
      </c>
      <c r="G32" s="218" t="s">
        <v>3366</v>
      </c>
      <c r="H32" s="218"/>
      <c r="I32" s="219" t="s">
        <v>162</v>
      </c>
      <c r="J32" s="218" t="s">
        <v>3263</v>
      </c>
      <c r="K32" s="218" t="s">
        <v>163</v>
      </c>
      <c r="L32" s="218" t="s">
        <v>4960</v>
      </c>
      <c r="M32" s="218" t="s">
        <v>3217</v>
      </c>
      <c r="N32" s="218" t="s">
        <v>4332</v>
      </c>
      <c r="O32" s="218" t="s">
        <v>3312</v>
      </c>
      <c r="P32" s="218" t="s">
        <v>3192</v>
      </c>
      <c r="Q32" s="218" t="s">
        <v>3193</v>
      </c>
      <c r="R32" s="218" t="s">
        <v>3194</v>
      </c>
      <c r="S32" s="220">
        <v>45170</v>
      </c>
      <c r="T32" s="218">
        <v>1</v>
      </c>
      <c r="U32" s="218"/>
      <c r="V32" s="218"/>
      <c r="W32" s="218"/>
      <c r="X32" s="218"/>
      <c r="Y32" s="218"/>
      <c r="Z32" s="218"/>
      <c r="AA32" s="218">
        <v>1</v>
      </c>
      <c r="AB32" s="218">
        <v>82</v>
      </c>
      <c r="AC32" s="221" t="s">
        <v>3057</v>
      </c>
      <c r="AD32" s="221" t="s">
        <v>3057</v>
      </c>
      <c r="AE32" s="221">
        <v>0</v>
      </c>
      <c r="AF32" s="221"/>
      <c r="AG32" s="221"/>
      <c r="AH32" s="221"/>
      <c r="AI32" s="221"/>
      <c r="AJ32" s="221"/>
      <c r="AK32" s="221" t="s">
        <v>5174</v>
      </c>
      <c r="AL32" s="221">
        <v>1</v>
      </c>
    </row>
    <row r="33" spans="1:38" x14ac:dyDescent="0.3">
      <c r="A33" s="226">
        <v>1604</v>
      </c>
      <c r="B33" s="207" t="s">
        <v>942</v>
      </c>
      <c r="C33" s="207" t="s">
        <v>3367</v>
      </c>
      <c r="D33" s="207" t="s">
        <v>3186</v>
      </c>
      <c r="E33" s="207" t="s">
        <v>3368</v>
      </c>
      <c r="F33" s="207" t="s">
        <v>3187</v>
      </c>
      <c r="G33" s="207" t="s">
        <v>4741</v>
      </c>
      <c r="H33" s="207"/>
      <c r="I33" s="208" t="s">
        <v>110</v>
      </c>
      <c r="J33" s="207" t="s">
        <v>13</v>
      </c>
      <c r="K33" s="207" t="s">
        <v>14</v>
      </c>
      <c r="L33" s="207" t="s">
        <v>4615</v>
      </c>
      <c r="M33" s="207" t="s">
        <v>3190</v>
      </c>
      <c r="N33" s="207" t="s">
        <v>4332</v>
      </c>
      <c r="O33" s="207" t="s">
        <v>3191</v>
      </c>
      <c r="P33" s="207" t="s">
        <v>3192</v>
      </c>
      <c r="Q33" s="207" t="s">
        <v>3193</v>
      </c>
      <c r="R33" s="207" t="s">
        <v>3194</v>
      </c>
      <c r="S33" s="209">
        <v>24756</v>
      </c>
      <c r="T33" s="207"/>
      <c r="U33" s="207" t="s">
        <v>19</v>
      </c>
      <c r="V33" s="207" t="s">
        <v>5047</v>
      </c>
      <c r="W33" s="207" t="s">
        <v>943</v>
      </c>
      <c r="X33" s="207">
        <v>1</v>
      </c>
      <c r="Y33" s="207"/>
      <c r="Z33" s="207"/>
      <c r="AA33" s="207"/>
      <c r="AB33" s="207">
        <v>53</v>
      </c>
      <c r="AC33" s="210" t="s">
        <v>2689</v>
      </c>
      <c r="AD33" s="210" t="s">
        <v>3057</v>
      </c>
      <c r="AE33" s="210">
        <v>1</v>
      </c>
      <c r="AF33" s="210"/>
      <c r="AG33" s="210"/>
      <c r="AH33" s="210"/>
      <c r="AI33" s="210">
        <v>1</v>
      </c>
      <c r="AJ33" s="210"/>
      <c r="AK33" s="210"/>
      <c r="AL33" s="210"/>
    </row>
    <row r="34" spans="1:38" x14ac:dyDescent="0.3">
      <c r="A34" s="226">
        <v>1605</v>
      </c>
      <c r="B34" s="185" t="s">
        <v>2154</v>
      </c>
      <c r="C34" s="185" t="s">
        <v>4516</v>
      </c>
      <c r="D34" s="185" t="s">
        <v>3186</v>
      </c>
      <c r="E34" s="185" t="s">
        <v>3369</v>
      </c>
      <c r="F34" s="185" t="s">
        <v>3187</v>
      </c>
      <c r="G34" s="185" t="s">
        <v>3256</v>
      </c>
      <c r="H34" s="185"/>
      <c r="I34" s="195" t="s">
        <v>376</v>
      </c>
      <c r="J34" s="185" t="s">
        <v>2151</v>
      </c>
      <c r="K34" s="185" t="s">
        <v>2152</v>
      </c>
      <c r="L34" s="185" t="s">
        <v>2675</v>
      </c>
      <c r="M34" s="185" t="s">
        <v>3190</v>
      </c>
      <c r="N34" s="185" t="s">
        <v>4332</v>
      </c>
      <c r="O34" s="185" t="s">
        <v>3191</v>
      </c>
      <c r="P34" s="185" t="s">
        <v>3192</v>
      </c>
      <c r="Q34" s="185" t="s">
        <v>3193</v>
      </c>
      <c r="R34" s="185" t="s">
        <v>3194</v>
      </c>
      <c r="S34" s="196">
        <v>29099</v>
      </c>
      <c r="T34" s="185"/>
      <c r="U34" s="185" t="s">
        <v>19</v>
      </c>
      <c r="V34" s="185" t="s">
        <v>3370</v>
      </c>
      <c r="W34" s="185" t="s">
        <v>2155</v>
      </c>
      <c r="X34" s="185">
        <v>1</v>
      </c>
      <c r="Y34" s="185"/>
      <c r="Z34" s="185"/>
      <c r="AA34" s="185"/>
      <c r="AB34" s="185">
        <v>163</v>
      </c>
      <c r="AC34" s="197" t="s">
        <v>4990</v>
      </c>
      <c r="AD34" s="197" t="s">
        <v>3057</v>
      </c>
      <c r="AE34" s="197">
        <v>1</v>
      </c>
      <c r="AF34" s="197"/>
      <c r="AG34" s="197"/>
      <c r="AH34" s="197"/>
      <c r="AI34" s="197">
        <v>1</v>
      </c>
      <c r="AJ34" s="197"/>
      <c r="AK34" s="197"/>
      <c r="AL34" s="197"/>
    </row>
    <row r="35" spans="1:38" x14ac:dyDescent="0.3">
      <c r="A35" s="226">
        <v>1607</v>
      </c>
      <c r="B35" s="185" t="s">
        <v>493</v>
      </c>
      <c r="C35" s="185" t="s">
        <v>4831</v>
      </c>
      <c r="D35" s="185" t="s">
        <v>3199</v>
      </c>
      <c r="E35" s="185" t="s">
        <v>494</v>
      </c>
      <c r="F35" s="185" t="s">
        <v>3187</v>
      </c>
      <c r="G35" s="185" t="s">
        <v>4829</v>
      </c>
      <c r="H35" s="185" t="s">
        <v>496</v>
      </c>
      <c r="I35" s="195" t="s">
        <v>156</v>
      </c>
      <c r="J35" s="185" t="s">
        <v>487</v>
      </c>
      <c r="K35" s="185" t="s">
        <v>488</v>
      </c>
      <c r="L35" s="185" t="s">
        <v>4827</v>
      </c>
      <c r="M35" s="185" t="s">
        <v>3190</v>
      </c>
      <c r="N35" s="185" t="s">
        <v>4332</v>
      </c>
      <c r="O35" s="185" t="s">
        <v>3199</v>
      </c>
      <c r="P35" s="185" t="s">
        <v>3192</v>
      </c>
      <c r="Q35" s="185" t="s">
        <v>3193</v>
      </c>
      <c r="R35" s="185" t="s">
        <v>3194</v>
      </c>
      <c r="S35" s="196">
        <v>37500</v>
      </c>
      <c r="T35" s="185"/>
      <c r="U35" s="185" t="s">
        <v>82</v>
      </c>
      <c r="V35" s="185" t="s">
        <v>495</v>
      </c>
      <c r="W35" s="185" t="s">
        <v>497</v>
      </c>
      <c r="X35" s="185"/>
      <c r="Y35" s="185"/>
      <c r="Z35" s="185">
        <v>1</v>
      </c>
      <c r="AA35" s="185"/>
      <c r="AB35" s="185">
        <v>627</v>
      </c>
      <c r="AC35" s="197" t="s">
        <v>3057</v>
      </c>
      <c r="AD35" s="197" t="s">
        <v>3057</v>
      </c>
      <c r="AE35" s="197">
        <v>1</v>
      </c>
      <c r="AF35" s="197"/>
      <c r="AG35" s="197"/>
      <c r="AH35" s="197">
        <v>1</v>
      </c>
      <c r="AI35" s="197"/>
      <c r="AJ35" s="197"/>
      <c r="AK35" s="197"/>
      <c r="AL35" s="197"/>
    </row>
    <row r="36" spans="1:38" x14ac:dyDescent="0.3">
      <c r="A36" s="226">
        <v>1611</v>
      </c>
      <c r="B36" s="185" t="s">
        <v>220</v>
      </c>
      <c r="C36" s="185" t="s">
        <v>4881</v>
      </c>
      <c r="D36" s="185" t="s">
        <v>3199</v>
      </c>
      <c r="E36" s="185" t="s">
        <v>221</v>
      </c>
      <c r="F36" s="185" t="s">
        <v>3187</v>
      </c>
      <c r="G36" s="185" t="s">
        <v>223</v>
      </c>
      <c r="H36" s="185"/>
      <c r="I36" s="195" t="s">
        <v>224</v>
      </c>
      <c r="J36" s="185" t="s">
        <v>225</v>
      </c>
      <c r="K36" s="185" t="s">
        <v>226</v>
      </c>
      <c r="L36" s="185" t="s">
        <v>3239</v>
      </c>
      <c r="M36" s="185" t="s">
        <v>3190</v>
      </c>
      <c r="N36" s="185" t="s">
        <v>4332</v>
      </c>
      <c r="O36" s="185" t="s">
        <v>3199</v>
      </c>
      <c r="P36" s="185" t="s">
        <v>3192</v>
      </c>
      <c r="Q36" s="185" t="s">
        <v>3193</v>
      </c>
      <c r="R36" s="185" t="s">
        <v>3194</v>
      </c>
      <c r="S36" s="196">
        <v>23863</v>
      </c>
      <c r="T36" s="185"/>
      <c r="U36" s="185" t="s">
        <v>82</v>
      </c>
      <c r="V36" s="185" t="s">
        <v>222</v>
      </c>
      <c r="W36" s="185" t="s">
        <v>227</v>
      </c>
      <c r="X36" s="185"/>
      <c r="Y36" s="185"/>
      <c r="Z36" s="185">
        <v>1</v>
      </c>
      <c r="AA36" s="185"/>
      <c r="AB36" s="185">
        <v>648</v>
      </c>
      <c r="AC36" s="197" t="s">
        <v>3072</v>
      </c>
      <c r="AD36" s="197" t="s">
        <v>3072</v>
      </c>
      <c r="AE36" s="197">
        <v>1</v>
      </c>
      <c r="AF36" s="197"/>
      <c r="AG36" s="197"/>
      <c r="AH36" s="197"/>
      <c r="AI36" s="197">
        <v>1</v>
      </c>
      <c r="AJ36" s="197"/>
      <c r="AK36" s="197"/>
      <c r="AL36" s="197"/>
    </row>
    <row r="37" spans="1:38" x14ac:dyDescent="0.3">
      <c r="A37" s="226">
        <v>1612</v>
      </c>
      <c r="B37" s="198" t="s">
        <v>1815</v>
      </c>
      <c r="C37" s="198" t="s">
        <v>4366</v>
      </c>
      <c r="D37" s="198" t="s">
        <v>3375</v>
      </c>
      <c r="E37" s="198" t="s">
        <v>1812</v>
      </c>
      <c r="F37" s="198" t="s">
        <v>4301</v>
      </c>
      <c r="G37" s="198" t="s">
        <v>4349</v>
      </c>
      <c r="H37" s="198"/>
      <c r="I37" s="199" t="s">
        <v>15</v>
      </c>
      <c r="J37" s="198" t="s">
        <v>16</v>
      </c>
      <c r="K37" s="198" t="s">
        <v>17</v>
      </c>
      <c r="L37" s="198" t="s">
        <v>4365</v>
      </c>
      <c r="M37" s="198" t="s">
        <v>3190</v>
      </c>
      <c r="N37" s="198" t="s">
        <v>4332</v>
      </c>
      <c r="O37" s="198" t="s">
        <v>3363</v>
      </c>
      <c r="P37" s="198" t="s">
        <v>3192</v>
      </c>
      <c r="Q37" s="198" t="s">
        <v>3193</v>
      </c>
      <c r="R37" s="198" t="s">
        <v>3194</v>
      </c>
      <c r="S37" s="200">
        <v>24539</v>
      </c>
      <c r="T37" s="198"/>
      <c r="U37" s="198" t="s">
        <v>184</v>
      </c>
      <c r="V37" s="198" t="s">
        <v>1816</v>
      </c>
      <c r="W37" s="198" t="s">
        <v>1814</v>
      </c>
      <c r="X37" s="198"/>
      <c r="Y37" s="198"/>
      <c r="Z37" s="198"/>
      <c r="AA37" s="198">
        <v>1</v>
      </c>
      <c r="AB37" s="198">
        <v>552</v>
      </c>
      <c r="AC37" s="201" t="s">
        <v>3057</v>
      </c>
      <c r="AD37" s="201" t="s">
        <v>3057</v>
      </c>
      <c r="AE37" s="201">
        <v>0</v>
      </c>
      <c r="AF37" s="201"/>
      <c r="AG37" s="201"/>
      <c r="AH37" s="201"/>
      <c r="AI37" s="201"/>
      <c r="AJ37" s="201"/>
      <c r="AK37" s="201"/>
      <c r="AL37" s="201"/>
    </row>
    <row r="38" spans="1:38" x14ac:dyDescent="0.3">
      <c r="A38" s="226">
        <v>1614</v>
      </c>
      <c r="B38" s="185" t="s">
        <v>1458</v>
      </c>
      <c r="C38" s="185" t="s">
        <v>4565</v>
      </c>
      <c r="D38" s="185" t="s">
        <v>3283</v>
      </c>
      <c r="E38" s="185"/>
      <c r="F38" s="185" t="s">
        <v>4301</v>
      </c>
      <c r="G38" s="185" t="s">
        <v>4564</v>
      </c>
      <c r="H38" s="185"/>
      <c r="I38" s="195" t="s">
        <v>464</v>
      </c>
      <c r="J38" s="185" t="s">
        <v>1460</v>
      </c>
      <c r="K38" s="185" t="s">
        <v>334</v>
      </c>
      <c r="L38" s="185" t="s">
        <v>3376</v>
      </c>
      <c r="M38" s="185" t="s">
        <v>3190</v>
      </c>
      <c r="N38" s="185" t="s">
        <v>4332</v>
      </c>
      <c r="O38" s="185" t="s">
        <v>3199</v>
      </c>
      <c r="P38" s="185" t="s">
        <v>3192</v>
      </c>
      <c r="Q38" s="185" t="s">
        <v>3193</v>
      </c>
      <c r="R38" s="185" t="s">
        <v>3194</v>
      </c>
      <c r="S38" s="196">
        <v>24534</v>
      </c>
      <c r="T38" s="185"/>
      <c r="U38" s="185" t="s">
        <v>82</v>
      </c>
      <c r="V38" s="185" t="s">
        <v>1459</v>
      </c>
      <c r="W38" s="185" t="s">
        <v>1461</v>
      </c>
      <c r="X38" s="185"/>
      <c r="Y38" s="185"/>
      <c r="Z38" s="185">
        <v>1</v>
      </c>
      <c r="AA38" s="185"/>
      <c r="AB38" s="185">
        <v>70</v>
      </c>
      <c r="AC38" s="197" t="s">
        <v>3057</v>
      </c>
      <c r="AD38" s="197" t="s">
        <v>3057</v>
      </c>
      <c r="AE38" s="197">
        <v>1</v>
      </c>
      <c r="AF38" s="197"/>
      <c r="AG38" s="197">
        <v>1</v>
      </c>
      <c r="AH38" s="197"/>
      <c r="AI38" s="197"/>
      <c r="AJ38" s="197"/>
      <c r="AK38" s="197"/>
      <c r="AL38" s="197"/>
    </row>
    <row r="39" spans="1:38" x14ac:dyDescent="0.3">
      <c r="A39" s="226">
        <v>1617</v>
      </c>
      <c r="B39" s="198" t="s">
        <v>2053</v>
      </c>
      <c r="C39" s="198" t="s">
        <v>3379</v>
      </c>
      <c r="D39" s="198" t="s">
        <v>3186</v>
      </c>
      <c r="E39" s="198" t="s">
        <v>2054</v>
      </c>
      <c r="F39" s="198" t="s">
        <v>3187</v>
      </c>
      <c r="G39" s="198" t="s">
        <v>4350</v>
      </c>
      <c r="H39" s="198"/>
      <c r="I39" s="199" t="s">
        <v>15</v>
      </c>
      <c r="J39" s="198" t="s">
        <v>16</v>
      </c>
      <c r="K39" s="198" t="s">
        <v>17</v>
      </c>
      <c r="L39" s="198" t="s">
        <v>4365</v>
      </c>
      <c r="M39" s="198" t="s">
        <v>3190</v>
      </c>
      <c r="N39" s="198" t="s">
        <v>4332</v>
      </c>
      <c r="O39" s="198" t="s">
        <v>3191</v>
      </c>
      <c r="P39" s="198" t="s">
        <v>3192</v>
      </c>
      <c r="Q39" s="198" t="s">
        <v>3193</v>
      </c>
      <c r="R39" s="198" t="s">
        <v>3194</v>
      </c>
      <c r="S39" s="200">
        <v>24754</v>
      </c>
      <c r="T39" s="198"/>
      <c r="U39" s="198" t="s">
        <v>19</v>
      </c>
      <c r="V39" s="198" t="s">
        <v>3380</v>
      </c>
      <c r="W39" s="198" t="s">
        <v>2055</v>
      </c>
      <c r="X39" s="198">
        <v>1</v>
      </c>
      <c r="Y39" s="198"/>
      <c r="Z39" s="198"/>
      <c r="AA39" s="198"/>
      <c r="AB39" s="198">
        <v>37</v>
      </c>
      <c r="AC39" s="201" t="s">
        <v>3057</v>
      </c>
      <c r="AD39" s="201" t="s">
        <v>3057</v>
      </c>
      <c r="AE39" s="201">
        <v>0</v>
      </c>
      <c r="AF39" s="201"/>
      <c r="AG39" s="201"/>
      <c r="AH39" s="201"/>
      <c r="AI39" s="201"/>
      <c r="AJ39" s="201"/>
      <c r="AK39" s="201"/>
      <c r="AL39" s="201"/>
    </row>
    <row r="40" spans="1:38" x14ac:dyDescent="0.3">
      <c r="A40" s="226">
        <v>1618</v>
      </c>
      <c r="B40" s="198" t="s">
        <v>2014</v>
      </c>
      <c r="C40" s="198" t="s">
        <v>3381</v>
      </c>
      <c r="D40" s="198" t="s">
        <v>3186</v>
      </c>
      <c r="E40" s="198" t="s">
        <v>968</v>
      </c>
      <c r="F40" s="198" t="s">
        <v>3187</v>
      </c>
      <c r="G40" s="198" t="s">
        <v>3382</v>
      </c>
      <c r="H40" s="198"/>
      <c r="I40" s="199" t="s">
        <v>15</v>
      </c>
      <c r="J40" s="198" t="s">
        <v>16</v>
      </c>
      <c r="K40" s="198" t="s">
        <v>17</v>
      </c>
      <c r="L40" s="198" t="s">
        <v>4365</v>
      </c>
      <c r="M40" s="198" t="s">
        <v>3190</v>
      </c>
      <c r="N40" s="198" t="s">
        <v>4332</v>
      </c>
      <c r="O40" s="198" t="s">
        <v>3191</v>
      </c>
      <c r="P40" s="198" t="s">
        <v>3192</v>
      </c>
      <c r="Q40" s="198" t="s">
        <v>3193</v>
      </c>
      <c r="R40" s="198" t="s">
        <v>3194</v>
      </c>
      <c r="S40" s="200">
        <v>24754</v>
      </c>
      <c r="T40" s="198"/>
      <c r="U40" s="198" t="s">
        <v>19</v>
      </c>
      <c r="V40" s="198" t="s">
        <v>2015</v>
      </c>
      <c r="W40" s="198" t="s">
        <v>2016</v>
      </c>
      <c r="X40" s="198">
        <v>1</v>
      </c>
      <c r="Y40" s="198"/>
      <c r="Z40" s="198"/>
      <c r="AA40" s="198"/>
      <c r="AB40" s="198">
        <v>107</v>
      </c>
      <c r="AC40" s="201" t="s">
        <v>3057</v>
      </c>
      <c r="AD40" s="201" t="s">
        <v>3057</v>
      </c>
      <c r="AE40" s="201">
        <v>0</v>
      </c>
      <c r="AF40" s="201"/>
      <c r="AG40" s="201"/>
      <c r="AH40" s="201"/>
      <c r="AI40" s="201"/>
      <c r="AJ40" s="201"/>
      <c r="AK40" s="201"/>
      <c r="AL40" s="201"/>
    </row>
    <row r="41" spans="1:38" x14ac:dyDescent="0.3">
      <c r="A41" s="226">
        <v>1619</v>
      </c>
      <c r="B41" s="198" t="s">
        <v>767</v>
      </c>
      <c r="C41" s="198" t="s">
        <v>3383</v>
      </c>
      <c r="D41" s="198" t="s">
        <v>3186</v>
      </c>
      <c r="E41" s="198" t="s">
        <v>3384</v>
      </c>
      <c r="F41" s="198" t="s">
        <v>3187</v>
      </c>
      <c r="G41" s="198" t="s">
        <v>3385</v>
      </c>
      <c r="H41" s="198"/>
      <c r="I41" s="199" t="s">
        <v>15</v>
      </c>
      <c r="J41" s="198" t="s">
        <v>16</v>
      </c>
      <c r="K41" s="198" t="s">
        <v>17</v>
      </c>
      <c r="L41" s="198" t="s">
        <v>4365</v>
      </c>
      <c r="M41" s="198" t="s">
        <v>3190</v>
      </c>
      <c r="N41" s="198" t="s">
        <v>4332</v>
      </c>
      <c r="O41" s="198" t="s">
        <v>3191</v>
      </c>
      <c r="P41" s="198" t="s">
        <v>3192</v>
      </c>
      <c r="Q41" s="198" t="s">
        <v>3193</v>
      </c>
      <c r="R41" s="198" t="s">
        <v>3194</v>
      </c>
      <c r="S41" s="200">
        <v>24754</v>
      </c>
      <c r="T41" s="198"/>
      <c r="U41" s="198" t="s">
        <v>19</v>
      </c>
      <c r="V41" s="198" t="s">
        <v>3065</v>
      </c>
      <c r="W41" s="198" t="s">
        <v>768</v>
      </c>
      <c r="X41" s="198">
        <v>1</v>
      </c>
      <c r="Y41" s="198"/>
      <c r="Z41" s="198"/>
      <c r="AA41" s="198"/>
      <c r="AB41" s="198">
        <v>47</v>
      </c>
      <c r="AC41" s="201" t="s">
        <v>3057</v>
      </c>
      <c r="AD41" s="201" t="s">
        <v>3057</v>
      </c>
      <c r="AE41" s="201">
        <v>0</v>
      </c>
      <c r="AF41" s="201"/>
      <c r="AG41" s="201"/>
      <c r="AH41" s="201"/>
      <c r="AI41" s="201"/>
      <c r="AJ41" s="201"/>
      <c r="AK41" s="201"/>
      <c r="AL41" s="201"/>
    </row>
    <row r="42" spans="1:38" x14ac:dyDescent="0.3">
      <c r="A42" s="226">
        <v>1620</v>
      </c>
      <c r="B42" s="198" t="s">
        <v>2002</v>
      </c>
      <c r="C42" s="198" t="s">
        <v>3386</v>
      </c>
      <c r="D42" s="198" t="s">
        <v>3186</v>
      </c>
      <c r="E42" s="198" t="s">
        <v>3387</v>
      </c>
      <c r="F42" s="198" t="s">
        <v>3187</v>
      </c>
      <c r="G42" s="198" t="s">
        <v>4398</v>
      </c>
      <c r="H42" s="198"/>
      <c r="I42" s="199" t="s">
        <v>359</v>
      </c>
      <c r="J42" s="198" t="s">
        <v>1996</v>
      </c>
      <c r="K42" s="198" t="s">
        <v>1997</v>
      </c>
      <c r="L42" s="198" t="s">
        <v>3388</v>
      </c>
      <c r="M42" s="198" t="s">
        <v>3190</v>
      </c>
      <c r="N42" s="198" t="s">
        <v>4332</v>
      </c>
      <c r="O42" s="198" t="s">
        <v>3191</v>
      </c>
      <c r="P42" s="198" t="s">
        <v>3192</v>
      </c>
      <c r="Q42" s="198" t="s">
        <v>3193</v>
      </c>
      <c r="R42" s="198" t="s">
        <v>3194</v>
      </c>
      <c r="S42" s="200">
        <v>24754</v>
      </c>
      <c r="T42" s="198"/>
      <c r="U42" s="198" t="s">
        <v>19</v>
      </c>
      <c r="V42" s="198" t="s">
        <v>3389</v>
      </c>
      <c r="W42" s="198" t="s">
        <v>2003</v>
      </c>
      <c r="X42" s="198">
        <v>1</v>
      </c>
      <c r="Y42" s="198"/>
      <c r="Z42" s="198"/>
      <c r="AA42" s="198"/>
      <c r="AB42" s="198">
        <v>69</v>
      </c>
      <c r="AC42" s="201" t="s">
        <v>3057</v>
      </c>
      <c r="AD42" s="201" t="s">
        <v>3057</v>
      </c>
      <c r="AE42" s="201">
        <v>0</v>
      </c>
      <c r="AF42" s="201"/>
      <c r="AG42" s="201"/>
      <c r="AH42" s="201"/>
      <c r="AI42" s="201"/>
      <c r="AJ42" s="201"/>
      <c r="AK42" s="201"/>
      <c r="AL42" s="201"/>
    </row>
    <row r="43" spans="1:38" x14ac:dyDescent="0.3">
      <c r="A43" s="226">
        <v>1621</v>
      </c>
      <c r="B43" s="185" t="s">
        <v>2006</v>
      </c>
      <c r="C43" s="185" t="s">
        <v>4409</v>
      </c>
      <c r="D43" s="185" t="s">
        <v>3061</v>
      </c>
      <c r="E43" s="185" t="s">
        <v>3390</v>
      </c>
      <c r="F43" s="185" t="s">
        <v>3187</v>
      </c>
      <c r="G43" s="185" t="s">
        <v>3391</v>
      </c>
      <c r="H43" s="185"/>
      <c r="I43" s="195" t="s">
        <v>1877</v>
      </c>
      <c r="J43" s="185" t="s">
        <v>1895</v>
      </c>
      <c r="K43" s="185" t="s">
        <v>1896</v>
      </c>
      <c r="L43" s="185" t="s">
        <v>2674</v>
      </c>
      <c r="M43" s="185" t="s">
        <v>3190</v>
      </c>
      <c r="N43" s="185" t="s">
        <v>4332</v>
      </c>
      <c r="O43" s="185" t="s">
        <v>3201</v>
      </c>
      <c r="P43" s="185" t="s">
        <v>3192</v>
      </c>
      <c r="Q43" s="185" t="s">
        <v>3193</v>
      </c>
      <c r="R43" s="185" t="s">
        <v>3194</v>
      </c>
      <c r="S43" s="196">
        <v>24754</v>
      </c>
      <c r="T43" s="185"/>
      <c r="U43" s="185" t="s">
        <v>5</v>
      </c>
      <c r="V43" s="185" t="s">
        <v>3392</v>
      </c>
      <c r="W43" s="185" t="s">
        <v>2007</v>
      </c>
      <c r="X43" s="185"/>
      <c r="Y43" s="185">
        <v>1</v>
      </c>
      <c r="Z43" s="185"/>
      <c r="AA43" s="185"/>
      <c r="AB43" s="185">
        <v>137</v>
      </c>
      <c r="AC43" s="185" t="s">
        <v>3066</v>
      </c>
      <c r="AD43" s="185" t="s">
        <v>5150</v>
      </c>
      <c r="AE43" s="197">
        <v>1</v>
      </c>
      <c r="AF43" s="197"/>
      <c r="AG43" s="197">
        <v>1</v>
      </c>
      <c r="AH43" s="197"/>
      <c r="AI43" s="197"/>
      <c r="AJ43" s="197"/>
      <c r="AK43" s="197"/>
      <c r="AL43" s="197"/>
    </row>
    <row r="44" spans="1:38" x14ac:dyDescent="0.3">
      <c r="A44" s="226">
        <v>1624</v>
      </c>
      <c r="B44" s="198" t="s">
        <v>1581</v>
      </c>
      <c r="C44" s="198" t="s">
        <v>4487</v>
      </c>
      <c r="D44" s="198" t="s">
        <v>478</v>
      </c>
      <c r="E44" s="198" t="s">
        <v>1582</v>
      </c>
      <c r="F44" s="198" t="s">
        <v>3187</v>
      </c>
      <c r="G44" s="198" t="s">
        <v>3396</v>
      </c>
      <c r="H44" s="198"/>
      <c r="I44" s="199" t="s">
        <v>22</v>
      </c>
      <c r="J44" s="198" t="s">
        <v>1583</v>
      </c>
      <c r="K44" s="198" t="s">
        <v>1584</v>
      </c>
      <c r="L44" s="198" t="s">
        <v>3397</v>
      </c>
      <c r="M44" s="198" t="s">
        <v>3190</v>
      </c>
      <c r="N44" s="198" t="s">
        <v>4332</v>
      </c>
      <c r="O44" s="198" t="s">
        <v>3201</v>
      </c>
      <c r="P44" s="198" t="s">
        <v>3192</v>
      </c>
      <c r="Q44" s="198" t="s">
        <v>3193</v>
      </c>
      <c r="R44" s="198" t="s">
        <v>3194</v>
      </c>
      <c r="S44" s="200">
        <v>24754</v>
      </c>
      <c r="T44" s="198"/>
      <c r="U44" s="198" t="s">
        <v>5</v>
      </c>
      <c r="V44" s="198" t="s">
        <v>3398</v>
      </c>
      <c r="W44" s="198" t="s">
        <v>1585</v>
      </c>
      <c r="X44" s="198"/>
      <c r="Y44" s="198">
        <v>1</v>
      </c>
      <c r="Z44" s="198"/>
      <c r="AA44" s="198"/>
      <c r="AB44" s="198">
        <v>94</v>
      </c>
      <c r="AC44" s="201" t="s">
        <v>3057</v>
      </c>
      <c r="AD44" s="201" t="s">
        <v>3057</v>
      </c>
      <c r="AE44" s="201">
        <v>0</v>
      </c>
      <c r="AF44" s="201"/>
      <c r="AG44" s="201"/>
      <c r="AH44" s="201"/>
      <c r="AI44" s="201"/>
      <c r="AJ44" s="201"/>
      <c r="AK44" s="201"/>
      <c r="AL44" s="201"/>
    </row>
    <row r="45" spans="1:38" x14ac:dyDescent="0.3">
      <c r="A45" s="226">
        <v>1625</v>
      </c>
      <c r="B45" s="185" t="s">
        <v>2497</v>
      </c>
      <c r="C45" s="185" t="s">
        <v>4396</v>
      </c>
      <c r="D45" s="185" t="s">
        <v>3061</v>
      </c>
      <c r="E45" s="185"/>
      <c r="F45" s="185" t="s">
        <v>3187</v>
      </c>
      <c r="G45" s="185" t="s">
        <v>3399</v>
      </c>
      <c r="H45" s="185"/>
      <c r="I45" s="195" t="s">
        <v>156</v>
      </c>
      <c r="J45" s="185" t="s">
        <v>2498</v>
      </c>
      <c r="K45" s="185" t="s">
        <v>2499</v>
      </c>
      <c r="L45" s="185" t="s">
        <v>3400</v>
      </c>
      <c r="M45" s="185" t="s">
        <v>3190</v>
      </c>
      <c r="N45" s="185" t="s">
        <v>4332</v>
      </c>
      <c r="O45" s="185" t="s">
        <v>3201</v>
      </c>
      <c r="P45" s="185" t="s">
        <v>3192</v>
      </c>
      <c r="Q45" s="185" t="s">
        <v>3193</v>
      </c>
      <c r="R45" s="185" t="s">
        <v>3194</v>
      </c>
      <c r="S45" s="196">
        <v>24754</v>
      </c>
      <c r="T45" s="185"/>
      <c r="U45" s="185" t="s">
        <v>5</v>
      </c>
      <c r="V45" s="185" t="s">
        <v>3401</v>
      </c>
      <c r="W45" s="185" t="s">
        <v>2500</v>
      </c>
      <c r="X45" s="185"/>
      <c r="Y45" s="185">
        <v>1</v>
      </c>
      <c r="Z45" s="185"/>
      <c r="AA45" s="185"/>
      <c r="AB45" s="185">
        <v>18</v>
      </c>
      <c r="AC45" s="197" t="s">
        <v>3057</v>
      </c>
      <c r="AD45" s="197" t="s">
        <v>3057</v>
      </c>
      <c r="AE45" s="197">
        <v>1</v>
      </c>
      <c r="AF45" s="197"/>
      <c r="AG45" s="197"/>
      <c r="AH45" s="197">
        <v>1</v>
      </c>
      <c r="AI45" s="197"/>
      <c r="AJ45" s="197"/>
      <c r="AK45" s="197"/>
      <c r="AL45" s="197"/>
    </row>
    <row r="46" spans="1:38" x14ac:dyDescent="0.3">
      <c r="A46" s="226">
        <v>1627</v>
      </c>
      <c r="B46" s="185" t="s">
        <v>2156</v>
      </c>
      <c r="C46" s="185" t="s">
        <v>4517</v>
      </c>
      <c r="D46" s="185" t="s">
        <v>3061</v>
      </c>
      <c r="E46" s="185" t="s">
        <v>3403</v>
      </c>
      <c r="F46" s="185" t="s">
        <v>3187</v>
      </c>
      <c r="G46" s="185" t="s">
        <v>4521</v>
      </c>
      <c r="H46" s="185"/>
      <c r="I46" s="195" t="s">
        <v>376</v>
      </c>
      <c r="J46" s="185" t="s">
        <v>2151</v>
      </c>
      <c r="K46" s="185" t="s">
        <v>2152</v>
      </c>
      <c r="L46" s="185" t="s">
        <v>2675</v>
      </c>
      <c r="M46" s="185" t="s">
        <v>3190</v>
      </c>
      <c r="N46" s="185" t="s">
        <v>4332</v>
      </c>
      <c r="O46" s="185" t="s">
        <v>3201</v>
      </c>
      <c r="P46" s="185" t="s">
        <v>3192</v>
      </c>
      <c r="Q46" s="185" t="s">
        <v>3193</v>
      </c>
      <c r="R46" s="185" t="s">
        <v>3194</v>
      </c>
      <c r="S46" s="196">
        <v>24754</v>
      </c>
      <c r="T46" s="185"/>
      <c r="U46" s="185" t="s">
        <v>5</v>
      </c>
      <c r="V46" s="185" t="s">
        <v>2157</v>
      </c>
      <c r="W46" s="185" t="s">
        <v>2158</v>
      </c>
      <c r="X46" s="185"/>
      <c r="Y46" s="185">
        <v>1</v>
      </c>
      <c r="Z46" s="185"/>
      <c r="AA46" s="185"/>
      <c r="AB46" s="185">
        <v>256</v>
      </c>
      <c r="AC46" s="197" t="s">
        <v>4990</v>
      </c>
      <c r="AD46" s="197" t="s">
        <v>4990</v>
      </c>
      <c r="AE46" s="197">
        <v>1</v>
      </c>
      <c r="AF46" s="197"/>
      <c r="AG46" s="197"/>
      <c r="AH46" s="197">
        <v>1</v>
      </c>
      <c r="AI46" s="197"/>
      <c r="AJ46" s="197"/>
      <c r="AK46" s="197"/>
      <c r="AL46" s="197"/>
    </row>
    <row r="47" spans="1:38" x14ac:dyDescent="0.3">
      <c r="A47" s="226">
        <v>1628</v>
      </c>
      <c r="B47" s="198" t="s">
        <v>1867</v>
      </c>
      <c r="C47" s="198" t="s">
        <v>4396</v>
      </c>
      <c r="D47" s="198" t="s">
        <v>3061</v>
      </c>
      <c r="E47" s="198"/>
      <c r="F47" s="198" t="s">
        <v>3187</v>
      </c>
      <c r="G47" s="198" t="s">
        <v>3404</v>
      </c>
      <c r="H47" s="198"/>
      <c r="I47" s="199" t="s">
        <v>41</v>
      </c>
      <c r="J47" s="198" t="s">
        <v>1868</v>
      </c>
      <c r="K47" s="198" t="s">
        <v>1869</v>
      </c>
      <c r="L47" s="198" t="s">
        <v>3405</v>
      </c>
      <c r="M47" s="198" t="s">
        <v>3190</v>
      </c>
      <c r="N47" s="198" t="s">
        <v>4332</v>
      </c>
      <c r="O47" s="198" t="s">
        <v>3201</v>
      </c>
      <c r="P47" s="198" t="s">
        <v>3192</v>
      </c>
      <c r="Q47" s="198" t="s">
        <v>3193</v>
      </c>
      <c r="R47" s="198" t="s">
        <v>3194</v>
      </c>
      <c r="S47" s="200">
        <v>24754</v>
      </c>
      <c r="T47" s="198"/>
      <c r="U47" s="198" t="s">
        <v>5</v>
      </c>
      <c r="V47" s="198" t="s">
        <v>3406</v>
      </c>
      <c r="W47" s="198" t="s">
        <v>1870</v>
      </c>
      <c r="X47" s="198"/>
      <c r="Y47" s="198">
        <v>1</v>
      </c>
      <c r="Z47" s="198"/>
      <c r="AA47" s="198"/>
      <c r="AB47" s="198">
        <v>42</v>
      </c>
      <c r="AC47" s="201" t="s">
        <v>3057</v>
      </c>
      <c r="AD47" s="201" t="s">
        <v>3057</v>
      </c>
      <c r="AE47" s="201">
        <v>0</v>
      </c>
      <c r="AF47" s="201"/>
      <c r="AG47" s="201"/>
      <c r="AH47" s="201"/>
      <c r="AI47" s="201"/>
      <c r="AJ47" s="201"/>
      <c r="AK47" s="201"/>
      <c r="AL47" s="201"/>
    </row>
    <row r="48" spans="1:38" x14ac:dyDescent="0.3">
      <c r="A48" s="226">
        <v>1629</v>
      </c>
      <c r="B48" s="185" t="s">
        <v>1875</v>
      </c>
      <c r="C48" s="185" t="s">
        <v>3200</v>
      </c>
      <c r="D48" s="185" t="s">
        <v>478</v>
      </c>
      <c r="E48" s="185"/>
      <c r="F48" s="185" t="s">
        <v>3187</v>
      </c>
      <c r="G48" s="185" t="s">
        <v>3407</v>
      </c>
      <c r="H48" s="185"/>
      <c r="I48" s="195" t="s">
        <v>1877</v>
      </c>
      <c r="J48" s="185" t="s">
        <v>1876</v>
      </c>
      <c r="K48" s="185" t="s">
        <v>836</v>
      </c>
      <c r="L48" s="185" t="s">
        <v>3408</v>
      </c>
      <c r="M48" s="185" t="s">
        <v>3217</v>
      </c>
      <c r="N48" s="185" t="s">
        <v>4332</v>
      </c>
      <c r="O48" s="185" t="s">
        <v>3201</v>
      </c>
      <c r="P48" s="185" t="s">
        <v>3192</v>
      </c>
      <c r="Q48" s="185" t="s">
        <v>3193</v>
      </c>
      <c r="R48" s="185" t="s">
        <v>3194</v>
      </c>
      <c r="S48" s="196">
        <v>24754</v>
      </c>
      <c r="T48" s="185"/>
      <c r="U48" s="185" t="s">
        <v>5</v>
      </c>
      <c r="V48" s="185" t="s">
        <v>3409</v>
      </c>
      <c r="W48" s="185" t="s">
        <v>1878</v>
      </c>
      <c r="X48" s="185"/>
      <c r="Y48" s="185">
        <v>1</v>
      </c>
      <c r="Z48" s="185"/>
      <c r="AA48" s="185"/>
      <c r="AB48" s="185">
        <v>104</v>
      </c>
      <c r="AC48" s="197" t="s">
        <v>3057</v>
      </c>
      <c r="AD48" s="197" t="s">
        <v>3057</v>
      </c>
      <c r="AE48" s="197">
        <v>1</v>
      </c>
      <c r="AF48" s="197"/>
      <c r="AG48" s="197">
        <v>1</v>
      </c>
      <c r="AH48" s="197"/>
      <c r="AI48" s="197"/>
      <c r="AJ48" s="197"/>
      <c r="AK48" s="197"/>
      <c r="AL48" s="197"/>
    </row>
    <row r="49" spans="1:38" x14ac:dyDescent="0.3">
      <c r="A49" s="226">
        <v>1630</v>
      </c>
      <c r="B49" s="198" t="s">
        <v>2203</v>
      </c>
      <c r="C49" s="198" t="s">
        <v>4396</v>
      </c>
      <c r="D49" s="198" t="s">
        <v>3061</v>
      </c>
      <c r="E49" s="198"/>
      <c r="F49" s="198" t="s">
        <v>3187</v>
      </c>
      <c r="G49" s="198" t="s">
        <v>3410</v>
      </c>
      <c r="H49" s="198"/>
      <c r="I49" s="199" t="s">
        <v>722</v>
      </c>
      <c r="J49" s="198" t="s">
        <v>2204</v>
      </c>
      <c r="K49" s="198" t="s">
        <v>853</v>
      </c>
      <c r="L49" s="198" t="s">
        <v>3411</v>
      </c>
      <c r="M49" s="198" t="s">
        <v>3217</v>
      </c>
      <c r="N49" s="198" t="s">
        <v>3205</v>
      </c>
      <c r="O49" s="198" t="s">
        <v>3201</v>
      </c>
      <c r="P49" s="198" t="s">
        <v>3192</v>
      </c>
      <c r="Q49" s="198" t="s">
        <v>3193</v>
      </c>
      <c r="R49" s="198" t="s">
        <v>3194</v>
      </c>
      <c r="S49" s="200">
        <v>24754</v>
      </c>
      <c r="T49" s="198"/>
      <c r="U49" s="198" t="s">
        <v>5</v>
      </c>
      <c r="V49" s="198" t="s">
        <v>3412</v>
      </c>
      <c r="W49" s="198" t="s">
        <v>2205</v>
      </c>
      <c r="X49" s="198"/>
      <c r="Y49" s="198">
        <v>1</v>
      </c>
      <c r="Z49" s="198"/>
      <c r="AA49" s="198"/>
      <c r="AB49" s="198">
        <v>76</v>
      </c>
      <c r="AC49" s="201" t="s">
        <v>3057</v>
      </c>
      <c r="AD49" s="201" t="s">
        <v>3057</v>
      </c>
      <c r="AE49" s="201">
        <v>0</v>
      </c>
      <c r="AF49" s="201"/>
      <c r="AG49" s="201"/>
      <c r="AH49" s="201"/>
      <c r="AI49" s="201"/>
      <c r="AJ49" s="201"/>
      <c r="AK49" s="201"/>
      <c r="AL49" s="201"/>
    </row>
    <row r="50" spans="1:38" x14ac:dyDescent="0.3">
      <c r="A50" s="226">
        <v>1633</v>
      </c>
      <c r="B50" s="198" t="s">
        <v>2430</v>
      </c>
      <c r="C50" s="198" t="s">
        <v>3417</v>
      </c>
      <c r="D50" s="198" t="s">
        <v>3186</v>
      </c>
      <c r="E50" s="198" t="s">
        <v>3264</v>
      </c>
      <c r="F50" s="198" t="s">
        <v>3187</v>
      </c>
      <c r="G50" s="198" t="s">
        <v>3418</v>
      </c>
      <c r="H50" s="198"/>
      <c r="I50" s="199" t="s">
        <v>464</v>
      </c>
      <c r="J50" s="198" t="s">
        <v>1460</v>
      </c>
      <c r="K50" s="198" t="s">
        <v>334</v>
      </c>
      <c r="L50" s="198" t="s">
        <v>3376</v>
      </c>
      <c r="M50" s="198" t="s">
        <v>3190</v>
      </c>
      <c r="N50" s="198" t="s">
        <v>4332</v>
      </c>
      <c r="O50" s="198" t="s">
        <v>3191</v>
      </c>
      <c r="P50" s="198" t="s">
        <v>3192</v>
      </c>
      <c r="Q50" s="198" t="s">
        <v>3193</v>
      </c>
      <c r="R50" s="198" t="s">
        <v>3194</v>
      </c>
      <c r="S50" s="200">
        <v>24755</v>
      </c>
      <c r="T50" s="198"/>
      <c r="U50" s="198" t="s">
        <v>19</v>
      </c>
      <c r="V50" s="198" t="s">
        <v>1195</v>
      </c>
      <c r="W50" s="198" t="s">
        <v>2431</v>
      </c>
      <c r="X50" s="198">
        <v>1</v>
      </c>
      <c r="Y50" s="198"/>
      <c r="Z50" s="198"/>
      <c r="AA50" s="198"/>
      <c r="AB50" s="198">
        <v>114</v>
      </c>
      <c r="AC50" s="201" t="s">
        <v>3057</v>
      </c>
      <c r="AD50" s="201" t="s">
        <v>3057</v>
      </c>
      <c r="AE50" s="201">
        <v>0</v>
      </c>
      <c r="AF50" s="201"/>
      <c r="AG50" s="201"/>
      <c r="AH50" s="201"/>
      <c r="AI50" s="201"/>
      <c r="AJ50" s="201"/>
      <c r="AK50" s="201"/>
      <c r="AL50" s="201"/>
    </row>
    <row r="51" spans="1:38" x14ac:dyDescent="0.3">
      <c r="A51" s="226">
        <v>1637</v>
      </c>
      <c r="B51" s="198" t="s">
        <v>1109</v>
      </c>
      <c r="C51" s="198" t="s">
        <v>3426</v>
      </c>
      <c r="D51" s="198" t="s">
        <v>3186</v>
      </c>
      <c r="E51" s="198" t="s">
        <v>1110</v>
      </c>
      <c r="F51" s="198" t="s">
        <v>3187</v>
      </c>
      <c r="G51" s="198" t="s">
        <v>4308</v>
      </c>
      <c r="H51" s="198"/>
      <c r="I51" s="199" t="s">
        <v>464</v>
      </c>
      <c r="J51" s="198" t="s">
        <v>1106</v>
      </c>
      <c r="K51" s="198" t="s">
        <v>1107</v>
      </c>
      <c r="L51" s="198" t="s">
        <v>3427</v>
      </c>
      <c r="M51" s="198" t="s">
        <v>3190</v>
      </c>
      <c r="N51" s="198" t="s">
        <v>4332</v>
      </c>
      <c r="O51" s="198" t="s">
        <v>3191</v>
      </c>
      <c r="P51" s="198" t="s">
        <v>3192</v>
      </c>
      <c r="Q51" s="198" t="s">
        <v>3193</v>
      </c>
      <c r="R51" s="198" t="s">
        <v>3194</v>
      </c>
      <c r="S51" s="200">
        <v>24755</v>
      </c>
      <c r="T51" s="198"/>
      <c r="U51" s="198" t="s">
        <v>19</v>
      </c>
      <c r="V51" s="198" t="s">
        <v>1111</v>
      </c>
      <c r="W51" s="198"/>
      <c r="X51" s="198">
        <v>1</v>
      </c>
      <c r="Y51" s="198"/>
      <c r="Z51" s="198"/>
      <c r="AA51" s="198"/>
      <c r="AB51" s="198">
        <v>37</v>
      </c>
      <c r="AC51" s="201" t="s">
        <v>2695</v>
      </c>
      <c r="AD51" s="201" t="s">
        <v>3072</v>
      </c>
      <c r="AE51" s="201">
        <v>0</v>
      </c>
      <c r="AF51" s="201"/>
      <c r="AG51" s="201"/>
      <c r="AH51" s="201"/>
      <c r="AI51" s="201"/>
      <c r="AJ51" s="201"/>
      <c r="AK51" s="201"/>
      <c r="AL51" s="201"/>
    </row>
    <row r="52" spans="1:38" x14ac:dyDescent="0.3">
      <c r="A52" s="226">
        <v>1638</v>
      </c>
      <c r="B52" s="198" t="s">
        <v>1160</v>
      </c>
      <c r="C52" s="198" t="s">
        <v>4396</v>
      </c>
      <c r="D52" s="198" t="s">
        <v>3061</v>
      </c>
      <c r="E52" s="198"/>
      <c r="F52" s="198" t="s">
        <v>3187</v>
      </c>
      <c r="G52" s="198" t="s">
        <v>3428</v>
      </c>
      <c r="H52" s="198"/>
      <c r="I52" s="199" t="s">
        <v>359</v>
      </c>
      <c r="J52" s="198" t="s">
        <v>1161</v>
      </c>
      <c r="K52" s="198" t="s">
        <v>1163</v>
      </c>
      <c r="L52" s="198" t="s">
        <v>3429</v>
      </c>
      <c r="M52" s="198" t="s">
        <v>3190</v>
      </c>
      <c r="N52" s="198" t="s">
        <v>4332</v>
      </c>
      <c r="O52" s="198" t="s">
        <v>3201</v>
      </c>
      <c r="P52" s="198" t="s">
        <v>3192</v>
      </c>
      <c r="Q52" s="198" t="s">
        <v>3193</v>
      </c>
      <c r="R52" s="198" t="s">
        <v>3194</v>
      </c>
      <c r="S52" s="200">
        <v>24755</v>
      </c>
      <c r="T52" s="198"/>
      <c r="U52" s="198" t="s">
        <v>5</v>
      </c>
      <c r="V52" s="198" t="s">
        <v>1162</v>
      </c>
      <c r="W52" s="198" t="s">
        <v>1164</v>
      </c>
      <c r="X52" s="198"/>
      <c r="Y52" s="198">
        <v>1</v>
      </c>
      <c r="Z52" s="198"/>
      <c r="AA52" s="198"/>
      <c r="AB52" s="198">
        <v>55</v>
      </c>
      <c r="AC52" s="201" t="s">
        <v>3057</v>
      </c>
      <c r="AD52" s="201" t="s">
        <v>3057</v>
      </c>
      <c r="AE52" s="201">
        <v>0</v>
      </c>
      <c r="AF52" s="201"/>
      <c r="AG52" s="201"/>
      <c r="AH52" s="201"/>
      <c r="AI52" s="201"/>
      <c r="AJ52" s="201"/>
      <c r="AK52" s="201"/>
      <c r="AL52" s="201"/>
    </row>
    <row r="53" spans="1:38" x14ac:dyDescent="0.3">
      <c r="A53" s="226">
        <v>1643</v>
      </c>
      <c r="B53" s="198" t="s">
        <v>850</v>
      </c>
      <c r="C53" s="198" t="s">
        <v>4396</v>
      </c>
      <c r="D53" s="198" t="s">
        <v>3061</v>
      </c>
      <c r="E53" s="198"/>
      <c r="F53" s="198" t="s">
        <v>3187</v>
      </c>
      <c r="G53" s="198" t="s">
        <v>3843</v>
      </c>
      <c r="H53" s="198"/>
      <c r="I53" s="199" t="s">
        <v>853</v>
      </c>
      <c r="J53" s="198" t="s">
        <v>851</v>
      </c>
      <c r="K53" s="198" t="s">
        <v>854</v>
      </c>
      <c r="L53" s="198" t="s">
        <v>3436</v>
      </c>
      <c r="M53" s="198" t="s">
        <v>3190</v>
      </c>
      <c r="N53" s="198" t="s">
        <v>4332</v>
      </c>
      <c r="O53" s="198" t="s">
        <v>3201</v>
      </c>
      <c r="P53" s="198" t="s">
        <v>3192</v>
      </c>
      <c r="Q53" s="198" t="s">
        <v>3193</v>
      </c>
      <c r="R53" s="198" t="s">
        <v>3194</v>
      </c>
      <c r="S53" s="200">
        <v>24756</v>
      </c>
      <c r="T53" s="198"/>
      <c r="U53" s="198" t="s">
        <v>5</v>
      </c>
      <c r="V53" s="198" t="s">
        <v>852</v>
      </c>
      <c r="W53" s="198"/>
      <c r="X53" s="198"/>
      <c r="Y53" s="198">
        <v>1</v>
      </c>
      <c r="Z53" s="198"/>
      <c r="AA53" s="198"/>
      <c r="AB53" s="198">
        <v>18</v>
      </c>
      <c r="AC53" s="201" t="s">
        <v>3057</v>
      </c>
      <c r="AD53" s="201" t="s">
        <v>3057</v>
      </c>
      <c r="AE53" s="201">
        <v>0</v>
      </c>
      <c r="AF53" s="201"/>
      <c r="AG53" s="201"/>
      <c r="AH53" s="201"/>
      <c r="AI53" s="201"/>
      <c r="AJ53" s="201"/>
      <c r="AK53" s="201"/>
      <c r="AL53" s="201"/>
    </row>
    <row r="54" spans="1:38" x14ac:dyDescent="0.3">
      <c r="A54" s="226">
        <v>1646</v>
      </c>
      <c r="B54" s="185" t="s">
        <v>656</v>
      </c>
      <c r="C54" s="185" t="s">
        <v>4396</v>
      </c>
      <c r="D54" s="185" t="s">
        <v>3061</v>
      </c>
      <c r="E54" s="185"/>
      <c r="F54" s="185" t="s">
        <v>3187</v>
      </c>
      <c r="G54" s="185" t="s">
        <v>3442</v>
      </c>
      <c r="H54" s="185"/>
      <c r="I54" s="195" t="s">
        <v>659</v>
      </c>
      <c r="J54" s="185" t="s">
        <v>657</v>
      </c>
      <c r="K54" s="185" t="s">
        <v>660</v>
      </c>
      <c r="L54" s="185" t="s">
        <v>4798</v>
      </c>
      <c r="M54" s="185" t="s">
        <v>3190</v>
      </c>
      <c r="N54" s="185" t="s">
        <v>4332</v>
      </c>
      <c r="O54" s="185" t="s">
        <v>3201</v>
      </c>
      <c r="P54" s="185" t="s">
        <v>3192</v>
      </c>
      <c r="Q54" s="185" t="s">
        <v>3193</v>
      </c>
      <c r="R54" s="185" t="s">
        <v>3194</v>
      </c>
      <c r="S54" s="196">
        <v>24756</v>
      </c>
      <c r="T54" s="185"/>
      <c r="U54" s="185" t="s">
        <v>5</v>
      </c>
      <c r="V54" s="185" t="s">
        <v>658</v>
      </c>
      <c r="W54" s="185" t="s">
        <v>661</v>
      </c>
      <c r="X54" s="185"/>
      <c r="Y54" s="185">
        <v>1</v>
      </c>
      <c r="Z54" s="185"/>
      <c r="AA54" s="185"/>
      <c r="AB54" s="185">
        <v>16</v>
      </c>
      <c r="AC54" s="197" t="s">
        <v>3057</v>
      </c>
      <c r="AD54" s="197" t="s">
        <v>3057</v>
      </c>
      <c r="AE54" s="197">
        <v>1</v>
      </c>
      <c r="AF54" s="197"/>
      <c r="AG54" s="197"/>
      <c r="AH54" s="197"/>
      <c r="AI54" s="197"/>
      <c r="AJ54" s="197">
        <v>1</v>
      </c>
      <c r="AK54" s="197"/>
      <c r="AL54" s="197"/>
    </row>
    <row r="55" spans="1:38" x14ac:dyDescent="0.3">
      <c r="A55" s="226">
        <v>1647</v>
      </c>
      <c r="B55" s="198" t="s">
        <v>1070</v>
      </c>
      <c r="C55" s="198" t="s">
        <v>4396</v>
      </c>
      <c r="D55" s="198" t="s">
        <v>3061</v>
      </c>
      <c r="E55" s="198"/>
      <c r="F55" s="198" t="s">
        <v>3187</v>
      </c>
      <c r="G55" s="198" t="s">
        <v>4810</v>
      </c>
      <c r="H55" s="198"/>
      <c r="I55" s="199" t="s">
        <v>35</v>
      </c>
      <c r="J55" s="198" t="s">
        <v>1071</v>
      </c>
      <c r="K55" s="198" t="s">
        <v>1073</v>
      </c>
      <c r="L55" s="198" t="s">
        <v>4812</v>
      </c>
      <c r="M55" s="198" t="s">
        <v>3217</v>
      </c>
      <c r="N55" s="198" t="s">
        <v>3205</v>
      </c>
      <c r="O55" s="198" t="s">
        <v>3201</v>
      </c>
      <c r="P55" s="198" t="s">
        <v>3192</v>
      </c>
      <c r="Q55" s="198" t="s">
        <v>3193</v>
      </c>
      <c r="R55" s="198" t="s">
        <v>3194</v>
      </c>
      <c r="S55" s="200">
        <v>24756</v>
      </c>
      <c r="T55" s="198"/>
      <c r="U55" s="198" t="s">
        <v>5</v>
      </c>
      <c r="V55" s="198" t="s">
        <v>1072</v>
      </c>
      <c r="W55" s="198" t="s">
        <v>1074</v>
      </c>
      <c r="X55" s="198"/>
      <c r="Y55" s="198">
        <v>1</v>
      </c>
      <c r="Z55" s="198"/>
      <c r="AA55" s="198"/>
      <c r="AB55" s="198">
        <v>19</v>
      </c>
      <c r="AC55" s="201" t="s">
        <v>4989</v>
      </c>
      <c r="AD55" s="201" t="s">
        <v>4989</v>
      </c>
      <c r="AE55" s="201">
        <v>0</v>
      </c>
      <c r="AF55" s="201"/>
      <c r="AG55" s="201"/>
      <c r="AH55" s="201"/>
      <c r="AI55" s="201"/>
      <c r="AJ55" s="201"/>
      <c r="AK55" s="201"/>
      <c r="AL55" s="201"/>
    </row>
    <row r="56" spans="1:38" x14ac:dyDescent="0.3">
      <c r="A56" s="226">
        <v>1648</v>
      </c>
      <c r="B56" s="185" t="s">
        <v>1075</v>
      </c>
      <c r="C56" s="185" t="s">
        <v>4809</v>
      </c>
      <c r="D56" s="185" t="s">
        <v>478</v>
      </c>
      <c r="E56" s="185" t="s">
        <v>2257</v>
      </c>
      <c r="F56" s="185" t="s">
        <v>3187</v>
      </c>
      <c r="G56" s="185" t="s">
        <v>4341</v>
      </c>
      <c r="H56" s="185"/>
      <c r="I56" s="195" t="s">
        <v>8</v>
      </c>
      <c r="J56" s="185" t="s">
        <v>1076</v>
      </c>
      <c r="K56" s="185" t="s">
        <v>1077</v>
      </c>
      <c r="L56" s="185" t="s">
        <v>3443</v>
      </c>
      <c r="M56" s="185" t="s">
        <v>3190</v>
      </c>
      <c r="N56" s="185" t="s">
        <v>4332</v>
      </c>
      <c r="O56" s="185" t="s">
        <v>3201</v>
      </c>
      <c r="P56" s="185" t="s">
        <v>3192</v>
      </c>
      <c r="Q56" s="185" t="s">
        <v>3193</v>
      </c>
      <c r="R56" s="185" t="s">
        <v>3194</v>
      </c>
      <c r="S56" s="196">
        <v>32021</v>
      </c>
      <c r="T56" s="185"/>
      <c r="U56" s="185" t="s">
        <v>5</v>
      </c>
      <c r="V56" s="185" t="s">
        <v>907</v>
      </c>
      <c r="W56" s="185" t="s">
        <v>1078</v>
      </c>
      <c r="X56" s="185">
        <v>1</v>
      </c>
      <c r="Y56" s="185">
        <v>1</v>
      </c>
      <c r="Z56" s="185"/>
      <c r="AA56" s="185"/>
      <c r="AB56" s="185">
        <v>68</v>
      </c>
      <c r="AC56" s="197" t="s">
        <v>3057</v>
      </c>
      <c r="AD56" s="197" t="s">
        <v>3057</v>
      </c>
      <c r="AE56" s="197">
        <v>1</v>
      </c>
      <c r="AF56" s="197"/>
      <c r="AG56" s="197"/>
      <c r="AH56" s="197">
        <v>1</v>
      </c>
      <c r="AI56" s="197"/>
      <c r="AJ56" s="197"/>
      <c r="AK56" s="197"/>
      <c r="AL56" s="197"/>
    </row>
    <row r="57" spans="1:38" x14ac:dyDescent="0.3">
      <c r="A57" s="226">
        <v>1652</v>
      </c>
      <c r="B57" s="185" t="s">
        <v>339</v>
      </c>
      <c r="C57" s="185" t="s">
        <v>3185</v>
      </c>
      <c r="D57" s="185" t="s">
        <v>3186</v>
      </c>
      <c r="E57" s="185"/>
      <c r="F57" s="185" t="s">
        <v>3187</v>
      </c>
      <c r="G57" s="185" t="s">
        <v>3448</v>
      </c>
      <c r="H57" s="185"/>
      <c r="I57" s="195" t="s">
        <v>342</v>
      </c>
      <c r="J57" s="185" t="s">
        <v>340</v>
      </c>
      <c r="K57" s="185" t="s">
        <v>343</v>
      </c>
      <c r="L57" s="185" t="s">
        <v>3449</v>
      </c>
      <c r="M57" s="185" t="s">
        <v>3190</v>
      </c>
      <c r="N57" s="185" t="s">
        <v>4332</v>
      </c>
      <c r="O57" s="185" t="s">
        <v>3191</v>
      </c>
      <c r="P57" s="185" t="s">
        <v>3192</v>
      </c>
      <c r="Q57" s="185" t="s">
        <v>3193</v>
      </c>
      <c r="R57" s="185" t="s">
        <v>3194</v>
      </c>
      <c r="S57" s="196">
        <v>24756</v>
      </c>
      <c r="T57" s="185"/>
      <c r="U57" s="185" t="s">
        <v>19</v>
      </c>
      <c r="V57" s="185" t="s">
        <v>341</v>
      </c>
      <c r="W57" s="185" t="s">
        <v>344</v>
      </c>
      <c r="X57" s="185">
        <v>1</v>
      </c>
      <c r="Y57" s="185"/>
      <c r="Z57" s="185"/>
      <c r="AA57" s="185"/>
      <c r="AB57" s="185">
        <v>57</v>
      </c>
      <c r="AC57" s="197" t="s">
        <v>3057</v>
      </c>
      <c r="AD57" s="197" t="s">
        <v>3057</v>
      </c>
      <c r="AE57" s="197">
        <v>1</v>
      </c>
      <c r="AF57" s="197"/>
      <c r="AG57" s="197"/>
      <c r="AH57" s="197"/>
      <c r="AI57" s="197"/>
      <c r="AJ57" s="197">
        <v>1</v>
      </c>
      <c r="AK57" s="197"/>
      <c r="AL57" s="197"/>
    </row>
    <row r="58" spans="1:38" x14ac:dyDescent="0.3">
      <c r="A58" s="226">
        <v>1660</v>
      </c>
      <c r="B58" s="198" t="s">
        <v>2589</v>
      </c>
      <c r="C58" s="198" t="s">
        <v>4878</v>
      </c>
      <c r="D58" s="198" t="s">
        <v>3061</v>
      </c>
      <c r="E58" s="198" t="s">
        <v>3461</v>
      </c>
      <c r="F58" s="198" t="s">
        <v>3187</v>
      </c>
      <c r="G58" s="198" t="s">
        <v>3462</v>
      </c>
      <c r="H58" s="198"/>
      <c r="I58" s="199" t="s">
        <v>22</v>
      </c>
      <c r="J58" s="198" t="s">
        <v>2590</v>
      </c>
      <c r="K58" s="198" t="s">
        <v>1948</v>
      </c>
      <c r="L58" s="198" t="s">
        <v>3463</v>
      </c>
      <c r="M58" s="198" t="s">
        <v>3217</v>
      </c>
      <c r="N58" s="198" t="s">
        <v>3205</v>
      </c>
      <c r="O58" s="198" t="s">
        <v>3201</v>
      </c>
      <c r="P58" s="198" t="s">
        <v>3192</v>
      </c>
      <c r="Q58" s="198" t="s">
        <v>3193</v>
      </c>
      <c r="R58" s="198" t="s">
        <v>3194</v>
      </c>
      <c r="S58" s="200">
        <v>24756</v>
      </c>
      <c r="T58" s="198"/>
      <c r="U58" s="198" t="s">
        <v>5</v>
      </c>
      <c r="V58" s="198" t="s">
        <v>2591</v>
      </c>
      <c r="W58" s="198" t="s">
        <v>2592</v>
      </c>
      <c r="X58" s="198"/>
      <c r="Y58" s="198">
        <v>1</v>
      </c>
      <c r="Z58" s="198"/>
      <c r="AA58" s="198"/>
      <c r="AB58" s="198">
        <v>20</v>
      </c>
      <c r="AC58" s="201" t="s">
        <v>3057</v>
      </c>
      <c r="AD58" s="201" t="s">
        <v>3057</v>
      </c>
      <c r="AE58" s="201">
        <v>0</v>
      </c>
      <c r="AF58" s="201"/>
      <c r="AG58" s="201"/>
      <c r="AH58" s="201"/>
      <c r="AI58" s="201"/>
      <c r="AJ58" s="201"/>
      <c r="AK58" s="201"/>
      <c r="AL58" s="201"/>
    </row>
    <row r="59" spans="1:38" x14ac:dyDescent="0.3">
      <c r="A59" s="226">
        <v>1673</v>
      </c>
      <c r="B59" s="198" t="s">
        <v>2426</v>
      </c>
      <c r="C59" s="198" t="s">
        <v>4554</v>
      </c>
      <c r="D59" s="198" t="s">
        <v>3199</v>
      </c>
      <c r="E59" s="198" t="s">
        <v>2427</v>
      </c>
      <c r="F59" s="198" t="s">
        <v>3187</v>
      </c>
      <c r="G59" s="198" t="s">
        <v>4478</v>
      </c>
      <c r="H59" s="198"/>
      <c r="I59" s="199" t="s">
        <v>464</v>
      </c>
      <c r="J59" s="198" t="s">
        <v>1460</v>
      </c>
      <c r="K59" s="198" t="s">
        <v>334</v>
      </c>
      <c r="L59" s="198" t="s">
        <v>3376</v>
      </c>
      <c r="M59" s="198" t="s">
        <v>3190</v>
      </c>
      <c r="N59" s="198" t="s">
        <v>4332</v>
      </c>
      <c r="O59" s="198" t="s">
        <v>3199</v>
      </c>
      <c r="P59" s="198" t="s">
        <v>3192</v>
      </c>
      <c r="Q59" s="198" t="s">
        <v>3193</v>
      </c>
      <c r="R59" s="198" t="s">
        <v>3194</v>
      </c>
      <c r="S59" s="200">
        <v>25608</v>
      </c>
      <c r="T59" s="198"/>
      <c r="U59" s="198" t="s">
        <v>82</v>
      </c>
      <c r="V59" s="198" t="s">
        <v>2428</v>
      </c>
      <c r="W59" s="198" t="s">
        <v>2429</v>
      </c>
      <c r="X59" s="198"/>
      <c r="Y59" s="198"/>
      <c r="Z59" s="198">
        <v>1</v>
      </c>
      <c r="AA59" s="198"/>
      <c r="AB59" s="198">
        <v>309</v>
      </c>
      <c r="AC59" s="201" t="s">
        <v>3057</v>
      </c>
      <c r="AD59" s="201" t="s">
        <v>3057</v>
      </c>
      <c r="AE59" s="201">
        <v>0</v>
      </c>
      <c r="AF59" s="201"/>
      <c r="AG59" s="201"/>
      <c r="AH59" s="201"/>
      <c r="AI59" s="201"/>
      <c r="AJ59" s="201"/>
      <c r="AK59" s="201"/>
      <c r="AL59" s="201"/>
    </row>
    <row r="60" spans="1:38" x14ac:dyDescent="0.3">
      <c r="A60" s="226">
        <v>1674</v>
      </c>
      <c r="B60" s="185" t="s">
        <v>1974</v>
      </c>
      <c r="C60" s="185" t="s">
        <v>4367</v>
      </c>
      <c r="D60" s="185" t="s">
        <v>3199</v>
      </c>
      <c r="E60" s="185" t="s">
        <v>3489</v>
      </c>
      <c r="F60" s="185" t="s">
        <v>3187</v>
      </c>
      <c r="G60" s="185" t="s">
        <v>4356</v>
      </c>
      <c r="H60" s="185" t="s">
        <v>3490</v>
      </c>
      <c r="I60" s="195" t="s">
        <v>1890</v>
      </c>
      <c r="J60" s="185" t="s">
        <v>16</v>
      </c>
      <c r="K60" s="185" t="s">
        <v>17</v>
      </c>
      <c r="L60" s="185" t="s">
        <v>4365</v>
      </c>
      <c r="M60" s="185" t="s">
        <v>3190</v>
      </c>
      <c r="N60" s="185" t="s">
        <v>4332</v>
      </c>
      <c r="O60" s="185" t="s">
        <v>3199</v>
      </c>
      <c r="P60" s="185" t="s">
        <v>3192</v>
      </c>
      <c r="Q60" s="185" t="s">
        <v>3193</v>
      </c>
      <c r="R60" s="185" t="s">
        <v>3194</v>
      </c>
      <c r="S60" s="196">
        <v>25608</v>
      </c>
      <c r="T60" s="185"/>
      <c r="U60" s="185" t="s">
        <v>82</v>
      </c>
      <c r="V60" s="185" t="s">
        <v>1975</v>
      </c>
      <c r="W60" s="185" t="s">
        <v>1976</v>
      </c>
      <c r="X60" s="185"/>
      <c r="Y60" s="185"/>
      <c r="Z60" s="185">
        <v>1</v>
      </c>
      <c r="AA60" s="185"/>
      <c r="AB60" s="185">
        <v>605</v>
      </c>
      <c r="AC60" s="197" t="s">
        <v>3057</v>
      </c>
      <c r="AD60" s="197" t="s">
        <v>3057</v>
      </c>
      <c r="AE60" s="197">
        <v>1</v>
      </c>
      <c r="AF60" s="197"/>
      <c r="AG60" s="197">
        <v>1</v>
      </c>
      <c r="AH60" s="197"/>
      <c r="AI60" s="197"/>
      <c r="AJ60" s="197"/>
      <c r="AK60" s="197"/>
      <c r="AL60" s="197"/>
    </row>
    <row r="61" spans="1:38" x14ac:dyDescent="0.3">
      <c r="A61" s="226">
        <v>1688</v>
      </c>
      <c r="B61" s="185" t="s">
        <v>1749</v>
      </c>
      <c r="C61" s="185" t="s">
        <v>4368</v>
      </c>
      <c r="D61" s="185" t="s">
        <v>3061</v>
      </c>
      <c r="E61" s="185" t="s">
        <v>3485</v>
      </c>
      <c r="F61" s="185" t="s">
        <v>3187</v>
      </c>
      <c r="G61" s="185" t="s">
        <v>3510</v>
      </c>
      <c r="H61" s="185"/>
      <c r="I61" s="195" t="s">
        <v>15</v>
      </c>
      <c r="J61" s="185" t="s">
        <v>16</v>
      </c>
      <c r="K61" s="185" t="s">
        <v>17</v>
      </c>
      <c r="L61" s="185" t="s">
        <v>4365</v>
      </c>
      <c r="M61" s="185" t="s">
        <v>3190</v>
      </c>
      <c r="N61" s="185" t="s">
        <v>4332</v>
      </c>
      <c r="O61" s="185" t="s">
        <v>3201</v>
      </c>
      <c r="P61" s="185" t="s">
        <v>3192</v>
      </c>
      <c r="Q61" s="185" t="s">
        <v>3193</v>
      </c>
      <c r="R61" s="185" t="s">
        <v>3194</v>
      </c>
      <c r="S61" s="196">
        <v>26102</v>
      </c>
      <c r="T61" s="185"/>
      <c r="U61" s="185" t="s">
        <v>5</v>
      </c>
      <c r="V61" s="185" t="s">
        <v>1750</v>
      </c>
      <c r="W61" s="185" t="s">
        <v>1751</v>
      </c>
      <c r="X61" s="185"/>
      <c r="Y61" s="185">
        <v>1</v>
      </c>
      <c r="Z61" s="185"/>
      <c r="AA61" s="185"/>
      <c r="AB61" s="185">
        <v>70</v>
      </c>
      <c r="AC61" s="197" t="s">
        <v>3057</v>
      </c>
      <c r="AD61" s="197" t="s">
        <v>3057</v>
      </c>
      <c r="AE61" s="197">
        <v>1</v>
      </c>
      <c r="AF61" s="197"/>
      <c r="AG61" s="197"/>
      <c r="AH61" s="197"/>
      <c r="AI61" s="197">
        <v>1</v>
      </c>
      <c r="AJ61" s="197"/>
      <c r="AK61" s="197"/>
      <c r="AL61" s="197"/>
    </row>
    <row r="62" spans="1:38" x14ac:dyDescent="0.3">
      <c r="A62" s="226">
        <v>1689</v>
      </c>
      <c r="B62" s="198" t="s">
        <v>876</v>
      </c>
      <c r="C62" s="198" t="s">
        <v>3200</v>
      </c>
      <c r="D62" s="198" t="s">
        <v>478</v>
      </c>
      <c r="E62" s="198"/>
      <c r="F62" s="198" t="s">
        <v>3187</v>
      </c>
      <c r="G62" s="198" t="s">
        <v>3188</v>
      </c>
      <c r="H62" s="198"/>
      <c r="I62" s="199" t="s">
        <v>359</v>
      </c>
      <c r="J62" s="198" t="s">
        <v>877</v>
      </c>
      <c r="K62" s="198" t="s">
        <v>387</v>
      </c>
      <c r="L62" s="198" t="s">
        <v>3511</v>
      </c>
      <c r="M62" s="198" t="s">
        <v>3190</v>
      </c>
      <c r="N62" s="198" t="s">
        <v>4332</v>
      </c>
      <c r="O62" s="198" t="s">
        <v>3201</v>
      </c>
      <c r="P62" s="198" t="s">
        <v>3192</v>
      </c>
      <c r="Q62" s="198" t="s">
        <v>3193</v>
      </c>
      <c r="R62" s="198" t="s">
        <v>3194</v>
      </c>
      <c r="S62" s="200">
        <v>26204</v>
      </c>
      <c r="T62" s="198"/>
      <c r="U62" s="198" t="s">
        <v>5</v>
      </c>
      <c r="V62" s="198" t="s">
        <v>878</v>
      </c>
      <c r="W62" s="198" t="s">
        <v>879</v>
      </c>
      <c r="X62" s="198">
        <v>1</v>
      </c>
      <c r="Y62" s="198">
        <v>1</v>
      </c>
      <c r="Z62" s="198"/>
      <c r="AA62" s="198"/>
      <c r="AB62" s="198">
        <v>57</v>
      </c>
      <c r="AC62" s="201" t="s">
        <v>3057</v>
      </c>
      <c r="AD62" s="201" t="s">
        <v>3057</v>
      </c>
      <c r="AE62" s="201">
        <v>0</v>
      </c>
      <c r="AF62" s="201"/>
      <c r="AG62" s="201"/>
      <c r="AH62" s="201"/>
      <c r="AI62" s="201"/>
      <c r="AJ62" s="201"/>
      <c r="AK62" s="201"/>
      <c r="AL62" s="201"/>
    </row>
    <row r="63" spans="1:38" x14ac:dyDescent="0.3">
      <c r="A63" s="226">
        <v>1692</v>
      </c>
      <c r="B63" s="198" t="s">
        <v>2432</v>
      </c>
      <c r="C63" s="198" t="s">
        <v>4555</v>
      </c>
      <c r="D63" s="198" t="s">
        <v>3061</v>
      </c>
      <c r="E63" s="198" t="s">
        <v>3513</v>
      </c>
      <c r="F63" s="198" t="s">
        <v>3187</v>
      </c>
      <c r="G63" s="198" t="s">
        <v>3418</v>
      </c>
      <c r="H63" s="198"/>
      <c r="I63" s="199" t="s">
        <v>464</v>
      </c>
      <c r="J63" s="198" t="s">
        <v>1460</v>
      </c>
      <c r="K63" s="198" t="s">
        <v>334</v>
      </c>
      <c r="L63" s="198" t="s">
        <v>3376</v>
      </c>
      <c r="M63" s="198" t="s">
        <v>3190</v>
      </c>
      <c r="N63" s="198" t="s">
        <v>4332</v>
      </c>
      <c r="O63" s="198" t="s">
        <v>3201</v>
      </c>
      <c r="P63" s="198" t="s">
        <v>3192</v>
      </c>
      <c r="Q63" s="198" t="s">
        <v>3193</v>
      </c>
      <c r="R63" s="198" t="s">
        <v>3194</v>
      </c>
      <c r="S63" s="200">
        <v>27164</v>
      </c>
      <c r="T63" s="198"/>
      <c r="U63" s="198" t="s">
        <v>5</v>
      </c>
      <c r="V63" s="198" t="s">
        <v>2433</v>
      </c>
      <c r="W63" s="198" t="s">
        <v>2434</v>
      </c>
      <c r="X63" s="198"/>
      <c r="Y63" s="198">
        <v>1</v>
      </c>
      <c r="Z63" s="198"/>
      <c r="AA63" s="198"/>
      <c r="AB63" s="198">
        <v>157</v>
      </c>
      <c r="AC63" s="201" t="s">
        <v>3057</v>
      </c>
      <c r="AD63" s="201" t="s">
        <v>3057</v>
      </c>
      <c r="AE63" s="201">
        <v>0</v>
      </c>
      <c r="AF63" s="201"/>
      <c r="AG63" s="201"/>
      <c r="AH63" s="201"/>
      <c r="AI63" s="201"/>
      <c r="AJ63" s="201"/>
      <c r="AK63" s="201"/>
      <c r="AL63" s="201"/>
    </row>
    <row r="64" spans="1:38" x14ac:dyDescent="0.3">
      <c r="A64" s="226">
        <v>1693</v>
      </c>
      <c r="B64" s="198" t="s">
        <v>885</v>
      </c>
      <c r="C64" s="198" t="s">
        <v>3185</v>
      </c>
      <c r="D64" s="198" t="s">
        <v>3186</v>
      </c>
      <c r="E64" s="198"/>
      <c r="F64" s="198" t="s">
        <v>3187</v>
      </c>
      <c r="G64" s="198" t="s">
        <v>3514</v>
      </c>
      <c r="H64" s="198"/>
      <c r="I64" s="199" t="s">
        <v>224</v>
      </c>
      <c r="J64" s="198" t="s">
        <v>881</v>
      </c>
      <c r="K64" s="198" t="s">
        <v>883</v>
      </c>
      <c r="L64" s="198" t="s">
        <v>3515</v>
      </c>
      <c r="M64" s="198" t="s">
        <v>3190</v>
      </c>
      <c r="N64" s="198" t="s">
        <v>4332</v>
      </c>
      <c r="O64" s="198" t="s">
        <v>3191</v>
      </c>
      <c r="P64" s="198" t="s">
        <v>3192</v>
      </c>
      <c r="Q64" s="198" t="s">
        <v>3193</v>
      </c>
      <c r="R64" s="198" t="s">
        <v>3194</v>
      </c>
      <c r="S64" s="200">
        <v>27164</v>
      </c>
      <c r="T64" s="198"/>
      <c r="U64" s="198" t="s">
        <v>19</v>
      </c>
      <c r="V64" s="198" t="s">
        <v>886</v>
      </c>
      <c r="W64" s="198" t="s">
        <v>887</v>
      </c>
      <c r="X64" s="198">
        <v>1</v>
      </c>
      <c r="Y64" s="198"/>
      <c r="Z64" s="198"/>
      <c r="AA64" s="198"/>
      <c r="AB64" s="198">
        <v>141</v>
      </c>
      <c r="AC64" s="201" t="s">
        <v>3072</v>
      </c>
      <c r="AD64" s="201" t="s">
        <v>3072</v>
      </c>
      <c r="AE64" s="201">
        <v>0</v>
      </c>
      <c r="AF64" s="201"/>
      <c r="AG64" s="201"/>
      <c r="AH64" s="201"/>
      <c r="AI64" s="201"/>
      <c r="AJ64" s="201"/>
      <c r="AK64" s="201"/>
      <c r="AL64" s="201"/>
    </row>
    <row r="65" spans="1:38" x14ac:dyDescent="0.3">
      <c r="A65" s="226">
        <v>1694</v>
      </c>
      <c r="B65" s="198" t="s">
        <v>345</v>
      </c>
      <c r="C65" s="198" t="s">
        <v>4856</v>
      </c>
      <c r="D65" s="198" t="s">
        <v>3061</v>
      </c>
      <c r="E65" s="198" t="s">
        <v>3516</v>
      </c>
      <c r="F65" s="198" t="s">
        <v>3187</v>
      </c>
      <c r="G65" s="198" t="s">
        <v>3517</v>
      </c>
      <c r="H65" s="198"/>
      <c r="I65" s="199" t="s">
        <v>342</v>
      </c>
      <c r="J65" s="198" t="s">
        <v>340</v>
      </c>
      <c r="K65" s="198" t="s">
        <v>343</v>
      </c>
      <c r="L65" s="198" t="s">
        <v>3449</v>
      </c>
      <c r="M65" s="198" t="s">
        <v>3190</v>
      </c>
      <c r="N65" s="198" t="s">
        <v>4332</v>
      </c>
      <c r="O65" s="198" t="s">
        <v>3201</v>
      </c>
      <c r="P65" s="198" t="s">
        <v>3192</v>
      </c>
      <c r="Q65" s="198" t="s">
        <v>3193</v>
      </c>
      <c r="R65" s="198" t="s">
        <v>3194</v>
      </c>
      <c r="S65" s="200">
        <v>27164</v>
      </c>
      <c r="T65" s="198"/>
      <c r="U65" s="198" t="s">
        <v>5</v>
      </c>
      <c r="V65" s="198" t="s">
        <v>346</v>
      </c>
      <c r="W65" s="198" t="s">
        <v>347</v>
      </c>
      <c r="X65" s="198"/>
      <c r="Y65" s="198">
        <v>1</v>
      </c>
      <c r="Z65" s="198"/>
      <c r="AA65" s="198"/>
      <c r="AB65" s="198">
        <v>109</v>
      </c>
      <c r="AC65" s="201" t="s">
        <v>3057</v>
      </c>
      <c r="AD65" s="201" t="s">
        <v>3057</v>
      </c>
      <c r="AE65" s="201">
        <v>0</v>
      </c>
      <c r="AF65" s="201"/>
      <c r="AG65" s="201"/>
      <c r="AH65" s="201"/>
      <c r="AI65" s="201"/>
      <c r="AJ65" s="201"/>
      <c r="AK65" s="201"/>
      <c r="AL65" s="201"/>
    </row>
    <row r="66" spans="1:38" x14ac:dyDescent="0.3">
      <c r="A66" s="226">
        <v>1698</v>
      </c>
      <c r="B66" s="198" t="s">
        <v>1446</v>
      </c>
      <c r="C66" s="198" t="s">
        <v>5084</v>
      </c>
      <c r="D66" s="198" t="s">
        <v>3186</v>
      </c>
      <c r="E66" s="198"/>
      <c r="F66" s="198" t="s">
        <v>3187</v>
      </c>
      <c r="G66" s="198" t="s">
        <v>3520</v>
      </c>
      <c r="H66" s="198"/>
      <c r="I66" s="199" t="s">
        <v>118</v>
      </c>
      <c r="J66" s="198" t="s">
        <v>119</v>
      </c>
      <c r="K66" s="198" t="s">
        <v>121</v>
      </c>
      <c r="L66" s="198" t="s">
        <v>3521</v>
      </c>
      <c r="M66" s="198" t="s">
        <v>3190</v>
      </c>
      <c r="N66" s="198" t="s">
        <v>3205</v>
      </c>
      <c r="O66" s="198" t="s">
        <v>3191</v>
      </c>
      <c r="P66" s="198" t="s">
        <v>3192</v>
      </c>
      <c r="Q66" s="198" t="s">
        <v>3193</v>
      </c>
      <c r="R66" s="198" t="s">
        <v>3194</v>
      </c>
      <c r="S66" s="200">
        <v>27904</v>
      </c>
      <c r="T66" s="198">
        <v>1</v>
      </c>
      <c r="U66" s="198" t="s">
        <v>19</v>
      </c>
      <c r="V66" s="198" t="s">
        <v>5085</v>
      </c>
      <c r="W66" s="198" t="s">
        <v>5086</v>
      </c>
      <c r="X66" s="198">
        <v>1</v>
      </c>
      <c r="Y66" s="198"/>
      <c r="Z66" s="198"/>
      <c r="AA66" s="198"/>
      <c r="AB66" s="198">
        <v>134</v>
      </c>
      <c r="AC66" s="201" t="s">
        <v>3057</v>
      </c>
      <c r="AD66" s="201" t="s">
        <v>3057</v>
      </c>
      <c r="AE66" s="201">
        <v>0</v>
      </c>
      <c r="AF66" s="201"/>
      <c r="AG66" s="201"/>
      <c r="AH66" s="201"/>
      <c r="AI66" s="201"/>
      <c r="AJ66" s="201"/>
      <c r="AK66" s="201"/>
      <c r="AL66" s="201"/>
    </row>
    <row r="67" spans="1:38" x14ac:dyDescent="0.3">
      <c r="A67" s="226">
        <v>1701</v>
      </c>
      <c r="B67" s="198" t="s">
        <v>1811</v>
      </c>
      <c r="C67" s="198" t="s">
        <v>4369</v>
      </c>
      <c r="D67" s="198" t="s">
        <v>3283</v>
      </c>
      <c r="E67" s="198" t="s">
        <v>1812</v>
      </c>
      <c r="F67" s="198" t="s">
        <v>4301</v>
      </c>
      <c r="G67" s="198" t="s">
        <v>4349</v>
      </c>
      <c r="H67" s="198"/>
      <c r="I67" s="199" t="s">
        <v>15</v>
      </c>
      <c r="J67" s="198" t="s">
        <v>16</v>
      </c>
      <c r="K67" s="198" t="s">
        <v>17</v>
      </c>
      <c r="L67" s="198" t="s">
        <v>4365</v>
      </c>
      <c r="M67" s="198" t="s">
        <v>3190</v>
      </c>
      <c r="N67" s="198" t="s">
        <v>4332</v>
      </c>
      <c r="O67" s="198" t="s">
        <v>3199</v>
      </c>
      <c r="P67" s="198" t="s">
        <v>3192</v>
      </c>
      <c r="Q67" s="198" t="s">
        <v>3193</v>
      </c>
      <c r="R67" s="198" t="s">
        <v>3194</v>
      </c>
      <c r="S67" s="200">
        <v>24539</v>
      </c>
      <c r="T67" s="198"/>
      <c r="U67" s="198" t="s">
        <v>82</v>
      </c>
      <c r="V67" s="198" t="s">
        <v>1813</v>
      </c>
      <c r="W67" s="198" t="s">
        <v>1814</v>
      </c>
      <c r="X67" s="198"/>
      <c r="Y67" s="198"/>
      <c r="Z67" s="198">
        <v>1</v>
      </c>
      <c r="AA67" s="198"/>
      <c r="AB67" s="198">
        <v>719</v>
      </c>
      <c r="AC67" s="201" t="s">
        <v>3057</v>
      </c>
      <c r="AD67" s="201" t="s">
        <v>3057</v>
      </c>
      <c r="AE67" s="201">
        <v>0</v>
      </c>
      <c r="AF67" s="201"/>
      <c r="AG67" s="201"/>
      <c r="AH67" s="201"/>
      <c r="AI67" s="201"/>
      <c r="AJ67" s="201"/>
      <c r="AK67" s="201"/>
      <c r="AL67" s="201"/>
    </row>
    <row r="68" spans="1:38" x14ac:dyDescent="0.3">
      <c r="A68" s="226">
        <v>1703</v>
      </c>
      <c r="B68" s="185" t="s">
        <v>688</v>
      </c>
      <c r="C68" s="185" t="s">
        <v>3526</v>
      </c>
      <c r="D68" s="185" t="s">
        <v>3186</v>
      </c>
      <c r="E68" s="185" t="s">
        <v>3527</v>
      </c>
      <c r="F68" s="185" t="s">
        <v>3187</v>
      </c>
      <c r="G68" s="185" t="s">
        <v>3528</v>
      </c>
      <c r="H68" s="185"/>
      <c r="I68" s="195" t="s">
        <v>224</v>
      </c>
      <c r="J68" s="185" t="s">
        <v>689</v>
      </c>
      <c r="K68" s="185" t="s">
        <v>691</v>
      </c>
      <c r="L68" s="185" t="s">
        <v>3529</v>
      </c>
      <c r="M68" s="185" t="s">
        <v>3190</v>
      </c>
      <c r="N68" s="185" t="s">
        <v>4332</v>
      </c>
      <c r="O68" s="185" t="s">
        <v>3191</v>
      </c>
      <c r="P68" s="185" t="s">
        <v>3192</v>
      </c>
      <c r="Q68" s="185" t="s">
        <v>3193</v>
      </c>
      <c r="R68" s="185" t="s">
        <v>3194</v>
      </c>
      <c r="S68" s="196">
        <v>29860</v>
      </c>
      <c r="T68" s="185"/>
      <c r="U68" s="185" t="s">
        <v>19</v>
      </c>
      <c r="V68" s="185" t="s">
        <v>690</v>
      </c>
      <c r="W68" s="185" t="s">
        <v>692</v>
      </c>
      <c r="X68" s="185">
        <v>1</v>
      </c>
      <c r="Y68" s="185"/>
      <c r="Z68" s="185"/>
      <c r="AA68" s="185"/>
      <c r="AB68" s="185">
        <v>124</v>
      </c>
      <c r="AC68" s="197" t="s">
        <v>3057</v>
      </c>
      <c r="AD68" s="197" t="s">
        <v>3057</v>
      </c>
      <c r="AE68" s="197">
        <v>1</v>
      </c>
      <c r="AF68" s="197"/>
      <c r="AG68" s="197"/>
      <c r="AH68" s="197">
        <v>1</v>
      </c>
      <c r="AI68" s="197"/>
      <c r="AJ68" s="197"/>
      <c r="AK68" s="197"/>
      <c r="AL68" s="197"/>
    </row>
    <row r="69" spans="1:38" x14ac:dyDescent="0.3">
      <c r="A69" s="226">
        <v>1704</v>
      </c>
      <c r="B69" s="198" t="s">
        <v>490</v>
      </c>
      <c r="C69" s="198" t="s">
        <v>4402</v>
      </c>
      <c r="D69" s="198" t="s">
        <v>3061</v>
      </c>
      <c r="E69" s="198" t="s">
        <v>3264</v>
      </c>
      <c r="F69" s="198" t="s">
        <v>3187</v>
      </c>
      <c r="G69" s="198" t="s">
        <v>3399</v>
      </c>
      <c r="H69" s="198"/>
      <c r="I69" s="199" t="s">
        <v>156</v>
      </c>
      <c r="J69" s="198" t="s">
        <v>487</v>
      </c>
      <c r="K69" s="198" t="s">
        <v>488</v>
      </c>
      <c r="L69" s="198" t="s">
        <v>4827</v>
      </c>
      <c r="M69" s="198" t="s">
        <v>3190</v>
      </c>
      <c r="N69" s="198" t="s">
        <v>4332</v>
      </c>
      <c r="O69" s="198" t="s">
        <v>3201</v>
      </c>
      <c r="P69" s="198" t="s">
        <v>3192</v>
      </c>
      <c r="Q69" s="198" t="s">
        <v>3193</v>
      </c>
      <c r="R69" s="198" t="s">
        <v>3194</v>
      </c>
      <c r="S69" s="200">
        <v>30567</v>
      </c>
      <c r="T69" s="198"/>
      <c r="U69" s="198" t="s">
        <v>5</v>
      </c>
      <c r="V69" s="198" t="s">
        <v>491</v>
      </c>
      <c r="W69" s="198" t="s">
        <v>492</v>
      </c>
      <c r="X69" s="198"/>
      <c r="Y69" s="198">
        <v>1</v>
      </c>
      <c r="Z69" s="198"/>
      <c r="AA69" s="198"/>
      <c r="AB69" s="198">
        <v>179</v>
      </c>
      <c r="AC69" s="201" t="s">
        <v>3057</v>
      </c>
      <c r="AD69" s="201" t="s">
        <v>3057</v>
      </c>
      <c r="AE69" s="201">
        <v>0</v>
      </c>
      <c r="AF69" s="201"/>
      <c r="AG69" s="201"/>
      <c r="AH69" s="201"/>
      <c r="AI69" s="201"/>
      <c r="AJ69" s="201"/>
      <c r="AK69" s="201"/>
      <c r="AL69" s="201"/>
    </row>
    <row r="70" spans="1:38" x14ac:dyDescent="0.3">
      <c r="A70" s="226">
        <v>1705</v>
      </c>
      <c r="B70" s="216" t="s">
        <v>3136</v>
      </c>
      <c r="C70" s="216" t="s">
        <v>5012</v>
      </c>
      <c r="D70" s="216" t="s">
        <v>3530</v>
      </c>
      <c r="E70" s="216" t="s">
        <v>3531</v>
      </c>
      <c r="F70" s="216" t="s">
        <v>4301</v>
      </c>
      <c r="G70" s="216" t="s">
        <v>4940</v>
      </c>
      <c r="H70" s="216"/>
      <c r="I70" s="227" t="s">
        <v>41</v>
      </c>
      <c r="J70" s="216" t="s">
        <v>285</v>
      </c>
      <c r="K70" s="216" t="s">
        <v>286</v>
      </c>
      <c r="L70" s="216" t="s">
        <v>4932</v>
      </c>
      <c r="M70" s="216" t="s">
        <v>3190</v>
      </c>
      <c r="N70" s="216" t="s">
        <v>4332</v>
      </c>
      <c r="O70" s="216" t="s">
        <v>3532</v>
      </c>
      <c r="P70" s="216" t="s">
        <v>3192</v>
      </c>
      <c r="Q70" s="216" t="s">
        <v>3313</v>
      </c>
      <c r="R70" s="216" t="s">
        <v>3314</v>
      </c>
      <c r="S70" s="228">
        <v>30926</v>
      </c>
      <c r="T70" s="216">
        <v>2</v>
      </c>
      <c r="U70" s="216" t="s">
        <v>184</v>
      </c>
      <c r="V70" s="216" t="s">
        <v>5119</v>
      </c>
      <c r="W70" s="216" t="s">
        <v>5120</v>
      </c>
      <c r="X70" s="216"/>
      <c r="Y70" s="216"/>
      <c r="Z70" s="216"/>
      <c r="AA70" s="216">
        <v>1</v>
      </c>
      <c r="AB70" s="216">
        <v>169</v>
      </c>
      <c r="AC70" s="217" t="s">
        <v>3057</v>
      </c>
      <c r="AD70" s="217" t="s">
        <v>3057</v>
      </c>
      <c r="AE70" s="217">
        <v>1</v>
      </c>
      <c r="AF70" s="217"/>
      <c r="AG70" s="217"/>
      <c r="AH70" s="217">
        <v>1</v>
      </c>
      <c r="AI70" s="217"/>
      <c r="AJ70" s="217"/>
      <c r="AK70" s="217" t="s">
        <v>5193</v>
      </c>
      <c r="AL70" s="221">
        <v>1</v>
      </c>
    </row>
    <row r="71" spans="1:38" x14ac:dyDescent="0.3">
      <c r="A71" s="226">
        <v>1529</v>
      </c>
      <c r="B71" s="198" t="s">
        <v>1743</v>
      </c>
      <c r="C71" s="198" t="s">
        <v>3539</v>
      </c>
      <c r="D71" s="198" t="s">
        <v>3186</v>
      </c>
      <c r="E71" s="198" t="s">
        <v>3540</v>
      </c>
      <c r="F71" s="198" t="s">
        <v>3187</v>
      </c>
      <c r="G71" s="198" t="s">
        <v>3541</v>
      </c>
      <c r="H71" s="198"/>
      <c r="I71" s="199" t="s">
        <v>15</v>
      </c>
      <c r="J71" s="198" t="s">
        <v>16</v>
      </c>
      <c r="K71" s="198" t="s">
        <v>17</v>
      </c>
      <c r="L71" s="198" t="s">
        <v>4365</v>
      </c>
      <c r="M71" s="198" t="s">
        <v>3190</v>
      </c>
      <c r="N71" s="198" t="s">
        <v>3205</v>
      </c>
      <c r="O71" s="198" t="s">
        <v>3191</v>
      </c>
      <c r="P71" s="198" t="s">
        <v>3192</v>
      </c>
      <c r="Q71" s="198" t="s">
        <v>3193</v>
      </c>
      <c r="R71" s="198" t="s">
        <v>3194</v>
      </c>
      <c r="S71" s="200">
        <v>32752</v>
      </c>
      <c r="T71" s="198"/>
      <c r="U71" s="198" t="s">
        <v>19</v>
      </c>
      <c r="V71" s="198" t="s">
        <v>1744</v>
      </c>
      <c r="W71" s="198" t="s">
        <v>1742</v>
      </c>
      <c r="X71" s="198">
        <v>1</v>
      </c>
      <c r="Y71" s="198"/>
      <c r="Z71" s="198"/>
      <c r="AA71" s="198"/>
      <c r="AB71" s="198">
        <v>111</v>
      </c>
      <c r="AC71" s="201" t="s">
        <v>3057</v>
      </c>
      <c r="AD71" s="201" t="s">
        <v>3057</v>
      </c>
      <c r="AE71" s="201">
        <v>0</v>
      </c>
      <c r="AF71" s="201"/>
      <c r="AG71" s="201"/>
      <c r="AH71" s="201"/>
      <c r="AI71" s="201"/>
      <c r="AJ71" s="201"/>
      <c r="AK71" s="201"/>
      <c r="AL71" s="201"/>
    </row>
    <row r="72" spans="1:38" x14ac:dyDescent="0.3">
      <c r="A72" s="226">
        <v>1711</v>
      </c>
      <c r="B72" s="198" t="s">
        <v>2568</v>
      </c>
      <c r="C72" s="198" t="s">
        <v>4872</v>
      </c>
      <c r="D72" s="198" t="s">
        <v>3061</v>
      </c>
      <c r="E72" s="198" t="s">
        <v>2569</v>
      </c>
      <c r="F72" s="198" t="s">
        <v>3187</v>
      </c>
      <c r="G72" s="198" t="s">
        <v>4875</v>
      </c>
      <c r="H72" s="198"/>
      <c r="I72" s="199" t="s">
        <v>22</v>
      </c>
      <c r="J72" s="198" t="s">
        <v>2570</v>
      </c>
      <c r="K72" s="198" t="s">
        <v>2571</v>
      </c>
      <c r="L72" s="198" t="s">
        <v>3271</v>
      </c>
      <c r="M72" s="198" t="s">
        <v>3190</v>
      </c>
      <c r="N72" s="198" t="s">
        <v>4332</v>
      </c>
      <c r="O72" s="198" t="s">
        <v>3201</v>
      </c>
      <c r="P72" s="198" t="s">
        <v>3192</v>
      </c>
      <c r="Q72" s="198" t="s">
        <v>3193</v>
      </c>
      <c r="R72" s="198" t="s">
        <v>3194</v>
      </c>
      <c r="S72" s="200">
        <v>33848</v>
      </c>
      <c r="T72" s="198"/>
      <c r="U72" s="198" t="s">
        <v>5</v>
      </c>
      <c r="V72" s="198" t="s">
        <v>3546</v>
      </c>
      <c r="W72" s="198" t="s">
        <v>2572</v>
      </c>
      <c r="X72" s="198"/>
      <c r="Y72" s="198">
        <v>1</v>
      </c>
      <c r="Z72" s="198"/>
      <c r="AA72" s="198"/>
      <c r="AB72" s="198">
        <v>139</v>
      </c>
      <c r="AC72" s="201" t="s">
        <v>3057</v>
      </c>
      <c r="AD72" s="201" t="s">
        <v>3057</v>
      </c>
      <c r="AE72" s="201">
        <v>0</v>
      </c>
      <c r="AF72" s="201"/>
      <c r="AG72" s="201"/>
      <c r="AH72" s="201"/>
      <c r="AI72" s="201"/>
      <c r="AJ72" s="201"/>
      <c r="AK72" s="201"/>
      <c r="AL72" s="201"/>
    </row>
    <row r="73" spans="1:38" x14ac:dyDescent="0.3">
      <c r="A73" s="226">
        <v>1717</v>
      </c>
      <c r="B73" s="198" t="s">
        <v>2341</v>
      </c>
      <c r="C73" s="198" t="s">
        <v>3185</v>
      </c>
      <c r="D73" s="198" t="s">
        <v>3186</v>
      </c>
      <c r="E73" s="198"/>
      <c r="F73" s="198" t="s">
        <v>3187</v>
      </c>
      <c r="G73" s="198" t="s">
        <v>3843</v>
      </c>
      <c r="H73" s="198"/>
      <c r="I73" s="199" t="s">
        <v>41</v>
      </c>
      <c r="J73" s="198" t="s">
        <v>2342</v>
      </c>
      <c r="K73" s="198" t="s">
        <v>2344</v>
      </c>
      <c r="L73" s="198" t="s">
        <v>3554</v>
      </c>
      <c r="M73" s="198" t="s">
        <v>3190</v>
      </c>
      <c r="N73" s="198" t="s">
        <v>4332</v>
      </c>
      <c r="O73" s="198" t="s">
        <v>3191</v>
      </c>
      <c r="P73" s="198" t="s">
        <v>3192</v>
      </c>
      <c r="Q73" s="198" t="s">
        <v>3193</v>
      </c>
      <c r="R73" s="198" t="s">
        <v>3194</v>
      </c>
      <c r="S73" s="200">
        <v>36404</v>
      </c>
      <c r="T73" s="198"/>
      <c r="U73" s="198" t="s">
        <v>19</v>
      </c>
      <c r="V73" s="198" t="s">
        <v>2343</v>
      </c>
      <c r="W73" s="198" t="s">
        <v>2345</v>
      </c>
      <c r="X73" s="198">
        <v>1</v>
      </c>
      <c r="Y73" s="198"/>
      <c r="Z73" s="198"/>
      <c r="AA73" s="198"/>
      <c r="AB73" s="198">
        <v>25</v>
      </c>
      <c r="AC73" s="201" t="s">
        <v>2687</v>
      </c>
      <c r="AD73" s="201" t="s">
        <v>3057</v>
      </c>
      <c r="AE73" s="201">
        <v>0</v>
      </c>
      <c r="AF73" s="201"/>
      <c r="AG73" s="201"/>
      <c r="AH73" s="201"/>
      <c r="AI73" s="201"/>
      <c r="AJ73" s="201"/>
      <c r="AK73" s="201"/>
      <c r="AL73" s="201"/>
    </row>
    <row r="74" spans="1:38" x14ac:dyDescent="0.3">
      <c r="A74" s="226">
        <v>1720</v>
      </c>
      <c r="B74" s="198" t="s">
        <v>2011</v>
      </c>
      <c r="C74" s="198" t="s">
        <v>4370</v>
      </c>
      <c r="D74" s="198" t="s">
        <v>3061</v>
      </c>
      <c r="E74" s="198" t="s">
        <v>968</v>
      </c>
      <c r="F74" s="198" t="s">
        <v>3187</v>
      </c>
      <c r="G74" s="198" t="s">
        <v>4351</v>
      </c>
      <c r="H74" s="198"/>
      <c r="I74" s="199" t="s">
        <v>15</v>
      </c>
      <c r="J74" s="198" t="s">
        <v>16</v>
      </c>
      <c r="K74" s="198" t="s">
        <v>17</v>
      </c>
      <c r="L74" s="198" t="s">
        <v>4365</v>
      </c>
      <c r="M74" s="198" t="s">
        <v>3190</v>
      </c>
      <c r="N74" s="198" t="s">
        <v>4332</v>
      </c>
      <c r="O74" s="198" t="s">
        <v>3201</v>
      </c>
      <c r="P74" s="198" t="s">
        <v>3192</v>
      </c>
      <c r="Q74" s="198" t="s">
        <v>3193</v>
      </c>
      <c r="R74" s="198" t="s">
        <v>3194</v>
      </c>
      <c r="S74" s="200">
        <v>37500</v>
      </c>
      <c r="T74" s="198"/>
      <c r="U74" s="198" t="s">
        <v>5</v>
      </c>
      <c r="V74" s="198" t="s">
        <v>2012</v>
      </c>
      <c r="W74" s="198" t="s">
        <v>2013</v>
      </c>
      <c r="X74" s="198"/>
      <c r="Y74" s="198">
        <v>1</v>
      </c>
      <c r="Z74" s="198"/>
      <c r="AA74" s="198"/>
      <c r="AB74" s="198">
        <v>245</v>
      </c>
      <c r="AC74" s="201" t="s">
        <v>3057</v>
      </c>
      <c r="AD74" s="201" t="s">
        <v>3057</v>
      </c>
      <c r="AE74" s="201">
        <v>0</v>
      </c>
      <c r="AF74" s="201"/>
      <c r="AG74" s="201"/>
      <c r="AH74" s="201"/>
      <c r="AI74" s="201"/>
      <c r="AJ74" s="201"/>
      <c r="AK74" s="201"/>
      <c r="AL74" s="201"/>
    </row>
    <row r="75" spans="1:38" x14ac:dyDescent="0.3">
      <c r="A75" s="226">
        <v>1726</v>
      </c>
      <c r="B75" s="218" t="s">
        <v>3565</v>
      </c>
      <c r="C75" s="218" t="s">
        <v>5121</v>
      </c>
      <c r="D75" s="218" t="s">
        <v>3197</v>
      </c>
      <c r="E75" s="218" t="s">
        <v>4943</v>
      </c>
      <c r="F75" s="218" t="s">
        <v>4301</v>
      </c>
      <c r="G75" s="218" t="s">
        <v>4295</v>
      </c>
      <c r="H75" s="218"/>
      <c r="I75" s="219" t="s">
        <v>41</v>
      </c>
      <c r="J75" s="218" t="s">
        <v>285</v>
      </c>
      <c r="K75" s="218" t="s">
        <v>286</v>
      </c>
      <c r="L75" s="218" t="s">
        <v>4932</v>
      </c>
      <c r="M75" s="218" t="s">
        <v>3190</v>
      </c>
      <c r="N75" s="218" t="s">
        <v>4332</v>
      </c>
      <c r="O75" s="218" t="s">
        <v>3199</v>
      </c>
      <c r="P75" s="218" t="s">
        <v>3192</v>
      </c>
      <c r="Q75" s="218" t="s">
        <v>3193</v>
      </c>
      <c r="R75" s="218" t="s">
        <v>3194</v>
      </c>
      <c r="S75" s="220">
        <v>40422</v>
      </c>
      <c r="T75" s="218"/>
      <c r="U75" s="218"/>
      <c r="V75" s="218"/>
      <c r="W75" s="218"/>
      <c r="X75" s="218"/>
      <c r="Y75" s="218"/>
      <c r="Z75" s="218">
        <v>1</v>
      </c>
      <c r="AA75" s="218"/>
      <c r="AB75" s="218">
        <v>16</v>
      </c>
      <c r="AC75" s="221" t="s">
        <v>3057</v>
      </c>
      <c r="AD75" s="221" t="s">
        <v>3057</v>
      </c>
      <c r="AE75" s="221">
        <v>0</v>
      </c>
      <c r="AF75" s="221"/>
      <c r="AG75" s="221"/>
      <c r="AH75" s="221"/>
      <c r="AI75" s="221"/>
      <c r="AJ75" s="221"/>
      <c r="AK75" s="221" t="s">
        <v>5174</v>
      </c>
      <c r="AL75" s="221">
        <v>1</v>
      </c>
    </row>
    <row r="76" spans="1:38" x14ac:dyDescent="0.3">
      <c r="A76" s="226">
        <v>1727</v>
      </c>
      <c r="B76" s="218" t="s">
        <v>3566</v>
      </c>
      <c r="C76" s="218" t="s">
        <v>4405</v>
      </c>
      <c r="D76" s="218" t="s">
        <v>3197</v>
      </c>
      <c r="E76" s="218" t="s">
        <v>3567</v>
      </c>
      <c r="F76" s="218" t="s">
        <v>4301</v>
      </c>
      <c r="G76" s="218" t="s">
        <v>4400</v>
      </c>
      <c r="H76" s="218"/>
      <c r="I76" s="219" t="s">
        <v>359</v>
      </c>
      <c r="J76" s="218" t="s">
        <v>1996</v>
      </c>
      <c r="K76" s="218" t="s">
        <v>1997</v>
      </c>
      <c r="L76" s="218" t="s">
        <v>3388</v>
      </c>
      <c r="M76" s="218" t="s">
        <v>3190</v>
      </c>
      <c r="N76" s="218" t="s">
        <v>4332</v>
      </c>
      <c r="O76" s="218" t="s">
        <v>3199</v>
      </c>
      <c r="P76" s="218" t="s">
        <v>3192</v>
      </c>
      <c r="Q76" s="218" t="s">
        <v>3193</v>
      </c>
      <c r="R76" s="218" t="s">
        <v>3194</v>
      </c>
      <c r="S76" s="220">
        <v>43344</v>
      </c>
      <c r="T76" s="218"/>
      <c r="U76" s="218"/>
      <c r="V76" s="218"/>
      <c r="W76" s="218"/>
      <c r="X76" s="218"/>
      <c r="Y76" s="218"/>
      <c r="Z76" s="218">
        <v>1</v>
      </c>
      <c r="AA76" s="218"/>
      <c r="AB76" s="218">
        <v>12</v>
      </c>
      <c r="AC76" s="221" t="s">
        <v>3057</v>
      </c>
      <c r="AD76" s="221" t="s">
        <v>3057</v>
      </c>
      <c r="AE76" s="221">
        <v>0</v>
      </c>
      <c r="AF76" s="221"/>
      <c r="AG76" s="221"/>
      <c r="AH76" s="221"/>
      <c r="AI76" s="221"/>
      <c r="AJ76" s="221"/>
      <c r="AK76" s="221" t="s">
        <v>5174</v>
      </c>
      <c r="AL76" s="221">
        <v>1</v>
      </c>
    </row>
    <row r="77" spans="1:38" x14ac:dyDescent="0.3">
      <c r="A77" s="226">
        <v>1728</v>
      </c>
      <c r="B77" s="218" t="s">
        <v>3568</v>
      </c>
      <c r="C77" s="218" t="s">
        <v>5130</v>
      </c>
      <c r="D77" s="218" t="s">
        <v>3267</v>
      </c>
      <c r="E77" s="218" t="s">
        <v>3569</v>
      </c>
      <c r="F77" s="218" t="s">
        <v>4301</v>
      </c>
      <c r="G77" s="218" t="s">
        <v>3570</v>
      </c>
      <c r="H77" s="218"/>
      <c r="I77" s="219" t="s">
        <v>22</v>
      </c>
      <c r="J77" s="218" t="s">
        <v>395</v>
      </c>
      <c r="K77" s="218" t="s">
        <v>396</v>
      </c>
      <c r="L77" s="218" t="s">
        <v>4906</v>
      </c>
      <c r="M77" s="218" t="s">
        <v>3190</v>
      </c>
      <c r="N77" s="218" t="s">
        <v>4332</v>
      </c>
      <c r="O77" s="218" t="s">
        <v>3201</v>
      </c>
      <c r="P77" s="218" t="s">
        <v>3192</v>
      </c>
      <c r="Q77" s="218" t="s">
        <v>3193</v>
      </c>
      <c r="R77" s="218" t="s">
        <v>3194</v>
      </c>
      <c r="S77" s="220">
        <v>43709</v>
      </c>
      <c r="T77" s="218">
        <v>1</v>
      </c>
      <c r="U77" s="218" t="s">
        <v>0</v>
      </c>
      <c r="V77" s="218" t="s">
        <v>5106</v>
      </c>
      <c r="W77" s="218" t="s">
        <v>5107</v>
      </c>
      <c r="X77" s="218"/>
      <c r="Y77" s="218">
        <v>1</v>
      </c>
      <c r="Z77" s="218"/>
      <c r="AA77" s="218"/>
      <c r="AB77" s="218">
        <v>0</v>
      </c>
      <c r="AC77" s="221" t="s">
        <v>3057</v>
      </c>
      <c r="AD77" s="221" t="s">
        <v>3057</v>
      </c>
      <c r="AE77" s="221">
        <v>0</v>
      </c>
      <c r="AF77" s="221"/>
      <c r="AG77" s="221"/>
      <c r="AH77" s="221"/>
      <c r="AI77" s="221"/>
      <c r="AJ77" s="221"/>
      <c r="AK77" s="221" t="s">
        <v>5190</v>
      </c>
      <c r="AL77" s="221">
        <v>1</v>
      </c>
    </row>
    <row r="78" spans="1:38" x14ac:dyDescent="0.3">
      <c r="A78" s="226">
        <v>1729</v>
      </c>
      <c r="B78" s="218" t="s">
        <v>3571</v>
      </c>
      <c r="C78" s="218" t="s">
        <v>5126</v>
      </c>
      <c r="D78" s="218" t="s">
        <v>3197</v>
      </c>
      <c r="E78" s="218" t="s">
        <v>3572</v>
      </c>
      <c r="F78" s="218" t="s">
        <v>4301</v>
      </c>
      <c r="G78" s="218" t="s">
        <v>3573</v>
      </c>
      <c r="H78" s="218"/>
      <c r="I78" s="219" t="s">
        <v>35</v>
      </c>
      <c r="J78" s="218" t="s">
        <v>1673</v>
      </c>
      <c r="K78" s="218" t="s">
        <v>1675</v>
      </c>
      <c r="L78" s="218" t="s">
        <v>4612</v>
      </c>
      <c r="M78" s="218" t="s">
        <v>3211</v>
      </c>
      <c r="N78" s="218" t="s">
        <v>3212</v>
      </c>
      <c r="O78" s="218" t="s">
        <v>3199</v>
      </c>
      <c r="P78" s="218" t="s">
        <v>3192</v>
      </c>
      <c r="Q78" s="218" t="s">
        <v>3193</v>
      </c>
      <c r="R78" s="218" t="s">
        <v>3194</v>
      </c>
      <c r="S78" s="220">
        <v>44075</v>
      </c>
      <c r="T78" s="218"/>
      <c r="U78" s="218"/>
      <c r="V78" s="218"/>
      <c r="W78" s="218"/>
      <c r="X78" s="218"/>
      <c r="Y78" s="218"/>
      <c r="Z78" s="218">
        <v>1</v>
      </c>
      <c r="AA78" s="218"/>
      <c r="AB78" s="218">
        <v>4</v>
      </c>
      <c r="AC78" s="221" t="s">
        <v>2687</v>
      </c>
      <c r="AD78" s="221" t="s">
        <v>3057</v>
      </c>
      <c r="AE78" s="221">
        <v>0</v>
      </c>
      <c r="AF78" s="221"/>
      <c r="AG78" s="221"/>
      <c r="AH78" s="221"/>
      <c r="AI78" s="221"/>
      <c r="AJ78" s="221"/>
      <c r="AK78" s="221" t="s">
        <v>5174</v>
      </c>
      <c r="AL78" s="221">
        <v>1</v>
      </c>
    </row>
    <row r="79" spans="1:38" x14ac:dyDescent="0.3">
      <c r="A79" s="226">
        <v>1733</v>
      </c>
      <c r="B79" s="216" t="s">
        <v>1368</v>
      </c>
      <c r="C79" s="216" t="s">
        <v>4371</v>
      </c>
      <c r="D79" s="216" t="s">
        <v>3581</v>
      </c>
      <c r="E79" s="216" t="s">
        <v>3582</v>
      </c>
      <c r="F79" s="216" t="s">
        <v>4301</v>
      </c>
      <c r="G79" s="216" t="s">
        <v>4352</v>
      </c>
      <c r="H79" s="216"/>
      <c r="I79" s="227" t="s">
        <v>15</v>
      </c>
      <c r="J79" s="216" t="s">
        <v>16</v>
      </c>
      <c r="K79" s="216" t="s">
        <v>17</v>
      </c>
      <c r="L79" s="216" t="s">
        <v>4365</v>
      </c>
      <c r="M79" s="216" t="s">
        <v>3190</v>
      </c>
      <c r="N79" s="216" t="s">
        <v>4332</v>
      </c>
      <c r="O79" s="216" t="s">
        <v>3312</v>
      </c>
      <c r="P79" s="216" t="s">
        <v>3192</v>
      </c>
      <c r="Q79" s="216" t="s">
        <v>3193</v>
      </c>
      <c r="R79" s="216" t="s">
        <v>3194</v>
      </c>
      <c r="S79" s="228">
        <v>25191</v>
      </c>
      <c r="T79" s="216"/>
      <c r="U79" s="216" t="s">
        <v>130</v>
      </c>
      <c r="V79" s="216" t="s">
        <v>1369</v>
      </c>
      <c r="W79" s="216" t="s">
        <v>1370</v>
      </c>
      <c r="X79" s="216"/>
      <c r="Y79" s="216"/>
      <c r="Z79" s="216"/>
      <c r="AA79" s="216">
        <v>1</v>
      </c>
      <c r="AB79" s="216">
        <v>304</v>
      </c>
      <c r="AC79" s="217" t="s">
        <v>3057</v>
      </c>
      <c r="AD79" s="217" t="s">
        <v>3057</v>
      </c>
      <c r="AE79" s="217">
        <v>1</v>
      </c>
      <c r="AF79" s="217"/>
      <c r="AG79" s="217"/>
      <c r="AH79" s="217"/>
      <c r="AI79" s="217">
        <v>1</v>
      </c>
      <c r="AJ79" s="217"/>
      <c r="AK79" s="217" t="s">
        <v>5164</v>
      </c>
      <c r="AL79" s="221">
        <v>1</v>
      </c>
    </row>
    <row r="80" spans="1:38" x14ac:dyDescent="0.3">
      <c r="A80" s="226">
        <v>1735</v>
      </c>
      <c r="B80" s="218" t="s">
        <v>352</v>
      </c>
      <c r="C80" s="218" t="s">
        <v>4857</v>
      </c>
      <c r="D80" s="218" t="s">
        <v>3583</v>
      </c>
      <c r="E80" s="218" t="s">
        <v>353</v>
      </c>
      <c r="F80" s="218" t="s">
        <v>3187</v>
      </c>
      <c r="G80" s="218" t="s">
        <v>3584</v>
      </c>
      <c r="H80" s="218"/>
      <c r="I80" s="219" t="s">
        <v>342</v>
      </c>
      <c r="J80" s="218" t="s">
        <v>340</v>
      </c>
      <c r="K80" s="218" t="s">
        <v>343</v>
      </c>
      <c r="L80" s="218" t="s">
        <v>3449</v>
      </c>
      <c r="M80" s="218" t="s">
        <v>3217</v>
      </c>
      <c r="N80" s="218" t="s">
        <v>3205</v>
      </c>
      <c r="O80" s="218" t="s">
        <v>3312</v>
      </c>
      <c r="P80" s="218" t="s">
        <v>3192</v>
      </c>
      <c r="Q80" s="218" t="s">
        <v>3193</v>
      </c>
      <c r="R80" s="218" t="s">
        <v>3194</v>
      </c>
      <c r="S80" s="220">
        <v>23863</v>
      </c>
      <c r="T80" s="218">
        <v>2</v>
      </c>
      <c r="U80" s="218" t="s">
        <v>130</v>
      </c>
      <c r="V80" s="218" t="s">
        <v>354</v>
      </c>
      <c r="W80" s="218" t="s">
        <v>355</v>
      </c>
      <c r="X80" s="218"/>
      <c r="Y80" s="218"/>
      <c r="Z80" s="218"/>
      <c r="AA80" s="218">
        <v>1</v>
      </c>
      <c r="AB80" s="218">
        <v>251</v>
      </c>
      <c r="AC80" s="221" t="s">
        <v>3057</v>
      </c>
      <c r="AD80" s="221" t="s">
        <v>3057</v>
      </c>
      <c r="AE80" s="221">
        <v>0</v>
      </c>
      <c r="AF80" s="221"/>
      <c r="AG80" s="221"/>
      <c r="AH80" s="221"/>
      <c r="AI80" s="221"/>
      <c r="AJ80" s="221"/>
      <c r="AK80" s="221" t="s">
        <v>5188</v>
      </c>
      <c r="AL80" s="221">
        <v>1</v>
      </c>
    </row>
    <row r="81" spans="1:38" x14ac:dyDescent="0.3">
      <c r="A81" s="226">
        <v>1737</v>
      </c>
      <c r="B81" s="216" t="s">
        <v>3586</v>
      </c>
      <c r="C81" s="216" t="s">
        <v>4975</v>
      </c>
      <c r="D81" s="216" t="s">
        <v>3352</v>
      </c>
      <c r="E81" s="216" t="s">
        <v>3587</v>
      </c>
      <c r="F81" s="216" t="s">
        <v>3187</v>
      </c>
      <c r="G81" s="216" t="s">
        <v>4353</v>
      </c>
      <c r="H81" s="216"/>
      <c r="I81" s="227" t="s">
        <v>1805</v>
      </c>
      <c r="J81" s="216" t="s">
        <v>16</v>
      </c>
      <c r="K81" s="216" t="s">
        <v>17</v>
      </c>
      <c r="L81" s="216" t="s">
        <v>4365</v>
      </c>
      <c r="M81" s="216" t="s">
        <v>3190</v>
      </c>
      <c r="N81" s="216" t="s">
        <v>4332</v>
      </c>
      <c r="O81" s="216" t="s">
        <v>3354</v>
      </c>
      <c r="P81" s="216" t="s">
        <v>3192</v>
      </c>
      <c r="Q81" s="216" t="s">
        <v>3193</v>
      </c>
      <c r="R81" s="216" t="s">
        <v>3194</v>
      </c>
      <c r="S81" s="228">
        <v>24042</v>
      </c>
      <c r="T81" s="216"/>
      <c r="U81" s="216" t="s">
        <v>184</v>
      </c>
      <c r="V81" s="216" t="s">
        <v>1804</v>
      </c>
      <c r="W81" s="216" t="s">
        <v>1806</v>
      </c>
      <c r="X81" s="216"/>
      <c r="Y81" s="216"/>
      <c r="Z81" s="216"/>
      <c r="AA81" s="216">
        <v>1</v>
      </c>
      <c r="AB81" s="216">
        <v>913</v>
      </c>
      <c r="AC81" s="217" t="s">
        <v>3057</v>
      </c>
      <c r="AD81" s="217" t="s">
        <v>3057</v>
      </c>
      <c r="AE81" s="217">
        <v>1</v>
      </c>
      <c r="AF81" s="217"/>
      <c r="AG81" s="217">
        <v>1</v>
      </c>
      <c r="AH81" s="217"/>
      <c r="AI81" s="217"/>
      <c r="AJ81" s="217"/>
      <c r="AK81" s="221" t="s">
        <v>5166</v>
      </c>
      <c r="AL81" s="221">
        <v>1</v>
      </c>
    </row>
    <row r="82" spans="1:38" x14ac:dyDescent="0.3">
      <c r="A82" s="226">
        <v>1740</v>
      </c>
      <c r="B82" s="185" t="s">
        <v>2029</v>
      </c>
      <c r="C82" s="185" t="s">
        <v>4372</v>
      </c>
      <c r="D82" s="185" t="s">
        <v>3543</v>
      </c>
      <c r="E82" s="185" t="s">
        <v>2025</v>
      </c>
      <c r="F82" s="185" t="s">
        <v>4301</v>
      </c>
      <c r="G82" s="185" t="s">
        <v>3591</v>
      </c>
      <c r="H82" s="185" t="s">
        <v>2027</v>
      </c>
      <c r="I82" s="195" t="s">
        <v>1885</v>
      </c>
      <c r="J82" s="185" t="s">
        <v>16</v>
      </c>
      <c r="K82" s="185" t="s">
        <v>17</v>
      </c>
      <c r="L82" s="185" t="s">
        <v>4365</v>
      </c>
      <c r="M82" s="185" t="s">
        <v>3190</v>
      </c>
      <c r="N82" s="185" t="s">
        <v>4332</v>
      </c>
      <c r="O82" s="185" t="s">
        <v>3254</v>
      </c>
      <c r="P82" s="185" t="s">
        <v>3192</v>
      </c>
      <c r="Q82" s="185" t="s">
        <v>3193</v>
      </c>
      <c r="R82" s="185" t="s">
        <v>3194</v>
      </c>
      <c r="S82" s="196">
        <v>24540</v>
      </c>
      <c r="T82" s="185"/>
      <c r="U82" s="185" t="s">
        <v>184</v>
      </c>
      <c r="V82" s="185" t="s">
        <v>2030</v>
      </c>
      <c r="W82" s="185" t="s">
        <v>2028</v>
      </c>
      <c r="X82" s="185"/>
      <c r="Y82" s="185"/>
      <c r="Z82" s="185"/>
      <c r="AA82" s="185">
        <v>1</v>
      </c>
      <c r="AB82" s="185">
        <v>695</v>
      </c>
      <c r="AC82" s="197" t="s">
        <v>3057</v>
      </c>
      <c r="AD82" s="197" t="s">
        <v>3057</v>
      </c>
      <c r="AE82" s="197">
        <v>1</v>
      </c>
      <c r="AF82" s="197"/>
      <c r="AG82" s="197"/>
      <c r="AH82" s="197">
        <v>1</v>
      </c>
      <c r="AI82" s="197"/>
      <c r="AJ82" s="197"/>
      <c r="AK82" s="197"/>
      <c r="AL82" s="197"/>
    </row>
    <row r="83" spans="1:38" x14ac:dyDescent="0.3">
      <c r="A83" s="226">
        <v>1743</v>
      </c>
      <c r="B83" s="185" t="s">
        <v>2031</v>
      </c>
      <c r="C83" s="185" t="s">
        <v>3596</v>
      </c>
      <c r="D83" s="185" t="s">
        <v>3186</v>
      </c>
      <c r="E83" s="185" t="s">
        <v>353</v>
      </c>
      <c r="F83" s="185" t="s">
        <v>3187</v>
      </c>
      <c r="G83" s="185" t="s">
        <v>3597</v>
      </c>
      <c r="H83" s="185"/>
      <c r="I83" s="195" t="s">
        <v>15</v>
      </c>
      <c r="J83" s="185" t="s">
        <v>16</v>
      </c>
      <c r="K83" s="185" t="s">
        <v>17</v>
      </c>
      <c r="L83" s="185" t="s">
        <v>4365</v>
      </c>
      <c r="M83" s="185" t="s">
        <v>3190</v>
      </c>
      <c r="N83" s="185" t="s">
        <v>4332</v>
      </c>
      <c r="O83" s="185" t="s">
        <v>3191</v>
      </c>
      <c r="P83" s="185" t="s">
        <v>3192</v>
      </c>
      <c r="Q83" s="185" t="s">
        <v>3193</v>
      </c>
      <c r="R83" s="185" t="s">
        <v>3194</v>
      </c>
      <c r="S83" s="196">
        <v>24754</v>
      </c>
      <c r="T83" s="185"/>
      <c r="U83" s="185" t="s">
        <v>19</v>
      </c>
      <c r="V83" s="185" t="s">
        <v>3598</v>
      </c>
      <c r="W83" s="185" t="s">
        <v>2032</v>
      </c>
      <c r="X83" s="185">
        <v>1</v>
      </c>
      <c r="Y83" s="185"/>
      <c r="Z83" s="185"/>
      <c r="AA83" s="185"/>
      <c r="AB83" s="185">
        <v>43</v>
      </c>
      <c r="AC83" s="197" t="s">
        <v>3057</v>
      </c>
      <c r="AD83" s="197" t="s">
        <v>3057</v>
      </c>
      <c r="AE83" s="197">
        <v>1</v>
      </c>
      <c r="AF83" s="197"/>
      <c r="AG83" s="197"/>
      <c r="AH83" s="197">
        <v>1</v>
      </c>
      <c r="AI83" s="197"/>
      <c r="AJ83" s="197"/>
      <c r="AK83" s="197"/>
      <c r="AL83" s="197"/>
    </row>
    <row r="84" spans="1:38" x14ac:dyDescent="0.3">
      <c r="A84" s="226">
        <v>1744</v>
      </c>
      <c r="B84" s="198" t="s">
        <v>1741</v>
      </c>
      <c r="C84" s="198" t="s">
        <v>4373</v>
      </c>
      <c r="D84" s="198" t="s">
        <v>3061</v>
      </c>
      <c r="E84" s="198" t="s">
        <v>3540</v>
      </c>
      <c r="F84" s="198" t="s">
        <v>3187</v>
      </c>
      <c r="G84" s="198" t="s">
        <v>3541</v>
      </c>
      <c r="H84" s="198"/>
      <c r="I84" s="199" t="s">
        <v>15</v>
      </c>
      <c r="J84" s="198" t="s">
        <v>16</v>
      </c>
      <c r="K84" s="198" t="s">
        <v>17</v>
      </c>
      <c r="L84" s="198" t="s">
        <v>4365</v>
      </c>
      <c r="M84" s="198" t="s">
        <v>3190</v>
      </c>
      <c r="N84" s="198" t="s">
        <v>4332</v>
      </c>
      <c r="O84" s="198" t="s">
        <v>3201</v>
      </c>
      <c r="P84" s="198" t="s">
        <v>3192</v>
      </c>
      <c r="Q84" s="198" t="s">
        <v>3193</v>
      </c>
      <c r="R84" s="198" t="s">
        <v>3194</v>
      </c>
      <c r="S84" s="200">
        <v>24754</v>
      </c>
      <c r="T84" s="198"/>
      <c r="U84" s="198" t="s">
        <v>5</v>
      </c>
      <c r="V84" s="198" t="s">
        <v>3599</v>
      </c>
      <c r="W84" s="198" t="s">
        <v>1742</v>
      </c>
      <c r="X84" s="198"/>
      <c r="Y84" s="198">
        <v>1</v>
      </c>
      <c r="Z84" s="198"/>
      <c r="AA84" s="198"/>
      <c r="AB84" s="198">
        <v>223</v>
      </c>
      <c r="AC84" s="201" t="s">
        <v>3057</v>
      </c>
      <c r="AD84" s="201" t="s">
        <v>3057</v>
      </c>
      <c r="AE84" s="201">
        <v>0</v>
      </c>
      <c r="AF84" s="201"/>
      <c r="AG84" s="201"/>
      <c r="AH84" s="201"/>
      <c r="AI84" s="201"/>
      <c r="AJ84" s="201"/>
      <c r="AK84" s="201"/>
      <c r="AL84" s="201"/>
    </row>
    <row r="85" spans="1:38" x14ac:dyDescent="0.3">
      <c r="A85" s="226">
        <v>1745</v>
      </c>
      <c r="B85" s="198" t="s">
        <v>1908</v>
      </c>
      <c r="C85" s="198" t="s">
        <v>4411</v>
      </c>
      <c r="D85" s="198" t="s">
        <v>478</v>
      </c>
      <c r="E85" s="198" t="s">
        <v>3535</v>
      </c>
      <c r="F85" s="198" t="s">
        <v>3187</v>
      </c>
      <c r="G85" s="198" t="s">
        <v>3600</v>
      </c>
      <c r="H85" s="198"/>
      <c r="I85" s="199" t="s">
        <v>22</v>
      </c>
      <c r="J85" s="198" t="s">
        <v>1909</v>
      </c>
      <c r="K85" s="198" t="s">
        <v>1910</v>
      </c>
      <c r="L85" s="198" t="s">
        <v>3601</v>
      </c>
      <c r="M85" s="198" t="s">
        <v>3190</v>
      </c>
      <c r="N85" s="198" t="s">
        <v>3205</v>
      </c>
      <c r="O85" s="198" t="s">
        <v>3201</v>
      </c>
      <c r="P85" s="198" t="s">
        <v>3192</v>
      </c>
      <c r="Q85" s="198" t="s">
        <v>3193</v>
      </c>
      <c r="R85" s="198" t="s">
        <v>3194</v>
      </c>
      <c r="S85" s="200">
        <v>24754</v>
      </c>
      <c r="T85" s="198">
        <v>2</v>
      </c>
      <c r="U85" s="198" t="s">
        <v>5</v>
      </c>
      <c r="V85" s="198" t="s">
        <v>3602</v>
      </c>
      <c r="W85" s="198" t="s">
        <v>1911</v>
      </c>
      <c r="X85" s="198"/>
      <c r="Y85" s="198">
        <v>1</v>
      </c>
      <c r="Z85" s="198"/>
      <c r="AA85" s="198"/>
      <c r="AB85" s="198">
        <v>94</v>
      </c>
      <c r="AC85" s="201" t="s">
        <v>3057</v>
      </c>
      <c r="AD85" s="201" t="s">
        <v>3057</v>
      </c>
      <c r="AE85" s="201">
        <v>0</v>
      </c>
      <c r="AF85" s="201"/>
      <c r="AG85" s="201"/>
      <c r="AH85" s="201"/>
      <c r="AI85" s="201"/>
      <c r="AJ85" s="201"/>
      <c r="AK85" s="201"/>
      <c r="AL85" s="201"/>
    </row>
    <row r="86" spans="1:38" x14ac:dyDescent="0.3">
      <c r="A86" s="226">
        <v>1751</v>
      </c>
      <c r="B86" s="198" t="s">
        <v>2081</v>
      </c>
      <c r="C86" s="198" t="s">
        <v>3615</v>
      </c>
      <c r="D86" s="198" t="s">
        <v>3186</v>
      </c>
      <c r="E86" s="198" t="s">
        <v>2082</v>
      </c>
      <c r="F86" s="198" t="s">
        <v>3187</v>
      </c>
      <c r="G86" s="198" t="s">
        <v>3616</v>
      </c>
      <c r="H86" s="198"/>
      <c r="I86" s="199" t="s">
        <v>2083</v>
      </c>
      <c r="J86" s="198" t="s">
        <v>2084</v>
      </c>
      <c r="K86" s="198" t="s">
        <v>2085</v>
      </c>
      <c r="L86" s="198" t="s">
        <v>3617</v>
      </c>
      <c r="M86" s="198" t="s">
        <v>3190</v>
      </c>
      <c r="N86" s="198" t="s">
        <v>4332</v>
      </c>
      <c r="O86" s="198" t="s">
        <v>3191</v>
      </c>
      <c r="P86" s="198" t="s">
        <v>3192</v>
      </c>
      <c r="Q86" s="198" t="s">
        <v>3193</v>
      </c>
      <c r="R86" s="198" t="s">
        <v>3194</v>
      </c>
      <c r="S86" s="200">
        <v>24754</v>
      </c>
      <c r="T86" s="198"/>
      <c r="U86" s="198" t="s">
        <v>19</v>
      </c>
      <c r="V86" s="198" t="s">
        <v>3618</v>
      </c>
      <c r="W86" s="198" t="s">
        <v>2086</v>
      </c>
      <c r="X86" s="198">
        <v>1</v>
      </c>
      <c r="Y86" s="198"/>
      <c r="Z86" s="198"/>
      <c r="AA86" s="198"/>
      <c r="AB86" s="198">
        <v>65</v>
      </c>
      <c r="AC86" s="201" t="s">
        <v>3057</v>
      </c>
      <c r="AD86" s="201" t="s">
        <v>3057</v>
      </c>
      <c r="AE86" s="201">
        <v>0</v>
      </c>
      <c r="AF86" s="201"/>
      <c r="AG86" s="201"/>
      <c r="AH86" s="201"/>
      <c r="AI86" s="201"/>
      <c r="AJ86" s="201"/>
      <c r="AK86" s="201"/>
      <c r="AL86" s="201"/>
    </row>
    <row r="87" spans="1:38" x14ac:dyDescent="0.3">
      <c r="A87" s="226">
        <v>1752</v>
      </c>
      <c r="B87" s="198" t="s">
        <v>1871</v>
      </c>
      <c r="C87" s="198" t="s">
        <v>3200</v>
      </c>
      <c r="D87" s="198" t="s">
        <v>478</v>
      </c>
      <c r="E87" s="198"/>
      <c r="F87" s="198" t="s">
        <v>3187</v>
      </c>
      <c r="G87" s="198" t="s">
        <v>4511</v>
      </c>
      <c r="H87" s="198"/>
      <c r="I87" s="199" t="s">
        <v>156</v>
      </c>
      <c r="J87" s="198" t="s">
        <v>1872</v>
      </c>
      <c r="K87" s="198" t="s">
        <v>1873</v>
      </c>
      <c r="L87" s="198" t="s">
        <v>3619</v>
      </c>
      <c r="M87" s="198" t="s">
        <v>3190</v>
      </c>
      <c r="N87" s="198" t="s">
        <v>4332</v>
      </c>
      <c r="O87" s="198" t="s">
        <v>3201</v>
      </c>
      <c r="P87" s="198" t="s">
        <v>3192</v>
      </c>
      <c r="Q87" s="198" t="s">
        <v>3193</v>
      </c>
      <c r="R87" s="198" t="s">
        <v>3194</v>
      </c>
      <c r="S87" s="200">
        <v>24754</v>
      </c>
      <c r="T87" s="198"/>
      <c r="U87" s="198" t="s">
        <v>5</v>
      </c>
      <c r="V87" s="198" t="s">
        <v>3620</v>
      </c>
      <c r="W87" s="198" t="s">
        <v>1874</v>
      </c>
      <c r="X87" s="198"/>
      <c r="Y87" s="198">
        <v>1</v>
      </c>
      <c r="Z87" s="198"/>
      <c r="AA87" s="198"/>
      <c r="AB87" s="198">
        <v>35</v>
      </c>
      <c r="AC87" s="201" t="s">
        <v>3057</v>
      </c>
      <c r="AD87" s="201" t="s">
        <v>3057</v>
      </c>
      <c r="AE87" s="201">
        <v>0</v>
      </c>
      <c r="AF87" s="201"/>
      <c r="AG87" s="201"/>
      <c r="AH87" s="201"/>
      <c r="AI87" s="201"/>
      <c r="AJ87" s="201"/>
      <c r="AK87" s="201"/>
      <c r="AL87" s="201"/>
    </row>
    <row r="88" spans="1:38" x14ac:dyDescent="0.3">
      <c r="A88" s="226">
        <v>1754</v>
      </c>
      <c r="B88" s="198" t="s">
        <v>1278</v>
      </c>
      <c r="C88" s="198" t="s">
        <v>4396</v>
      </c>
      <c r="D88" s="198" t="s">
        <v>3061</v>
      </c>
      <c r="E88" s="198"/>
      <c r="F88" s="198" t="s">
        <v>3187</v>
      </c>
      <c r="G88" s="198" t="s">
        <v>3624</v>
      </c>
      <c r="H88" s="198"/>
      <c r="I88" s="199" t="s">
        <v>41</v>
      </c>
      <c r="J88" s="198" t="s">
        <v>1279</v>
      </c>
      <c r="K88" s="198" t="s">
        <v>1280</v>
      </c>
      <c r="L88" s="198" t="s">
        <v>3625</v>
      </c>
      <c r="M88" s="198" t="s">
        <v>3190</v>
      </c>
      <c r="N88" s="198" t="s">
        <v>3205</v>
      </c>
      <c r="O88" s="198" t="s">
        <v>3201</v>
      </c>
      <c r="P88" s="198" t="s">
        <v>3192</v>
      </c>
      <c r="Q88" s="198" t="s">
        <v>3193</v>
      </c>
      <c r="R88" s="198" t="s">
        <v>3194</v>
      </c>
      <c r="S88" s="200">
        <v>24754</v>
      </c>
      <c r="T88" s="198"/>
      <c r="U88" s="198" t="s">
        <v>5</v>
      </c>
      <c r="V88" s="198" t="s">
        <v>3626</v>
      </c>
      <c r="W88" s="198" t="s">
        <v>1281</v>
      </c>
      <c r="X88" s="198"/>
      <c r="Y88" s="198">
        <v>1</v>
      </c>
      <c r="Z88" s="198"/>
      <c r="AA88" s="198"/>
      <c r="AB88" s="198">
        <v>17</v>
      </c>
      <c r="AC88" s="201" t="s">
        <v>3057</v>
      </c>
      <c r="AD88" s="201" t="s">
        <v>3057</v>
      </c>
      <c r="AE88" s="201">
        <v>0</v>
      </c>
      <c r="AF88" s="201"/>
      <c r="AG88" s="201"/>
      <c r="AH88" s="201"/>
      <c r="AI88" s="201"/>
      <c r="AJ88" s="201"/>
      <c r="AK88" s="201"/>
      <c r="AL88" s="201"/>
    </row>
    <row r="89" spans="1:38" x14ac:dyDescent="0.3">
      <c r="A89" s="226">
        <v>1755</v>
      </c>
      <c r="B89" s="185" t="s">
        <v>1282</v>
      </c>
      <c r="C89" s="185" t="s">
        <v>4396</v>
      </c>
      <c r="D89" s="185" t="s">
        <v>3245</v>
      </c>
      <c r="E89" s="185"/>
      <c r="F89" s="185" t="s">
        <v>3187</v>
      </c>
      <c r="G89" s="185" t="s">
        <v>3627</v>
      </c>
      <c r="H89" s="185"/>
      <c r="I89" s="195" t="s">
        <v>22</v>
      </c>
      <c r="J89" s="185" t="s">
        <v>1283</v>
      </c>
      <c r="K89" s="185" t="s">
        <v>464</v>
      </c>
      <c r="L89" s="185" t="s">
        <v>3628</v>
      </c>
      <c r="M89" s="185" t="s">
        <v>3190</v>
      </c>
      <c r="N89" s="185" t="s">
        <v>4332</v>
      </c>
      <c r="O89" s="185" t="s">
        <v>3201</v>
      </c>
      <c r="P89" s="185" t="s">
        <v>3192</v>
      </c>
      <c r="Q89" s="185" t="s">
        <v>3193</v>
      </c>
      <c r="R89" s="185" t="s">
        <v>3194</v>
      </c>
      <c r="S89" s="196">
        <v>31299</v>
      </c>
      <c r="T89" s="185"/>
      <c r="U89" s="185" t="s">
        <v>5</v>
      </c>
      <c r="V89" s="185" t="s">
        <v>1284</v>
      </c>
      <c r="W89" s="185" t="s">
        <v>1285</v>
      </c>
      <c r="X89" s="185"/>
      <c r="Y89" s="185">
        <v>1</v>
      </c>
      <c r="Z89" s="185"/>
      <c r="AA89" s="185"/>
      <c r="AB89" s="185">
        <v>29</v>
      </c>
      <c r="AC89" s="197" t="s">
        <v>3057</v>
      </c>
      <c r="AD89" s="197" t="s">
        <v>3057</v>
      </c>
      <c r="AE89" s="197">
        <v>1</v>
      </c>
      <c r="AF89" s="197"/>
      <c r="AG89" s="197"/>
      <c r="AH89" s="197">
        <v>1</v>
      </c>
      <c r="AI89" s="197"/>
      <c r="AJ89" s="197"/>
      <c r="AK89" s="197"/>
      <c r="AL89" s="197"/>
    </row>
    <row r="90" spans="1:38" x14ac:dyDescent="0.3">
      <c r="A90" s="226">
        <v>1756</v>
      </c>
      <c r="B90" s="198" t="s">
        <v>1289</v>
      </c>
      <c r="C90" s="198" t="s">
        <v>4396</v>
      </c>
      <c r="D90" s="198" t="s">
        <v>3061</v>
      </c>
      <c r="E90" s="198"/>
      <c r="F90" s="198" t="s">
        <v>3187</v>
      </c>
      <c r="G90" s="198" t="s">
        <v>4530</v>
      </c>
      <c r="H90" s="198"/>
      <c r="I90" s="199" t="s">
        <v>722</v>
      </c>
      <c r="J90" s="198" t="s">
        <v>1290</v>
      </c>
      <c r="K90" s="198" t="s">
        <v>1292</v>
      </c>
      <c r="L90" s="198" t="s">
        <v>3629</v>
      </c>
      <c r="M90" s="198" t="s">
        <v>3190</v>
      </c>
      <c r="N90" s="198" t="s">
        <v>3205</v>
      </c>
      <c r="O90" s="198" t="s">
        <v>3201</v>
      </c>
      <c r="P90" s="198" t="s">
        <v>3192</v>
      </c>
      <c r="Q90" s="198" t="s">
        <v>3193</v>
      </c>
      <c r="R90" s="198" t="s">
        <v>3194</v>
      </c>
      <c r="S90" s="200">
        <v>24754</v>
      </c>
      <c r="T90" s="198"/>
      <c r="U90" s="198" t="s">
        <v>5</v>
      </c>
      <c r="V90" s="198" t="s">
        <v>1291</v>
      </c>
      <c r="W90" s="198" t="s">
        <v>1293</v>
      </c>
      <c r="X90" s="198"/>
      <c r="Y90" s="198">
        <v>1</v>
      </c>
      <c r="Z90" s="198"/>
      <c r="AA90" s="198"/>
      <c r="AB90" s="198">
        <v>93</v>
      </c>
      <c r="AC90" s="201" t="s">
        <v>3057</v>
      </c>
      <c r="AD90" s="201" t="s">
        <v>3057</v>
      </c>
      <c r="AE90" s="201">
        <v>0</v>
      </c>
      <c r="AF90" s="201"/>
      <c r="AG90" s="201"/>
      <c r="AH90" s="201"/>
      <c r="AI90" s="201"/>
      <c r="AJ90" s="201"/>
      <c r="AK90" s="201"/>
      <c r="AL90" s="201"/>
    </row>
    <row r="91" spans="1:38" x14ac:dyDescent="0.3">
      <c r="A91" s="226">
        <v>1764</v>
      </c>
      <c r="B91" s="185" t="s">
        <v>2129</v>
      </c>
      <c r="C91" s="185" t="s">
        <v>3646</v>
      </c>
      <c r="D91" s="185" t="s">
        <v>3186</v>
      </c>
      <c r="E91" s="185" t="s">
        <v>241</v>
      </c>
      <c r="F91" s="185" t="s">
        <v>3187</v>
      </c>
      <c r="G91" s="185" t="s">
        <v>3647</v>
      </c>
      <c r="H91" s="185"/>
      <c r="I91" s="195" t="s">
        <v>464</v>
      </c>
      <c r="J91" s="185" t="s">
        <v>1460</v>
      </c>
      <c r="K91" s="185" t="s">
        <v>334</v>
      </c>
      <c r="L91" s="185" t="s">
        <v>3376</v>
      </c>
      <c r="M91" s="185" t="s">
        <v>3190</v>
      </c>
      <c r="N91" s="185" t="s">
        <v>4332</v>
      </c>
      <c r="O91" s="185" t="s">
        <v>3191</v>
      </c>
      <c r="P91" s="185" t="s">
        <v>3192</v>
      </c>
      <c r="Q91" s="185" t="s">
        <v>3193</v>
      </c>
      <c r="R91" s="185" t="s">
        <v>3194</v>
      </c>
      <c r="S91" s="196">
        <v>24755</v>
      </c>
      <c r="T91" s="185"/>
      <c r="U91" s="185" t="s">
        <v>19</v>
      </c>
      <c r="V91" s="185" t="s">
        <v>2130</v>
      </c>
      <c r="W91" s="185" t="s">
        <v>2131</v>
      </c>
      <c r="X91" s="185">
        <v>1</v>
      </c>
      <c r="Y91" s="185"/>
      <c r="Z91" s="185"/>
      <c r="AA91" s="185"/>
      <c r="AB91" s="185">
        <v>41</v>
      </c>
      <c r="AC91" s="197" t="s">
        <v>3057</v>
      </c>
      <c r="AD91" s="197" t="s">
        <v>3057</v>
      </c>
      <c r="AE91" s="197">
        <v>1</v>
      </c>
      <c r="AF91" s="197"/>
      <c r="AG91" s="197"/>
      <c r="AH91" s="197"/>
      <c r="AI91" s="197">
        <v>1</v>
      </c>
      <c r="AJ91" s="197"/>
      <c r="AK91" s="197"/>
      <c r="AL91" s="197"/>
    </row>
    <row r="92" spans="1:38" x14ac:dyDescent="0.3">
      <c r="A92" s="226">
        <v>1766</v>
      </c>
      <c r="B92" s="198" t="s">
        <v>1662</v>
      </c>
      <c r="C92" s="198" t="s">
        <v>5062</v>
      </c>
      <c r="D92" s="198" t="s">
        <v>3061</v>
      </c>
      <c r="E92" s="198" t="s">
        <v>3650</v>
      </c>
      <c r="F92" s="198" t="s">
        <v>3187</v>
      </c>
      <c r="G92" s="198" t="s">
        <v>3627</v>
      </c>
      <c r="H92" s="198"/>
      <c r="I92" s="199" t="s">
        <v>665</v>
      </c>
      <c r="J92" s="198" t="s">
        <v>1663</v>
      </c>
      <c r="K92" s="198" t="s">
        <v>1665</v>
      </c>
      <c r="L92" s="198" t="s">
        <v>3651</v>
      </c>
      <c r="M92" s="198" t="s">
        <v>3190</v>
      </c>
      <c r="N92" s="198" t="s">
        <v>4332</v>
      </c>
      <c r="O92" s="198" t="s">
        <v>3201</v>
      </c>
      <c r="P92" s="198" t="s">
        <v>3192</v>
      </c>
      <c r="Q92" s="198" t="s">
        <v>3193</v>
      </c>
      <c r="R92" s="198" t="s">
        <v>3194</v>
      </c>
      <c r="S92" s="200">
        <v>34943</v>
      </c>
      <c r="T92" s="198"/>
      <c r="U92" s="198" t="s">
        <v>5</v>
      </c>
      <c r="V92" s="198" t="s">
        <v>1664</v>
      </c>
      <c r="W92" s="198" t="s">
        <v>1666</v>
      </c>
      <c r="X92" s="198"/>
      <c r="Y92" s="198">
        <v>1</v>
      </c>
      <c r="Z92" s="198"/>
      <c r="AA92" s="198"/>
      <c r="AB92" s="198">
        <v>70</v>
      </c>
      <c r="AC92" s="201" t="s">
        <v>2687</v>
      </c>
      <c r="AD92" s="201" t="s">
        <v>4989</v>
      </c>
      <c r="AE92" s="201">
        <v>0</v>
      </c>
      <c r="AF92" s="201"/>
      <c r="AG92" s="201"/>
      <c r="AH92" s="201"/>
      <c r="AI92" s="201"/>
      <c r="AJ92" s="201"/>
      <c r="AK92" s="201"/>
      <c r="AL92" s="201"/>
    </row>
    <row r="93" spans="1:38" x14ac:dyDescent="0.3">
      <c r="A93" s="226">
        <v>1767</v>
      </c>
      <c r="B93" s="198" t="s">
        <v>1667</v>
      </c>
      <c r="C93" s="198" t="s">
        <v>3200</v>
      </c>
      <c r="D93" s="198" t="s">
        <v>478</v>
      </c>
      <c r="E93" s="198"/>
      <c r="F93" s="198" t="s">
        <v>3187</v>
      </c>
      <c r="G93" s="198" t="s">
        <v>3652</v>
      </c>
      <c r="H93" s="198"/>
      <c r="I93" s="199" t="s">
        <v>722</v>
      </c>
      <c r="J93" s="198" t="s">
        <v>1668</v>
      </c>
      <c r="K93" s="198" t="s">
        <v>1670</v>
      </c>
      <c r="L93" s="198" t="s">
        <v>3653</v>
      </c>
      <c r="M93" s="198" t="s">
        <v>3190</v>
      </c>
      <c r="N93" s="198" t="s">
        <v>4332</v>
      </c>
      <c r="O93" s="198" t="s">
        <v>3201</v>
      </c>
      <c r="P93" s="198" t="s">
        <v>3192</v>
      </c>
      <c r="Q93" s="198" t="s">
        <v>3193</v>
      </c>
      <c r="R93" s="198" t="s">
        <v>3194</v>
      </c>
      <c r="S93" s="200">
        <v>24755</v>
      </c>
      <c r="T93" s="198"/>
      <c r="U93" s="198" t="s">
        <v>5</v>
      </c>
      <c r="V93" s="198" t="s">
        <v>1669</v>
      </c>
      <c r="W93" s="198" t="s">
        <v>1671</v>
      </c>
      <c r="X93" s="198">
        <v>1</v>
      </c>
      <c r="Y93" s="198">
        <v>1</v>
      </c>
      <c r="Z93" s="198"/>
      <c r="AA93" s="198"/>
      <c r="AB93" s="198">
        <v>128</v>
      </c>
      <c r="AC93" s="201" t="s">
        <v>2687</v>
      </c>
      <c r="AD93" s="201" t="s">
        <v>4989</v>
      </c>
      <c r="AE93" s="201">
        <v>0</v>
      </c>
      <c r="AF93" s="201"/>
      <c r="AG93" s="201"/>
      <c r="AH93" s="201"/>
      <c r="AI93" s="201"/>
      <c r="AJ93" s="201"/>
      <c r="AK93" s="201"/>
      <c r="AL93" s="201"/>
    </row>
    <row r="94" spans="1:38" x14ac:dyDescent="0.3">
      <c r="A94" s="226">
        <v>1769</v>
      </c>
      <c r="B94" s="198" t="s">
        <v>123</v>
      </c>
      <c r="C94" s="198" t="s">
        <v>3200</v>
      </c>
      <c r="D94" s="198" t="s">
        <v>478</v>
      </c>
      <c r="E94" s="198"/>
      <c r="F94" s="198" t="s">
        <v>3187</v>
      </c>
      <c r="G94" s="198" t="s">
        <v>4614</v>
      </c>
      <c r="H94" s="198"/>
      <c r="I94" s="199" t="s">
        <v>41</v>
      </c>
      <c r="J94" s="198" t="s">
        <v>124</v>
      </c>
      <c r="K94" s="198" t="s">
        <v>126</v>
      </c>
      <c r="L94" s="198" t="s">
        <v>3656</v>
      </c>
      <c r="M94" s="198" t="s">
        <v>3190</v>
      </c>
      <c r="N94" s="198" t="s">
        <v>4332</v>
      </c>
      <c r="O94" s="198" t="s">
        <v>3201</v>
      </c>
      <c r="P94" s="198" t="s">
        <v>3192</v>
      </c>
      <c r="Q94" s="198" t="s">
        <v>3193</v>
      </c>
      <c r="R94" s="198" t="s">
        <v>3194</v>
      </c>
      <c r="S94" s="200">
        <v>24755</v>
      </c>
      <c r="T94" s="198">
        <v>2</v>
      </c>
      <c r="U94" s="198" t="s">
        <v>5</v>
      </c>
      <c r="V94" s="198" t="s">
        <v>125</v>
      </c>
      <c r="W94" s="198" t="s">
        <v>127</v>
      </c>
      <c r="X94" s="198">
        <v>1</v>
      </c>
      <c r="Y94" s="198">
        <v>1</v>
      </c>
      <c r="Z94" s="198"/>
      <c r="AA94" s="198"/>
      <c r="AB94" s="198">
        <v>64</v>
      </c>
      <c r="AC94" s="201" t="s">
        <v>3057</v>
      </c>
      <c r="AD94" s="201" t="s">
        <v>3057</v>
      </c>
      <c r="AE94" s="201">
        <v>0</v>
      </c>
      <c r="AF94" s="201"/>
      <c r="AG94" s="201"/>
      <c r="AH94" s="201"/>
      <c r="AI94" s="201"/>
      <c r="AJ94" s="201"/>
      <c r="AK94" s="201"/>
      <c r="AL94" s="201"/>
    </row>
    <row r="95" spans="1:38" x14ac:dyDescent="0.3">
      <c r="A95" s="226">
        <v>1774</v>
      </c>
      <c r="B95" s="185" t="s">
        <v>165</v>
      </c>
      <c r="C95" s="185" t="s">
        <v>4820</v>
      </c>
      <c r="D95" s="185" t="s">
        <v>3061</v>
      </c>
      <c r="E95" s="185" t="s">
        <v>166</v>
      </c>
      <c r="F95" s="185" t="s">
        <v>3187</v>
      </c>
      <c r="G95" s="185" t="s">
        <v>4312</v>
      </c>
      <c r="H95" s="185"/>
      <c r="I95" s="195" t="s">
        <v>162</v>
      </c>
      <c r="J95" s="185" t="s">
        <v>3263</v>
      </c>
      <c r="K95" s="185" t="s">
        <v>163</v>
      </c>
      <c r="L95" s="185" t="s">
        <v>4960</v>
      </c>
      <c r="M95" s="185" t="s">
        <v>3217</v>
      </c>
      <c r="N95" s="185" t="s">
        <v>4332</v>
      </c>
      <c r="O95" s="185" t="s">
        <v>3201</v>
      </c>
      <c r="P95" s="185" t="s">
        <v>3192</v>
      </c>
      <c r="Q95" s="185" t="s">
        <v>3193</v>
      </c>
      <c r="R95" s="185" t="s">
        <v>3194</v>
      </c>
      <c r="S95" s="196">
        <v>24756</v>
      </c>
      <c r="T95" s="185"/>
      <c r="U95" s="185" t="s">
        <v>5</v>
      </c>
      <c r="V95" s="185" t="s">
        <v>167</v>
      </c>
      <c r="W95" s="185" t="s">
        <v>164</v>
      </c>
      <c r="X95" s="185"/>
      <c r="Y95" s="185">
        <v>1</v>
      </c>
      <c r="Z95" s="185"/>
      <c r="AA95" s="185"/>
      <c r="AB95" s="185">
        <v>138</v>
      </c>
      <c r="AC95" s="197" t="s">
        <v>3057</v>
      </c>
      <c r="AD95" s="197" t="s">
        <v>3057</v>
      </c>
      <c r="AE95" s="151">
        <v>1</v>
      </c>
      <c r="AF95" s="197"/>
      <c r="AG95" s="197"/>
      <c r="AH95" s="197"/>
      <c r="AI95" s="151">
        <v>1</v>
      </c>
      <c r="AJ95" s="197"/>
      <c r="AK95" s="197"/>
      <c r="AL95" s="197"/>
    </row>
    <row r="96" spans="1:38" x14ac:dyDescent="0.3">
      <c r="A96" s="226">
        <v>1779</v>
      </c>
      <c r="B96" s="203" t="s">
        <v>402</v>
      </c>
      <c r="C96" s="203" t="s">
        <v>3670</v>
      </c>
      <c r="D96" s="203" t="s">
        <v>3186</v>
      </c>
      <c r="E96" s="203" t="s">
        <v>3671</v>
      </c>
      <c r="F96" s="203" t="s">
        <v>3187</v>
      </c>
      <c r="G96" s="203" t="s">
        <v>3672</v>
      </c>
      <c r="H96" s="203"/>
      <c r="I96" s="205" t="s">
        <v>22</v>
      </c>
      <c r="J96" s="203" t="s">
        <v>395</v>
      </c>
      <c r="K96" s="203" t="s">
        <v>396</v>
      </c>
      <c r="L96" s="203" t="s">
        <v>4906</v>
      </c>
      <c r="M96" s="203" t="s">
        <v>3217</v>
      </c>
      <c r="N96" s="203" t="s">
        <v>3205</v>
      </c>
      <c r="O96" s="203" t="s">
        <v>3191</v>
      </c>
      <c r="P96" s="203" t="s">
        <v>3192</v>
      </c>
      <c r="Q96" s="203" t="s">
        <v>3193</v>
      </c>
      <c r="R96" s="203" t="s">
        <v>3194</v>
      </c>
      <c r="S96" s="206">
        <v>24756</v>
      </c>
      <c r="T96" s="203">
        <v>2</v>
      </c>
      <c r="U96" s="203" t="s">
        <v>19</v>
      </c>
      <c r="V96" s="204" t="s">
        <v>394</v>
      </c>
      <c r="W96" s="204" t="s">
        <v>5108</v>
      </c>
      <c r="X96" s="203">
        <v>1</v>
      </c>
      <c r="Y96" s="203"/>
      <c r="Z96" s="203"/>
      <c r="AA96" s="203"/>
      <c r="AB96" s="203">
        <v>66</v>
      </c>
      <c r="AC96" s="204" t="s">
        <v>3057</v>
      </c>
      <c r="AD96" s="204" t="s">
        <v>3057</v>
      </c>
      <c r="AE96" s="204">
        <v>0</v>
      </c>
      <c r="AF96" s="204"/>
      <c r="AG96" s="204"/>
      <c r="AH96" s="204"/>
      <c r="AI96" s="204"/>
      <c r="AJ96" s="204"/>
      <c r="AK96" s="204"/>
      <c r="AL96" s="204"/>
    </row>
    <row r="97" spans="1:38" x14ac:dyDescent="0.3">
      <c r="A97" s="226">
        <v>1780</v>
      </c>
      <c r="B97" s="185" t="s">
        <v>1402</v>
      </c>
      <c r="C97" s="185" t="s">
        <v>4396</v>
      </c>
      <c r="D97" s="185" t="s">
        <v>3061</v>
      </c>
      <c r="E97" s="185"/>
      <c r="F97" s="185" t="s">
        <v>3187</v>
      </c>
      <c r="G97" s="185" t="s">
        <v>4302</v>
      </c>
      <c r="H97" s="185"/>
      <c r="I97" s="195" t="s">
        <v>8</v>
      </c>
      <c r="J97" s="185" t="s">
        <v>1403</v>
      </c>
      <c r="K97" s="185" t="s">
        <v>224</v>
      </c>
      <c r="L97" s="185" t="s">
        <v>4922</v>
      </c>
      <c r="M97" s="185" t="s">
        <v>3217</v>
      </c>
      <c r="N97" s="185" t="s">
        <v>3212</v>
      </c>
      <c r="O97" s="185" t="s">
        <v>3201</v>
      </c>
      <c r="P97" s="185" t="s">
        <v>3192</v>
      </c>
      <c r="Q97" s="185" t="s">
        <v>3193</v>
      </c>
      <c r="R97" s="185" t="s">
        <v>3194</v>
      </c>
      <c r="S97" s="196">
        <v>24756</v>
      </c>
      <c r="T97" s="185"/>
      <c r="U97" s="185" t="s">
        <v>5</v>
      </c>
      <c r="V97" s="185" t="s">
        <v>1404</v>
      </c>
      <c r="W97" s="185" t="s">
        <v>1405</v>
      </c>
      <c r="X97" s="185"/>
      <c r="Y97" s="185">
        <v>1</v>
      </c>
      <c r="Z97" s="185"/>
      <c r="AA97" s="185"/>
      <c r="AB97" s="185">
        <v>59</v>
      </c>
      <c r="AC97" s="197" t="s">
        <v>3057</v>
      </c>
      <c r="AD97" s="197" t="s">
        <v>3057</v>
      </c>
      <c r="AE97" s="197">
        <v>1</v>
      </c>
      <c r="AF97" s="197"/>
      <c r="AG97" s="197"/>
      <c r="AH97" s="197">
        <v>1</v>
      </c>
      <c r="AI97" s="197"/>
      <c r="AJ97" s="197"/>
      <c r="AK97" s="197"/>
      <c r="AL97" s="197"/>
    </row>
    <row r="98" spans="1:38" x14ac:dyDescent="0.3">
      <c r="A98" s="226">
        <v>1783</v>
      </c>
      <c r="B98" s="198" t="s">
        <v>88</v>
      </c>
      <c r="C98" s="198" t="s">
        <v>4396</v>
      </c>
      <c r="D98" s="198" t="s">
        <v>3061</v>
      </c>
      <c r="E98" s="198"/>
      <c r="F98" s="198" t="s">
        <v>3187</v>
      </c>
      <c r="G98" s="198" t="s">
        <v>3676</v>
      </c>
      <c r="H98" s="198"/>
      <c r="I98" s="199" t="s">
        <v>8</v>
      </c>
      <c r="J98" s="198" t="s">
        <v>89</v>
      </c>
      <c r="K98" s="198" t="s">
        <v>91</v>
      </c>
      <c r="L98" s="198" t="s">
        <v>3677</v>
      </c>
      <c r="M98" s="198" t="s">
        <v>3190</v>
      </c>
      <c r="N98" s="198" t="s">
        <v>4332</v>
      </c>
      <c r="O98" s="198" t="s">
        <v>3201</v>
      </c>
      <c r="P98" s="198" t="s">
        <v>3192</v>
      </c>
      <c r="Q98" s="198" t="s">
        <v>3193</v>
      </c>
      <c r="R98" s="198" t="s">
        <v>3194</v>
      </c>
      <c r="S98" s="200">
        <v>24756</v>
      </c>
      <c r="T98" s="198"/>
      <c r="U98" s="198" t="s">
        <v>5</v>
      </c>
      <c r="V98" s="198" t="s">
        <v>90</v>
      </c>
      <c r="W98" s="198" t="s">
        <v>92</v>
      </c>
      <c r="X98" s="198"/>
      <c r="Y98" s="198">
        <v>1</v>
      </c>
      <c r="Z98" s="198"/>
      <c r="AA98" s="198"/>
      <c r="AB98" s="198">
        <v>100</v>
      </c>
      <c r="AC98" s="201" t="s">
        <v>3057</v>
      </c>
      <c r="AD98" s="201" t="s">
        <v>3057</v>
      </c>
      <c r="AE98" s="201">
        <v>0</v>
      </c>
      <c r="AF98" s="201"/>
      <c r="AG98" s="201"/>
      <c r="AH98" s="201"/>
      <c r="AI98" s="201"/>
      <c r="AJ98" s="201"/>
      <c r="AK98" s="201"/>
      <c r="AL98" s="201"/>
    </row>
    <row r="99" spans="1:38" x14ac:dyDescent="0.3">
      <c r="A99" s="226">
        <v>1784</v>
      </c>
      <c r="B99" s="198" t="s">
        <v>2033</v>
      </c>
      <c r="C99" s="198" t="s">
        <v>4374</v>
      </c>
      <c r="D99" s="198" t="s">
        <v>3283</v>
      </c>
      <c r="E99" s="198" t="s">
        <v>2034</v>
      </c>
      <c r="F99" s="198" t="s">
        <v>4301</v>
      </c>
      <c r="G99" s="198" t="s">
        <v>4354</v>
      </c>
      <c r="H99" s="198"/>
      <c r="I99" s="199" t="s">
        <v>15</v>
      </c>
      <c r="J99" s="198" t="s">
        <v>16</v>
      </c>
      <c r="K99" s="198" t="s">
        <v>17</v>
      </c>
      <c r="L99" s="198" t="s">
        <v>4365</v>
      </c>
      <c r="M99" s="198" t="s">
        <v>3190</v>
      </c>
      <c r="N99" s="198" t="s">
        <v>4332</v>
      </c>
      <c r="O99" s="198" t="s">
        <v>3199</v>
      </c>
      <c r="P99" s="198" t="s">
        <v>3192</v>
      </c>
      <c r="Q99" s="198" t="s">
        <v>3193</v>
      </c>
      <c r="R99" s="198" t="s">
        <v>3194</v>
      </c>
      <c r="S99" s="200">
        <v>24839</v>
      </c>
      <c r="T99" s="198"/>
      <c r="U99" s="198" t="s">
        <v>82</v>
      </c>
      <c r="V99" s="198" t="s">
        <v>2035</v>
      </c>
      <c r="W99" s="198" t="s">
        <v>2036</v>
      </c>
      <c r="X99" s="198"/>
      <c r="Y99" s="198"/>
      <c r="Z99" s="198">
        <v>1</v>
      </c>
      <c r="AA99" s="198"/>
      <c r="AB99" s="198">
        <v>602</v>
      </c>
      <c r="AC99" s="201" t="s">
        <v>3057</v>
      </c>
      <c r="AD99" s="201" t="s">
        <v>3057</v>
      </c>
      <c r="AE99" s="201">
        <v>0</v>
      </c>
      <c r="AF99" s="201"/>
      <c r="AG99" s="201"/>
      <c r="AH99" s="201"/>
      <c r="AI99" s="201"/>
      <c r="AJ99" s="201"/>
      <c r="AK99" s="201"/>
      <c r="AL99" s="201"/>
    </row>
    <row r="100" spans="1:38" x14ac:dyDescent="0.3">
      <c r="A100" s="226">
        <v>1788</v>
      </c>
      <c r="B100" s="218" t="s">
        <v>3680</v>
      </c>
      <c r="C100" s="218" t="s">
        <v>5058</v>
      </c>
      <c r="D100" s="218" t="s">
        <v>3481</v>
      </c>
      <c r="E100" s="218" t="s">
        <v>3681</v>
      </c>
      <c r="F100" s="218" t="s">
        <v>3187</v>
      </c>
      <c r="G100" s="218" t="s">
        <v>4355</v>
      </c>
      <c r="H100" s="218" t="s">
        <v>835</v>
      </c>
      <c r="I100" s="219" t="s">
        <v>836</v>
      </c>
      <c r="J100" s="218" t="s">
        <v>16</v>
      </c>
      <c r="K100" s="218" t="s">
        <v>17</v>
      </c>
      <c r="L100" s="218" t="s">
        <v>4365</v>
      </c>
      <c r="M100" s="218" t="s">
        <v>3190</v>
      </c>
      <c r="N100" s="218" t="s">
        <v>4332</v>
      </c>
      <c r="O100" s="218" t="s">
        <v>3483</v>
      </c>
      <c r="P100" s="218" t="s">
        <v>3192</v>
      </c>
      <c r="Q100" s="218" t="s">
        <v>3193</v>
      </c>
      <c r="R100" s="218" t="s">
        <v>3194</v>
      </c>
      <c r="S100" s="220">
        <v>25512</v>
      </c>
      <c r="T100" s="218"/>
      <c r="U100" s="218" t="s">
        <v>82</v>
      </c>
      <c r="V100" s="218" t="s">
        <v>834</v>
      </c>
      <c r="W100" s="218" t="s">
        <v>837</v>
      </c>
      <c r="X100" s="218"/>
      <c r="Y100" s="218"/>
      <c r="Z100" s="218">
        <v>1</v>
      </c>
      <c r="AA100" s="218"/>
      <c r="AB100" s="218">
        <v>65</v>
      </c>
      <c r="AC100" s="221" t="s">
        <v>3057</v>
      </c>
      <c r="AD100" s="221" t="s">
        <v>3057</v>
      </c>
      <c r="AE100" s="221">
        <v>1</v>
      </c>
      <c r="AF100" s="221"/>
      <c r="AG100" s="221">
        <v>1</v>
      </c>
      <c r="AH100" s="221"/>
      <c r="AI100" s="221"/>
      <c r="AJ100" s="221"/>
      <c r="AK100" s="221" t="s">
        <v>5166</v>
      </c>
      <c r="AL100" s="221">
        <v>1</v>
      </c>
    </row>
    <row r="101" spans="1:38" x14ac:dyDescent="0.3">
      <c r="A101" s="226">
        <v>1790</v>
      </c>
      <c r="B101" s="185" t="s">
        <v>1796</v>
      </c>
      <c r="C101" s="185" t="s">
        <v>4375</v>
      </c>
      <c r="D101" s="185" t="s">
        <v>3061</v>
      </c>
      <c r="E101" s="185" t="s">
        <v>3684</v>
      </c>
      <c r="F101" s="185" t="s">
        <v>3187</v>
      </c>
      <c r="G101" s="185" t="s">
        <v>3685</v>
      </c>
      <c r="H101" s="185"/>
      <c r="I101" s="195" t="s">
        <v>15</v>
      </c>
      <c r="J101" s="185" t="s">
        <v>16</v>
      </c>
      <c r="K101" s="185" t="s">
        <v>17</v>
      </c>
      <c r="L101" s="185" t="s">
        <v>4365</v>
      </c>
      <c r="M101" s="185" t="s">
        <v>3190</v>
      </c>
      <c r="N101" s="185" t="s">
        <v>4332</v>
      </c>
      <c r="O101" s="185" t="s">
        <v>3201</v>
      </c>
      <c r="P101" s="185" t="s">
        <v>3192</v>
      </c>
      <c r="Q101" s="185" t="s">
        <v>3193</v>
      </c>
      <c r="R101" s="185" t="s">
        <v>3194</v>
      </c>
      <c r="S101" s="196">
        <v>25723</v>
      </c>
      <c r="T101" s="185"/>
      <c r="U101" s="185" t="s">
        <v>5</v>
      </c>
      <c r="V101" s="185" t="s">
        <v>1797</v>
      </c>
      <c r="W101" s="185" t="s">
        <v>288</v>
      </c>
      <c r="X101" s="185"/>
      <c r="Y101" s="185">
        <v>1</v>
      </c>
      <c r="Z101" s="185"/>
      <c r="AA101" s="185"/>
      <c r="AB101" s="185">
        <v>85</v>
      </c>
      <c r="AC101" s="197" t="s">
        <v>3057</v>
      </c>
      <c r="AD101" s="197" t="s">
        <v>3057</v>
      </c>
      <c r="AE101" s="197">
        <v>1</v>
      </c>
      <c r="AF101" s="197"/>
      <c r="AG101" s="197"/>
      <c r="AH101" s="197">
        <v>1</v>
      </c>
      <c r="AI101" s="197"/>
      <c r="AJ101" s="197"/>
      <c r="AK101" s="197"/>
      <c r="AL101" s="197"/>
    </row>
    <row r="102" spans="1:38" x14ac:dyDescent="0.3">
      <c r="A102" s="226">
        <v>1792</v>
      </c>
      <c r="B102" s="185" t="s">
        <v>1633</v>
      </c>
      <c r="C102" s="185" t="s">
        <v>4383</v>
      </c>
      <c r="D102" s="185" t="s">
        <v>3061</v>
      </c>
      <c r="E102" s="185" t="s">
        <v>1945</v>
      </c>
      <c r="F102" s="185" t="s">
        <v>3187</v>
      </c>
      <c r="G102" s="185" t="s">
        <v>3687</v>
      </c>
      <c r="H102" s="185"/>
      <c r="I102" s="195" t="s">
        <v>464</v>
      </c>
      <c r="J102" s="185" t="s">
        <v>1630</v>
      </c>
      <c r="K102" s="185" t="s">
        <v>1631</v>
      </c>
      <c r="L102" s="185" t="s">
        <v>3688</v>
      </c>
      <c r="M102" s="185" t="s">
        <v>3190</v>
      </c>
      <c r="N102" s="185" t="s">
        <v>3205</v>
      </c>
      <c r="O102" s="185" t="s">
        <v>3201</v>
      </c>
      <c r="P102" s="185" t="s">
        <v>3192</v>
      </c>
      <c r="Q102" s="185" t="s">
        <v>3193</v>
      </c>
      <c r="R102" s="185" t="s">
        <v>3194</v>
      </c>
      <c r="S102" s="196">
        <v>25829</v>
      </c>
      <c r="T102" s="185"/>
      <c r="U102" s="185" t="s">
        <v>5</v>
      </c>
      <c r="V102" s="185" t="s">
        <v>1634</v>
      </c>
      <c r="W102" s="185" t="s">
        <v>1632</v>
      </c>
      <c r="X102" s="185"/>
      <c r="Y102" s="185">
        <v>1</v>
      </c>
      <c r="Z102" s="185"/>
      <c r="AA102" s="185"/>
      <c r="AB102" s="185">
        <v>94</v>
      </c>
      <c r="AC102" s="197" t="s">
        <v>3057</v>
      </c>
      <c r="AD102" s="197" t="s">
        <v>3057</v>
      </c>
      <c r="AE102" s="197">
        <v>1</v>
      </c>
      <c r="AF102" s="197"/>
      <c r="AG102" s="197"/>
      <c r="AH102" s="197"/>
      <c r="AI102" s="197">
        <v>1</v>
      </c>
      <c r="AJ102" s="197"/>
      <c r="AK102" s="197"/>
      <c r="AL102" s="197"/>
    </row>
    <row r="103" spans="1:38" x14ac:dyDescent="0.3">
      <c r="A103" s="226">
        <v>1795</v>
      </c>
      <c r="B103" s="185" t="s">
        <v>738</v>
      </c>
      <c r="C103" s="185" t="s">
        <v>4866</v>
      </c>
      <c r="D103" s="185" t="s">
        <v>3267</v>
      </c>
      <c r="E103" s="185" t="s">
        <v>739</v>
      </c>
      <c r="F103" s="185" t="s">
        <v>4301</v>
      </c>
      <c r="G103" s="185" t="s">
        <v>4999</v>
      </c>
      <c r="H103" s="185"/>
      <c r="I103" s="195" t="s">
        <v>734</v>
      </c>
      <c r="J103" s="185" t="s">
        <v>735</v>
      </c>
      <c r="K103" s="185" t="s">
        <v>736</v>
      </c>
      <c r="L103" s="185" t="s">
        <v>3690</v>
      </c>
      <c r="M103" s="185" t="s">
        <v>3190</v>
      </c>
      <c r="N103" s="185" t="s">
        <v>4332</v>
      </c>
      <c r="O103" s="185" t="s">
        <v>3201</v>
      </c>
      <c r="P103" s="185" t="s">
        <v>3192</v>
      </c>
      <c r="Q103" s="185" t="s">
        <v>3193</v>
      </c>
      <c r="R103" s="185" t="s">
        <v>3194</v>
      </c>
      <c r="S103" s="196">
        <v>26014</v>
      </c>
      <c r="T103" s="185"/>
      <c r="U103" s="185" t="s">
        <v>0</v>
      </c>
      <c r="V103" s="185" t="s">
        <v>740</v>
      </c>
      <c r="W103" s="185" t="s">
        <v>741</v>
      </c>
      <c r="X103" s="185"/>
      <c r="Y103" s="185">
        <v>1</v>
      </c>
      <c r="Z103" s="185"/>
      <c r="AA103" s="185"/>
      <c r="AB103" s="185">
        <v>58</v>
      </c>
      <c r="AC103" s="197" t="s">
        <v>3057</v>
      </c>
      <c r="AD103" s="197" t="s">
        <v>3057</v>
      </c>
      <c r="AE103" s="197">
        <v>1</v>
      </c>
      <c r="AF103" s="197"/>
      <c r="AG103" s="197"/>
      <c r="AH103" s="197"/>
      <c r="AI103" s="197">
        <v>1</v>
      </c>
      <c r="AJ103" s="197"/>
      <c r="AK103" s="197"/>
      <c r="AL103" s="197"/>
    </row>
    <row r="104" spans="1:38" x14ac:dyDescent="0.3">
      <c r="A104" s="226">
        <v>1814</v>
      </c>
      <c r="B104" s="198" t="s">
        <v>2418</v>
      </c>
      <c r="C104" s="198" t="s">
        <v>4396</v>
      </c>
      <c r="D104" s="198" t="s">
        <v>3061</v>
      </c>
      <c r="E104" s="198"/>
      <c r="F104" s="198" t="s">
        <v>3187</v>
      </c>
      <c r="G104" s="198" t="s">
        <v>3712</v>
      </c>
      <c r="H104" s="198"/>
      <c r="I104" s="199" t="s">
        <v>156</v>
      </c>
      <c r="J104" s="198" t="s">
        <v>2419</v>
      </c>
      <c r="K104" s="198" t="s">
        <v>2421</v>
      </c>
      <c r="L104" s="198" t="s">
        <v>3278</v>
      </c>
      <c r="M104" s="198" t="s">
        <v>3190</v>
      </c>
      <c r="N104" s="198" t="s">
        <v>4332</v>
      </c>
      <c r="O104" s="198" t="s">
        <v>3201</v>
      </c>
      <c r="P104" s="198" t="s">
        <v>3192</v>
      </c>
      <c r="Q104" s="198" t="s">
        <v>3193</v>
      </c>
      <c r="R104" s="198" t="s">
        <v>3194</v>
      </c>
      <c r="S104" s="200">
        <v>27164</v>
      </c>
      <c r="T104" s="198"/>
      <c r="U104" s="198" t="s">
        <v>5</v>
      </c>
      <c r="V104" s="198" t="s">
        <v>2420</v>
      </c>
      <c r="W104" s="198" t="s">
        <v>2422</v>
      </c>
      <c r="X104" s="198"/>
      <c r="Y104" s="198">
        <v>1</v>
      </c>
      <c r="Z104" s="198"/>
      <c r="AA104" s="198"/>
      <c r="AB104" s="198">
        <v>170</v>
      </c>
      <c r="AC104" s="201" t="s">
        <v>3057</v>
      </c>
      <c r="AD104" s="201" t="s">
        <v>3057</v>
      </c>
      <c r="AE104" s="201">
        <v>0</v>
      </c>
      <c r="AF104" s="201"/>
      <c r="AG104" s="201"/>
      <c r="AH104" s="201"/>
      <c r="AI104" s="201"/>
      <c r="AJ104" s="201"/>
      <c r="AK104" s="201"/>
      <c r="AL104" s="201"/>
    </row>
    <row r="105" spans="1:38" x14ac:dyDescent="0.3">
      <c r="A105" s="226">
        <v>1817</v>
      </c>
      <c r="B105" s="198" t="s">
        <v>1798</v>
      </c>
      <c r="C105" s="198" t="s">
        <v>4376</v>
      </c>
      <c r="D105" s="198" t="s">
        <v>3245</v>
      </c>
      <c r="E105" s="198" t="s">
        <v>1799</v>
      </c>
      <c r="F105" s="198" t="s">
        <v>3187</v>
      </c>
      <c r="G105" s="198" t="s">
        <v>4357</v>
      </c>
      <c r="H105" s="198"/>
      <c r="I105" s="199" t="s">
        <v>15</v>
      </c>
      <c r="J105" s="198" t="s">
        <v>16</v>
      </c>
      <c r="K105" s="198" t="s">
        <v>17</v>
      </c>
      <c r="L105" s="198" t="s">
        <v>4365</v>
      </c>
      <c r="M105" s="198" t="s">
        <v>3190</v>
      </c>
      <c r="N105" s="198" t="s">
        <v>4332</v>
      </c>
      <c r="O105" s="198" t="s">
        <v>3201</v>
      </c>
      <c r="P105" s="198" t="s">
        <v>3192</v>
      </c>
      <c r="Q105" s="198" t="s">
        <v>3193</v>
      </c>
      <c r="R105" s="198" t="s">
        <v>3194</v>
      </c>
      <c r="S105" s="200">
        <v>27298</v>
      </c>
      <c r="T105" s="198"/>
      <c r="U105" s="198" t="s">
        <v>5</v>
      </c>
      <c r="V105" s="198" t="s">
        <v>1800</v>
      </c>
      <c r="W105" s="198" t="s">
        <v>1801</v>
      </c>
      <c r="X105" s="198"/>
      <c r="Y105" s="198">
        <v>1</v>
      </c>
      <c r="Z105" s="198"/>
      <c r="AA105" s="198"/>
      <c r="AB105" s="198">
        <v>236</v>
      </c>
      <c r="AC105" s="201" t="s">
        <v>3057</v>
      </c>
      <c r="AD105" s="201" t="s">
        <v>3057</v>
      </c>
      <c r="AE105" s="201">
        <v>0</v>
      </c>
      <c r="AF105" s="201"/>
      <c r="AG105" s="201"/>
      <c r="AH105" s="201"/>
      <c r="AI105" s="201"/>
      <c r="AJ105" s="201"/>
      <c r="AK105" s="201"/>
      <c r="AL105" s="201"/>
    </row>
    <row r="106" spans="1:38" x14ac:dyDescent="0.3">
      <c r="A106" s="226">
        <v>1823</v>
      </c>
      <c r="B106" s="185" t="s">
        <v>1898</v>
      </c>
      <c r="C106" s="185" t="s">
        <v>4407</v>
      </c>
      <c r="D106" s="185" t="s">
        <v>3199</v>
      </c>
      <c r="E106" s="185" t="s">
        <v>1899</v>
      </c>
      <c r="F106" s="185" t="s">
        <v>3187</v>
      </c>
      <c r="G106" s="185" t="s">
        <v>3724</v>
      </c>
      <c r="H106" s="185" t="s">
        <v>1901</v>
      </c>
      <c r="I106" s="195" t="s">
        <v>1877</v>
      </c>
      <c r="J106" s="185" t="s">
        <v>1895</v>
      </c>
      <c r="K106" s="185" t="s">
        <v>1896</v>
      </c>
      <c r="L106" s="185" t="s">
        <v>2674</v>
      </c>
      <c r="M106" s="185" t="s">
        <v>3190</v>
      </c>
      <c r="N106" s="185" t="s">
        <v>4332</v>
      </c>
      <c r="O106" s="185" t="s">
        <v>3199</v>
      </c>
      <c r="P106" s="185" t="s">
        <v>3192</v>
      </c>
      <c r="Q106" s="185" t="s">
        <v>3193</v>
      </c>
      <c r="R106" s="185" t="s">
        <v>3194</v>
      </c>
      <c r="S106" s="196">
        <v>28198</v>
      </c>
      <c r="T106" s="185"/>
      <c r="U106" s="185" t="s">
        <v>82</v>
      </c>
      <c r="V106" s="185" t="s">
        <v>1900</v>
      </c>
      <c r="W106" s="185" t="s">
        <v>1902</v>
      </c>
      <c r="X106" s="185"/>
      <c r="Y106" s="185"/>
      <c r="Z106" s="185">
        <v>1</v>
      </c>
      <c r="AA106" s="185"/>
      <c r="AB106" s="185">
        <v>522</v>
      </c>
      <c r="AC106" s="185" t="s">
        <v>3066</v>
      </c>
      <c r="AD106" s="185" t="s">
        <v>5150</v>
      </c>
      <c r="AE106" s="197">
        <v>1</v>
      </c>
      <c r="AF106" s="197"/>
      <c r="AG106" s="197"/>
      <c r="AH106" s="197">
        <v>1</v>
      </c>
      <c r="AI106" s="197"/>
      <c r="AJ106" s="197"/>
      <c r="AK106" s="197"/>
      <c r="AL106" s="197"/>
    </row>
    <row r="107" spans="1:38" x14ac:dyDescent="0.3">
      <c r="A107" s="226">
        <v>1828</v>
      </c>
      <c r="B107" s="198" t="s">
        <v>1887</v>
      </c>
      <c r="C107" s="198" t="s">
        <v>3200</v>
      </c>
      <c r="D107" s="198" t="s">
        <v>478</v>
      </c>
      <c r="E107" s="198"/>
      <c r="F107" s="198" t="s">
        <v>3187</v>
      </c>
      <c r="G107" s="198" t="s">
        <v>3188</v>
      </c>
      <c r="H107" s="198"/>
      <c r="I107" s="199" t="s">
        <v>1877</v>
      </c>
      <c r="J107" s="198" t="s">
        <v>1888</v>
      </c>
      <c r="K107" s="198" t="s">
        <v>1890</v>
      </c>
      <c r="L107" s="198" t="s">
        <v>4528</v>
      </c>
      <c r="M107" s="198" t="s">
        <v>3190</v>
      </c>
      <c r="N107" s="198" t="s">
        <v>4332</v>
      </c>
      <c r="O107" s="198" t="s">
        <v>3201</v>
      </c>
      <c r="P107" s="198" t="s">
        <v>3192</v>
      </c>
      <c r="Q107" s="198" t="s">
        <v>3193</v>
      </c>
      <c r="R107" s="198" t="s">
        <v>3194</v>
      </c>
      <c r="S107" s="200">
        <v>29830</v>
      </c>
      <c r="T107" s="198"/>
      <c r="U107" s="198" t="s">
        <v>5</v>
      </c>
      <c r="V107" s="198" t="s">
        <v>1889</v>
      </c>
      <c r="W107" s="198" t="s">
        <v>1891</v>
      </c>
      <c r="X107" s="198"/>
      <c r="Y107" s="198">
        <v>1</v>
      </c>
      <c r="Z107" s="198"/>
      <c r="AA107" s="198"/>
      <c r="AB107" s="198">
        <v>73</v>
      </c>
      <c r="AC107" s="201" t="s">
        <v>3057</v>
      </c>
      <c r="AD107" s="201" t="s">
        <v>3057</v>
      </c>
      <c r="AE107" s="201">
        <v>0</v>
      </c>
      <c r="AF107" s="201"/>
      <c r="AG107" s="201"/>
      <c r="AH107" s="201"/>
      <c r="AI107" s="201"/>
      <c r="AJ107" s="201"/>
      <c r="AK107" s="201"/>
      <c r="AL107" s="201"/>
    </row>
    <row r="108" spans="1:38" x14ac:dyDescent="0.3">
      <c r="A108" s="226">
        <v>1543</v>
      </c>
      <c r="B108" s="198" t="s">
        <v>159</v>
      </c>
      <c r="C108" s="198" t="s">
        <v>3740</v>
      </c>
      <c r="D108" s="198" t="s">
        <v>3186</v>
      </c>
      <c r="E108" s="198" t="s">
        <v>160</v>
      </c>
      <c r="F108" s="198" t="s">
        <v>3187</v>
      </c>
      <c r="G108" s="198" t="s">
        <v>4824</v>
      </c>
      <c r="H108" s="198"/>
      <c r="I108" s="199" t="s">
        <v>162</v>
      </c>
      <c r="J108" s="198" t="s">
        <v>3263</v>
      </c>
      <c r="K108" s="198" t="s">
        <v>163</v>
      </c>
      <c r="L108" s="198" t="s">
        <v>4960</v>
      </c>
      <c r="M108" s="198" t="s">
        <v>3217</v>
      </c>
      <c r="N108" s="198" t="s">
        <v>3205</v>
      </c>
      <c r="O108" s="198" t="s">
        <v>3191</v>
      </c>
      <c r="P108" s="198" t="s">
        <v>3192</v>
      </c>
      <c r="Q108" s="198" t="s">
        <v>3193</v>
      </c>
      <c r="R108" s="198" t="s">
        <v>3194</v>
      </c>
      <c r="S108" s="200">
        <v>32387</v>
      </c>
      <c r="T108" s="198"/>
      <c r="U108" s="198" t="s">
        <v>19</v>
      </c>
      <c r="V108" s="198" t="s">
        <v>161</v>
      </c>
      <c r="W108" s="198" t="s">
        <v>164</v>
      </c>
      <c r="X108" s="198">
        <v>1</v>
      </c>
      <c r="Y108" s="198"/>
      <c r="Z108" s="198"/>
      <c r="AA108" s="198"/>
      <c r="AB108" s="198">
        <v>76</v>
      </c>
      <c r="AC108" s="201" t="s">
        <v>3057</v>
      </c>
      <c r="AD108" s="201" t="s">
        <v>3057</v>
      </c>
      <c r="AE108" s="201">
        <v>0</v>
      </c>
      <c r="AF108" s="201"/>
      <c r="AG108" s="201"/>
      <c r="AH108" s="201"/>
      <c r="AI108" s="201"/>
      <c r="AJ108" s="201"/>
      <c r="AK108" s="201"/>
      <c r="AL108" s="201"/>
    </row>
    <row r="109" spans="1:38" x14ac:dyDescent="0.3">
      <c r="A109" s="226">
        <v>1842</v>
      </c>
      <c r="B109" s="185" t="s">
        <v>1517</v>
      </c>
      <c r="C109" s="185" t="s">
        <v>3749</v>
      </c>
      <c r="D109" s="185" t="s">
        <v>3186</v>
      </c>
      <c r="E109" s="185" t="s">
        <v>3750</v>
      </c>
      <c r="F109" s="185" t="s">
        <v>3187</v>
      </c>
      <c r="G109" s="185" t="s">
        <v>3751</v>
      </c>
      <c r="H109" s="185"/>
      <c r="I109" s="195" t="s">
        <v>359</v>
      </c>
      <c r="J109" s="185" t="s">
        <v>844</v>
      </c>
      <c r="K109" s="185" t="s">
        <v>845</v>
      </c>
      <c r="L109" s="185" t="s">
        <v>3752</v>
      </c>
      <c r="M109" s="185" t="s">
        <v>3190</v>
      </c>
      <c r="N109" s="185" t="s">
        <v>4332</v>
      </c>
      <c r="O109" s="185" t="s">
        <v>3191</v>
      </c>
      <c r="P109" s="185" t="s">
        <v>3192</v>
      </c>
      <c r="Q109" s="185" t="s">
        <v>3193</v>
      </c>
      <c r="R109" s="185" t="s">
        <v>3194</v>
      </c>
      <c r="S109" s="196">
        <v>33848</v>
      </c>
      <c r="T109" s="185"/>
      <c r="U109" s="185" t="s">
        <v>19</v>
      </c>
      <c r="V109" s="185" t="s">
        <v>1518</v>
      </c>
      <c r="W109" s="185" t="s">
        <v>1519</v>
      </c>
      <c r="X109" s="185">
        <v>1</v>
      </c>
      <c r="Y109" s="185"/>
      <c r="Z109" s="185"/>
      <c r="AA109" s="185"/>
      <c r="AB109" s="185">
        <v>67</v>
      </c>
      <c r="AC109" s="197" t="s">
        <v>3057</v>
      </c>
      <c r="AD109" s="197" t="s">
        <v>3057</v>
      </c>
      <c r="AE109" s="197">
        <v>1</v>
      </c>
      <c r="AF109" s="197"/>
      <c r="AG109" s="197"/>
      <c r="AH109" s="197">
        <v>1</v>
      </c>
      <c r="AI109" s="197"/>
      <c r="AJ109" s="197"/>
      <c r="AK109" s="197"/>
      <c r="AL109" s="197"/>
    </row>
    <row r="110" spans="1:38" x14ac:dyDescent="0.3">
      <c r="A110" s="226">
        <v>1860</v>
      </c>
      <c r="B110" s="218" t="s">
        <v>3753</v>
      </c>
      <c r="C110" s="218" t="s">
        <v>4937</v>
      </c>
      <c r="D110" s="218" t="s">
        <v>3365</v>
      </c>
      <c r="E110" s="218" t="s">
        <v>4943</v>
      </c>
      <c r="F110" s="218" t="s">
        <v>4301</v>
      </c>
      <c r="G110" s="218" t="s">
        <v>4295</v>
      </c>
      <c r="H110" s="218"/>
      <c r="I110" s="219" t="s">
        <v>41</v>
      </c>
      <c r="J110" s="218" t="s">
        <v>285</v>
      </c>
      <c r="K110" s="218" t="s">
        <v>286</v>
      </c>
      <c r="L110" s="218" t="s">
        <v>4932</v>
      </c>
      <c r="M110" s="218" t="s">
        <v>3190</v>
      </c>
      <c r="N110" s="218" t="s">
        <v>4332</v>
      </c>
      <c r="O110" s="218" t="s">
        <v>3312</v>
      </c>
      <c r="P110" s="218" t="s">
        <v>3192</v>
      </c>
      <c r="Q110" s="218" t="s">
        <v>3193</v>
      </c>
      <c r="R110" s="218" t="s">
        <v>3194</v>
      </c>
      <c r="S110" s="220">
        <v>40787</v>
      </c>
      <c r="T110" s="218"/>
      <c r="U110" s="218"/>
      <c r="V110" s="218"/>
      <c r="W110" s="218"/>
      <c r="X110" s="218"/>
      <c r="Y110" s="218"/>
      <c r="Z110" s="218"/>
      <c r="AA110" s="218">
        <v>1</v>
      </c>
      <c r="AB110" s="218">
        <v>14</v>
      </c>
      <c r="AC110" s="221" t="s">
        <v>3057</v>
      </c>
      <c r="AD110" s="221" t="s">
        <v>3057</v>
      </c>
      <c r="AE110" s="221">
        <v>0</v>
      </c>
      <c r="AF110" s="221"/>
      <c r="AG110" s="221"/>
      <c r="AH110" s="221"/>
      <c r="AI110" s="221"/>
      <c r="AJ110" s="221"/>
      <c r="AK110" s="221" t="s">
        <v>5174</v>
      </c>
      <c r="AL110" s="221">
        <v>1</v>
      </c>
    </row>
    <row r="111" spans="1:38" x14ac:dyDescent="0.3">
      <c r="A111" s="226">
        <v>1847</v>
      </c>
      <c r="B111" s="198" t="s">
        <v>18</v>
      </c>
      <c r="C111" s="198" t="s">
        <v>3185</v>
      </c>
      <c r="D111" s="198" t="s">
        <v>3186</v>
      </c>
      <c r="E111" s="198"/>
      <c r="F111" s="198" t="s">
        <v>3187</v>
      </c>
      <c r="G111" s="198" t="s">
        <v>3761</v>
      </c>
      <c r="H111" s="198"/>
      <c r="I111" s="199" t="s">
        <v>22</v>
      </c>
      <c r="J111" s="198" t="s">
        <v>20</v>
      </c>
      <c r="K111" s="198" t="s">
        <v>23</v>
      </c>
      <c r="L111" s="198" t="s">
        <v>4966</v>
      </c>
      <c r="M111" s="198" t="s">
        <v>3190</v>
      </c>
      <c r="N111" s="198" t="s">
        <v>4332</v>
      </c>
      <c r="O111" s="198" t="s">
        <v>3191</v>
      </c>
      <c r="P111" s="198" t="s">
        <v>3192</v>
      </c>
      <c r="Q111" s="198" t="s">
        <v>3193</v>
      </c>
      <c r="R111" s="198" t="s">
        <v>3194</v>
      </c>
      <c r="S111" s="200">
        <v>35674</v>
      </c>
      <c r="T111" s="198"/>
      <c r="U111" s="198" t="s">
        <v>19</v>
      </c>
      <c r="V111" s="198" t="s">
        <v>21</v>
      </c>
      <c r="W111" s="198" t="s">
        <v>24</v>
      </c>
      <c r="X111" s="198">
        <v>1</v>
      </c>
      <c r="Y111" s="198"/>
      <c r="Z111" s="198"/>
      <c r="AA111" s="198"/>
      <c r="AB111" s="198">
        <v>22</v>
      </c>
      <c r="AC111" s="201" t="s">
        <v>3072</v>
      </c>
      <c r="AD111" s="201" t="s">
        <v>3072</v>
      </c>
      <c r="AE111" s="201">
        <v>0</v>
      </c>
      <c r="AF111" s="201"/>
      <c r="AG111" s="201"/>
      <c r="AH111" s="201"/>
      <c r="AI111" s="201"/>
      <c r="AJ111" s="201"/>
      <c r="AK111" s="201"/>
      <c r="AL111" s="201"/>
    </row>
    <row r="112" spans="1:38" x14ac:dyDescent="0.3">
      <c r="A112" s="226">
        <v>1848</v>
      </c>
      <c r="B112" s="198" t="s">
        <v>2548</v>
      </c>
      <c r="C112" s="198" t="s">
        <v>3762</v>
      </c>
      <c r="D112" s="198" t="s">
        <v>478</v>
      </c>
      <c r="E112" s="198" t="s">
        <v>2549</v>
      </c>
      <c r="F112" s="198" t="s">
        <v>3187</v>
      </c>
      <c r="G112" s="198" t="s">
        <v>4904</v>
      </c>
      <c r="H112" s="198"/>
      <c r="I112" s="199" t="s">
        <v>1877</v>
      </c>
      <c r="J112" s="198" t="s">
        <v>2551</v>
      </c>
      <c r="K112" s="198" t="s">
        <v>2552</v>
      </c>
      <c r="L112" s="198" t="s">
        <v>4902</v>
      </c>
      <c r="M112" s="198" t="s">
        <v>3190</v>
      </c>
      <c r="N112" s="198" t="s">
        <v>4332</v>
      </c>
      <c r="O112" s="198" t="s">
        <v>3201</v>
      </c>
      <c r="P112" s="198" t="s">
        <v>3192</v>
      </c>
      <c r="Q112" s="198" t="s">
        <v>3193</v>
      </c>
      <c r="R112" s="198" t="s">
        <v>3194</v>
      </c>
      <c r="S112" s="200">
        <v>36404</v>
      </c>
      <c r="T112" s="198"/>
      <c r="U112" s="198" t="s">
        <v>5</v>
      </c>
      <c r="V112" s="198" t="s">
        <v>2550</v>
      </c>
      <c r="W112" s="198" t="s">
        <v>2553</v>
      </c>
      <c r="X112" s="198">
        <v>1</v>
      </c>
      <c r="Y112" s="198">
        <v>1</v>
      </c>
      <c r="Z112" s="198"/>
      <c r="AA112" s="198"/>
      <c r="AB112" s="201">
        <v>98</v>
      </c>
      <c r="AC112" s="201" t="s">
        <v>3057</v>
      </c>
      <c r="AD112" s="201" t="s">
        <v>3057</v>
      </c>
      <c r="AE112" s="201">
        <v>0</v>
      </c>
      <c r="AF112" s="201"/>
      <c r="AG112" s="201"/>
      <c r="AH112" s="201"/>
      <c r="AI112" s="201"/>
      <c r="AJ112" s="201"/>
      <c r="AK112" s="201"/>
      <c r="AL112" s="201"/>
    </row>
    <row r="113" spans="1:38" x14ac:dyDescent="0.3">
      <c r="A113" s="226">
        <v>1849</v>
      </c>
      <c r="B113" s="198" t="s">
        <v>235</v>
      </c>
      <c r="C113" s="198" t="s">
        <v>3763</v>
      </c>
      <c r="D113" s="198" t="s">
        <v>478</v>
      </c>
      <c r="E113" s="198" t="s">
        <v>3764</v>
      </c>
      <c r="F113" s="198" t="s">
        <v>3187</v>
      </c>
      <c r="G113" s="198" t="s">
        <v>3765</v>
      </c>
      <c r="H113" s="198"/>
      <c r="I113" s="199" t="s">
        <v>22</v>
      </c>
      <c r="J113" s="198" t="s">
        <v>236</v>
      </c>
      <c r="K113" s="198" t="s">
        <v>238</v>
      </c>
      <c r="L113" s="198" t="s">
        <v>4882</v>
      </c>
      <c r="M113" s="198" t="s">
        <v>3190</v>
      </c>
      <c r="N113" s="198" t="s">
        <v>4332</v>
      </c>
      <c r="O113" s="198" t="s">
        <v>3201</v>
      </c>
      <c r="P113" s="198" t="s">
        <v>3192</v>
      </c>
      <c r="Q113" s="198" t="s">
        <v>3193</v>
      </c>
      <c r="R113" s="198" t="s">
        <v>3194</v>
      </c>
      <c r="S113" s="200">
        <v>36404</v>
      </c>
      <c r="T113" s="198"/>
      <c r="U113" s="198" t="s">
        <v>5</v>
      </c>
      <c r="V113" s="198" t="s">
        <v>237</v>
      </c>
      <c r="W113" s="198" t="s">
        <v>239</v>
      </c>
      <c r="X113" s="198">
        <v>1</v>
      </c>
      <c r="Y113" s="198">
        <v>1</v>
      </c>
      <c r="Z113" s="198"/>
      <c r="AA113" s="198"/>
      <c r="AB113" s="198">
        <v>67</v>
      </c>
      <c r="AC113" s="201" t="s">
        <v>3057</v>
      </c>
      <c r="AD113" s="201" t="s">
        <v>3057</v>
      </c>
      <c r="AE113" s="201">
        <v>0</v>
      </c>
      <c r="AF113" s="201"/>
      <c r="AG113" s="201"/>
      <c r="AH113" s="201"/>
      <c r="AI113" s="201"/>
      <c r="AJ113" s="201"/>
      <c r="AK113" s="201"/>
      <c r="AL113" s="201"/>
    </row>
    <row r="114" spans="1:38" x14ac:dyDescent="0.3">
      <c r="A114" s="226">
        <v>1855</v>
      </c>
      <c r="B114" s="185" t="s">
        <v>1971</v>
      </c>
      <c r="C114" s="185" t="s">
        <v>4377</v>
      </c>
      <c r="D114" s="185" t="s">
        <v>3186</v>
      </c>
      <c r="E114" s="185" t="s">
        <v>1972</v>
      </c>
      <c r="F114" s="185" t="s">
        <v>3187</v>
      </c>
      <c r="G114" s="185" t="s">
        <v>4358</v>
      </c>
      <c r="H114" s="185"/>
      <c r="I114" s="195" t="s">
        <v>15</v>
      </c>
      <c r="J114" s="185" t="s">
        <v>16</v>
      </c>
      <c r="K114" s="185" t="s">
        <v>17</v>
      </c>
      <c r="L114" s="185" t="s">
        <v>4365</v>
      </c>
      <c r="M114" s="185" t="s">
        <v>3190</v>
      </c>
      <c r="N114" s="185" t="s">
        <v>4332</v>
      </c>
      <c r="O114" s="185" t="s">
        <v>3191</v>
      </c>
      <c r="P114" s="185" t="s">
        <v>3192</v>
      </c>
      <c r="Q114" s="185" t="s">
        <v>3193</v>
      </c>
      <c r="R114" s="185" t="s">
        <v>3194</v>
      </c>
      <c r="S114" s="196">
        <v>37500</v>
      </c>
      <c r="T114" s="185"/>
      <c r="U114" s="185" t="s">
        <v>19</v>
      </c>
      <c r="V114" s="185" t="s">
        <v>3773</v>
      </c>
      <c r="W114" s="185" t="s">
        <v>1973</v>
      </c>
      <c r="X114" s="185">
        <v>1</v>
      </c>
      <c r="Y114" s="185"/>
      <c r="Z114" s="185"/>
      <c r="AA114" s="185"/>
      <c r="AB114" s="185">
        <v>84</v>
      </c>
      <c r="AC114" s="197" t="s">
        <v>3057</v>
      </c>
      <c r="AD114" s="197" t="s">
        <v>3057</v>
      </c>
      <c r="AE114" s="197">
        <v>1</v>
      </c>
      <c r="AF114" s="197"/>
      <c r="AG114" s="197">
        <v>1</v>
      </c>
      <c r="AH114" s="197"/>
      <c r="AI114" s="197"/>
      <c r="AJ114" s="197"/>
      <c r="AK114" s="197"/>
      <c r="AL114" s="197"/>
    </row>
    <row r="115" spans="1:38" x14ac:dyDescent="0.3">
      <c r="A115" s="226">
        <v>1856</v>
      </c>
      <c r="B115" s="185" t="s">
        <v>2044</v>
      </c>
      <c r="C115" s="185" t="s">
        <v>3774</v>
      </c>
      <c r="D115" s="185" t="s">
        <v>3245</v>
      </c>
      <c r="E115" s="185" t="s">
        <v>3775</v>
      </c>
      <c r="F115" s="185" t="s">
        <v>3187</v>
      </c>
      <c r="G115" s="185" t="s">
        <v>3776</v>
      </c>
      <c r="H115" s="185"/>
      <c r="I115" s="195" t="s">
        <v>15</v>
      </c>
      <c r="J115" s="185" t="s">
        <v>16</v>
      </c>
      <c r="K115" s="185" t="s">
        <v>17</v>
      </c>
      <c r="L115" s="185" t="s">
        <v>4365</v>
      </c>
      <c r="M115" s="185" t="s">
        <v>3190</v>
      </c>
      <c r="N115" s="185" t="s">
        <v>3205</v>
      </c>
      <c r="O115" s="185" t="s">
        <v>3201</v>
      </c>
      <c r="P115" s="185" t="s">
        <v>3192</v>
      </c>
      <c r="Q115" s="185" t="s">
        <v>3193</v>
      </c>
      <c r="R115" s="185" t="s">
        <v>3194</v>
      </c>
      <c r="S115" s="196">
        <v>38231</v>
      </c>
      <c r="T115" s="185"/>
      <c r="U115" s="185" t="s">
        <v>5</v>
      </c>
      <c r="V115" s="185" t="s">
        <v>2045</v>
      </c>
      <c r="W115" s="185" t="s">
        <v>2046</v>
      </c>
      <c r="X115" s="185">
        <v>1</v>
      </c>
      <c r="Y115" s="185">
        <v>1</v>
      </c>
      <c r="Z115" s="185"/>
      <c r="AA115" s="185"/>
      <c r="AB115" s="185">
        <v>248</v>
      </c>
      <c r="AC115" s="197" t="s">
        <v>3057</v>
      </c>
      <c r="AD115" s="197" t="s">
        <v>3057</v>
      </c>
      <c r="AE115" s="197">
        <v>1</v>
      </c>
      <c r="AF115" s="197"/>
      <c r="AG115" s="197">
        <v>1</v>
      </c>
      <c r="AH115" s="197"/>
      <c r="AI115" s="197"/>
      <c r="AJ115" s="197"/>
      <c r="AK115" s="197"/>
      <c r="AL115" s="197"/>
    </row>
    <row r="116" spans="1:38" x14ac:dyDescent="0.3">
      <c r="A116" s="226">
        <v>1857</v>
      </c>
      <c r="B116" s="218" t="s">
        <v>3777</v>
      </c>
      <c r="C116" s="218" t="s">
        <v>4979</v>
      </c>
      <c r="D116" s="218" t="s">
        <v>3352</v>
      </c>
      <c r="E116" s="218" t="s">
        <v>3778</v>
      </c>
      <c r="F116" s="218" t="s">
        <v>3187</v>
      </c>
      <c r="G116" s="218" t="s">
        <v>187</v>
      </c>
      <c r="H116" s="218"/>
      <c r="I116" s="219" t="s">
        <v>162</v>
      </c>
      <c r="J116" s="218" t="s">
        <v>3263</v>
      </c>
      <c r="K116" s="218" t="s">
        <v>163</v>
      </c>
      <c r="L116" s="218" t="s">
        <v>4960</v>
      </c>
      <c r="M116" s="218" t="s">
        <v>3217</v>
      </c>
      <c r="N116" s="218" t="s">
        <v>4332</v>
      </c>
      <c r="O116" s="218" t="s">
        <v>3354</v>
      </c>
      <c r="P116" s="218" t="s">
        <v>3192</v>
      </c>
      <c r="Q116" s="218" t="s">
        <v>3193</v>
      </c>
      <c r="R116" s="218" t="s">
        <v>3194</v>
      </c>
      <c r="S116" s="220">
        <v>40057</v>
      </c>
      <c r="T116" s="218"/>
      <c r="U116" s="218" t="s">
        <v>184</v>
      </c>
      <c r="V116" s="218" t="s">
        <v>186</v>
      </c>
      <c r="W116" s="218" t="s">
        <v>188</v>
      </c>
      <c r="X116" s="218"/>
      <c r="Y116" s="218"/>
      <c r="Z116" s="218"/>
      <c r="AA116" s="218">
        <v>1</v>
      </c>
      <c r="AB116" s="218">
        <v>320</v>
      </c>
      <c r="AC116" s="221" t="s">
        <v>3057</v>
      </c>
      <c r="AD116" s="221" t="s">
        <v>3057</v>
      </c>
      <c r="AE116" s="221">
        <v>1</v>
      </c>
      <c r="AF116" s="221"/>
      <c r="AG116" s="221"/>
      <c r="AH116" s="221"/>
      <c r="AI116" s="221">
        <v>1</v>
      </c>
      <c r="AJ116" s="221"/>
      <c r="AK116" s="221" t="s">
        <v>5174</v>
      </c>
      <c r="AL116" s="221">
        <v>1</v>
      </c>
    </row>
    <row r="117" spans="1:38" x14ac:dyDescent="0.3">
      <c r="A117" s="226">
        <v>1859</v>
      </c>
      <c r="B117" s="218" t="s">
        <v>3780</v>
      </c>
      <c r="C117" s="218" t="s">
        <v>4390</v>
      </c>
      <c r="D117" s="218" t="s">
        <v>3197</v>
      </c>
      <c r="E117" s="218" t="s">
        <v>3287</v>
      </c>
      <c r="F117" s="218" t="s">
        <v>4301</v>
      </c>
      <c r="G117" s="218" t="s">
        <v>3781</v>
      </c>
      <c r="H117" s="218"/>
      <c r="I117" s="219" t="s">
        <v>15</v>
      </c>
      <c r="J117" s="218" t="s">
        <v>16</v>
      </c>
      <c r="K117" s="218" t="s">
        <v>17</v>
      </c>
      <c r="L117" s="218" t="s">
        <v>4365</v>
      </c>
      <c r="M117" s="218" t="s">
        <v>3190</v>
      </c>
      <c r="N117" s="218" t="s">
        <v>4332</v>
      </c>
      <c r="O117" s="218" t="s">
        <v>3199</v>
      </c>
      <c r="P117" s="218" t="s">
        <v>3192</v>
      </c>
      <c r="Q117" s="218" t="s">
        <v>3193</v>
      </c>
      <c r="R117" s="218" t="s">
        <v>3194</v>
      </c>
      <c r="S117" s="220">
        <v>40422</v>
      </c>
      <c r="T117" s="218"/>
      <c r="U117" s="218"/>
      <c r="V117" s="218"/>
      <c r="W117" s="218"/>
      <c r="X117" s="218"/>
      <c r="Y117" s="218"/>
      <c r="Z117" s="218">
        <v>1</v>
      </c>
      <c r="AA117" s="218"/>
      <c r="AB117" s="218">
        <v>34</v>
      </c>
      <c r="AC117" s="221" t="s">
        <v>3057</v>
      </c>
      <c r="AD117" s="221" t="s">
        <v>3057</v>
      </c>
      <c r="AE117" s="221">
        <v>0</v>
      </c>
      <c r="AF117" s="221"/>
      <c r="AG117" s="221"/>
      <c r="AH117" s="221"/>
      <c r="AI117" s="221"/>
      <c r="AJ117" s="221"/>
      <c r="AK117" s="221" t="s">
        <v>5174</v>
      </c>
      <c r="AL117" s="221">
        <v>1</v>
      </c>
    </row>
    <row r="118" spans="1:38" x14ac:dyDescent="0.3">
      <c r="A118" s="226">
        <v>1862</v>
      </c>
      <c r="B118" s="218" t="s">
        <v>3785</v>
      </c>
      <c r="C118" s="218" t="s">
        <v>4406</v>
      </c>
      <c r="D118" s="218" t="s">
        <v>3267</v>
      </c>
      <c r="E118" s="218" t="s">
        <v>3567</v>
      </c>
      <c r="F118" s="218" t="s">
        <v>4301</v>
      </c>
      <c r="G118" s="218" t="s">
        <v>4400</v>
      </c>
      <c r="H118" s="218"/>
      <c r="I118" s="219" t="s">
        <v>359</v>
      </c>
      <c r="J118" s="218" t="s">
        <v>1996</v>
      </c>
      <c r="K118" s="218" t="s">
        <v>1997</v>
      </c>
      <c r="L118" s="218" t="s">
        <v>3388</v>
      </c>
      <c r="M118" s="218" t="s">
        <v>3190</v>
      </c>
      <c r="N118" s="218" t="s">
        <v>4332</v>
      </c>
      <c r="O118" s="218" t="s">
        <v>3201</v>
      </c>
      <c r="P118" s="218" t="s">
        <v>3192</v>
      </c>
      <c r="Q118" s="218" t="s">
        <v>3193</v>
      </c>
      <c r="R118" s="218" t="s">
        <v>3194</v>
      </c>
      <c r="S118" s="220">
        <v>43344</v>
      </c>
      <c r="T118" s="218"/>
      <c r="U118" s="218"/>
      <c r="V118" s="218"/>
      <c r="W118" s="218"/>
      <c r="X118" s="218"/>
      <c r="Y118" s="218">
        <v>1</v>
      </c>
      <c r="Z118" s="218"/>
      <c r="AA118" s="218"/>
      <c r="AB118" s="218">
        <v>9</v>
      </c>
      <c r="AC118" s="221" t="s">
        <v>3057</v>
      </c>
      <c r="AD118" s="221" t="s">
        <v>3057</v>
      </c>
      <c r="AE118" s="221">
        <v>0</v>
      </c>
      <c r="AF118" s="221"/>
      <c r="AG118" s="221"/>
      <c r="AH118" s="221"/>
      <c r="AI118" s="221"/>
      <c r="AJ118" s="221"/>
      <c r="AK118" s="221" t="s">
        <v>5174</v>
      </c>
      <c r="AL118" s="221">
        <v>1</v>
      </c>
    </row>
    <row r="119" spans="1:38" x14ac:dyDescent="0.3">
      <c r="A119" s="226">
        <v>1868</v>
      </c>
      <c r="B119" s="185" t="s">
        <v>2470</v>
      </c>
      <c r="C119" s="185" t="s">
        <v>4396</v>
      </c>
      <c r="D119" s="185" t="s">
        <v>3061</v>
      </c>
      <c r="E119" s="185"/>
      <c r="F119" s="185" t="s">
        <v>3187</v>
      </c>
      <c r="G119" s="185" t="s">
        <v>4514</v>
      </c>
      <c r="H119" s="185"/>
      <c r="I119" s="195" t="s">
        <v>2467</v>
      </c>
      <c r="J119" s="185" t="s">
        <v>2465</v>
      </c>
      <c r="K119" s="185" t="s">
        <v>2468</v>
      </c>
      <c r="L119" s="185" t="s">
        <v>2677</v>
      </c>
      <c r="M119" s="185" t="s">
        <v>3190</v>
      </c>
      <c r="N119" s="185" t="s">
        <v>4332</v>
      </c>
      <c r="O119" s="185" t="s">
        <v>3201</v>
      </c>
      <c r="P119" s="185" t="s">
        <v>3192</v>
      </c>
      <c r="Q119" s="185" t="s">
        <v>3193</v>
      </c>
      <c r="R119" s="185" t="s">
        <v>3194</v>
      </c>
      <c r="S119" s="196">
        <v>33482</v>
      </c>
      <c r="T119" s="185"/>
      <c r="U119" s="185" t="s">
        <v>5</v>
      </c>
      <c r="V119" s="185" t="s">
        <v>2471</v>
      </c>
      <c r="W119" s="185" t="s">
        <v>2472</v>
      </c>
      <c r="X119" s="185"/>
      <c r="Y119" s="185">
        <v>1</v>
      </c>
      <c r="Z119" s="185"/>
      <c r="AA119" s="185"/>
      <c r="AB119" s="185">
        <v>204</v>
      </c>
      <c r="AC119" s="197" t="s">
        <v>2689</v>
      </c>
      <c r="AD119" s="197" t="s">
        <v>4990</v>
      </c>
      <c r="AE119" s="197">
        <v>1</v>
      </c>
      <c r="AF119" s="197"/>
      <c r="AG119" s="197"/>
      <c r="AH119" s="197"/>
      <c r="AI119" s="197">
        <v>1</v>
      </c>
      <c r="AJ119" s="197"/>
      <c r="AK119" s="197"/>
      <c r="AL119" s="197"/>
    </row>
    <row r="120" spans="1:38" x14ac:dyDescent="0.3">
      <c r="A120" s="226">
        <v>1872</v>
      </c>
      <c r="B120" s="185" t="s">
        <v>1338</v>
      </c>
      <c r="C120" s="185" t="s">
        <v>4780</v>
      </c>
      <c r="D120" s="185" t="s">
        <v>3199</v>
      </c>
      <c r="E120" s="185" t="s">
        <v>1038</v>
      </c>
      <c r="F120" s="185" t="s">
        <v>3187</v>
      </c>
      <c r="G120" s="185" t="s">
        <v>4778</v>
      </c>
      <c r="H120" s="185" t="s">
        <v>3797</v>
      </c>
      <c r="I120" s="195" t="s">
        <v>8</v>
      </c>
      <c r="J120" s="185" t="s">
        <v>9</v>
      </c>
      <c r="K120" s="185" t="s">
        <v>10</v>
      </c>
      <c r="L120" s="185" t="s">
        <v>3798</v>
      </c>
      <c r="M120" s="185" t="s">
        <v>3190</v>
      </c>
      <c r="N120" s="185" t="s">
        <v>4332</v>
      </c>
      <c r="O120" s="185" t="s">
        <v>3199</v>
      </c>
      <c r="P120" s="185" t="s">
        <v>3192</v>
      </c>
      <c r="Q120" s="185" t="s">
        <v>3193</v>
      </c>
      <c r="R120" s="185" t="s">
        <v>3194</v>
      </c>
      <c r="S120" s="196">
        <v>23863</v>
      </c>
      <c r="T120" s="185"/>
      <c r="U120" s="185" t="s">
        <v>82</v>
      </c>
      <c r="V120" s="185" t="s">
        <v>1339</v>
      </c>
      <c r="W120" s="185" t="s">
        <v>1340</v>
      </c>
      <c r="X120" s="185"/>
      <c r="Y120" s="185"/>
      <c r="Z120" s="185">
        <v>1</v>
      </c>
      <c r="AA120" s="185"/>
      <c r="AB120" s="185">
        <v>598</v>
      </c>
      <c r="AC120" s="197" t="s">
        <v>3057</v>
      </c>
      <c r="AD120" s="197" t="s">
        <v>3057</v>
      </c>
      <c r="AE120" s="197">
        <v>1</v>
      </c>
      <c r="AF120" s="197"/>
      <c r="AG120" s="197">
        <v>1</v>
      </c>
      <c r="AH120" s="197"/>
      <c r="AI120" s="197"/>
      <c r="AJ120" s="197"/>
      <c r="AK120" s="197"/>
      <c r="AL120" s="197"/>
    </row>
    <row r="121" spans="1:38" x14ac:dyDescent="0.3">
      <c r="A121" s="226">
        <v>1880</v>
      </c>
      <c r="B121" s="198" t="s">
        <v>2037</v>
      </c>
      <c r="C121" s="198" t="s">
        <v>4391</v>
      </c>
      <c r="D121" s="198" t="s">
        <v>3061</v>
      </c>
      <c r="E121" s="198" t="s">
        <v>1027</v>
      </c>
      <c r="F121" s="198" t="s">
        <v>3187</v>
      </c>
      <c r="G121" s="198" t="s">
        <v>4359</v>
      </c>
      <c r="H121" s="198"/>
      <c r="I121" s="199" t="s">
        <v>15</v>
      </c>
      <c r="J121" s="198" t="s">
        <v>16</v>
      </c>
      <c r="K121" s="198" t="s">
        <v>17</v>
      </c>
      <c r="L121" s="198" t="s">
        <v>4365</v>
      </c>
      <c r="M121" s="198" t="s">
        <v>3190</v>
      </c>
      <c r="N121" s="198" t="s">
        <v>4332</v>
      </c>
      <c r="O121" s="198" t="s">
        <v>3201</v>
      </c>
      <c r="P121" s="198" t="s">
        <v>3192</v>
      </c>
      <c r="Q121" s="198" t="s">
        <v>3193</v>
      </c>
      <c r="R121" s="198" t="s">
        <v>3194</v>
      </c>
      <c r="S121" s="200">
        <v>24754</v>
      </c>
      <c r="T121" s="198"/>
      <c r="U121" s="198" t="s">
        <v>5</v>
      </c>
      <c r="V121" s="198" t="s">
        <v>3800</v>
      </c>
      <c r="W121" s="198"/>
      <c r="X121" s="198"/>
      <c r="Y121" s="198">
        <v>1</v>
      </c>
      <c r="Z121" s="198"/>
      <c r="AA121" s="198"/>
      <c r="AB121" s="198">
        <v>115</v>
      </c>
      <c r="AC121" s="201" t="s">
        <v>3057</v>
      </c>
      <c r="AD121" s="201" t="s">
        <v>3057</v>
      </c>
      <c r="AE121" s="201">
        <v>0</v>
      </c>
      <c r="AF121" s="201"/>
      <c r="AG121" s="201"/>
      <c r="AH121" s="201"/>
      <c r="AI121" s="201"/>
      <c r="AJ121" s="201"/>
      <c r="AK121" s="201"/>
      <c r="AL121" s="201"/>
    </row>
    <row r="122" spans="1:38" x14ac:dyDescent="0.3">
      <c r="A122" s="226">
        <v>1881</v>
      </c>
      <c r="B122" s="185" t="s">
        <v>772</v>
      </c>
      <c r="C122" s="185" t="s">
        <v>3801</v>
      </c>
      <c r="D122" s="185" t="s">
        <v>3186</v>
      </c>
      <c r="E122" s="185" t="s">
        <v>3802</v>
      </c>
      <c r="F122" s="185" t="s">
        <v>3187</v>
      </c>
      <c r="G122" s="185" t="s">
        <v>3803</v>
      </c>
      <c r="H122" s="185"/>
      <c r="I122" s="195" t="s">
        <v>15</v>
      </c>
      <c r="J122" s="185" t="s">
        <v>16</v>
      </c>
      <c r="K122" s="185" t="s">
        <v>17</v>
      </c>
      <c r="L122" s="185" t="s">
        <v>4365</v>
      </c>
      <c r="M122" s="185" t="s">
        <v>3190</v>
      </c>
      <c r="N122" s="185" t="s">
        <v>3205</v>
      </c>
      <c r="O122" s="185" t="s">
        <v>3191</v>
      </c>
      <c r="P122" s="185" t="s">
        <v>3192</v>
      </c>
      <c r="Q122" s="185" t="s">
        <v>3193</v>
      </c>
      <c r="R122" s="185" t="s">
        <v>3194</v>
      </c>
      <c r="S122" s="196">
        <v>24754</v>
      </c>
      <c r="T122" s="185"/>
      <c r="U122" s="185" t="s">
        <v>19</v>
      </c>
      <c r="V122" s="185" t="s">
        <v>3804</v>
      </c>
      <c r="W122" s="185" t="s">
        <v>773</v>
      </c>
      <c r="X122" s="185">
        <v>1</v>
      </c>
      <c r="Y122" s="185"/>
      <c r="Z122" s="185"/>
      <c r="AA122" s="185"/>
      <c r="AB122" s="185">
        <v>74</v>
      </c>
      <c r="AC122" s="197" t="s">
        <v>3057</v>
      </c>
      <c r="AD122" s="197" t="s">
        <v>3057</v>
      </c>
      <c r="AE122" s="197">
        <v>1</v>
      </c>
      <c r="AF122" s="197"/>
      <c r="AG122" s="197"/>
      <c r="AH122" s="197"/>
      <c r="AI122" s="197">
        <v>1</v>
      </c>
      <c r="AJ122" s="197"/>
      <c r="AK122" s="197"/>
      <c r="AL122" s="197"/>
    </row>
    <row r="123" spans="1:38" x14ac:dyDescent="0.3">
      <c r="A123" s="226">
        <v>1882</v>
      </c>
      <c r="B123" s="185" t="s">
        <v>2004</v>
      </c>
      <c r="C123" s="185" t="s">
        <v>3805</v>
      </c>
      <c r="D123" s="185" t="s">
        <v>3186</v>
      </c>
      <c r="E123" s="185" t="s">
        <v>47</v>
      </c>
      <c r="F123" s="185" t="s">
        <v>3187</v>
      </c>
      <c r="G123" s="185" t="s">
        <v>3806</v>
      </c>
      <c r="H123" s="185"/>
      <c r="I123" s="195" t="s">
        <v>1877</v>
      </c>
      <c r="J123" s="185" t="s">
        <v>1895</v>
      </c>
      <c r="K123" s="185" t="s">
        <v>1896</v>
      </c>
      <c r="L123" s="185" t="s">
        <v>2674</v>
      </c>
      <c r="M123" s="185" t="s">
        <v>3190</v>
      </c>
      <c r="N123" s="185" t="s">
        <v>4332</v>
      </c>
      <c r="O123" s="185" t="s">
        <v>3191</v>
      </c>
      <c r="P123" s="185" t="s">
        <v>3192</v>
      </c>
      <c r="Q123" s="185" t="s">
        <v>3193</v>
      </c>
      <c r="R123" s="185" t="s">
        <v>3194</v>
      </c>
      <c r="S123" s="196">
        <v>24754</v>
      </c>
      <c r="T123" s="185"/>
      <c r="U123" s="185" t="s">
        <v>19</v>
      </c>
      <c r="V123" s="185" t="s">
        <v>3807</v>
      </c>
      <c r="W123" s="185" t="s">
        <v>2005</v>
      </c>
      <c r="X123" s="185">
        <v>1</v>
      </c>
      <c r="Y123" s="185"/>
      <c r="Z123" s="185"/>
      <c r="AA123" s="185"/>
      <c r="AB123" s="185">
        <v>51</v>
      </c>
      <c r="AC123" s="185" t="s">
        <v>3066</v>
      </c>
      <c r="AD123" s="185" t="s">
        <v>5150</v>
      </c>
      <c r="AE123" s="197">
        <v>1</v>
      </c>
      <c r="AF123" s="197"/>
      <c r="AG123" s="197">
        <v>1</v>
      </c>
      <c r="AH123" s="197"/>
      <c r="AI123" s="197"/>
      <c r="AJ123" s="197"/>
      <c r="AK123" s="197"/>
      <c r="AL123" s="197"/>
    </row>
    <row r="124" spans="1:38" x14ac:dyDescent="0.3">
      <c r="A124" s="226">
        <v>1886</v>
      </c>
      <c r="B124" s="198" t="s">
        <v>2070</v>
      </c>
      <c r="C124" s="198" t="s">
        <v>3805</v>
      </c>
      <c r="D124" s="198" t="s">
        <v>3191</v>
      </c>
      <c r="E124" s="198" t="s">
        <v>120</v>
      </c>
      <c r="F124" s="198" t="s">
        <v>3187</v>
      </c>
      <c r="G124" s="198" t="s">
        <v>4497</v>
      </c>
      <c r="H124" s="198"/>
      <c r="I124" s="199" t="s">
        <v>156</v>
      </c>
      <c r="J124" s="198" t="s">
        <v>2071</v>
      </c>
      <c r="K124" s="198" t="s">
        <v>2072</v>
      </c>
      <c r="L124" s="198" t="s">
        <v>3811</v>
      </c>
      <c r="M124" s="198" t="s">
        <v>3190</v>
      </c>
      <c r="N124" s="198" t="s">
        <v>4332</v>
      </c>
      <c r="O124" s="198" t="s">
        <v>3191</v>
      </c>
      <c r="P124" s="198" t="s">
        <v>3192</v>
      </c>
      <c r="Q124" s="198" t="s">
        <v>3193</v>
      </c>
      <c r="R124" s="198" t="s">
        <v>3194</v>
      </c>
      <c r="S124" s="200">
        <v>24754</v>
      </c>
      <c r="T124" s="198"/>
      <c r="U124" s="198" t="s">
        <v>5</v>
      </c>
      <c r="V124" s="198" t="s">
        <v>5023</v>
      </c>
      <c r="W124" s="198"/>
      <c r="X124" s="198">
        <v>1</v>
      </c>
      <c r="Y124" s="198"/>
      <c r="Z124" s="198"/>
      <c r="AA124" s="198"/>
      <c r="AB124" s="198">
        <v>43</v>
      </c>
      <c r="AC124" s="201" t="s">
        <v>3057</v>
      </c>
      <c r="AD124" s="201" t="s">
        <v>3057</v>
      </c>
      <c r="AE124" s="201">
        <v>0</v>
      </c>
      <c r="AF124" s="201"/>
      <c r="AG124" s="201"/>
      <c r="AH124" s="201"/>
      <c r="AI124" s="201"/>
      <c r="AJ124" s="201"/>
      <c r="AK124" s="201"/>
      <c r="AL124" s="201"/>
    </row>
    <row r="125" spans="1:38" x14ac:dyDescent="0.3">
      <c r="A125" s="226">
        <v>1891</v>
      </c>
      <c r="B125" s="185" t="s">
        <v>2444</v>
      </c>
      <c r="C125" s="185" t="s">
        <v>3200</v>
      </c>
      <c r="D125" s="185" t="s">
        <v>478</v>
      </c>
      <c r="E125" s="185"/>
      <c r="F125" s="185" t="s">
        <v>3187</v>
      </c>
      <c r="G125" s="185" t="s">
        <v>3188</v>
      </c>
      <c r="H125" s="185"/>
      <c r="I125" s="195" t="s">
        <v>35</v>
      </c>
      <c r="J125" s="185" t="s">
        <v>2445</v>
      </c>
      <c r="K125" s="185" t="s">
        <v>2446</v>
      </c>
      <c r="L125" s="185" t="s">
        <v>3817</v>
      </c>
      <c r="M125" s="185" t="s">
        <v>3190</v>
      </c>
      <c r="N125" s="185" t="s">
        <v>4332</v>
      </c>
      <c r="O125" s="185" t="s">
        <v>3201</v>
      </c>
      <c r="P125" s="185" t="s">
        <v>3192</v>
      </c>
      <c r="Q125" s="185" t="s">
        <v>3193</v>
      </c>
      <c r="R125" s="185" t="s">
        <v>3194</v>
      </c>
      <c r="S125" s="196">
        <v>24754</v>
      </c>
      <c r="T125" s="185"/>
      <c r="U125" s="185" t="s">
        <v>5</v>
      </c>
      <c r="V125" s="185" t="s">
        <v>3818</v>
      </c>
      <c r="W125" s="185" t="s">
        <v>2447</v>
      </c>
      <c r="X125" s="185"/>
      <c r="Y125" s="185">
        <v>1</v>
      </c>
      <c r="Z125" s="185"/>
      <c r="AA125" s="185"/>
      <c r="AB125" s="185">
        <v>75</v>
      </c>
      <c r="AC125" s="197" t="s">
        <v>3057</v>
      </c>
      <c r="AD125" s="197" t="s">
        <v>3057</v>
      </c>
      <c r="AE125" s="197">
        <v>1</v>
      </c>
      <c r="AF125" s="197"/>
      <c r="AG125" s="197"/>
      <c r="AH125" s="197"/>
      <c r="AI125" s="197"/>
      <c r="AJ125" s="197">
        <v>1</v>
      </c>
      <c r="AK125" s="197"/>
      <c r="AL125" s="197"/>
    </row>
    <row r="126" spans="1:38" x14ac:dyDescent="0.3">
      <c r="A126" s="226">
        <v>1894</v>
      </c>
      <c r="B126" s="185" t="s">
        <v>1863</v>
      </c>
      <c r="C126" s="185" t="s">
        <v>4527</v>
      </c>
      <c r="D126" s="185" t="s">
        <v>3061</v>
      </c>
      <c r="E126" s="185" t="s">
        <v>1864</v>
      </c>
      <c r="F126" s="185" t="s">
        <v>3187</v>
      </c>
      <c r="G126" s="185" t="s">
        <v>3825</v>
      </c>
      <c r="H126" s="185"/>
      <c r="I126" s="195" t="s">
        <v>41</v>
      </c>
      <c r="J126" s="185" t="s">
        <v>1865</v>
      </c>
      <c r="K126" s="185" t="s">
        <v>15</v>
      </c>
      <c r="L126" s="185" t="s">
        <v>3826</v>
      </c>
      <c r="M126" s="185" t="s">
        <v>3217</v>
      </c>
      <c r="N126" s="185" t="s">
        <v>3205</v>
      </c>
      <c r="O126" s="185" t="s">
        <v>3201</v>
      </c>
      <c r="P126" s="185" t="s">
        <v>3192</v>
      </c>
      <c r="Q126" s="185" t="s">
        <v>3193</v>
      </c>
      <c r="R126" s="185" t="s">
        <v>3194</v>
      </c>
      <c r="S126" s="196">
        <v>24754</v>
      </c>
      <c r="T126" s="185">
        <v>2</v>
      </c>
      <c r="U126" s="185" t="s">
        <v>5</v>
      </c>
      <c r="V126" s="185" t="s">
        <v>3827</v>
      </c>
      <c r="W126" s="185" t="s">
        <v>1866</v>
      </c>
      <c r="X126" s="185"/>
      <c r="Y126" s="185">
        <v>1</v>
      </c>
      <c r="Z126" s="185"/>
      <c r="AA126" s="185"/>
      <c r="AB126" s="185">
        <v>85</v>
      </c>
      <c r="AC126" s="197" t="s">
        <v>3057</v>
      </c>
      <c r="AD126" s="197" t="s">
        <v>3057</v>
      </c>
      <c r="AE126" s="197">
        <v>1</v>
      </c>
      <c r="AF126" s="197"/>
      <c r="AG126" s="197"/>
      <c r="AH126" s="197"/>
      <c r="AI126" s="197">
        <v>1</v>
      </c>
      <c r="AJ126" s="197"/>
      <c r="AK126" s="197"/>
      <c r="AL126" s="197"/>
    </row>
    <row r="127" spans="1:38" x14ac:dyDescent="0.3">
      <c r="A127" s="226">
        <v>1896</v>
      </c>
      <c r="B127" s="198" t="s">
        <v>2021</v>
      </c>
      <c r="C127" s="198" t="s">
        <v>3185</v>
      </c>
      <c r="D127" s="198" t="s">
        <v>3186</v>
      </c>
      <c r="E127" s="198"/>
      <c r="F127" s="198" t="s">
        <v>3187</v>
      </c>
      <c r="G127" s="198" t="s">
        <v>3832</v>
      </c>
      <c r="H127" s="198"/>
      <c r="I127" s="199" t="s">
        <v>359</v>
      </c>
      <c r="J127" s="198" t="s">
        <v>2022</v>
      </c>
      <c r="K127" s="198" t="s">
        <v>1094</v>
      </c>
      <c r="L127" s="198" t="s">
        <v>4551</v>
      </c>
      <c r="M127" s="198" t="s">
        <v>3190</v>
      </c>
      <c r="N127" s="198" t="s">
        <v>4332</v>
      </c>
      <c r="O127" s="198" t="s">
        <v>3191</v>
      </c>
      <c r="P127" s="198" t="s">
        <v>3192</v>
      </c>
      <c r="Q127" s="198" t="s">
        <v>3193</v>
      </c>
      <c r="R127" s="198" t="s">
        <v>3194</v>
      </c>
      <c r="S127" s="200">
        <v>24754</v>
      </c>
      <c r="T127" s="198"/>
      <c r="U127" s="198" t="s">
        <v>5</v>
      </c>
      <c r="V127" s="198" t="s">
        <v>3833</v>
      </c>
      <c r="W127" s="198" t="s">
        <v>2023</v>
      </c>
      <c r="X127" s="198">
        <v>1</v>
      </c>
      <c r="Y127" s="198"/>
      <c r="Z127" s="198"/>
      <c r="AA127" s="198"/>
      <c r="AB127" s="198">
        <v>22</v>
      </c>
      <c r="AC127" s="201" t="s">
        <v>3057</v>
      </c>
      <c r="AD127" s="201" t="s">
        <v>3057</v>
      </c>
      <c r="AE127" s="201">
        <v>0</v>
      </c>
      <c r="AF127" s="201"/>
      <c r="AG127" s="201"/>
      <c r="AH127" s="201"/>
      <c r="AI127" s="201"/>
      <c r="AJ127" s="201"/>
      <c r="AK127" s="201"/>
      <c r="AL127" s="201"/>
    </row>
    <row r="128" spans="1:38" x14ac:dyDescent="0.3">
      <c r="A128" s="226">
        <v>1897</v>
      </c>
      <c r="B128" s="185" t="s">
        <v>698</v>
      </c>
      <c r="C128" s="185" t="s">
        <v>4396</v>
      </c>
      <c r="D128" s="185" t="s">
        <v>3061</v>
      </c>
      <c r="E128" s="185"/>
      <c r="F128" s="185" t="s">
        <v>3187</v>
      </c>
      <c r="G128" s="185" t="s">
        <v>4302</v>
      </c>
      <c r="H128" s="185"/>
      <c r="I128" s="195" t="s">
        <v>48</v>
      </c>
      <c r="J128" s="185" t="s">
        <v>699</v>
      </c>
      <c r="K128" s="185" t="s">
        <v>700</v>
      </c>
      <c r="L128" s="185" t="s">
        <v>4859</v>
      </c>
      <c r="M128" s="185" t="s">
        <v>3217</v>
      </c>
      <c r="N128" s="185" t="s">
        <v>3212</v>
      </c>
      <c r="O128" s="185" t="s">
        <v>3201</v>
      </c>
      <c r="P128" s="185" t="s">
        <v>3192</v>
      </c>
      <c r="Q128" s="185" t="s">
        <v>3193</v>
      </c>
      <c r="R128" s="185" t="s">
        <v>3194</v>
      </c>
      <c r="S128" s="196">
        <v>24756</v>
      </c>
      <c r="T128" s="185"/>
      <c r="U128" s="185" t="s">
        <v>5</v>
      </c>
      <c r="V128" s="185" t="s">
        <v>3834</v>
      </c>
      <c r="W128" s="185" t="s">
        <v>701</v>
      </c>
      <c r="X128" s="185"/>
      <c r="Y128" s="185">
        <v>1</v>
      </c>
      <c r="Z128" s="185"/>
      <c r="AA128" s="185"/>
      <c r="AB128" s="185">
        <v>16</v>
      </c>
      <c r="AC128" s="197" t="s">
        <v>3072</v>
      </c>
      <c r="AD128" s="197" t="s">
        <v>3072</v>
      </c>
      <c r="AE128" s="197">
        <v>1</v>
      </c>
      <c r="AF128" s="197"/>
      <c r="AG128" s="197"/>
      <c r="AH128" s="197">
        <v>1</v>
      </c>
      <c r="AI128" s="197"/>
      <c r="AJ128" s="197"/>
      <c r="AK128" s="197"/>
      <c r="AL128" s="197"/>
    </row>
    <row r="129" spans="1:38" x14ac:dyDescent="0.3">
      <c r="A129" s="226">
        <v>1899</v>
      </c>
      <c r="B129" s="185" t="s">
        <v>809</v>
      </c>
      <c r="C129" s="185" t="s">
        <v>4867</v>
      </c>
      <c r="D129" s="185" t="s">
        <v>3061</v>
      </c>
      <c r="E129" s="185" t="s">
        <v>3835</v>
      </c>
      <c r="F129" s="185" t="s">
        <v>3187</v>
      </c>
      <c r="G129" s="185" t="s">
        <v>3836</v>
      </c>
      <c r="H129" s="185"/>
      <c r="I129" s="195" t="s">
        <v>734</v>
      </c>
      <c r="J129" s="185" t="s">
        <v>735</v>
      </c>
      <c r="K129" s="185" t="s">
        <v>736</v>
      </c>
      <c r="L129" s="185" t="s">
        <v>3690</v>
      </c>
      <c r="M129" s="185" t="s">
        <v>3190</v>
      </c>
      <c r="N129" s="185" t="s">
        <v>4332</v>
      </c>
      <c r="O129" s="185" t="s">
        <v>3201</v>
      </c>
      <c r="P129" s="185" t="s">
        <v>3192</v>
      </c>
      <c r="Q129" s="185" t="s">
        <v>3193</v>
      </c>
      <c r="R129" s="185" t="s">
        <v>3194</v>
      </c>
      <c r="S129" s="196">
        <v>24756</v>
      </c>
      <c r="T129" s="185"/>
      <c r="U129" s="185" t="s">
        <v>5</v>
      </c>
      <c r="V129" s="185" t="s">
        <v>810</v>
      </c>
      <c r="W129" s="185" t="s">
        <v>811</v>
      </c>
      <c r="X129" s="185"/>
      <c r="Y129" s="185">
        <v>1</v>
      </c>
      <c r="Z129" s="185"/>
      <c r="AA129" s="185"/>
      <c r="AB129" s="185">
        <v>137</v>
      </c>
      <c r="AC129" s="197" t="s">
        <v>3057</v>
      </c>
      <c r="AD129" s="197" t="s">
        <v>3057</v>
      </c>
      <c r="AE129" s="197">
        <v>1</v>
      </c>
      <c r="AF129" s="197"/>
      <c r="AG129" s="197">
        <v>1</v>
      </c>
      <c r="AH129" s="197"/>
      <c r="AI129" s="197"/>
      <c r="AJ129" s="197"/>
      <c r="AK129" s="197"/>
      <c r="AL129" s="197"/>
    </row>
    <row r="130" spans="1:38" x14ac:dyDescent="0.3">
      <c r="A130" s="226">
        <v>1905</v>
      </c>
      <c r="B130" s="198" t="s">
        <v>1170</v>
      </c>
      <c r="C130" s="198" t="s">
        <v>3200</v>
      </c>
      <c r="D130" s="198" t="s">
        <v>478</v>
      </c>
      <c r="E130" s="198"/>
      <c r="F130" s="198" t="s">
        <v>3187</v>
      </c>
      <c r="G130" s="198" t="s">
        <v>4308</v>
      </c>
      <c r="H130" s="198"/>
      <c r="I130" s="199" t="s">
        <v>224</v>
      </c>
      <c r="J130" s="198" t="s">
        <v>1171</v>
      </c>
      <c r="K130" s="198" t="s">
        <v>1173</v>
      </c>
      <c r="L130" s="198" t="s">
        <v>4601</v>
      </c>
      <c r="M130" s="198" t="s">
        <v>3190</v>
      </c>
      <c r="N130" s="198" t="s">
        <v>4332</v>
      </c>
      <c r="O130" s="198" t="s">
        <v>3201</v>
      </c>
      <c r="P130" s="198" t="s">
        <v>3192</v>
      </c>
      <c r="Q130" s="198" t="s">
        <v>3193</v>
      </c>
      <c r="R130" s="198" t="s">
        <v>3194</v>
      </c>
      <c r="S130" s="200">
        <v>24755</v>
      </c>
      <c r="T130" s="198"/>
      <c r="U130" s="198" t="s">
        <v>5</v>
      </c>
      <c r="V130" s="198" t="s">
        <v>1172</v>
      </c>
      <c r="W130" s="198" t="s">
        <v>1174</v>
      </c>
      <c r="X130" s="198">
        <v>1</v>
      </c>
      <c r="Y130" s="198">
        <v>1</v>
      </c>
      <c r="Z130" s="198"/>
      <c r="AA130" s="198"/>
      <c r="AB130" s="198">
        <v>126</v>
      </c>
      <c r="AC130" s="201" t="s">
        <v>3057</v>
      </c>
      <c r="AD130" s="201" t="s">
        <v>3057</v>
      </c>
      <c r="AE130" s="201">
        <v>0</v>
      </c>
      <c r="AF130" s="201"/>
      <c r="AG130" s="201"/>
      <c r="AH130" s="201"/>
      <c r="AI130" s="201"/>
      <c r="AJ130" s="201"/>
      <c r="AK130" s="201"/>
      <c r="AL130" s="201"/>
    </row>
    <row r="131" spans="1:38" x14ac:dyDescent="0.3">
      <c r="A131" s="226">
        <v>1907</v>
      </c>
      <c r="B131" s="203" t="s">
        <v>1672</v>
      </c>
      <c r="C131" s="203" t="s">
        <v>4396</v>
      </c>
      <c r="D131" s="203" t="s">
        <v>3061</v>
      </c>
      <c r="E131" s="203"/>
      <c r="F131" s="203" t="s">
        <v>3187</v>
      </c>
      <c r="G131" s="203" t="s">
        <v>3845</v>
      </c>
      <c r="H131" s="203"/>
      <c r="I131" s="205" t="s">
        <v>35</v>
      </c>
      <c r="J131" s="203" t="s">
        <v>1673</v>
      </c>
      <c r="K131" s="203" t="s">
        <v>1675</v>
      </c>
      <c r="L131" s="203" t="s">
        <v>4612</v>
      </c>
      <c r="M131" s="203" t="s">
        <v>3190</v>
      </c>
      <c r="N131" s="203" t="s">
        <v>4332</v>
      </c>
      <c r="O131" s="203" t="s">
        <v>3201</v>
      </c>
      <c r="P131" s="203" t="s">
        <v>3192</v>
      </c>
      <c r="Q131" s="203" t="s">
        <v>3193</v>
      </c>
      <c r="R131" s="203" t="s">
        <v>3194</v>
      </c>
      <c r="S131" s="206">
        <v>24755</v>
      </c>
      <c r="T131" s="203">
        <v>2</v>
      </c>
      <c r="U131" s="203" t="s">
        <v>5</v>
      </c>
      <c r="V131" s="203" t="s">
        <v>1674</v>
      </c>
      <c r="W131" s="203" t="s">
        <v>1676</v>
      </c>
      <c r="X131" s="203"/>
      <c r="Y131" s="203">
        <v>1</v>
      </c>
      <c r="Z131" s="203"/>
      <c r="AA131" s="203"/>
      <c r="AB131" s="203">
        <v>44</v>
      </c>
      <c r="AC131" s="204" t="s">
        <v>2687</v>
      </c>
      <c r="AD131" s="204" t="s">
        <v>3057</v>
      </c>
      <c r="AE131" s="204">
        <v>0</v>
      </c>
      <c r="AF131" s="204"/>
      <c r="AG131" s="204"/>
      <c r="AH131" s="204"/>
      <c r="AI131" s="204"/>
      <c r="AJ131" s="204"/>
      <c r="AK131" s="204"/>
      <c r="AL131" s="204"/>
    </row>
    <row r="132" spans="1:38" x14ac:dyDescent="0.3">
      <c r="A132" s="226">
        <v>1916</v>
      </c>
      <c r="B132" s="198" t="s">
        <v>1065</v>
      </c>
      <c r="C132" s="198" t="s">
        <v>3200</v>
      </c>
      <c r="D132" s="198" t="s">
        <v>478</v>
      </c>
      <c r="E132" s="198"/>
      <c r="F132" s="198" t="s">
        <v>3187</v>
      </c>
      <c r="G132" s="198" t="s">
        <v>4811</v>
      </c>
      <c r="H132" s="198"/>
      <c r="I132" s="199" t="s">
        <v>722</v>
      </c>
      <c r="J132" s="198" t="s">
        <v>1066</v>
      </c>
      <c r="K132" s="198" t="s">
        <v>1068</v>
      </c>
      <c r="L132" s="198" t="s">
        <v>4808</v>
      </c>
      <c r="M132" s="198" t="s">
        <v>3190</v>
      </c>
      <c r="N132" s="198" t="s">
        <v>3205</v>
      </c>
      <c r="O132" s="198" t="s">
        <v>3201</v>
      </c>
      <c r="P132" s="198" t="s">
        <v>3192</v>
      </c>
      <c r="Q132" s="198" t="s">
        <v>3193</v>
      </c>
      <c r="R132" s="198" t="s">
        <v>3194</v>
      </c>
      <c r="S132" s="200">
        <v>24756</v>
      </c>
      <c r="T132" s="198">
        <v>2</v>
      </c>
      <c r="U132" s="198" t="s">
        <v>5</v>
      </c>
      <c r="V132" s="198" t="s">
        <v>1067</v>
      </c>
      <c r="W132" s="198" t="s">
        <v>1069</v>
      </c>
      <c r="X132" s="198">
        <v>1</v>
      </c>
      <c r="Y132" s="198">
        <v>1</v>
      </c>
      <c r="Z132" s="198"/>
      <c r="AA132" s="198"/>
      <c r="AB132" s="198">
        <v>71</v>
      </c>
      <c r="AC132" s="201" t="s">
        <v>3057</v>
      </c>
      <c r="AD132" s="201" t="s">
        <v>3057</v>
      </c>
      <c r="AE132" s="201">
        <v>0</v>
      </c>
      <c r="AF132" s="201"/>
      <c r="AG132" s="201"/>
      <c r="AH132" s="201"/>
      <c r="AI132" s="201"/>
      <c r="AJ132" s="201"/>
      <c r="AK132" s="201"/>
      <c r="AL132" s="201"/>
    </row>
    <row r="133" spans="1:38" x14ac:dyDescent="0.3">
      <c r="A133" s="226">
        <v>1917</v>
      </c>
      <c r="B133" s="198" t="s">
        <v>148</v>
      </c>
      <c r="C133" s="198" t="s">
        <v>4396</v>
      </c>
      <c r="D133" s="198" t="s">
        <v>3061</v>
      </c>
      <c r="E133" s="198"/>
      <c r="F133" s="198" t="s">
        <v>3187</v>
      </c>
      <c r="G133" s="198" t="s">
        <v>4825</v>
      </c>
      <c r="H133" s="198"/>
      <c r="I133" s="199" t="s">
        <v>41</v>
      </c>
      <c r="J133" s="198" t="s">
        <v>150</v>
      </c>
      <c r="K133" s="198" t="s">
        <v>151</v>
      </c>
      <c r="L133" s="198" t="s">
        <v>4817</v>
      </c>
      <c r="M133" s="198" t="s">
        <v>3217</v>
      </c>
      <c r="N133" s="198" t="s">
        <v>3205</v>
      </c>
      <c r="O133" s="198" t="s">
        <v>3201</v>
      </c>
      <c r="P133" s="198" t="s">
        <v>3192</v>
      </c>
      <c r="Q133" s="198" t="s">
        <v>3193</v>
      </c>
      <c r="R133" s="198" t="s">
        <v>3194</v>
      </c>
      <c r="S133" s="200">
        <v>24756</v>
      </c>
      <c r="T133" s="198"/>
      <c r="U133" s="198" t="s">
        <v>5</v>
      </c>
      <c r="V133" s="198" t="s">
        <v>149</v>
      </c>
      <c r="W133" s="198" t="s">
        <v>152</v>
      </c>
      <c r="X133" s="198"/>
      <c r="Y133" s="198">
        <v>1</v>
      </c>
      <c r="Z133" s="198"/>
      <c r="AA133" s="198"/>
      <c r="AB133" s="198">
        <v>20</v>
      </c>
      <c r="AC133" s="201" t="s">
        <v>3057</v>
      </c>
      <c r="AD133" s="201" t="s">
        <v>3057</v>
      </c>
      <c r="AE133" s="201">
        <v>0</v>
      </c>
      <c r="AF133" s="201"/>
      <c r="AG133" s="201"/>
      <c r="AH133" s="201"/>
      <c r="AI133" s="201"/>
      <c r="AJ133" s="201"/>
      <c r="AK133" s="201"/>
      <c r="AL133" s="201"/>
    </row>
    <row r="134" spans="1:38" x14ac:dyDescent="0.3">
      <c r="A134" s="226">
        <v>1925</v>
      </c>
      <c r="B134" s="185" t="s">
        <v>2373</v>
      </c>
      <c r="C134" s="185" t="s">
        <v>4396</v>
      </c>
      <c r="D134" s="185" t="s">
        <v>3061</v>
      </c>
      <c r="E134" s="185"/>
      <c r="F134" s="185" t="s">
        <v>3187</v>
      </c>
      <c r="G134" s="185" t="s">
        <v>3872</v>
      </c>
      <c r="H134" s="185"/>
      <c r="I134" s="195" t="s">
        <v>359</v>
      </c>
      <c r="J134" s="185" t="s">
        <v>3873</v>
      </c>
      <c r="K134" s="185" t="s">
        <v>2375</v>
      </c>
      <c r="L134" s="185" t="s">
        <v>4879</v>
      </c>
      <c r="M134" s="185" t="s">
        <v>3190</v>
      </c>
      <c r="N134" s="185" t="s">
        <v>4332</v>
      </c>
      <c r="O134" s="185" t="s">
        <v>3201</v>
      </c>
      <c r="P134" s="185" t="s">
        <v>3192</v>
      </c>
      <c r="Q134" s="185" t="s">
        <v>3193</v>
      </c>
      <c r="R134" s="185" t="s">
        <v>3194</v>
      </c>
      <c r="S134" s="196">
        <v>24756</v>
      </c>
      <c r="T134" s="185"/>
      <c r="U134" s="185" t="s">
        <v>5</v>
      </c>
      <c r="V134" s="185" t="s">
        <v>2374</v>
      </c>
      <c r="W134" s="185" t="s">
        <v>2376</v>
      </c>
      <c r="X134" s="185"/>
      <c r="Y134" s="185">
        <v>1</v>
      </c>
      <c r="Z134" s="185"/>
      <c r="AA134" s="185"/>
      <c r="AB134" s="185">
        <v>17</v>
      </c>
      <c r="AC134" s="197" t="s">
        <v>3057</v>
      </c>
      <c r="AD134" s="197" t="s">
        <v>3057</v>
      </c>
      <c r="AE134" s="197">
        <v>1</v>
      </c>
      <c r="AF134" s="197"/>
      <c r="AG134" s="197"/>
      <c r="AH134" s="197"/>
      <c r="AI134" s="197"/>
      <c r="AJ134" s="197">
        <v>1</v>
      </c>
      <c r="AK134" s="197"/>
      <c r="AL134" s="197"/>
    </row>
    <row r="135" spans="1:38" x14ac:dyDescent="0.3">
      <c r="A135" s="226">
        <v>1927</v>
      </c>
      <c r="B135" s="185" t="s">
        <v>231</v>
      </c>
      <c r="C135" s="185" t="s">
        <v>4491</v>
      </c>
      <c r="D135" s="185" t="s">
        <v>3061</v>
      </c>
      <c r="E135" s="185" t="s">
        <v>232</v>
      </c>
      <c r="F135" s="185" t="s">
        <v>3187</v>
      </c>
      <c r="G135" s="185" t="s">
        <v>3876</v>
      </c>
      <c r="H135" s="185"/>
      <c r="I135" s="195" t="s">
        <v>224</v>
      </c>
      <c r="J135" s="185" t="s">
        <v>225</v>
      </c>
      <c r="K135" s="185" t="s">
        <v>226</v>
      </c>
      <c r="L135" s="185" t="s">
        <v>3239</v>
      </c>
      <c r="M135" s="185" t="s">
        <v>3190</v>
      </c>
      <c r="N135" s="185" t="s">
        <v>4332</v>
      </c>
      <c r="O135" s="185" t="s">
        <v>3201</v>
      </c>
      <c r="P135" s="185" t="s">
        <v>3192</v>
      </c>
      <c r="Q135" s="185" t="s">
        <v>3193</v>
      </c>
      <c r="R135" s="185" t="s">
        <v>3194</v>
      </c>
      <c r="S135" s="196">
        <v>24756</v>
      </c>
      <c r="T135" s="185"/>
      <c r="U135" s="185" t="s">
        <v>5</v>
      </c>
      <c r="V135" s="185" t="s">
        <v>233</v>
      </c>
      <c r="W135" s="185" t="s">
        <v>234</v>
      </c>
      <c r="X135" s="185"/>
      <c r="Y135" s="185">
        <v>1</v>
      </c>
      <c r="Z135" s="185"/>
      <c r="AA135" s="185"/>
      <c r="AB135" s="185">
        <v>236</v>
      </c>
      <c r="AC135" s="197" t="s">
        <v>3072</v>
      </c>
      <c r="AD135" s="197" t="s">
        <v>3072</v>
      </c>
      <c r="AE135" s="197">
        <v>1</v>
      </c>
      <c r="AF135" s="197"/>
      <c r="AG135" s="197"/>
      <c r="AH135" s="197"/>
      <c r="AI135" s="197">
        <v>1</v>
      </c>
      <c r="AJ135" s="197"/>
      <c r="AK135" s="197"/>
      <c r="AL135" s="197"/>
    </row>
    <row r="136" spans="1:38" x14ac:dyDescent="0.3">
      <c r="A136" s="226">
        <v>1929</v>
      </c>
      <c r="B136" s="185" t="s">
        <v>1469</v>
      </c>
      <c r="C136" s="185" t="s">
        <v>5155</v>
      </c>
      <c r="D136" s="185" t="s">
        <v>478</v>
      </c>
      <c r="E136" s="185" t="s">
        <v>3878</v>
      </c>
      <c r="F136" s="185" t="s">
        <v>3187</v>
      </c>
      <c r="G136" s="185" t="s">
        <v>4887</v>
      </c>
      <c r="H136" s="185"/>
      <c r="I136" s="195" t="s">
        <v>22</v>
      </c>
      <c r="J136" s="185" t="s">
        <v>1470</v>
      </c>
      <c r="K136" s="185" t="s">
        <v>1471</v>
      </c>
      <c r="L136" s="185" t="s">
        <v>3879</v>
      </c>
      <c r="M136" s="185" t="s">
        <v>3190</v>
      </c>
      <c r="N136" s="185" t="s">
        <v>4332</v>
      </c>
      <c r="O136" s="185" t="s">
        <v>3201</v>
      </c>
      <c r="P136" s="185" t="s">
        <v>3192</v>
      </c>
      <c r="Q136" s="185" t="s">
        <v>3193</v>
      </c>
      <c r="R136" s="185" t="s">
        <v>3194</v>
      </c>
      <c r="S136" s="196">
        <v>24756</v>
      </c>
      <c r="T136" s="185"/>
      <c r="U136" s="185" t="s">
        <v>5</v>
      </c>
      <c r="V136" s="185" t="s">
        <v>5098</v>
      </c>
      <c r="W136" s="185" t="s">
        <v>1472</v>
      </c>
      <c r="X136" s="185">
        <v>1</v>
      </c>
      <c r="Y136" s="185">
        <v>1</v>
      </c>
      <c r="Z136" s="185"/>
      <c r="AA136" s="185"/>
      <c r="AB136" s="185">
        <v>39</v>
      </c>
      <c r="AC136" s="197" t="s">
        <v>3057</v>
      </c>
      <c r="AD136" s="197" t="s">
        <v>3057</v>
      </c>
      <c r="AE136" s="197">
        <v>1</v>
      </c>
      <c r="AF136" s="197">
        <v>1</v>
      </c>
      <c r="AG136" s="197"/>
      <c r="AH136" s="197"/>
      <c r="AI136" s="197"/>
      <c r="AJ136" s="197"/>
      <c r="AK136" s="197"/>
      <c r="AL136" s="197"/>
    </row>
    <row r="137" spans="1:38" x14ac:dyDescent="0.3">
      <c r="A137" s="226">
        <v>1930</v>
      </c>
      <c r="B137" s="198" t="s">
        <v>2523</v>
      </c>
      <c r="C137" s="198" t="s">
        <v>4396</v>
      </c>
      <c r="D137" s="198" t="s">
        <v>3061</v>
      </c>
      <c r="E137" s="198"/>
      <c r="F137" s="198" t="s">
        <v>3187</v>
      </c>
      <c r="G137" s="198" t="s">
        <v>4317</v>
      </c>
      <c r="H137" s="198"/>
      <c r="I137" s="199" t="s">
        <v>1732</v>
      </c>
      <c r="J137" s="198" t="s">
        <v>2524</v>
      </c>
      <c r="K137" s="198" t="s">
        <v>2526</v>
      </c>
      <c r="L137" s="198" t="s">
        <v>3880</v>
      </c>
      <c r="M137" s="198" t="s">
        <v>3190</v>
      </c>
      <c r="N137" s="198" t="s">
        <v>4332</v>
      </c>
      <c r="O137" s="198" t="s">
        <v>3201</v>
      </c>
      <c r="P137" s="198" t="s">
        <v>3192</v>
      </c>
      <c r="Q137" s="198" t="s">
        <v>3193</v>
      </c>
      <c r="R137" s="198" t="s">
        <v>3194</v>
      </c>
      <c r="S137" s="200">
        <v>24756</v>
      </c>
      <c r="T137" s="198"/>
      <c r="U137" s="198" t="s">
        <v>5</v>
      </c>
      <c r="V137" s="198" t="s">
        <v>2525</v>
      </c>
      <c r="W137" s="198"/>
      <c r="X137" s="198"/>
      <c r="Y137" s="198">
        <v>1</v>
      </c>
      <c r="Z137" s="198"/>
      <c r="AA137" s="198"/>
      <c r="AB137" s="198">
        <v>13</v>
      </c>
      <c r="AC137" s="201" t="s">
        <v>3057</v>
      </c>
      <c r="AD137" s="201" t="s">
        <v>3057</v>
      </c>
      <c r="AE137" s="201">
        <v>0</v>
      </c>
      <c r="AF137" s="201"/>
      <c r="AG137" s="201"/>
      <c r="AH137" s="201"/>
      <c r="AI137" s="201"/>
      <c r="AJ137" s="201"/>
      <c r="AK137" s="201"/>
      <c r="AL137" s="201"/>
    </row>
    <row r="138" spans="1:38" x14ac:dyDescent="0.3">
      <c r="A138" s="226">
        <v>1939</v>
      </c>
      <c r="B138" s="198" t="s">
        <v>2565</v>
      </c>
      <c r="C138" s="198" t="s">
        <v>3892</v>
      </c>
      <c r="D138" s="198" t="s">
        <v>478</v>
      </c>
      <c r="E138" s="198" t="s">
        <v>3893</v>
      </c>
      <c r="F138" s="198" t="s">
        <v>3187</v>
      </c>
      <c r="G138" s="198" t="s">
        <v>4318</v>
      </c>
      <c r="H138" s="198"/>
      <c r="I138" s="199" t="s">
        <v>224</v>
      </c>
      <c r="J138" s="198" t="s">
        <v>693</v>
      </c>
      <c r="K138" s="198" t="s">
        <v>694</v>
      </c>
      <c r="L138" s="198" t="s">
        <v>3894</v>
      </c>
      <c r="M138" s="198" t="s">
        <v>3217</v>
      </c>
      <c r="N138" s="198" t="s">
        <v>4332</v>
      </c>
      <c r="O138" s="198" t="s">
        <v>3201</v>
      </c>
      <c r="P138" s="198" t="s">
        <v>3192</v>
      </c>
      <c r="Q138" s="198" t="s">
        <v>3193</v>
      </c>
      <c r="R138" s="198" t="s">
        <v>3194</v>
      </c>
      <c r="S138" s="200">
        <v>25723</v>
      </c>
      <c r="T138" s="198"/>
      <c r="U138" s="198" t="s">
        <v>5</v>
      </c>
      <c r="V138" s="198" t="s">
        <v>2566</v>
      </c>
      <c r="W138" s="198" t="s">
        <v>2567</v>
      </c>
      <c r="X138" s="198">
        <v>1</v>
      </c>
      <c r="Y138" s="198">
        <v>1</v>
      </c>
      <c r="Z138" s="198"/>
      <c r="AA138" s="198"/>
      <c r="AB138" s="198">
        <v>212</v>
      </c>
      <c r="AC138" s="201" t="s">
        <v>3057</v>
      </c>
      <c r="AD138" s="201" t="s">
        <v>3057</v>
      </c>
      <c r="AE138" s="201">
        <v>0</v>
      </c>
      <c r="AF138" s="201"/>
      <c r="AG138" s="201"/>
      <c r="AH138" s="201"/>
      <c r="AI138" s="201"/>
      <c r="AJ138" s="201"/>
      <c r="AK138" s="201"/>
      <c r="AL138" s="201"/>
    </row>
    <row r="139" spans="1:38" x14ac:dyDescent="0.3">
      <c r="A139" s="226">
        <v>1940</v>
      </c>
      <c r="B139" s="198" t="s">
        <v>1103</v>
      </c>
      <c r="C139" s="198" t="s">
        <v>4574</v>
      </c>
      <c r="D139" s="198" t="s">
        <v>3061</v>
      </c>
      <c r="E139" s="198" t="s">
        <v>1104</v>
      </c>
      <c r="F139" s="198" t="s">
        <v>3187</v>
      </c>
      <c r="G139" s="198" t="s">
        <v>5001</v>
      </c>
      <c r="H139" s="198"/>
      <c r="I139" s="199" t="s">
        <v>464</v>
      </c>
      <c r="J139" s="198" t="s">
        <v>1106</v>
      </c>
      <c r="K139" s="198" t="s">
        <v>1107</v>
      </c>
      <c r="L139" s="198" t="s">
        <v>3427</v>
      </c>
      <c r="M139" s="198" t="s">
        <v>3190</v>
      </c>
      <c r="N139" s="198" t="s">
        <v>4332</v>
      </c>
      <c r="O139" s="198" t="s">
        <v>3201</v>
      </c>
      <c r="P139" s="198" t="s">
        <v>3192</v>
      </c>
      <c r="Q139" s="198" t="s">
        <v>3193</v>
      </c>
      <c r="R139" s="198" t="s">
        <v>3194</v>
      </c>
      <c r="S139" s="200">
        <v>25724</v>
      </c>
      <c r="T139" s="198"/>
      <c r="U139" s="198" t="s">
        <v>5</v>
      </c>
      <c r="V139" s="198" t="s">
        <v>1105</v>
      </c>
      <c r="W139" s="198" t="s">
        <v>1108</v>
      </c>
      <c r="X139" s="198"/>
      <c r="Y139" s="198">
        <v>1</v>
      </c>
      <c r="Z139" s="198"/>
      <c r="AA139" s="198"/>
      <c r="AB139" s="198">
        <v>37</v>
      </c>
      <c r="AC139" s="201" t="s">
        <v>3072</v>
      </c>
      <c r="AD139" s="201" t="s">
        <v>3072</v>
      </c>
      <c r="AE139" s="201">
        <v>0</v>
      </c>
      <c r="AF139" s="201"/>
      <c r="AG139" s="201"/>
      <c r="AH139" s="201"/>
      <c r="AI139" s="201"/>
      <c r="AJ139" s="201"/>
      <c r="AK139" s="201"/>
      <c r="AL139" s="201"/>
    </row>
    <row r="140" spans="1:38" x14ac:dyDescent="0.3">
      <c r="A140" s="226">
        <v>1944</v>
      </c>
      <c r="B140" s="198" t="s">
        <v>838</v>
      </c>
      <c r="C140" s="198" t="s">
        <v>3200</v>
      </c>
      <c r="D140" s="198" t="s">
        <v>478</v>
      </c>
      <c r="E140" s="198"/>
      <c r="F140" s="198" t="s">
        <v>3187</v>
      </c>
      <c r="G140" s="198" t="s">
        <v>3898</v>
      </c>
      <c r="H140" s="198"/>
      <c r="I140" s="199" t="s">
        <v>35</v>
      </c>
      <c r="J140" s="198" t="s">
        <v>839</v>
      </c>
      <c r="K140" s="198" t="s">
        <v>841</v>
      </c>
      <c r="L140" s="198" t="s">
        <v>4575</v>
      </c>
      <c r="M140" s="198" t="s">
        <v>3190</v>
      </c>
      <c r="N140" s="198" t="s">
        <v>4332</v>
      </c>
      <c r="O140" s="198" t="s">
        <v>3201</v>
      </c>
      <c r="P140" s="198" t="s">
        <v>3192</v>
      </c>
      <c r="Q140" s="198" t="s">
        <v>3193</v>
      </c>
      <c r="R140" s="198" t="s">
        <v>3194</v>
      </c>
      <c r="S140" s="200">
        <v>25829</v>
      </c>
      <c r="T140" s="198"/>
      <c r="U140" s="198" t="s">
        <v>5</v>
      </c>
      <c r="V140" s="198" t="s">
        <v>840</v>
      </c>
      <c r="W140" s="198" t="s">
        <v>842</v>
      </c>
      <c r="X140" s="198"/>
      <c r="Y140" s="198">
        <v>1</v>
      </c>
      <c r="Z140" s="198"/>
      <c r="AA140" s="198"/>
      <c r="AB140" s="198">
        <v>108</v>
      </c>
      <c r="AC140" s="201" t="s">
        <v>3057</v>
      </c>
      <c r="AD140" s="201" t="s">
        <v>3057</v>
      </c>
      <c r="AE140" s="201">
        <v>0</v>
      </c>
      <c r="AF140" s="201"/>
      <c r="AG140" s="201"/>
      <c r="AH140" s="201"/>
      <c r="AI140" s="201"/>
      <c r="AJ140" s="201"/>
      <c r="AK140" s="201"/>
      <c r="AL140" s="201"/>
    </row>
    <row r="141" spans="1:38" x14ac:dyDescent="0.3">
      <c r="A141" s="226">
        <v>1949</v>
      </c>
      <c r="B141" s="185" t="s">
        <v>2047</v>
      </c>
      <c r="C141" s="185" t="s">
        <v>4389</v>
      </c>
      <c r="D141" s="185" t="s">
        <v>3269</v>
      </c>
      <c r="E141" s="185" t="s">
        <v>2034</v>
      </c>
      <c r="F141" s="185" t="s">
        <v>4301</v>
      </c>
      <c r="G141" s="185" t="s">
        <v>3904</v>
      </c>
      <c r="H141" s="185"/>
      <c r="I141" s="195" t="s">
        <v>15</v>
      </c>
      <c r="J141" s="185" t="s">
        <v>16</v>
      </c>
      <c r="K141" s="185" t="s">
        <v>17</v>
      </c>
      <c r="L141" s="185" t="s">
        <v>4365</v>
      </c>
      <c r="M141" s="185" t="s">
        <v>3190</v>
      </c>
      <c r="N141" s="185" t="s">
        <v>4332</v>
      </c>
      <c r="O141" s="185" t="s">
        <v>3201</v>
      </c>
      <c r="P141" s="185" t="s">
        <v>3192</v>
      </c>
      <c r="Q141" s="185" t="s">
        <v>3193</v>
      </c>
      <c r="R141" s="185" t="s">
        <v>3194</v>
      </c>
      <c r="S141" s="196">
        <v>25997</v>
      </c>
      <c r="T141" s="185"/>
      <c r="U141" s="185" t="s">
        <v>0</v>
      </c>
      <c r="V141" s="185" t="s">
        <v>2048</v>
      </c>
      <c r="W141" s="185" t="s">
        <v>2049</v>
      </c>
      <c r="X141" s="185">
        <v>1</v>
      </c>
      <c r="Y141" s="185">
        <v>1</v>
      </c>
      <c r="Z141" s="185"/>
      <c r="AA141" s="185"/>
      <c r="AB141" s="185">
        <v>224</v>
      </c>
      <c r="AC141" s="197" t="s">
        <v>3057</v>
      </c>
      <c r="AD141" s="197" t="s">
        <v>3057</v>
      </c>
      <c r="AE141" s="197">
        <v>1</v>
      </c>
      <c r="AF141" s="197"/>
      <c r="AG141" s="197"/>
      <c r="AH141" s="197"/>
      <c r="AI141" s="197">
        <v>1</v>
      </c>
      <c r="AJ141" s="197"/>
      <c r="AK141" s="197"/>
      <c r="AL141" s="197"/>
    </row>
    <row r="142" spans="1:38" x14ac:dyDescent="0.3">
      <c r="A142" s="226">
        <v>1956</v>
      </c>
      <c r="B142" s="185" t="s">
        <v>1764</v>
      </c>
      <c r="C142" s="185" t="s">
        <v>4388</v>
      </c>
      <c r="D142" s="185" t="s">
        <v>3061</v>
      </c>
      <c r="E142" s="185" t="s">
        <v>353</v>
      </c>
      <c r="F142" s="185" t="s">
        <v>3187</v>
      </c>
      <c r="G142" s="185" t="s">
        <v>3911</v>
      </c>
      <c r="H142" s="185"/>
      <c r="I142" s="195" t="s">
        <v>15</v>
      </c>
      <c r="J142" s="185" t="s">
        <v>16</v>
      </c>
      <c r="K142" s="185" t="s">
        <v>17</v>
      </c>
      <c r="L142" s="185" t="s">
        <v>4365</v>
      </c>
      <c r="M142" s="185" t="s">
        <v>3190</v>
      </c>
      <c r="N142" s="185" t="s">
        <v>4332</v>
      </c>
      <c r="O142" s="185" t="s">
        <v>3201</v>
      </c>
      <c r="P142" s="185" t="s">
        <v>3192</v>
      </c>
      <c r="Q142" s="185" t="s">
        <v>3193</v>
      </c>
      <c r="R142" s="185" t="s">
        <v>3194</v>
      </c>
      <c r="S142" s="196">
        <v>26457</v>
      </c>
      <c r="T142" s="185"/>
      <c r="U142" s="185" t="s">
        <v>5</v>
      </c>
      <c r="V142" s="185" t="s">
        <v>1765</v>
      </c>
      <c r="W142" s="185" t="s">
        <v>1766</v>
      </c>
      <c r="X142" s="185"/>
      <c r="Y142" s="185">
        <v>1</v>
      </c>
      <c r="Z142" s="185"/>
      <c r="AA142" s="185"/>
      <c r="AB142" s="185">
        <v>91</v>
      </c>
      <c r="AC142" s="197" t="s">
        <v>3057</v>
      </c>
      <c r="AD142" s="197" t="s">
        <v>3057</v>
      </c>
      <c r="AE142" s="197">
        <v>1</v>
      </c>
      <c r="AF142" s="197"/>
      <c r="AG142" s="197"/>
      <c r="AH142" s="197"/>
      <c r="AI142" s="197">
        <v>1</v>
      </c>
      <c r="AJ142" s="197"/>
      <c r="AK142" s="197"/>
      <c r="AL142" s="197"/>
    </row>
    <row r="143" spans="1:38" x14ac:dyDescent="0.3">
      <c r="A143" s="226">
        <v>1958</v>
      </c>
      <c r="B143" s="185" t="s">
        <v>2477</v>
      </c>
      <c r="C143" s="185" t="s">
        <v>4512</v>
      </c>
      <c r="D143" s="185" t="s">
        <v>3061</v>
      </c>
      <c r="E143" s="185" t="s">
        <v>2478</v>
      </c>
      <c r="F143" s="185" t="s">
        <v>3187</v>
      </c>
      <c r="G143" s="185" t="s">
        <v>3914</v>
      </c>
      <c r="H143" s="185"/>
      <c r="I143" s="195" t="s">
        <v>2083</v>
      </c>
      <c r="J143" s="185" t="s">
        <v>2084</v>
      </c>
      <c r="K143" s="185" t="s">
        <v>2085</v>
      </c>
      <c r="L143" s="185" t="s">
        <v>3617</v>
      </c>
      <c r="M143" s="185" t="s">
        <v>3190</v>
      </c>
      <c r="N143" s="185" t="s">
        <v>4332</v>
      </c>
      <c r="O143" s="185" t="s">
        <v>3201</v>
      </c>
      <c r="P143" s="185" t="s">
        <v>3192</v>
      </c>
      <c r="Q143" s="185" t="s">
        <v>3193</v>
      </c>
      <c r="R143" s="185" t="s">
        <v>3194</v>
      </c>
      <c r="S143" s="196">
        <v>27662</v>
      </c>
      <c r="T143" s="185"/>
      <c r="U143" s="185" t="s">
        <v>5</v>
      </c>
      <c r="V143" s="185" t="s">
        <v>2479</v>
      </c>
      <c r="W143" s="185" t="s">
        <v>2480</v>
      </c>
      <c r="X143" s="185"/>
      <c r="Y143" s="185">
        <v>1</v>
      </c>
      <c r="Z143" s="185"/>
      <c r="AA143" s="185"/>
      <c r="AB143" s="185">
        <v>16</v>
      </c>
      <c r="AC143" s="197" t="s">
        <v>3057</v>
      </c>
      <c r="AD143" s="197" t="s">
        <v>3057</v>
      </c>
      <c r="AE143" s="197">
        <v>1</v>
      </c>
      <c r="AF143" s="197"/>
      <c r="AG143" s="197"/>
      <c r="AH143" s="197">
        <v>1</v>
      </c>
      <c r="AI143" s="197"/>
      <c r="AJ143" s="197"/>
      <c r="AK143" s="197"/>
      <c r="AL143" s="197"/>
    </row>
    <row r="144" spans="1:38" x14ac:dyDescent="0.3">
      <c r="A144" s="226">
        <v>1959</v>
      </c>
      <c r="B144" s="198" t="s">
        <v>2138</v>
      </c>
      <c r="C144" s="198" t="s">
        <v>4513</v>
      </c>
      <c r="D144" s="198" t="s">
        <v>3061</v>
      </c>
      <c r="E144" s="198" t="s">
        <v>177</v>
      </c>
      <c r="F144" s="198" t="s">
        <v>3187</v>
      </c>
      <c r="G144" s="198" t="s">
        <v>4320</v>
      </c>
      <c r="H144" s="198"/>
      <c r="I144" s="199" t="s">
        <v>2083</v>
      </c>
      <c r="J144" s="198" t="s">
        <v>2084</v>
      </c>
      <c r="K144" s="198" t="s">
        <v>2085</v>
      </c>
      <c r="L144" s="198" t="s">
        <v>3617</v>
      </c>
      <c r="M144" s="198" t="s">
        <v>3190</v>
      </c>
      <c r="N144" s="198" t="s">
        <v>4332</v>
      </c>
      <c r="O144" s="198" t="s">
        <v>3201</v>
      </c>
      <c r="P144" s="198" t="s">
        <v>3192</v>
      </c>
      <c r="Q144" s="198" t="s">
        <v>3193</v>
      </c>
      <c r="R144" s="198" t="s">
        <v>3194</v>
      </c>
      <c r="S144" s="200">
        <v>27662</v>
      </c>
      <c r="T144" s="198"/>
      <c r="U144" s="198" t="s">
        <v>5</v>
      </c>
      <c r="V144" s="198" t="s">
        <v>178</v>
      </c>
      <c r="W144" s="198" t="s">
        <v>2139</v>
      </c>
      <c r="X144" s="198"/>
      <c r="Y144" s="198">
        <v>1</v>
      </c>
      <c r="Z144" s="198"/>
      <c r="AA144" s="198"/>
      <c r="AB144" s="198">
        <v>73</v>
      </c>
      <c r="AC144" s="201" t="s">
        <v>3057</v>
      </c>
      <c r="AD144" s="201" t="s">
        <v>3057</v>
      </c>
      <c r="AE144" s="201">
        <v>0</v>
      </c>
      <c r="AF144" s="201"/>
      <c r="AG144" s="201"/>
      <c r="AH144" s="201"/>
      <c r="AI144" s="201"/>
      <c r="AJ144" s="201"/>
      <c r="AK144" s="201"/>
      <c r="AL144" s="201"/>
    </row>
    <row r="145" spans="1:38" x14ac:dyDescent="0.3">
      <c r="A145" s="226">
        <v>1979</v>
      </c>
      <c r="B145" s="198" t="s">
        <v>1859</v>
      </c>
      <c r="C145" s="198" t="s">
        <v>3185</v>
      </c>
      <c r="D145" s="198" t="s">
        <v>3186</v>
      </c>
      <c r="E145" s="198"/>
      <c r="F145" s="198" t="s">
        <v>3187</v>
      </c>
      <c r="G145" s="198" t="s">
        <v>3920</v>
      </c>
      <c r="H145" s="198"/>
      <c r="I145" s="199" t="s">
        <v>665</v>
      </c>
      <c r="J145" s="198" t="s">
        <v>1860</v>
      </c>
      <c r="K145" s="198" t="s">
        <v>1861</v>
      </c>
      <c r="L145" s="198" t="s">
        <v>3921</v>
      </c>
      <c r="M145" s="198" t="s">
        <v>3190</v>
      </c>
      <c r="N145" s="198" t="s">
        <v>4332</v>
      </c>
      <c r="O145" s="198" t="s">
        <v>3191</v>
      </c>
      <c r="P145" s="198" t="s">
        <v>3192</v>
      </c>
      <c r="Q145" s="198" t="s">
        <v>3193</v>
      </c>
      <c r="R145" s="198" t="s">
        <v>3194</v>
      </c>
      <c r="S145" s="200">
        <v>32752</v>
      </c>
      <c r="T145" s="198"/>
      <c r="U145" s="198" t="s">
        <v>19</v>
      </c>
      <c r="V145" s="198" t="s">
        <v>3922</v>
      </c>
      <c r="W145" s="198" t="s">
        <v>1862</v>
      </c>
      <c r="X145" s="198">
        <v>1</v>
      </c>
      <c r="Y145" s="198"/>
      <c r="Z145" s="198"/>
      <c r="AA145" s="198"/>
      <c r="AB145" s="198">
        <v>67</v>
      </c>
      <c r="AC145" s="201" t="s">
        <v>2687</v>
      </c>
      <c r="AD145" s="201" t="s">
        <v>4989</v>
      </c>
      <c r="AE145" s="201">
        <v>0</v>
      </c>
      <c r="AF145" s="201"/>
      <c r="AG145" s="201"/>
      <c r="AH145" s="201"/>
      <c r="AI145" s="201"/>
      <c r="AJ145" s="201"/>
      <c r="AK145" s="201"/>
      <c r="AL145" s="201"/>
    </row>
    <row r="146" spans="1:38" x14ac:dyDescent="0.3">
      <c r="A146" s="226">
        <v>1962</v>
      </c>
      <c r="B146" s="198" t="s">
        <v>116</v>
      </c>
      <c r="C146" s="198" t="s">
        <v>4840</v>
      </c>
      <c r="D146" s="198" t="s">
        <v>3061</v>
      </c>
      <c r="E146" s="198" t="s">
        <v>3923</v>
      </c>
      <c r="F146" s="198" t="s">
        <v>3187</v>
      </c>
      <c r="G146" s="198" t="s">
        <v>3924</v>
      </c>
      <c r="H146" s="198"/>
      <c r="I146" s="199" t="s">
        <v>118</v>
      </c>
      <c r="J146" s="198" t="s">
        <v>119</v>
      </c>
      <c r="K146" s="198" t="s">
        <v>121</v>
      </c>
      <c r="L146" s="198" t="s">
        <v>3521</v>
      </c>
      <c r="M146" s="198" t="s">
        <v>3190</v>
      </c>
      <c r="N146" s="198" t="s">
        <v>4332</v>
      </c>
      <c r="O146" s="198" t="s">
        <v>3201</v>
      </c>
      <c r="P146" s="198" t="s">
        <v>3192</v>
      </c>
      <c r="Q146" s="198" t="s">
        <v>3193</v>
      </c>
      <c r="R146" s="198" t="s">
        <v>3194</v>
      </c>
      <c r="S146" s="200">
        <v>28023</v>
      </c>
      <c r="T146" s="198"/>
      <c r="U146" s="198" t="s">
        <v>5</v>
      </c>
      <c r="V146" s="198" t="s">
        <v>117</v>
      </c>
      <c r="W146" s="198" t="s">
        <v>122</v>
      </c>
      <c r="X146" s="198"/>
      <c r="Y146" s="198">
        <v>1</v>
      </c>
      <c r="Z146" s="198"/>
      <c r="AA146" s="198"/>
      <c r="AB146" s="198">
        <v>141</v>
      </c>
      <c r="AC146" s="201" t="s">
        <v>3057</v>
      </c>
      <c r="AD146" s="201" t="s">
        <v>3057</v>
      </c>
      <c r="AE146" s="201">
        <v>0</v>
      </c>
      <c r="AF146" s="201"/>
      <c r="AG146" s="201"/>
      <c r="AH146" s="201"/>
      <c r="AI146" s="201"/>
      <c r="AJ146" s="201"/>
      <c r="AK146" s="201"/>
      <c r="AL146" s="201"/>
    </row>
    <row r="147" spans="1:38" x14ac:dyDescent="0.3">
      <c r="A147" s="226">
        <v>1963</v>
      </c>
      <c r="B147" s="198" t="s">
        <v>1181</v>
      </c>
      <c r="C147" s="198" t="s">
        <v>3185</v>
      </c>
      <c r="D147" s="198" t="s">
        <v>3186</v>
      </c>
      <c r="E147" s="198"/>
      <c r="F147" s="198" t="s">
        <v>3187</v>
      </c>
      <c r="G147" s="198" t="s">
        <v>3372</v>
      </c>
      <c r="H147" s="198"/>
      <c r="I147" s="199" t="s">
        <v>1178</v>
      </c>
      <c r="J147" s="198" t="s">
        <v>1176</v>
      </c>
      <c r="K147" s="198" t="s">
        <v>1179</v>
      </c>
      <c r="L147" s="198" t="s">
        <v>3146</v>
      </c>
      <c r="M147" s="198" t="s">
        <v>3190</v>
      </c>
      <c r="N147" s="198" t="s">
        <v>4332</v>
      </c>
      <c r="O147" s="198" t="s">
        <v>3191</v>
      </c>
      <c r="P147" s="198" t="s">
        <v>3192</v>
      </c>
      <c r="Q147" s="198" t="s">
        <v>3193</v>
      </c>
      <c r="R147" s="198" t="s">
        <v>3194</v>
      </c>
      <c r="S147" s="200">
        <v>28734</v>
      </c>
      <c r="T147" s="198"/>
      <c r="U147" s="198" t="s">
        <v>19</v>
      </c>
      <c r="V147" s="198" t="s">
        <v>1182</v>
      </c>
      <c r="W147" s="198" t="s">
        <v>1183</v>
      </c>
      <c r="X147" s="198">
        <v>1</v>
      </c>
      <c r="Y147" s="198"/>
      <c r="Z147" s="198"/>
      <c r="AA147" s="198"/>
      <c r="AB147" s="198">
        <v>88</v>
      </c>
      <c r="AC147" s="201" t="s">
        <v>3070</v>
      </c>
      <c r="AD147" s="201" t="s">
        <v>3057</v>
      </c>
      <c r="AE147" s="201">
        <v>0</v>
      </c>
      <c r="AF147" s="201"/>
      <c r="AG147" s="201"/>
      <c r="AH147" s="201"/>
      <c r="AI147" s="201"/>
      <c r="AJ147" s="201"/>
      <c r="AK147" s="201"/>
      <c r="AL147" s="201"/>
    </row>
    <row r="148" spans="1:38" x14ac:dyDescent="0.3">
      <c r="A148" s="226">
        <v>1965</v>
      </c>
      <c r="B148" s="198" t="s">
        <v>1657</v>
      </c>
      <c r="C148" s="198" t="s">
        <v>4396</v>
      </c>
      <c r="D148" s="198" t="s">
        <v>3061</v>
      </c>
      <c r="E148" s="198"/>
      <c r="F148" s="198" t="s">
        <v>3187</v>
      </c>
      <c r="G148" s="198" t="s">
        <v>3926</v>
      </c>
      <c r="H148" s="198"/>
      <c r="I148" s="199" t="s">
        <v>156</v>
      </c>
      <c r="J148" s="198" t="s">
        <v>1658</v>
      </c>
      <c r="K148" s="198" t="s">
        <v>1660</v>
      </c>
      <c r="L148" s="198" t="s">
        <v>3927</v>
      </c>
      <c r="M148" s="198" t="s">
        <v>3190</v>
      </c>
      <c r="N148" s="198" t="s">
        <v>4332</v>
      </c>
      <c r="O148" s="198" t="s">
        <v>3201</v>
      </c>
      <c r="P148" s="198" t="s">
        <v>3192</v>
      </c>
      <c r="Q148" s="198" t="s">
        <v>3193</v>
      </c>
      <c r="R148" s="198" t="s">
        <v>3194</v>
      </c>
      <c r="S148" s="200">
        <v>29112</v>
      </c>
      <c r="T148" s="198"/>
      <c r="U148" s="198" t="s">
        <v>5</v>
      </c>
      <c r="V148" s="198" t="s">
        <v>1659</v>
      </c>
      <c r="W148" s="198" t="s">
        <v>1661</v>
      </c>
      <c r="X148" s="198"/>
      <c r="Y148" s="198">
        <v>1</v>
      </c>
      <c r="Z148" s="198"/>
      <c r="AA148" s="198"/>
      <c r="AB148" s="198">
        <v>40</v>
      </c>
      <c r="AC148" s="201" t="s">
        <v>3057</v>
      </c>
      <c r="AD148" s="201" t="s">
        <v>3057</v>
      </c>
      <c r="AE148" s="201">
        <v>0</v>
      </c>
      <c r="AF148" s="201"/>
      <c r="AG148" s="201"/>
      <c r="AH148" s="201"/>
      <c r="AI148" s="201"/>
      <c r="AJ148" s="201"/>
      <c r="AK148" s="201"/>
      <c r="AL148" s="201"/>
    </row>
    <row r="149" spans="1:38" x14ac:dyDescent="0.3">
      <c r="A149" s="226">
        <v>1966</v>
      </c>
      <c r="B149" s="198" t="s">
        <v>468</v>
      </c>
      <c r="C149" s="198" t="s">
        <v>4396</v>
      </c>
      <c r="D149" s="198" t="s">
        <v>3061</v>
      </c>
      <c r="E149" s="198"/>
      <c r="F149" s="198" t="s">
        <v>3187</v>
      </c>
      <c r="G149" s="198" t="s">
        <v>3843</v>
      </c>
      <c r="H149" s="198"/>
      <c r="I149" s="199" t="s">
        <v>41</v>
      </c>
      <c r="J149" s="198" t="s">
        <v>470</v>
      </c>
      <c r="K149" s="198" t="s">
        <v>264</v>
      </c>
      <c r="L149" s="198" t="s">
        <v>3928</v>
      </c>
      <c r="M149" s="198" t="s">
        <v>3190</v>
      </c>
      <c r="N149" s="198" t="s">
        <v>4332</v>
      </c>
      <c r="O149" s="198" t="s">
        <v>3201</v>
      </c>
      <c r="P149" s="198" t="s">
        <v>3192</v>
      </c>
      <c r="Q149" s="198" t="s">
        <v>3193</v>
      </c>
      <c r="R149" s="198" t="s">
        <v>3194</v>
      </c>
      <c r="S149" s="200">
        <v>29860</v>
      </c>
      <c r="T149" s="198"/>
      <c r="U149" s="198" t="s">
        <v>5</v>
      </c>
      <c r="V149" s="198" t="s">
        <v>469</v>
      </c>
      <c r="W149" s="198" t="s">
        <v>471</v>
      </c>
      <c r="X149" s="198"/>
      <c r="Y149" s="198">
        <v>1</v>
      </c>
      <c r="Z149" s="198"/>
      <c r="AA149" s="198"/>
      <c r="AB149" s="198">
        <v>41</v>
      </c>
      <c r="AC149" s="201" t="s">
        <v>3057</v>
      </c>
      <c r="AD149" s="201" t="s">
        <v>3057</v>
      </c>
      <c r="AE149" s="201">
        <v>0</v>
      </c>
      <c r="AF149" s="201"/>
      <c r="AG149" s="201"/>
      <c r="AH149" s="201"/>
      <c r="AI149" s="201"/>
      <c r="AJ149" s="201"/>
      <c r="AK149" s="201"/>
      <c r="AL149" s="201"/>
    </row>
    <row r="150" spans="1:38" x14ac:dyDescent="0.3">
      <c r="A150" s="226">
        <v>1967</v>
      </c>
      <c r="B150" s="218" t="s">
        <v>3929</v>
      </c>
      <c r="C150" s="218" t="s">
        <v>5057</v>
      </c>
      <c r="D150" s="218" t="s">
        <v>3481</v>
      </c>
      <c r="E150" s="218" t="s">
        <v>3930</v>
      </c>
      <c r="F150" s="218" t="s">
        <v>3187</v>
      </c>
      <c r="G150" s="218" t="s">
        <v>4356</v>
      </c>
      <c r="H150" s="218" t="s">
        <v>3490</v>
      </c>
      <c r="I150" s="219" t="s">
        <v>1890</v>
      </c>
      <c r="J150" s="218" t="s">
        <v>16</v>
      </c>
      <c r="K150" s="218" t="s">
        <v>17</v>
      </c>
      <c r="L150" s="218" t="s">
        <v>4365</v>
      </c>
      <c r="M150" s="218" t="s">
        <v>3190</v>
      </c>
      <c r="N150" s="218" t="s">
        <v>4332</v>
      </c>
      <c r="O150" s="218" t="s">
        <v>3483</v>
      </c>
      <c r="P150" s="218" t="s">
        <v>3192</v>
      </c>
      <c r="Q150" s="218" t="s">
        <v>3193</v>
      </c>
      <c r="R150" s="218" t="s">
        <v>3194</v>
      </c>
      <c r="S150" s="220">
        <v>30567</v>
      </c>
      <c r="T150" s="218"/>
      <c r="U150" s="218" t="s">
        <v>82</v>
      </c>
      <c r="V150" s="218" t="s">
        <v>1975</v>
      </c>
      <c r="W150" s="218" t="s">
        <v>1976</v>
      </c>
      <c r="X150" s="218"/>
      <c r="Y150" s="218"/>
      <c r="Z150" s="218">
        <v>1</v>
      </c>
      <c r="AA150" s="218"/>
      <c r="AB150" s="218">
        <v>54</v>
      </c>
      <c r="AC150" s="221" t="s">
        <v>3057</v>
      </c>
      <c r="AD150" s="221" t="s">
        <v>3057</v>
      </c>
      <c r="AE150" s="221">
        <v>1</v>
      </c>
      <c r="AF150" s="221"/>
      <c r="AG150" s="221">
        <v>1</v>
      </c>
      <c r="AH150" s="221"/>
      <c r="AI150" s="221"/>
      <c r="AJ150" s="221"/>
      <c r="AK150" s="221" t="s">
        <v>5160</v>
      </c>
      <c r="AL150" s="221">
        <v>1</v>
      </c>
    </row>
    <row r="151" spans="1:38" x14ac:dyDescent="0.3">
      <c r="A151" s="226">
        <v>1968</v>
      </c>
      <c r="B151" s="185" t="s">
        <v>427</v>
      </c>
      <c r="C151" s="185" t="s">
        <v>3200</v>
      </c>
      <c r="D151" s="185" t="s">
        <v>478</v>
      </c>
      <c r="E151" s="185"/>
      <c r="F151" s="185" t="s">
        <v>3187</v>
      </c>
      <c r="G151" s="185" t="s">
        <v>4909</v>
      </c>
      <c r="H151" s="185"/>
      <c r="I151" s="195" t="s">
        <v>1</v>
      </c>
      <c r="J151" s="185" t="s">
        <v>428</v>
      </c>
      <c r="K151" s="185" t="s">
        <v>430</v>
      </c>
      <c r="L151" s="185" t="s">
        <v>4905</v>
      </c>
      <c r="M151" s="185" t="s">
        <v>3190</v>
      </c>
      <c r="N151" s="185" t="s">
        <v>4332</v>
      </c>
      <c r="O151" s="185" t="s">
        <v>3201</v>
      </c>
      <c r="P151" s="185" t="s">
        <v>3192</v>
      </c>
      <c r="Q151" s="185" t="s">
        <v>3193</v>
      </c>
      <c r="R151" s="185" t="s">
        <v>3194</v>
      </c>
      <c r="S151" s="196">
        <v>30567</v>
      </c>
      <c r="T151" s="185"/>
      <c r="U151" s="185" t="s">
        <v>5</v>
      </c>
      <c r="V151" s="185" t="s">
        <v>429</v>
      </c>
      <c r="W151" s="185" t="s">
        <v>431</v>
      </c>
      <c r="X151" s="185">
        <v>1</v>
      </c>
      <c r="Y151" s="185">
        <v>1</v>
      </c>
      <c r="Z151" s="185"/>
      <c r="AA151" s="185"/>
      <c r="AB151" s="185">
        <v>132</v>
      </c>
      <c r="AC151" s="197" t="s">
        <v>2702</v>
      </c>
      <c r="AD151" s="185" t="s">
        <v>5150</v>
      </c>
      <c r="AE151" s="197">
        <v>1</v>
      </c>
      <c r="AF151" s="197"/>
      <c r="AG151" s="197"/>
      <c r="AH151" s="197">
        <v>1</v>
      </c>
      <c r="AI151" s="197"/>
      <c r="AJ151" s="197"/>
      <c r="AK151" s="197"/>
      <c r="AL151" s="197"/>
    </row>
    <row r="152" spans="1:38" x14ac:dyDescent="0.3">
      <c r="A152" s="226">
        <v>1974</v>
      </c>
      <c r="B152" s="198" t="s">
        <v>794</v>
      </c>
      <c r="C152" s="198" t="s">
        <v>3937</v>
      </c>
      <c r="D152" s="198" t="s">
        <v>3186</v>
      </c>
      <c r="E152" s="198" t="s">
        <v>3938</v>
      </c>
      <c r="F152" s="198" t="s">
        <v>3187</v>
      </c>
      <c r="G152" s="198" t="s">
        <v>3939</v>
      </c>
      <c r="H152" s="198"/>
      <c r="I152" s="199" t="s">
        <v>501</v>
      </c>
      <c r="J152" s="198" t="s">
        <v>796</v>
      </c>
      <c r="K152" s="198" t="s">
        <v>797</v>
      </c>
      <c r="L152" s="198" t="s">
        <v>3940</v>
      </c>
      <c r="M152" s="198" t="s">
        <v>3190</v>
      </c>
      <c r="N152" s="198" t="s">
        <v>4332</v>
      </c>
      <c r="O152" s="198" t="s">
        <v>3191</v>
      </c>
      <c r="P152" s="198" t="s">
        <v>3192</v>
      </c>
      <c r="Q152" s="198" t="s">
        <v>3193</v>
      </c>
      <c r="R152" s="198" t="s">
        <v>3194</v>
      </c>
      <c r="S152" s="200">
        <v>31656</v>
      </c>
      <c r="T152" s="198"/>
      <c r="U152" s="198" t="s">
        <v>19</v>
      </c>
      <c r="V152" s="198" t="s">
        <v>795</v>
      </c>
      <c r="W152" s="198" t="s">
        <v>798</v>
      </c>
      <c r="X152" s="198">
        <v>1</v>
      </c>
      <c r="Y152" s="198"/>
      <c r="Z152" s="198"/>
      <c r="AA152" s="198"/>
      <c r="AB152" s="198">
        <v>143</v>
      </c>
      <c r="AC152" s="201" t="s">
        <v>3070</v>
      </c>
      <c r="AD152" s="201" t="s">
        <v>4990</v>
      </c>
      <c r="AE152" s="201">
        <v>0</v>
      </c>
      <c r="AF152" s="201"/>
      <c r="AG152" s="201"/>
      <c r="AH152" s="201"/>
      <c r="AI152" s="201"/>
      <c r="AJ152" s="201"/>
      <c r="AK152" s="201"/>
      <c r="AL152" s="201"/>
    </row>
    <row r="153" spans="1:38" x14ac:dyDescent="0.3">
      <c r="A153" s="226">
        <v>1975</v>
      </c>
      <c r="B153" s="198" t="s">
        <v>1648</v>
      </c>
      <c r="C153" s="198" t="s">
        <v>5061</v>
      </c>
      <c r="D153" s="198" t="s">
        <v>3061</v>
      </c>
      <c r="E153" s="198" t="s">
        <v>3941</v>
      </c>
      <c r="F153" s="198" t="s">
        <v>3187</v>
      </c>
      <c r="G153" s="198" t="s">
        <v>4611</v>
      </c>
      <c r="H153" s="198"/>
      <c r="I153" s="199" t="s">
        <v>1651</v>
      </c>
      <c r="J153" s="198" t="s">
        <v>1649</v>
      </c>
      <c r="K153" s="198" t="s">
        <v>1652</v>
      </c>
      <c r="L153" s="198" t="s">
        <v>3942</v>
      </c>
      <c r="M153" s="198" t="s">
        <v>3217</v>
      </c>
      <c r="N153" s="198" t="s">
        <v>4332</v>
      </c>
      <c r="O153" s="198" t="s">
        <v>3201</v>
      </c>
      <c r="P153" s="198" t="s">
        <v>3192</v>
      </c>
      <c r="Q153" s="198" t="s">
        <v>3193</v>
      </c>
      <c r="R153" s="198" t="s">
        <v>3194</v>
      </c>
      <c r="S153" s="200">
        <v>32021</v>
      </c>
      <c r="T153" s="198"/>
      <c r="U153" s="198" t="s">
        <v>5</v>
      </c>
      <c r="V153" s="198" t="s">
        <v>1650</v>
      </c>
      <c r="W153" s="198" t="s">
        <v>1653</v>
      </c>
      <c r="X153" s="198"/>
      <c r="Y153" s="198">
        <v>1</v>
      </c>
      <c r="Z153" s="198"/>
      <c r="AA153" s="198"/>
      <c r="AB153" s="198">
        <v>155</v>
      </c>
      <c r="AC153" s="201" t="s">
        <v>3066</v>
      </c>
      <c r="AD153" s="201" t="s">
        <v>3057</v>
      </c>
      <c r="AE153" s="201">
        <v>0</v>
      </c>
      <c r="AF153" s="201"/>
      <c r="AG153" s="201"/>
      <c r="AH153" s="201"/>
      <c r="AI153" s="201"/>
      <c r="AJ153" s="201"/>
      <c r="AK153" s="201"/>
      <c r="AL153" s="201"/>
    </row>
    <row r="154" spans="1:38" x14ac:dyDescent="0.3">
      <c r="A154" s="226">
        <v>1978</v>
      </c>
      <c r="B154" s="198" t="s">
        <v>2459</v>
      </c>
      <c r="C154" s="198" t="s">
        <v>4396</v>
      </c>
      <c r="D154" s="198" t="s">
        <v>3061</v>
      </c>
      <c r="E154" s="198"/>
      <c r="F154" s="198" t="s">
        <v>3187</v>
      </c>
      <c r="G154" s="198" t="s">
        <v>3948</v>
      </c>
      <c r="H154" s="198"/>
      <c r="I154" s="199" t="s">
        <v>156</v>
      </c>
      <c r="J154" s="198" t="s">
        <v>2460</v>
      </c>
      <c r="K154" s="198" t="s">
        <v>2462</v>
      </c>
      <c r="L154" s="198" t="s">
        <v>3949</v>
      </c>
      <c r="M154" s="198" t="s">
        <v>3217</v>
      </c>
      <c r="N154" s="198" t="s">
        <v>4332</v>
      </c>
      <c r="O154" s="198" t="s">
        <v>3201</v>
      </c>
      <c r="P154" s="198" t="s">
        <v>3192</v>
      </c>
      <c r="Q154" s="198" t="s">
        <v>3193</v>
      </c>
      <c r="R154" s="198" t="s">
        <v>3194</v>
      </c>
      <c r="S154" s="200">
        <v>32752</v>
      </c>
      <c r="T154" s="198"/>
      <c r="U154" s="198" t="s">
        <v>5</v>
      </c>
      <c r="V154" s="198" t="s">
        <v>2461</v>
      </c>
      <c r="W154" s="198" t="s">
        <v>2463</v>
      </c>
      <c r="X154" s="198"/>
      <c r="Y154" s="198">
        <v>1</v>
      </c>
      <c r="Z154" s="198"/>
      <c r="AA154" s="198"/>
      <c r="AB154" s="198">
        <v>45</v>
      </c>
      <c r="AC154" s="201" t="s">
        <v>3057</v>
      </c>
      <c r="AD154" s="201" t="s">
        <v>3057</v>
      </c>
      <c r="AE154" s="201">
        <v>0</v>
      </c>
      <c r="AF154" s="201"/>
      <c r="AG154" s="201"/>
      <c r="AH154" s="201"/>
      <c r="AI154" s="201"/>
      <c r="AJ154" s="201"/>
      <c r="AK154" s="201"/>
      <c r="AL154" s="201"/>
    </row>
    <row r="155" spans="1:38" x14ac:dyDescent="0.3">
      <c r="A155" s="226">
        <v>1490</v>
      </c>
      <c r="B155" s="198" t="s">
        <v>2455</v>
      </c>
      <c r="C155" s="198" t="s">
        <v>4396</v>
      </c>
      <c r="D155" s="198" t="s">
        <v>3061</v>
      </c>
      <c r="E155" s="198"/>
      <c r="F155" s="198" t="s">
        <v>3187</v>
      </c>
      <c r="G155" s="198" t="s">
        <v>4511</v>
      </c>
      <c r="H155" s="198"/>
      <c r="I155" s="199" t="s">
        <v>35</v>
      </c>
      <c r="J155" s="198" t="s">
        <v>2456</v>
      </c>
      <c r="K155" s="198" t="s">
        <v>2458</v>
      </c>
      <c r="L155" s="198" t="s">
        <v>3950</v>
      </c>
      <c r="M155" s="198" t="s">
        <v>3190</v>
      </c>
      <c r="N155" s="198" t="s">
        <v>4332</v>
      </c>
      <c r="O155" s="198" t="s">
        <v>3201</v>
      </c>
      <c r="P155" s="198" t="s">
        <v>3192</v>
      </c>
      <c r="Q155" s="198" t="s">
        <v>3193</v>
      </c>
      <c r="R155" s="198" t="s">
        <v>3194</v>
      </c>
      <c r="S155" s="200">
        <v>32752</v>
      </c>
      <c r="T155" s="198"/>
      <c r="U155" s="198" t="s">
        <v>5</v>
      </c>
      <c r="V155" s="198" t="s">
        <v>2457</v>
      </c>
      <c r="W155" s="198"/>
      <c r="X155" s="198"/>
      <c r="Y155" s="198">
        <v>1</v>
      </c>
      <c r="Z155" s="198"/>
      <c r="AA155" s="198"/>
      <c r="AB155" s="198">
        <v>39</v>
      </c>
      <c r="AC155" s="201" t="s">
        <v>3057</v>
      </c>
      <c r="AD155" s="201" t="s">
        <v>3057</v>
      </c>
      <c r="AE155" s="201">
        <v>0</v>
      </c>
      <c r="AF155" s="201"/>
      <c r="AG155" s="201"/>
      <c r="AH155" s="201"/>
      <c r="AI155" s="201"/>
      <c r="AJ155" s="201"/>
      <c r="AK155" s="201"/>
      <c r="AL155" s="201"/>
    </row>
    <row r="156" spans="1:38" x14ac:dyDescent="0.3">
      <c r="A156" s="226">
        <v>1986</v>
      </c>
      <c r="B156" s="185" t="s">
        <v>1980</v>
      </c>
      <c r="C156" s="185" t="s">
        <v>3956</v>
      </c>
      <c r="D156" s="185" t="s">
        <v>3186</v>
      </c>
      <c r="E156" s="185" t="s">
        <v>1945</v>
      </c>
      <c r="F156" s="185" t="s">
        <v>3187</v>
      </c>
      <c r="G156" s="185" t="s">
        <v>4360</v>
      </c>
      <c r="H156" s="185"/>
      <c r="I156" s="195" t="s">
        <v>15</v>
      </c>
      <c r="J156" s="185" t="s">
        <v>16</v>
      </c>
      <c r="K156" s="185" t="s">
        <v>17</v>
      </c>
      <c r="L156" s="185" t="s">
        <v>4365</v>
      </c>
      <c r="M156" s="185" t="s">
        <v>3190</v>
      </c>
      <c r="N156" s="185" t="s">
        <v>4332</v>
      </c>
      <c r="O156" s="185" t="s">
        <v>3191</v>
      </c>
      <c r="P156" s="185" t="s">
        <v>3192</v>
      </c>
      <c r="Q156" s="185" t="s">
        <v>3193</v>
      </c>
      <c r="R156" s="185" t="s">
        <v>3194</v>
      </c>
      <c r="S156" s="196">
        <v>34213</v>
      </c>
      <c r="T156" s="185"/>
      <c r="U156" s="185" t="s">
        <v>19</v>
      </c>
      <c r="V156" s="185" t="s">
        <v>1981</v>
      </c>
      <c r="W156" s="185" t="s">
        <v>1982</v>
      </c>
      <c r="X156" s="185">
        <v>1</v>
      </c>
      <c r="Y156" s="185"/>
      <c r="Z156" s="185"/>
      <c r="AA156" s="185"/>
      <c r="AB156" s="185">
        <v>98</v>
      </c>
      <c r="AC156" s="197" t="s">
        <v>3057</v>
      </c>
      <c r="AD156" s="197" t="s">
        <v>3057</v>
      </c>
      <c r="AE156" s="197">
        <v>1</v>
      </c>
      <c r="AF156" s="197"/>
      <c r="AG156" s="197"/>
      <c r="AH156" s="197"/>
      <c r="AI156" s="197">
        <v>1</v>
      </c>
      <c r="AJ156" s="197"/>
      <c r="AK156" s="197"/>
      <c r="AL156" s="197"/>
    </row>
    <row r="157" spans="1:38" x14ac:dyDescent="0.3">
      <c r="A157" s="226">
        <v>1990</v>
      </c>
      <c r="B157" s="198" t="s">
        <v>1677</v>
      </c>
      <c r="C157" s="198" t="s">
        <v>4613</v>
      </c>
      <c r="D157" s="198" t="s">
        <v>478</v>
      </c>
      <c r="E157" s="198" t="s">
        <v>3280</v>
      </c>
      <c r="F157" s="198" t="s">
        <v>3187</v>
      </c>
      <c r="G157" s="198" t="s">
        <v>3960</v>
      </c>
      <c r="H157" s="198"/>
      <c r="I157" s="199" t="s">
        <v>156</v>
      </c>
      <c r="J157" s="198" t="s">
        <v>1678</v>
      </c>
      <c r="K157" s="198" t="s">
        <v>1679</v>
      </c>
      <c r="L157" s="198" t="s">
        <v>3961</v>
      </c>
      <c r="M157" s="198" t="s">
        <v>3190</v>
      </c>
      <c r="N157" s="198" t="s">
        <v>4332</v>
      </c>
      <c r="O157" s="198" t="s">
        <v>3201</v>
      </c>
      <c r="P157" s="198" t="s">
        <v>3192</v>
      </c>
      <c r="Q157" s="198" t="s">
        <v>3193</v>
      </c>
      <c r="R157" s="198" t="s">
        <v>3194</v>
      </c>
      <c r="S157" s="200">
        <v>35309</v>
      </c>
      <c r="T157" s="198"/>
      <c r="U157" s="198" t="s">
        <v>5</v>
      </c>
      <c r="V157" s="198" t="s">
        <v>625</v>
      </c>
      <c r="W157" s="198" t="s">
        <v>1680</v>
      </c>
      <c r="X157" s="198"/>
      <c r="Y157" s="198">
        <v>1</v>
      </c>
      <c r="Z157" s="198"/>
      <c r="AA157" s="198"/>
      <c r="AB157" s="198">
        <v>152</v>
      </c>
      <c r="AC157" s="201" t="s">
        <v>3073</v>
      </c>
      <c r="AD157" s="201" t="s">
        <v>3057</v>
      </c>
      <c r="AE157" s="201">
        <v>0</v>
      </c>
      <c r="AF157" s="201"/>
      <c r="AG157" s="201"/>
      <c r="AH157" s="201"/>
      <c r="AI157" s="201"/>
      <c r="AJ157" s="201"/>
      <c r="AK157" s="201"/>
      <c r="AL157" s="201"/>
    </row>
    <row r="158" spans="1:38" x14ac:dyDescent="0.3">
      <c r="A158" s="226">
        <v>1991</v>
      </c>
      <c r="B158" s="198" t="s">
        <v>32</v>
      </c>
      <c r="C158" s="198" t="s">
        <v>4396</v>
      </c>
      <c r="D158" s="198" t="s">
        <v>3061</v>
      </c>
      <c r="E158" s="198"/>
      <c r="F158" s="198" t="s">
        <v>3187</v>
      </c>
      <c r="G158" s="198" t="s">
        <v>3962</v>
      </c>
      <c r="H158" s="198"/>
      <c r="I158" s="199" t="s">
        <v>35</v>
      </c>
      <c r="J158" s="198" t="s">
        <v>33</v>
      </c>
      <c r="K158" s="198" t="s">
        <v>36</v>
      </c>
      <c r="L158" s="198" t="s">
        <v>3963</v>
      </c>
      <c r="M158" s="198" t="s">
        <v>3190</v>
      </c>
      <c r="N158" s="198" t="s">
        <v>4332</v>
      </c>
      <c r="O158" s="198" t="s">
        <v>3201</v>
      </c>
      <c r="P158" s="198" t="s">
        <v>3192</v>
      </c>
      <c r="Q158" s="198" t="s">
        <v>3193</v>
      </c>
      <c r="R158" s="198" t="s">
        <v>3194</v>
      </c>
      <c r="S158" s="200">
        <v>36069</v>
      </c>
      <c r="T158" s="198"/>
      <c r="U158" s="198" t="s">
        <v>5</v>
      </c>
      <c r="V158" s="198" t="s">
        <v>34</v>
      </c>
      <c r="W158" s="198" t="s">
        <v>37</v>
      </c>
      <c r="X158" s="198"/>
      <c r="Y158" s="198">
        <v>1</v>
      </c>
      <c r="Z158" s="198"/>
      <c r="AA158" s="198"/>
      <c r="AB158" s="198">
        <v>24</v>
      </c>
      <c r="AC158" s="201" t="s">
        <v>3073</v>
      </c>
      <c r="AD158" s="201" t="s">
        <v>3057</v>
      </c>
      <c r="AE158" s="201">
        <v>0</v>
      </c>
      <c r="AF158" s="201"/>
      <c r="AG158" s="201"/>
      <c r="AH158" s="201"/>
      <c r="AI158" s="201"/>
      <c r="AJ158" s="201"/>
      <c r="AK158" s="201"/>
      <c r="AL158" s="201"/>
    </row>
    <row r="159" spans="1:38" x14ac:dyDescent="0.3">
      <c r="A159" s="226">
        <v>1998</v>
      </c>
      <c r="B159" s="185" t="s">
        <v>1793</v>
      </c>
      <c r="C159" s="185" t="s">
        <v>3967</v>
      </c>
      <c r="D159" s="185" t="s">
        <v>478</v>
      </c>
      <c r="E159" s="185" t="s">
        <v>3968</v>
      </c>
      <c r="F159" s="185" t="s">
        <v>3187</v>
      </c>
      <c r="G159" s="185" t="s">
        <v>3969</v>
      </c>
      <c r="H159" s="185"/>
      <c r="I159" s="195" t="s">
        <v>15</v>
      </c>
      <c r="J159" s="185" t="s">
        <v>16</v>
      </c>
      <c r="K159" s="185" t="s">
        <v>17</v>
      </c>
      <c r="L159" s="185" t="s">
        <v>4365</v>
      </c>
      <c r="M159" s="185" t="s">
        <v>3190</v>
      </c>
      <c r="N159" s="185" t="s">
        <v>4332</v>
      </c>
      <c r="O159" s="185" t="s">
        <v>3201</v>
      </c>
      <c r="P159" s="185" t="s">
        <v>3192</v>
      </c>
      <c r="Q159" s="185" t="s">
        <v>3193</v>
      </c>
      <c r="R159" s="185" t="s">
        <v>3194</v>
      </c>
      <c r="S159" s="196">
        <v>37135</v>
      </c>
      <c r="T159" s="185"/>
      <c r="U159" s="185" t="s">
        <v>5</v>
      </c>
      <c r="V159" s="185" t="s">
        <v>1794</v>
      </c>
      <c r="W159" s="185" t="s">
        <v>1795</v>
      </c>
      <c r="X159" s="185">
        <v>1</v>
      </c>
      <c r="Y159" s="185">
        <v>1</v>
      </c>
      <c r="Z159" s="185"/>
      <c r="AA159" s="185"/>
      <c r="AB159" s="185">
        <v>96</v>
      </c>
      <c r="AC159" s="197" t="s">
        <v>3057</v>
      </c>
      <c r="AD159" s="197" t="s">
        <v>3057</v>
      </c>
      <c r="AE159" s="197">
        <v>1</v>
      </c>
      <c r="AF159" s="197"/>
      <c r="AG159" s="197"/>
      <c r="AH159" s="197"/>
      <c r="AI159" s="197">
        <v>1</v>
      </c>
      <c r="AJ159" s="197"/>
      <c r="AK159" s="197"/>
      <c r="AL159" s="197"/>
    </row>
    <row r="160" spans="1:38" x14ac:dyDescent="0.3">
      <c r="A160" s="226">
        <v>2000</v>
      </c>
      <c r="B160" s="198" t="s">
        <v>277</v>
      </c>
      <c r="C160" s="198" t="s">
        <v>4396</v>
      </c>
      <c r="D160" s="198" t="s">
        <v>3061</v>
      </c>
      <c r="E160" s="198"/>
      <c r="F160" s="198" t="s">
        <v>3187</v>
      </c>
      <c r="G160" s="198" t="s">
        <v>3972</v>
      </c>
      <c r="H160" s="198"/>
      <c r="I160" s="199" t="s">
        <v>35</v>
      </c>
      <c r="J160" s="198" t="s">
        <v>278</v>
      </c>
      <c r="K160" s="198" t="s">
        <v>280</v>
      </c>
      <c r="L160" s="198" t="s">
        <v>3973</v>
      </c>
      <c r="M160" s="198" t="s">
        <v>3217</v>
      </c>
      <c r="N160" s="198" t="s">
        <v>4332</v>
      </c>
      <c r="O160" s="198" t="s">
        <v>3201</v>
      </c>
      <c r="P160" s="198" t="s">
        <v>3192</v>
      </c>
      <c r="Q160" s="198" t="s">
        <v>3193</v>
      </c>
      <c r="R160" s="198" t="s">
        <v>3194</v>
      </c>
      <c r="S160" s="200">
        <v>37500</v>
      </c>
      <c r="T160" s="198"/>
      <c r="U160" s="198" t="s">
        <v>5</v>
      </c>
      <c r="V160" s="198" t="s">
        <v>279</v>
      </c>
      <c r="W160" s="198"/>
      <c r="X160" s="198"/>
      <c r="Y160" s="198">
        <v>1</v>
      </c>
      <c r="Z160" s="198"/>
      <c r="AA160" s="198"/>
      <c r="AB160" s="198">
        <v>22</v>
      </c>
      <c r="AC160" s="201" t="s">
        <v>3073</v>
      </c>
      <c r="AD160" s="201" t="s">
        <v>3057</v>
      </c>
      <c r="AE160" s="201">
        <v>0</v>
      </c>
      <c r="AF160" s="201"/>
      <c r="AG160" s="201"/>
      <c r="AH160" s="201"/>
      <c r="AI160" s="201"/>
      <c r="AJ160" s="201"/>
      <c r="AK160" s="201"/>
      <c r="AL160" s="201"/>
    </row>
    <row r="161" spans="1:38" x14ac:dyDescent="0.3">
      <c r="A161" s="226">
        <v>2001</v>
      </c>
      <c r="B161" s="198" t="s">
        <v>410</v>
      </c>
      <c r="C161" s="198" t="s">
        <v>4693</v>
      </c>
      <c r="D161" s="198" t="s">
        <v>3061</v>
      </c>
      <c r="E161" s="198" t="s">
        <v>2257</v>
      </c>
      <c r="F161" s="198" t="s">
        <v>3187</v>
      </c>
      <c r="G161" s="198" t="s">
        <v>4910</v>
      </c>
      <c r="H161" s="198"/>
      <c r="I161" s="199" t="s">
        <v>22</v>
      </c>
      <c r="J161" s="198" t="s">
        <v>395</v>
      </c>
      <c r="K161" s="198" t="s">
        <v>396</v>
      </c>
      <c r="L161" s="198" t="s">
        <v>4906</v>
      </c>
      <c r="M161" s="198" t="s">
        <v>3190</v>
      </c>
      <c r="N161" s="198" t="s">
        <v>4332</v>
      </c>
      <c r="O161" s="198" t="s">
        <v>3201</v>
      </c>
      <c r="P161" s="198" t="s">
        <v>3192</v>
      </c>
      <c r="Q161" s="198" t="s">
        <v>3193</v>
      </c>
      <c r="R161" s="198" t="s">
        <v>3194</v>
      </c>
      <c r="S161" s="200">
        <v>37865</v>
      </c>
      <c r="T161" s="198"/>
      <c r="U161" s="198" t="s">
        <v>5</v>
      </c>
      <c r="V161" s="198" t="s">
        <v>411</v>
      </c>
      <c r="W161" s="198" t="s">
        <v>412</v>
      </c>
      <c r="X161" s="198"/>
      <c r="Y161" s="198">
        <v>1</v>
      </c>
      <c r="Z161" s="198"/>
      <c r="AA161" s="198"/>
      <c r="AB161" s="198">
        <v>238</v>
      </c>
      <c r="AC161" s="201" t="s">
        <v>3057</v>
      </c>
      <c r="AD161" s="201" t="s">
        <v>3057</v>
      </c>
      <c r="AE161" s="201">
        <v>0</v>
      </c>
      <c r="AF161" s="201"/>
      <c r="AG161" s="201"/>
      <c r="AH161" s="201"/>
      <c r="AI161" s="201"/>
      <c r="AJ161" s="201"/>
      <c r="AK161" s="201"/>
      <c r="AL161" s="201"/>
    </row>
    <row r="162" spans="1:38" x14ac:dyDescent="0.3">
      <c r="A162" s="226">
        <v>2006</v>
      </c>
      <c r="B162" s="198" t="s">
        <v>1294</v>
      </c>
      <c r="C162" s="198" t="s">
        <v>3185</v>
      </c>
      <c r="D162" s="198" t="s">
        <v>3186</v>
      </c>
      <c r="E162" s="198"/>
      <c r="F162" s="198" t="s">
        <v>3187</v>
      </c>
      <c r="G162" s="198" t="s">
        <v>3976</v>
      </c>
      <c r="H162" s="198"/>
      <c r="I162" s="199" t="s">
        <v>722</v>
      </c>
      <c r="J162" s="198" t="s">
        <v>1290</v>
      </c>
      <c r="K162" s="198" t="s">
        <v>1292</v>
      </c>
      <c r="L162" s="198" t="s">
        <v>3629</v>
      </c>
      <c r="M162" s="198" t="s">
        <v>3190</v>
      </c>
      <c r="N162" s="198" t="s">
        <v>4332</v>
      </c>
      <c r="O162" s="198" t="s">
        <v>3191</v>
      </c>
      <c r="P162" s="198" t="s">
        <v>3192</v>
      </c>
      <c r="Q162" s="198" t="s">
        <v>3193</v>
      </c>
      <c r="R162" s="198" t="s">
        <v>3194</v>
      </c>
      <c r="S162" s="200">
        <v>38961</v>
      </c>
      <c r="T162" s="198"/>
      <c r="U162" s="198" t="s">
        <v>19</v>
      </c>
      <c r="V162" s="198" t="s">
        <v>1295</v>
      </c>
      <c r="W162" s="198" t="s">
        <v>1293</v>
      </c>
      <c r="X162" s="198">
        <v>1</v>
      </c>
      <c r="Y162" s="198"/>
      <c r="Z162" s="198"/>
      <c r="AA162" s="198"/>
      <c r="AB162" s="198">
        <v>101</v>
      </c>
      <c r="AC162" s="201" t="s">
        <v>3057</v>
      </c>
      <c r="AD162" s="201" t="s">
        <v>3057</v>
      </c>
      <c r="AE162" s="201">
        <v>0</v>
      </c>
      <c r="AF162" s="201"/>
      <c r="AG162" s="201"/>
      <c r="AH162" s="201"/>
      <c r="AI162" s="201"/>
      <c r="AJ162" s="201"/>
      <c r="AK162" s="201"/>
      <c r="AL162" s="201"/>
    </row>
    <row r="163" spans="1:38" x14ac:dyDescent="0.3">
      <c r="A163" s="226">
        <v>2008</v>
      </c>
      <c r="B163" s="185" t="s">
        <v>183</v>
      </c>
      <c r="C163" s="185" t="s">
        <v>4821</v>
      </c>
      <c r="D163" s="185" t="s">
        <v>3965</v>
      </c>
      <c r="E163" s="185" t="s">
        <v>185</v>
      </c>
      <c r="F163" s="185" t="s">
        <v>3187</v>
      </c>
      <c r="G163" s="185" t="s">
        <v>4826</v>
      </c>
      <c r="H163" s="185"/>
      <c r="I163" s="195" t="s">
        <v>162</v>
      </c>
      <c r="J163" s="185" t="s">
        <v>3263</v>
      </c>
      <c r="K163" s="185" t="s">
        <v>163</v>
      </c>
      <c r="L163" s="185" t="s">
        <v>4960</v>
      </c>
      <c r="M163" s="185" t="s">
        <v>3217</v>
      </c>
      <c r="N163" s="185" t="s">
        <v>4332</v>
      </c>
      <c r="O163" s="185" t="s">
        <v>3254</v>
      </c>
      <c r="P163" s="185" t="s">
        <v>3192</v>
      </c>
      <c r="Q163" s="185" t="s">
        <v>3193</v>
      </c>
      <c r="R163" s="185" t="s">
        <v>3194</v>
      </c>
      <c r="S163" s="196">
        <v>40057</v>
      </c>
      <c r="T163" s="185"/>
      <c r="U163" s="185" t="s">
        <v>184</v>
      </c>
      <c r="V163" s="185" t="s">
        <v>186</v>
      </c>
      <c r="W163" s="185" t="s">
        <v>188</v>
      </c>
      <c r="X163" s="185"/>
      <c r="Y163" s="185"/>
      <c r="Z163" s="185"/>
      <c r="AA163" s="185">
        <v>1</v>
      </c>
      <c r="AB163" s="185">
        <v>873</v>
      </c>
      <c r="AC163" s="197" t="s">
        <v>3057</v>
      </c>
      <c r="AD163" s="197" t="s">
        <v>3057</v>
      </c>
      <c r="AE163" s="197">
        <v>1</v>
      </c>
      <c r="AF163" s="197"/>
      <c r="AG163" s="197"/>
      <c r="AH163" s="197"/>
      <c r="AI163" s="197">
        <v>1</v>
      </c>
      <c r="AJ163" s="197"/>
      <c r="AK163" s="197"/>
      <c r="AL163" s="197"/>
    </row>
    <row r="164" spans="1:38" x14ac:dyDescent="0.3">
      <c r="A164" s="226">
        <v>2009</v>
      </c>
      <c r="B164" s="198" t="s">
        <v>1903</v>
      </c>
      <c r="C164" s="198" t="s">
        <v>3979</v>
      </c>
      <c r="D164" s="198" t="s">
        <v>3245</v>
      </c>
      <c r="E164" s="198"/>
      <c r="F164" s="198" t="s">
        <v>3187</v>
      </c>
      <c r="G164" s="198" t="s">
        <v>4410</v>
      </c>
      <c r="H164" s="198"/>
      <c r="I164" s="199" t="s">
        <v>8</v>
      </c>
      <c r="J164" s="198" t="s">
        <v>1904</v>
      </c>
      <c r="K164" s="198" t="s">
        <v>1906</v>
      </c>
      <c r="L164" s="198" t="s">
        <v>3980</v>
      </c>
      <c r="M164" s="198" t="s">
        <v>3217</v>
      </c>
      <c r="N164" s="198" t="s">
        <v>3205</v>
      </c>
      <c r="O164" s="198" t="s">
        <v>3201</v>
      </c>
      <c r="P164" s="198" t="s">
        <v>3192</v>
      </c>
      <c r="Q164" s="198" t="s">
        <v>3193</v>
      </c>
      <c r="R164" s="198" t="s">
        <v>3194</v>
      </c>
      <c r="S164" s="200">
        <v>39692</v>
      </c>
      <c r="T164" s="198"/>
      <c r="U164" s="198" t="s">
        <v>5</v>
      </c>
      <c r="V164" s="198" t="s">
        <v>1905</v>
      </c>
      <c r="W164" s="198" t="s">
        <v>1907</v>
      </c>
      <c r="X164" s="198"/>
      <c r="Y164" s="198">
        <v>1</v>
      </c>
      <c r="Z164" s="198"/>
      <c r="AA164" s="198"/>
      <c r="AB164" s="198">
        <v>16</v>
      </c>
      <c r="AC164" s="201" t="s">
        <v>3057</v>
      </c>
      <c r="AD164" s="201" t="s">
        <v>3057</v>
      </c>
      <c r="AE164" s="201">
        <v>0</v>
      </c>
      <c r="AF164" s="201"/>
      <c r="AG164" s="201"/>
      <c r="AH164" s="201"/>
      <c r="AI164" s="201"/>
      <c r="AJ164" s="201"/>
      <c r="AK164" s="201"/>
      <c r="AL164" s="201"/>
    </row>
    <row r="165" spans="1:38" x14ac:dyDescent="0.3">
      <c r="A165" s="226">
        <v>2010</v>
      </c>
      <c r="B165" s="185" t="s">
        <v>742</v>
      </c>
      <c r="C165" s="185" t="s">
        <v>3981</v>
      </c>
      <c r="D165" s="185" t="s">
        <v>3245</v>
      </c>
      <c r="E165" s="185" t="s">
        <v>743</v>
      </c>
      <c r="F165" s="185" t="s">
        <v>3187</v>
      </c>
      <c r="G165" s="185" t="s">
        <v>4869</v>
      </c>
      <c r="H165" s="185"/>
      <c r="I165" s="195" t="s">
        <v>734</v>
      </c>
      <c r="J165" s="185" t="s">
        <v>735</v>
      </c>
      <c r="K165" s="185" t="s">
        <v>736</v>
      </c>
      <c r="L165" s="185" t="s">
        <v>3690</v>
      </c>
      <c r="M165" s="185" t="s">
        <v>3190</v>
      </c>
      <c r="N165" s="185" t="s">
        <v>4332</v>
      </c>
      <c r="O165" s="185" t="s">
        <v>3201</v>
      </c>
      <c r="P165" s="185" t="s">
        <v>3192</v>
      </c>
      <c r="Q165" s="185" t="s">
        <v>3193</v>
      </c>
      <c r="R165" s="185" t="s">
        <v>3194</v>
      </c>
      <c r="S165" s="196">
        <v>40057</v>
      </c>
      <c r="T165" s="185"/>
      <c r="U165" s="185" t="s">
        <v>5</v>
      </c>
      <c r="V165" s="185" t="s">
        <v>744</v>
      </c>
      <c r="W165" s="185" t="s">
        <v>745</v>
      </c>
      <c r="X165" s="185">
        <v>1</v>
      </c>
      <c r="Y165" s="185">
        <v>1</v>
      </c>
      <c r="Z165" s="185"/>
      <c r="AA165" s="185"/>
      <c r="AB165" s="185">
        <v>138</v>
      </c>
      <c r="AC165" s="197" t="s">
        <v>3057</v>
      </c>
      <c r="AD165" s="197" t="s">
        <v>3057</v>
      </c>
      <c r="AE165" s="197">
        <v>1</v>
      </c>
      <c r="AF165" s="197"/>
      <c r="AG165" s="197">
        <v>1</v>
      </c>
      <c r="AH165" s="197"/>
      <c r="AI165" s="197"/>
      <c r="AJ165" s="197"/>
      <c r="AK165" s="197"/>
      <c r="AL165" s="197"/>
    </row>
    <row r="166" spans="1:38" x14ac:dyDescent="0.3">
      <c r="A166" s="226">
        <v>2015</v>
      </c>
      <c r="B166" s="218" t="s">
        <v>3991</v>
      </c>
      <c r="C166" s="218" t="s">
        <v>4833</v>
      </c>
      <c r="D166" s="218" t="s">
        <v>3481</v>
      </c>
      <c r="E166" s="218" t="s">
        <v>4834</v>
      </c>
      <c r="F166" s="218" t="s">
        <v>3187</v>
      </c>
      <c r="G166" s="218" t="s">
        <v>4829</v>
      </c>
      <c r="H166" s="218" t="s">
        <v>496</v>
      </c>
      <c r="I166" s="219" t="s">
        <v>156</v>
      </c>
      <c r="J166" s="218" t="s">
        <v>487</v>
      </c>
      <c r="K166" s="218" t="s">
        <v>488</v>
      </c>
      <c r="L166" s="218" t="s">
        <v>4827</v>
      </c>
      <c r="M166" s="218" t="s">
        <v>3217</v>
      </c>
      <c r="N166" s="218" t="s">
        <v>3205</v>
      </c>
      <c r="O166" s="218" t="s">
        <v>3483</v>
      </c>
      <c r="P166" s="218" t="s">
        <v>3192</v>
      </c>
      <c r="Q166" s="218" t="s">
        <v>3193</v>
      </c>
      <c r="R166" s="218" t="s">
        <v>3194</v>
      </c>
      <c r="S166" s="220">
        <v>43480</v>
      </c>
      <c r="T166" s="218"/>
      <c r="U166" s="218" t="s">
        <v>82</v>
      </c>
      <c r="V166" s="218" t="s">
        <v>495</v>
      </c>
      <c r="W166" s="218" t="s">
        <v>497</v>
      </c>
      <c r="X166" s="218"/>
      <c r="Y166" s="218"/>
      <c r="Z166" s="218">
        <v>1</v>
      </c>
      <c r="AA166" s="218"/>
      <c r="AB166" s="218">
        <v>56</v>
      </c>
      <c r="AC166" s="221" t="s">
        <v>3057</v>
      </c>
      <c r="AD166" s="221" t="s">
        <v>3057</v>
      </c>
      <c r="AE166" s="221">
        <v>1</v>
      </c>
      <c r="AF166" s="221"/>
      <c r="AG166" s="221"/>
      <c r="AH166" s="221">
        <v>1</v>
      </c>
      <c r="AI166" s="221"/>
      <c r="AJ166" s="221"/>
      <c r="AK166" s="221" t="s">
        <v>5174</v>
      </c>
      <c r="AL166" s="221">
        <v>1</v>
      </c>
    </row>
    <row r="167" spans="1:38" x14ac:dyDescent="0.3">
      <c r="A167" s="226">
        <v>2016</v>
      </c>
      <c r="B167" s="216" t="s">
        <v>3992</v>
      </c>
      <c r="C167" s="216" t="s">
        <v>5109</v>
      </c>
      <c r="D167" s="216" t="s">
        <v>3267</v>
      </c>
      <c r="E167" s="216" t="s">
        <v>3993</v>
      </c>
      <c r="F167" s="216" t="s">
        <v>4301</v>
      </c>
      <c r="G167" s="216" t="s">
        <v>3994</v>
      </c>
      <c r="H167" s="216"/>
      <c r="I167" s="227" t="s">
        <v>22</v>
      </c>
      <c r="J167" s="216" t="s">
        <v>395</v>
      </c>
      <c r="K167" s="216" t="s">
        <v>396</v>
      </c>
      <c r="L167" s="216" t="s">
        <v>4906</v>
      </c>
      <c r="M167" s="216" t="s">
        <v>3231</v>
      </c>
      <c r="N167" s="216" t="s">
        <v>3205</v>
      </c>
      <c r="O167" s="216" t="s">
        <v>3201</v>
      </c>
      <c r="P167" s="216" t="s">
        <v>3192</v>
      </c>
      <c r="Q167" s="216" t="s">
        <v>3193</v>
      </c>
      <c r="R167" s="216" t="s">
        <v>3194</v>
      </c>
      <c r="S167" s="228">
        <v>43535</v>
      </c>
      <c r="T167" s="216">
        <v>2</v>
      </c>
      <c r="U167" s="216" t="s">
        <v>0</v>
      </c>
      <c r="V167" s="216" t="s">
        <v>3076</v>
      </c>
      <c r="W167" s="216"/>
      <c r="X167" s="216"/>
      <c r="Y167" s="216">
        <v>1</v>
      </c>
      <c r="Z167" s="216"/>
      <c r="AA167" s="216"/>
      <c r="AB167" s="216">
        <v>50</v>
      </c>
      <c r="AC167" s="217" t="s">
        <v>3057</v>
      </c>
      <c r="AD167" s="217" t="s">
        <v>3057</v>
      </c>
      <c r="AE167" s="217">
        <v>1</v>
      </c>
      <c r="AF167" s="217"/>
      <c r="AG167" s="217"/>
      <c r="AH167" s="217">
        <v>1</v>
      </c>
      <c r="AI167" s="217"/>
      <c r="AJ167" s="217"/>
      <c r="AK167" s="217" t="s">
        <v>5174</v>
      </c>
      <c r="AL167" s="221">
        <v>1</v>
      </c>
    </row>
    <row r="168" spans="1:38" x14ac:dyDescent="0.3">
      <c r="A168" s="226">
        <v>2033</v>
      </c>
      <c r="B168" s="185" t="s">
        <v>348</v>
      </c>
      <c r="C168" s="185" t="s">
        <v>4858</v>
      </c>
      <c r="D168" s="185" t="s">
        <v>3199</v>
      </c>
      <c r="E168" s="185" t="s">
        <v>349</v>
      </c>
      <c r="F168" s="185" t="s">
        <v>3187</v>
      </c>
      <c r="G168" s="185" t="s">
        <v>4854</v>
      </c>
      <c r="H168" s="185"/>
      <c r="I168" s="195" t="s">
        <v>342</v>
      </c>
      <c r="J168" s="185" t="s">
        <v>340</v>
      </c>
      <c r="K168" s="185" t="s">
        <v>343</v>
      </c>
      <c r="L168" s="185" t="s">
        <v>3449</v>
      </c>
      <c r="M168" s="185" t="s">
        <v>3190</v>
      </c>
      <c r="N168" s="185" t="s">
        <v>4332</v>
      </c>
      <c r="O168" s="185" t="s">
        <v>3199</v>
      </c>
      <c r="P168" s="185" t="s">
        <v>3192</v>
      </c>
      <c r="Q168" s="185" t="s">
        <v>3193</v>
      </c>
      <c r="R168" s="185" t="s">
        <v>3194</v>
      </c>
      <c r="S168" s="196">
        <v>23863</v>
      </c>
      <c r="T168" s="185"/>
      <c r="U168" s="185" t="s">
        <v>82</v>
      </c>
      <c r="V168" s="185" t="s">
        <v>350</v>
      </c>
      <c r="W168" s="185" t="s">
        <v>351</v>
      </c>
      <c r="X168" s="185"/>
      <c r="Y168" s="185"/>
      <c r="Z168" s="185">
        <v>1</v>
      </c>
      <c r="AA168" s="185"/>
      <c r="AB168" s="185">
        <v>154</v>
      </c>
      <c r="AC168" s="197" t="s">
        <v>3057</v>
      </c>
      <c r="AD168" s="197" t="s">
        <v>3057</v>
      </c>
      <c r="AE168" s="197">
        <v>1</v>
      </c>
      <c r="AF168" s="197"/>
      <c r="AG168" s="197"/>
      <c r="AH168" s="197"/>
      <c r="AI168" s="197"/>
      <c r="AJ168" s="197">
        <v>1</v>
      </c>
      <c r="AK168" s="197"/>
      <c r="AL168" s="197"/>
    </row>
    <row r="169" spans="1:38" x14ac:dyDescent="0.3">
      <c r="A169" s="226">
        <v>2037</v>
      </c>
      <c r="B169" s="218" t="s">
        <v>1462</v>
      </c>
      <c r="C169" s="218" t="s">
        <v>4558</v>
      </c>
      <c r="D169" s="218" t="s">
        <v>3581</v>
      </c>
      <c r="E169" s="218" t="s">
        <v>1463</v>
      </c>
      <c r="F169" s="218" t="s">
        <v>4301</v>
      </c>
      <c r="G169" s="218" t="s">
        <v>4011</v>
      </c>
      <c r="H169" s="218"/>
      <c r="I169" s="219" t="s">
        <v>464</v>
      </c>
      <c r="J169" s="218" t="s">
        <v>1460</v>
      </c>
      <c r="K169" s="218" t="s">
        <v>334</v>
      </c>
      <c r="L169" s="218" t="s">
        <v>3376</v>
      </c>
      <c r="M169" s="218" t="s">
        <v>3190</v>
      </c>
      <c r="N169" s="218" t="s">
        <v>4332</v>
      </c>
      <c r="O169" s="218" t="s">
        <v>3312</v>
      </c>
      <c r="P169" s="218" t="s">
        <v>3192</v>
      </c>
      <c r="Q169" s="218" t="s">
        <v>3193</v>
      </c>
      <c r="R169" s="218" t="s">
        <v>3194</v>
      </c>
      <c r="S169" s="220">
        <v>24544</v>
      </c>
      <c r="T169" s="218"/>
      <c r="U169" s="218" t="s">
        <v>130</v>
      </c>
      <c r="V169" s="218" t="s">
        <v>1464</v>
      </c>
      <c r="W169" s="218" t="s">
        <v>1465</v>
      </c>
      <c r="X169" s="218"/>
      <c r="Y169" s="218"/>
      <c r="Z169" s="218"/>
      <c r="AA169" s="218">
        <v>1</v>
      </c>
      <c r="AB169" s="218">
        <v>376</v>
      </c>
      <c r="AC169" s="221" t="s">
        <v>3057</v>
      </c>
      <c r="AD169" s="221" t="s">
        <v>3057</v>
      </c>
      <c r="AE169" s="221">
        <v>0</v>
      </c>
      <c r="AF169" s="221"/>
      <c r="AG169" s="221"/>
      <c r="AH169" s="221"/>
      <c r="AI169" s="221"/>
      <c r="AJ169" s="221"/>
      <c r="AK169" s="221" t="s">
        <v>5163</v>
      </c>
      <c r="AL169" s="221">
        <v>1</v>
      </c>
    </row>
    <row r="170" spans="1:38" x14ac:dyDescent="0.3">
      <c r="A170" s="226">
        <v>2039</v>
      </c>
      <c r="B170" s="185" t="s">
        <v>1745</v>
      </c>
      <c r="C170" s="185" t="s">
        <v>4012</v>
      </c>
      <c r="D170" s="185" t="s">
        <v>3186</v>
      </c>
      <c r="E170" s="185" t="s">
        <v>1746</v>
      </c>
      <c r="F170" s="185" t="s">
        <v>3187</v>
      </c>
      <c r="G170" s="185" t="s">
        <v>4013</v>
      </c>
      <c r="H170" s="185"/>
      <c r="I170" s="195" t="s">
        <v>15</v>
      </c>
      <c r="J170" s="185" t="s">
        <v>16</v>
      </c>
      <c r="K170" s="185" t="s">
        <v>17</v>
      </c>
      <c r="L170" s="185" t="s">
        <v>4365</v>
      </c>
      <c r="M170" s="185" t="s">
        <v>3190</v>
      </c>
      <c r="N170" s="185" t="s">
        <v>4332</v>
      </c>
      <c r="O170" s="185" t="s">
        <v>3191</v>
      </c>
      <c r="P170" s="185" t="s">
        <v>3192</v>
      </c>
      <c r="Q170" s="185" t="s">
        <v>3193</v>
      </c>
      <c r="R170" s="185" t="s">
        <v>3194</v>
      </c>
      <c r="S170" s="196">
        <v>24754</v>
      </c>
      <c r="T170" s="185"/>
      <c r="U170" s="185" t="s">
        <v>19</v>
      </c>
      <c r="V170" s="185" t="s">
        <v>1747</v>
      </c>
      <c r="W170" s="185" t="s">
        <v>1748</v>
      </c>
      <c r="X170" s="185">
        <v>1</v>
      </c>
      <c r="Y170" s="185"/>
      <c r="Z170" s="185"/>
      <c r="AA170" s="185"/>
      <c r="AB170" s="185">
        <v>59</v>
      </c>
      <c r="AC170" s="197" t="s">
        <v>3057</v>
      </c>
      <c r="AD170" s="197" t="s">
        <v>3057</v>
      </c>
      <c r="AE170" s="197">
        <v>1</v>
      </c>
      <c r="AF170" s="197"/>
      <c r="AG170" s="197"/>
      <c r="AH170" s="197">
        <v>1</v>
      </c>
      <c r="AI170" s="197"/>
      <c r="AJ170" s="197"/>
      <c r="AK170" s="197"/>
      <c r="AL170" s="197"/>
    </row>
    <row r="171" spans="1:38" x14ac:dyDescent="0.3">
      <c r="A171" s="226">
        <v>2040</v>
      </c>
      <c r="B171" s="185" t="s">
        <v>769</v>
      </c>
      <c r="C171" s="185" t="s">
        <v>4387</v>
      </c>
      <c r="D171" s="185" t="s">
        <v>3061</v>
      </c>
      <c r="E171" s="185" t="s">
        <v>770</v>
      </c>
      <c r="F171" s="185" t="s">
        <v>3187</v>
      </c>
      <c r="G171" s="185" t="s">
        <v>4014</v>
      </c>
      <c r="H171" s="185"/>
      <c r="I171" s="195" t="s">
        <v>15</v>
      </c>
      <c r="J171" s="185" t="s">
        <v>16</v>
      </c>
      <c r="K171" s="185" t="s">
        <v>17</v>
      </c>
      <c r="L171" s="185" t="s">
        <v>4365</v>
      </c>
      <c r="M171" s="185" t="s">
        <v>3190</v>
      </c>
      <c r="N171" s="185" t="s">
        <v>4332</v>
      </c>
      <c r="O171" s="185" t="s">
        <v>3201</v>
      </c>
      <c r="P171" s="185" t="s">
        <v>3192</v>
      </c>
      <c r="Q171" s="185" t="s">
        <v>3193</v>
      </c>
      <c r="R171" s="185" t="s">
        <v>3194</v>
      </c>
      <c r="S171" s="196">
        <v>24754</v>
      </c>
      <c r="T171" s="185"/>
      <c r="U171" s="185" t="s">
        <v>5</v>
      </c>
      <c r="V171" s="185" t="s">
        <v>3062</v>
      </c>
      <c r="W171" s="185" t="s">
        <v>771</v>
      </c>
      <c r="X171" s="185"/>
      <c r="Y171" s="185">
        <v>1</v>
      </c>
      <c r="Z171" s="185"/>
      <c r="AA171" s="185"/>
      <c r="AB171" s="185">
        <v>64</v>
      </c>
      <c r="AC171" s="197" t="s">
        <v>3057</v>
      </c>
      <c r="AD171" s="197" t="s">
        <v>3057</v>
      </c>
      <c r="AE171" s="197">
        <v>1</v>
      </c>
      <c r="AF171" s="197"/>
      <c r="AG171" s="197"/>
      <c r="AH171" s="197">
        <v>1</v>
      </c>
      <c r="AI171" s="197"/>
      <c r="AJ171" s="197"/>
      <c r="AK171" s="197"/>
      <c r="AL171" s="197"/>
    </row>
    <row r="172" spans="1:38" x14ac:dyDescent="0.3">
      <c r="A172" s="226">
        <v>2047</v>
      </c>
      <c r="B172" s="185" t="s">
        <v>1596</v>
      </c>
      <c r="C172" s="185" t="s">
        <v>4028</v>
      </c>
      <c r="D172" s="185" t="s">
        <v>478</v>
      </c>
      <c r="E172" s="185" t="s">
        <v>4029</v>
      </c>
      <c r="F172" s="185" t="s">
        <v>3187</v>
      </c>
      <c r="G172" s="185" t="s">
        <v>4030</v>
      </c>
      <c r="H172" s="185"/>
      <c r="I172" s="195" t="s">
        <v>156</v>
      </c>
      <c r="J172" s="185" t="s">
        <v>1597</v>
      </c>
      <c r="K172" s="185" t="s">
        <v>1598</v>
      </c>
      <c r="L172" s="185" t="s">
        <v>4965</v>
      </c>
      <c r="M172" s="185" t="s">
        <v>3190</v>
      </c>
      <c r="N172" s="185" t="s">
        <v>4332</v>
      </c>
      <c r="O172" s="185" t="s">
        <v>3201</v>
      </c>
      <c r="P172" s="185" t="s">
        <v>3192</v>
      </c>
      <c r="Q172" s="185" t="s">
        <v>3193</v>
      </c>
      <c r="R172" s="185" t="s">
        <v>3194</v>
      </c>
      <c r="S172" s="196">
        <v>24754</v>
      </c>
      <c r="T172" s="185"/>
      <c r="U172" s="185" t="s">
        <v>5</v>
      </c>
      <c r="V172" s="185" t="s">
        <v>4031</v>
      </c>
      <c r="W172" s="185" t="s">
        <v>1599</v>
      </c>
      <c r="X172" s="185">
        <v>1</v>
      </c>
      <c r="Y172" s="185">
        <v>1</v>
      </c>
      <c r="Z172" s="185"/>
      <c r="AA172" s="185"/>
      <c r="AB172" s="185">
        <v>105</v>
      </c>
      <c r="AC172" s="197" t="s">
        <v>3057</v>
      </c>
      <c r="AD172" s="197" t="s">
        <v>3057</v>
      </c>
      <c r="AE172" s="197">
        <v>1</v>
      </c>
      <c r="AF172" s="197"/>
      <c r="AG172" s="197">
        <v>1</v>
      </c>
      <c r="AH172" s="197"/>
      <c r="AI172" s="197"/>
      <c r="AJ172" s="197"/>
      <c r="AK172" s="197"/>
      <c r="AL172" s="197"/>
    </row>
    <row r="173" spans="1:38" x14ac:dyDescent="0.3">
      <c r="A173" s="226">
        <v>2052</v>
      </c>
      <c r="B173" s="185" t="s">
        <v>732</v>
      </c>
      <c r="C173" s="185" t="s">
        <v>4633</v>
      </c>
      <c r="D173" s="185" t="s">
        <v>3186</v>
      </c>
      <c r="E173" s="185" t="s">
        <v>3682</v>
      </c>
      <c r="F173" s="185" t="s">
        <v>3187</v>
      </c>
      <c r="G173" s="185" t="s">
        <v>4040</v>
      </c>
      <c r="H173" s="185"/>
      <c r="I173" s="195" t="s">
        <v>734</v>
      </c>
      <c r="J173" s="185" t="s">
        <v>735</v>
      </c>
      <c r="K173" s="185" t="s">
        <v>736</v>
      </c>
      <c r="L173" s="185" t="s">
        <v>3690</v>
      </c>
      <c r="M173" s="185" t="s">
        <v>3190</v>
      </c>
      <c r="N173" s="185" t="s">
        <v>4332</v>
      </c>
      <c r="O173" s="185" t="s">
        <v>3191</v>
      </c>
      <c r="P173" s="185" t="s">
        <v>3192</v>
      </c>
      <c r="Q173" s="185" t="s">
        <v>3193</v>
      </c>
      <c r="R173" s="185" t="s">
        <v>3194</v>
      </c>
      <c r="S173" s="196">
        <v>24756</v>
      </c>
      <c r="T173" s="185"/>
      <c r="U173" s="185" t="s">
        <v>19</v>
      </c>
      <c r="V173" s="185" t="s">
        <v>733</v>
      </c>
      <c r="W173" s="185" t="s">
        <v>737</v>
      </c>
      <c r="X173" s="185">
        <v>1</v>
      </c>
      <c r="Y173" s="185"/>
      <c r="Z173" s="185"/>
      <c r="AA173" s="185"/>
      <c r="AB173" s="185">
        <v>67</v>
      </c>
      <c r="AC173" s="197" t="s">
        <v>3057</v>
      </c>
      <c r="AD173" s="197" t="s">
        <v>3057</v>
      </c>
      <c r="AE173" s="197">
        <v>1</v>
      </c>
      <c r="AF173" s="197"/>
      <c r="AG173" s="197"/>
      <c r="AH173" s="197">
        <v>1</v>
      </c>
      <c r="AI173" s="197"/>
      <c r="AJ173" s="197"/>
      <c r="AK173" s="197"/>
      <c r="AL173" s="197"/>
    </row>
    <row r="174" spans="1:38" x14ac:dyDescent="0.3">
      <c r="A174" s="226">
        <v>2054</v>
      </c>
      <c r="B174" s="185" t="s">
        <v>2559</v>
      </c>
      <c r="C174" s="185" t="s">
        <v>4873</v>
      </c>
      <c r="D174" s="185" t="s">
        <v>478</v>
      </c>
      <c r="E174" s="185" t="s">
        <v>1308</v>
      </c>
      <c r="F174" s="185" t="s">
        <v>3187</v>
      </c>
      <c r="G174" s="185" t="s">
        <v>4877</v>
      </c>
      <c r="H174" s="185"/>
      <c r="I174" s="195" t="s">
        <v>224</v>
      </c>
      <c r="J174" s="185" t="s">
        <v>693</v>
      </c>
      <c r="K174" s="185" t="s">
        <v>694</v>
      </c>
      <c r="L174" s="185" t="s">
        <v>3894</v>
      </c>
      <c r="M174" s="185" t="s">
        <v>3211</v>
      </c>
      <c r="N174" s="185" t="s">
        <v>4332</v>
      </c>
      <c r="O174" s="185" t="s">
        <v>3201</v>
      </c>
      <c r="P174" s="185" t="s">
        <v>3192</v>
      </c>
      <c r="Q174" s="185" t="s">
        <v>3193</v>
      </c>
      <c r="R174" s="185" t="s">
        <v>3194</v>
      </c>
      <c r="S174" s="196">
        <v>24756</v>
      </c>
      <c r="T174" s="185">
        <v>2</v>
      </c>
      <c r="U174" s="185" t="s">
        <v>5</v>
      </c>
      <c r="V174" s="185" t="s">
        <v>2560</v>
      </c>
      <c r="W174" s="185" t="s">
        <v>2561</v>
      </c>
      <c r="X174" s="185">
        <v>1</v>
      </c>
      <c r="Y174" s="185">
        <v>1</v>
      </c>
      <c r="Z174" s="185"/>
      <c r="AA174" s="185"/>
      <c r="AB174" s="185">
        <v>141</v>
      </c>
      <c r="AC174" s="197" t="s">
        <v>3057</v>
      </c>
      <c r="AD174" s="197" t="s">
        <v>3057</v>
      </c>
      <c r="AE174" s="197">
        <v>1</v>
      </c>
      <c r="AF174" s="197"/>
      <c r="AG174" s="197"/>
      <c r="AH174" s="197"/>
      <c r="AI174" s="197">
        <v>1</v>
      </c>
      <c r="AJ174" s="197"/>
      <c r="AK174" s="197"/>
      <c r="AL174" s="197"/>
    </row>
    <row r="175" spans="1:38" x14ac:dyDescent="0.3">
      <c r="A175" s="226">
        <v>2057</v>
      </c>
      <c r="B175" s="198" t="s">
        <v>1155</v>
      </c>
      <c r="C175" s="198" t="s">
        <v>4396</v>
      </c>
      <c r="D175" s="198" t="s">
        <v>3061</v>
      </c>
      <c r="E175" s="198"/>
      <c r="F175" s="198" t="s">
        <v>3187</v>
      </c>
      <c r="G175" s="198" t="s">
        <v>4302</v>
      </c>
      <c r="H175" s="198"/>
      <c r="I175" s="199" t="s">
        <v>41</v>
      </c>
      <c r="J175" s="198" t="s">
        <v>1156</v>
      </c>
      <c r="K175" s="198" t="s">
        <v>1158</v>
      </c>
      <c r="L175" s="198" t="s">
        <v>4044</v>
      </c>
      <c r="M175" s="198" t="s">
        <v>3217</v>
      </c>
      <c r="N175" s="198" t="s">
        <v>3212</v>
      </c>
      <c r="O175" s="198" t="s">
        <v>3201</v>
      </c>
      <c r="P175" s="198" t="s">
        <v>3192</v>
      </c>
      <c r="Q175" s="198" t="s">
        <v>3193</v>
      </c>
      <c r="R175" s="198" t="s">
        <v>3194</v>
      </c>
      <c r="S175" s="200">
        <v>24755</v>
      </c>
      <c r="T175" s="198"/>
      <c r="U175" s="198" t="s">
        <v>5</v>
      </c>
      <c r="V175" s="198" t="s">
        <v>1157</v>
      </c>
      <c r="W175" s="198" t="s">
        <v>1159</v>
      </c>
      <c r="X175" s="198"/>
      <c r="Y175" s="198">
        <v>1</v>
      </c>
      <c r="Z175" s="198"/>
      <c r="AA175" s="198"/>
      <c r="AB175" s="198">
        <v>20</v>
      </c>
      <c r="AC175" s="201" t="s">
        <v>3057</v>
      </c>
      <c r="AD175" s="201" t="s">
        <v>3057</v>
      </c>
      <c r="AE175" s="201">
        <v>0</v>
      </c>
      <c r="AF175" s="201"/>
      <c r="AG175" s="201"/>
      <c r="AH175" s="201"/>
      <c r="AI175" s="201"/>
      <c r="AJ175" s="201"/>
      <c r="AK175" s="201"/>
      <c r="AL175" s="201"/>
    </row>
    <row r="176" spans="1:38" x14ac:dyDescent="0.3">
      <c r="A176" s="226">
        <v>2058</v>
      </c>
      <c r="B176" s="198" t="s">
        <v>1617</v>
      </c>
      <c r="C176" s="198" t="s">
        <v>4396</v>
      </c>
      <c r="D176" s="198" t="s">
        <v>3061</v>
      </c>
      <c r="E176" s="198"/>
      <c r="F176" s="198" t="s">
        <v>3187</v>
      </c>
      <c r="G176" s="198" t="s">
        <v>3256</v>
      </c>
      <c r="H176" s="198"/>
      <c r="I176" s="199" t="s">
        <v>35</v>
      </c>
      <c r="J176" s="198" t="s">
        <v>1618</v>
      </c>
      <c r="K176" s="198" t="s">
        <v>1349</v>
      </c>
      <c r="L176" s="198" t="s">
        <v>4596</v>
      </c>
      <c r="M176" s="198" t="s">
        <v>3190</v>
      </c>
      <c r="N176" s="198" t="s">
        <v>4332</v>
      </c>
      <c r="O176" s="198" t="s">
        <v>3201</v>
      </c>
      <c r="P176" s="198" t="s">
        <v>3192</v>
      </c>
      <c r="Q176" s="198" t="s">
        <v>3193</v>
      </c>
      <c r="R176" s="198" t="s">
        <v>3194</v>
      </c>
      <c r="S176" s="200">
        <v>24755</v>
      </c>
      <c r="T176" s="198"/>
      <c r="U176" s="198" t="s">
        <v>5</v>
      </c>
      <c r="V176" s="198" t="s">
        <v>1619</v>
      </c>
      <c r="W176" s="198"/>
      <c r="X176" s="198"/>
      <c r="Y176" s="198">
        <v>1</v>
      </c>
      <c r="Z176" s="198"/>
      <c r="AA176" s="198"/>
      <c r="AB176" s="198">
        <v>20</v>
      </c>
      <c r="AC176" s="201" t="s">
        <v>3057</v>
      </c>
      <c r="AD176" s="201" t="s">
        <v>3057</v>
      </c>
      <c r="AE176" s="201">
        <v>0</v>
      </c>
      <c r="AF176" s="201"/>
      <c r="AG176" s="201"/>
      <c r="AH176" s="201"/>
      <c r="AI176" s="201"/>
      <c r="AJ176" s="201"/>
      <c r="AK176" s="201"/>
      <c r="AL176" s="201"/>
    </row>
    <row r="177" spans="1:38" x14ac:dyDescent="0.3">
      <c r="A177" s="226">
        <v>2059</v>
      </c>
      <c r="B177" s="185" t="s">
        <v>1541</v>
      </c>
      <c r="C177" s="185" t="s">
        <v>4396</v>
      </c>
      <c r="D177" s="185" t="s">
        <v>3061</v>
      </c>
      <c r="E177" s="185"/>
      <c r="F177" s="185" t="s">
        <v>3187</v>
      </c>
      <c r="G177" s="185" t="s">
        <v>4045</v>
      </c>
      <c r="H177" s="185"/>
      <c r="I177" s="195" t="s">
        <v>359</v>
      </c>
      <c r="J177" s="185" t="s">
        <v>1542</v>
      </c>
      <c r="K177" s="185" t="s">
        <v>1543</v>
      </c>
      <c r="L177" s="185" t="s">
        <v>4046</v>
      </c>
      <c r="M177" s="185" t="s">
        <v>3190</v>
      </c>
      <c r="N177" s="185" t="s">
        <v>4332</v>
      </c>
      <c r="O177" s="185" t="s">
        <v>3201</v>
      </c>
      <c r="P177" s="185" t="s">
        <v>3192</v>
      </c>
      <c r="Q177" s="185" t="s">
        <v>3193</v>
      </c>
      <c r="R177" s="185" t="s">
        <v>3194</v>
      </c>
      <c r="S177" s="196">
        <v>24755</v>
      </c>
      <c r="T177" s="185"/>
      <c r="U177" s="185" t="s">
        <v>5</v>
      </c>
      <c r="V177" s="185" t="s">
        <v>4047</v>
      </c>
      <c r="W177" s="185" t="s">
        <v>1544</v>
      </c>
      <c r="X177" s="185"/>
      <c r="Y177" s="185">
        <v>1</v>
      </c>
      <c r="Z177" s="185"/>
      <c r="AA177" s="185"/>
      <c r="AB177" s="185">
        <v>41</v>
      </c>
      <c r="AC177" s="197" t="s">
        <v>3057</v>
      </c>
      <c r="AD177" s="197" t="s">
        <v>3057</v>
      </c>
      <c r="AE177" s="197">
        <v>1</v>
      </c>
      <c r="AF177" s="197"/>
      <c r="AG177" s="197"/>
      <c r="AH177" s="197"/>
      <c r="AI177" s="197"/>
      <c r="AJ177" s="197">
        <v>1</v>
      </c>
      <c r="AK177" s="197"/>
      <c r="AL177" s="197"/>
    </row>
    <row r="178" spans="1:38" x14ac:dyDescent="0.3">
      <c r="A178" s="226">
        <v>2061</v>
      </c>
      <c r="B178" s="185" t="s">
        <v>1654</v>
      </c>
      <c r="C178" s="185" t="s">
        <v>4048</v>
      </c>
      <c r="D178" s="185" t="s">
        <v>3186</v>
      </c>
      <c r="E178" s="185" t="s">
        <v>4049</v>
      </c>
      <c r="F178" s="185" t="s">
        <v>3187</v>
      </c>
      <c r="G178" s="185" t="s">
        <v>4050</v>
      </c>
      <c r="H178" s="185"/>
      <c r="I178" s="195" t="s">
        <v>1651</v>
      </c>
      <c r="J178" s="185" t="s">
        <v>1649</v>
      </c>
      <c r="K178" s="185" t="s">
        <v>1652</v>
      </c>
      <c r="L178" s="185" t="s">
        <v>3942</v>
      </c>
      <c r="M178" s="185" t="s">
        <v>3190</v>
      </c>
      <c r="N178" s="185" t="s">
        <v>4332</v>
      </c>
      <c r="O178" s="185" t="s">
        <v>3191</v>
      </c>
      <c r="P178" s="185" t="s">
        <v>3192</v>
      </c>
      <c r="Q178" s="185" t="s">
        <v>3193</v>
      </c>
      <c r="R178" s="185" t="s">
        <v>3194</v>
      </c>
      <c r="S178" s="196">
        <v>24755</v>
      </c>
      <c r="T178" s="185"/>
      <c r="U178" s="185" t="s">
        <v>19</v>
      </c>
      <c r="V178" s="185" t="s">
        <v>1655</v>
      </c>
      <c r="W178" s="185" t="s">
        <v>1656</v>
      </c>
      <c r="X178" s="185">
        <v>1</v>
      </c>
      <c r="Y178" s="185"/>
      <c r="Z178" s="185"/>
      <c r="AA178" s="185"/>
      <c r="AB178" s="185">
        <v>94</v>
      </c>
      <c r="AC178" s="197" t="s">
        <v>3057</v>
      </c>
      <c r="AD178" s="197" t="s">
        <v>3057</v>
      </c>
      <c r="AE178" s="197">
        <v>1</v>
      </c>
      <c r="AF178" s="197"/>
      <c r="AG178" s="197">
        <v>1</v>
      </c>
      <c r="AH178" s="197"/>
      <c r="AI178" s="197"/>
      <c r="AJ178" s="197"/>
      <c r="AK178" s="197"/>
      <c r="AL178" s="197"/>
    </row>
    <row r="179" spans="1:38" x14ac:dyDescent="0.3">
      <c r="A179" s="226">
        <v>2066</v>
      </c>
      <c r="B179" s="198" t="s">
        <v>2298</v>
      </c>
      <c r="C179" s="198" t="s">
        <v>4772</v>
      </c>
      <c r="D179" s="198" t="s">
        <v>3061</v>
      </c>
      <c r="E179" s="198" t="s">
        <v>3938</v>
      </c>
      <c r="F179" s="198" t="s">
        <v>3187</v>
      </c>
      <c r="G179" s="198" t="s">
        <v>3939</v>
      </c>
      <c r="H179" s="198"/>
      <c r="I179" s="199" t="s">
        <v>501</v>
      </c>
      <c r="J179" s="198" t="s">
        <v>796</v>
      </c>
      <c r="K179" s="198" t="s">
        <v>797</v>
      </c>
      <c r="L179" s="198" t="s">
        <v>3940</v>
      </c>
      <c r="M179" s="198" t="s">
        <v>3190</v>
      </c>
      <c r="N179" s="198" t="s">
        <v>4332</v>
      </c>
      <c r="O179" s="198" t="s">
        <v>3201</v>
      </c>
      <c r="P179" s="198" t="s">
        <v>3192</v>
      </c>
      <c r="Q179" s="198" t="s">
        <v>3193</v>
      </c>
      <c r="R179" s="198" t="s">
        <v>3194</v>
      </c>
      <c r="S179" s="200">
        <v>24756</v>
      </c>
      <c r="T179" s="198"/>
      <c r="U179" s="198" t="s">
        <v>5</v>
      </c>
      <c r="V179" s="198" t="s">
        <v>2299</v>
      </c>
      <c r="W179" s="198" t="s">
        <v>798</v>
      </c>
      <c r="X179" s="198"/>
      <c r="Y179" s="198">
        <v>1</v>
      </c>
      <c r="Z179" s="198"/>
      <c r="AA179" s="198"/>
      <c r="AB179" s="198">
        <v>229</v>
      </c>
      <c r="AC179" s="201" t="s">
        <v>3070</v>
      </c>
      <c r="AD179" s="201" t="s">
        <v>4990</v>
      </c>
      <c r="AE179" s="201">
        <v>0</v>
      </c>
      <c r="AF179" s="201"/>
      <c r="AG179" s="201"/>
      <c r="AH179" s="201"/>
      <c r="AI179" s="201"/>
      <c r="AJ179" s="201"/>
      <c r="AK179" s="201"/>
      <c r="AL179" s="201"/>
    </row>
    <row r="180" spans="1:38" x14ac:dyDescent="0.3">
      <c r="A180" s="226">
        <v>2067</v>
      </c>
      <c r="B180" s="185" t="s">
        <v>4</v>
      </c>
      <c r="C180" s="185" t="s">
        <v>4782</v>
      </c>
      <c r="D180" s="185" t="s">
        <v>3061</v>
      </c>
      <c r="E180" s="185" t="s">
        <v>4059</v>
      </c>
      <c r="F180" s="185" t="s">
        <v>3187</v>
      </c>
      <c r="G180" s="185" t="s">
        <v>4775</v>
      </c>
      <c r="H180" s="185"/>
      <c r="I180" s="195" t="s">
        <v>8</v>
      </c>
      <c r="J180" s="185" t="s">
        <v>9</v>
      </c>
      <c r="K180" s="185" t="s">
        <v>10</v>
      </c>
      <c r="L180" s="185" t="s">
        <v>3798</v>
      </c>
      <c r="M180" s="185" t="s">
        <v>3217</v>
      </c>
      <c r="N180" s="185" t="s">
        <v>3205</v>
      </c>
      <c r="O180" s="185" t="s">
        <v>3201</v>
      </c>
      <c r="P180" s="185" t="s">
        <v>3192</v>
      </c>
      <c r="Q180" s="185" t="s">
        <v>3193</v>
      </c>
      <c r="R180" s="185" t="s">
        <v>3194</v>
      </c>
      <c r="S180" s="196">
        <v>24756</v>
      </c>
      <c r="T180" s="185"/>
      <c r="U180" s="185" t="s">
        <v>5</v>
      </c>
      <c r="V180" s="185" t="s">
        <v>6</v>
      </c>
      <c r="W180" s="185" t="s">
        <v>11</v>
      </c>
      <c r="X180" s="185"/>
      <c r="Y180" s="185">
        <v>1</v>
      </c>
      <c r="Z180" s="185"/>
      <c r="AA180" s="185"/>
      <c r="AB180" s="185">
        <v>136</v>
      </c>
      <c r="AC180" s="197" t="s">
        <v>3057</v>
      </c>
      <c r="AD180" s="197" t="s">
        <v>3057</v>
      </c>
      <c r="AE180" s="197">
        <v>1</v>
      </c>
      <c r="AF180" s="197"/>
      <c r="AG180" s="197"/>
      <c r="AH180" s="197">
        <v>1</v>
      </c>
      <c r="AI180" s="197"/>
      <c r="AJ180" s="197"/>
      <c r="AK180" s="197"/>
      <c r="AL180" s="197"/>
    </row>
    <row r="181" spans="1:38" x14ac:dyDescent="0.3">
      <c r="A181" s="226">
        <v>2071</v>
      </c>
      <c r="B181" s="198" t="s">
        <v>1450</v>
      </c>
      <c r="C181" s="198" t="s">
        <v>3200</v>
      </c>
      <c r="D181" s="198" t="s">
        <v>478</v>
      </c>
      <c r="E181" s="198"/>
      <c r="F181" s="198" t="s">
        <v>3187</v>
      </c>
      <c r="G181" s="198" t="s">
        <v>4065</v>
      </c>
      <c r="H181" s="198"/>
      <c r="I181" s="199" t="s">
        <v>8</v>
      </c>
      <c r="J181" s="198" t="s">
        <v>1451</v>
      </c>
      <c r="K181" s="198" t="s">
        <v>665</v>
      </c>
      <c r="L181" s="198" t="s">
        <v>4066</v>
      </c>
      <c r="M181" s="198" t="s">
        <v>3190</v>
      </c>
      <c r="N181" s="198" t="s">
        <v>4332</v>
      </c>
      <c r="O181" s="198" t="s">
        <v>3201</v>
      </c>
      <c r="P181" s="198" t="s">
        <v>3192</v>
      </c>
      <c r="Q181" s="198" t="s">
        <v>3193</v>
      </c>
      <c r="R181" s="198" t="s">
        <v>3194</v>
      </c>
      <c r="S181" s="200">
        <v>24756</v>
      </c>
      <c r="T181" s="198"/>
      <c r="U181" s="198" t="s">
        <v>5</v>
      </c>
      <c r="V181" s="198" t="s">
        <v>478</v>
      </c>
      <c r="W181" s="198" t="s">
        <v>1452</v>
      </c>
      <c r="X181" s="198">
        <v>1</v>
      </c>
      <c r="Y181" s="198">
        <v>1</v>
      </c>
      <c r="Z181" s="198"/>
      <c r="AA181" s="198"/>
      <c r="AB181" s="198">
        <v>113</v>
      </c>
      <c r="AC181" s="201" t="s">
        <v>3057</v>
      </c>
      <c r="AD181" s="201" t="s">
        <v>3057</v>
      </c>
      <c r="AE181" s="201">
        <v>0</v>
      </c>
      <c r="AF181" s="201"/>
      <c r="AG181" s="201"/>
      <c r="AH181" s="201"/>
      <c r="AI181" s="201"/>
      <c r="AJ181" s="201"/>
      <c r="AK181" s="201"/>
      <c r="AL181" s="201"/>
    </row>
    <row r="182" spans="1:38" x14ac:dyDescent="0.3">
      <c r="A182" s="226">
        <v>2072</v>
      </c>
      <c r="B182" s="185" t="s">
        <v>1802</v>
      </c>
      <c r="C182" s="185" t="s">
        <v>4393</v>
      </c>
      <c r="D182" s="185" t="s">
        <v>3965</v>
      </c>
      <c r="E182" s="185" t="s">
        <v>1803</v>
      </c>
      <c r="F182" s="185" t="s">
        <v>3187</v>
      </c>
      <c r="G182" s="185" t="s">
        <v>4361</v>
      </c>
      <c r="H182" s="185"/>
      <c r="I182" s="195" t="s">
        <v>1805</v>
      </c>
      <c r="J182" s="185" t="s">
        <v>16</v>
      </c>
      <c r="K182" s="185" t="s">
        <v>17</v>
      </c>
      <c r="L182" s="185" t="s">
        <v>4365</v>
      </c>
      <c r="M182" s="185" t="s">
        <v>3190</v>
      </c>
      <c r="N182" s="185" t="s">
        <v>4332</v>
      </c>
      <c r="O182" s="185" t="s">
        <v>3254</v>
      </c>
      <c r="P182" s="185" t="s">
        <v>3192</v>
      </c>
      <c r="Q182" s="185" t="s">
        <v>3193</v>
      </c>
      <c r="R182" s="185" t="s">
        <v>3194</v>
      </c>
      <c r="S182" s="196">
        <v>23863</v>
      </c>
      <c r="T182" s="185"/>
      <c r="U182" s="185" t="s">
        <v>184</v>
      </c>
      <c r="V182" s="185" t="s">
        <v>1804</v>
      </c>
      <c r="W182" s="185" t="s">
        <v>1806</v>
      </c>
      <c r="X182" s="185"/>
      <c r="Y182" s="185"/>
      <c r="Z182" s="185"/>
      <c r="AA182" s="185">
        <v>1</v>
      </c>
      <c r="AB182" s="185">
        <v>1268</v>
      </c>
      <c r="AC182" s="197" t="s">
        <v>3057</v>
      </c>
      <c r="AD182" s="197" t="s">
        <v>3057</v>
      </c>
      <c r="AE182" s="197">
        <v>1</v>
      </c>
      <c r="AF182" s="197"/>
      <c r="AG182" s="197">
        <v>1</v>
      </c>
      <c r="AH182" s="197"/>
      <c r="AI182" s="197"/>
      <c r="AJ182" s="197"/>
      <c r="AK182" s="185"/>
      <c r="AL182" s="197"/>
    </row>
    <row r="183" spans="1:38" x14ac:dyDescent="0.3">
      <c r="A183" s="226">
        <v>2073</v>
      </c>
      <c r="B183" s="198" t="s">
        <v>668</v>
      </c>
      <c r="C183" s="198" t="s">
        <v>4396</v>
      </c>
      <c r="D183" s="198" t="s">
        <v>3061</v>
      </c>
      <c r="E183" s="198"/>
      <c r="F183" s="198" t="s">
        <v>3187</v>
      </c>
      <c r="G183" s="198" t="s">
        <v>4849</v>
      </c>
      <c r="H183" s="198"/>
      <c r="I183" s="199" t="s">
        <v>35</v>
      </c>
      <c r="J183" s="198" t="s">
        <v>669</v>
      </c>
      <c r="K183" s="198" t="s">
        <v>671</v>
      </c>
      <c r="L183" s="198" t="s">
        <v>4067</v>
      </c>
      <c r="M183" s="198" t="s">
        <v>3190</v>
      </c>
      <c r="N183" s="198" t="s">
        <v>4332</v>
      </c>
      <c r="O183" s="198" t="s">
        <v>3201</v>
      </c>
      <c r="P183" s="198" t="s">
        <v>3192</v>
      </c>
      <c r="Q183" s="198" t="s">
        <v>3193</v>
      </c>
      <c r="R183" s="198" t="s">
        <v>3194</v>
      </c>
      <c r="S183" s="200">
        <v>24756</v>
      </c>
      <c r="T183" s="198"/>
      <c r="U183" s="198" t="s">
        <v>5</v>
      </c>
      <c r="V183" s="198" t="s">
        <v>670</v>
      </c>
      <c r="W183" s="198" t="s">
        <v>672</v>
      </c>
      <c r="X183" s="198"/>
      <c r="Y183" s="198">
        <v>1</v>
      </c>
      <c r="Z183" s="198"/>
      <c r="AA183" s="198"/>
      <c r="AB183" s="198">
        <v>50</v>
      </c>
      <c r="AC183" s="201" t="s">
        <v>2687</v>
      </c>
      <c r="AD183" s="201" t="s">
        <v>4989</v>
      </c>
      <c r="AE183" s="201">
        <v>0</v>
      </c>
      <c r="AF183" s="201"/>
      <c r="AG183" s="201"/>
      <c r="AH183" s="201"/>
      <c r="AI183" s="201"/>
      <c r="AJ183" s="201"/>
      <c r="AK183" s="201"/>
      <c r="AL183" s="201"/>
    </row>
    <row r="184" spans="1:38" x14ac:dyDescent="0.3">
      <c r="A184" s="226">
        <v>2076</v>
      </c>
      <c r="B184" s="198" t="s">
        <v>1993</v>
      </c>
      <c r="C184" s="198" t="s">
        <v>4401</v>
      </c>
      <c r="D184" s="198" t="s">
        <v>3199</v>
      </c>
      <c r="E184" s="198" t="s">
        <v>241</v>
      </c>
      <c r="F184" s="198" t="s">
        <v>3187</v>
      </c>
      <c r="G184" s="198" t="s">
        <v>1995</v>
      </c>
      <c r="H184" s="198"/>
      <c r="I184" s="199" t="s">
        <v>359</v>
      </c>
      <c r="J184" s="198" t="s">
        <v>1996</v>
      </c>
      <c r="K184" s="198" t="s">
        <v>1997</v>
      </c>
      <c r="L184" s="198" t="s">
        <v>3388</v>
      </c>
      <c r="M184" s="198" t="s">
        <v>3190</v>
      </c>
      <c r="N184" s="198" t="s">
        <v>4332</v>
      </c>
      <c r="O184" s="198" t="s">
        <v>3199</v>
      </c>
      <c r="P184" s="198" t="s">
        <v>3192</v>
      </c>
      <c r="Q184" s="198" t="s">
        <v>3193</v>
      </c>
      <c r="R184" s="198" t="s">
        <v>3194</v>
      </c>
      <c r="S184" s="200">
        <v>23863</v>
      </c>
      <c r="T184" s="198"/>
      <c r="U184" s="198" t="s">
        <v>82</v>
      </c>
      <c r="V184" s="198" t="s">
        <v>1994</v>
      </c>
      <c r="W184" s="198" t="s">
        <v>1998</v>
      </c>
      <c r="X184" s="198"/>
      <c r="Y184" s="198"/>
      <c r="Z184" s="198">
        <v>1</v>
      </c>
      <c r="AA184" s="198"/>
      <c r="AB184" s="198">
        <v>479</v>
      </c>
      <c r="AC184" s="201" t="s">
        <v>3057</v>
      </c>
      <c r="AD184" s="201" t="s">
        <v>3057</v>
      </c>
      <c r="AE184" s="201">
        <v>0</v>
      </c>
      <c r="AF184" s="201"/>
      <c r="AG184" s="201"/>
      <c r="AH184" s="201"/>
      <c r="AI184" s="201"/>
      <c r="AJ184" s="201"/>
      <c r="AK184" s="201"/>
      <c r="AL184" s="201"/>
    </row>
    <row r="185" spans="1:38" x14ac:dyDescent="0.3">
      <c r="A185" s="226">
        <v>2081</v>
      </c>
      <c r="B185" s="198" t="s">
        <v>865</v>
      </c>
      <c r="C185" s="198" t="s">
        <v>4074</v>
      </c>
      <c r="D185" s="198" t="s">
        <v>478</v>
      </c>
      <c r="E185" s="198" t="s">
        <v>866</v>
      </c>
      <c r="F185" s="198" t="s">
        <v>3187</v>
      </c>
      <c r="G185" s="198" t="s">
        <v>4075</v>
      </c>
      <c r="H185" s="198"/>
      <c r="I185" s="199" t="s">
        <v>156</v>
      </c>
      <c r="J185" s="198" t="s">
        <v>868</v>
      </c>
      <c r="K185" s="198" t="s">
        <v>869</v>
      </c>
      <c r="L185" s="198" t="s">
        <v>4076</v>
      </c>
      <c r="M185" s="198" t="s">
        <v>3190</v>
      </c>
      <c r="N185" s="198" t="s">
        <v>4332</v>
      </c>
      <c r="O185" s="198" t="s">
        <v>3201</v>
      </c>
      <c r="P185" s="198" t="s">
        <v>3192</v>
      </c>
      <c r="Q185" s="198" t="s">
        <v>3193</v>
      </c>
      <c r="R185" s="198" t="s">
        <v>3194</v>
      </c>
      <c r="S185" s="200">
        <v>24756</v>
      </c>
      <c r="T185" s="198"/>
      <c r="U185" s="198" t="s">
        <v>5</v>
      </c>
      <c r="V185" s="198" t="s">
        <v>867</v>
      </c>
      <c r="W185" s="198" t="s">
        <v>870</v>
      </c>
      <c r="X185" s="198"/>
      <c r="Y185" s="198">
        <v>1</v>
      </c>
      <c r="Z185" s="198"/>
      <c r="AA185" s="198"/>
      <c r="AB185" s="198">
        <v>88</v>
      </c>
      <c r="AC185" s="201" t="s">
        <v>3057</v>
      </c>
      <c r="AD185" s="201" t="s">
        <v>3057</v>
      </c>
      <c r="AE185" s="201">
        <v>0</v>
      </c>
      <c r="AF185" s="201"/>
      <c r="AG185" s="201"/>
      <c r="AH185" s="201"/>
      <c r="AI185" s="201"/>
      <c r="AJ185" s="201"/>
      <c r="AK185" s="201"/>
      <c r="AL185" s="201"/>
    </row>
    <row r="186" spans="1:38" x14ac:dyDescent="0.3">
      <c r="A186" s="226">
        <v>2085</v>
      </c>
      <c r="B186" s="198" t="s">
        <v>871</v>
      </c>
      <c r="C186" s="198" t="s">
        <v>3200</v>
      </c>
      <c r="D186" s="198" t="s">
        <v>478</v>
      </c>
      <c r="E186" s="198"/>
      <c r="F186" s="198" t="s">
        <v>3187</v>
      </c>
      <c r="G186" s="198" t="s">
        <v>4323</v>
      </c>
      <c r="H186" s="198"/>
      <c r="I186" s="199" t="s">
        <v>359</v>
      </c>
      <c r="J186" s="198" t="s">
        <v>872</v>
      </c>
      <c r="K186" s="198" t="s">
        <v>874</v>
      </c>
      <c r="L186" s="198" t="s">
        <v>4078</v>
      </c>
      <c r="M186" s="198" t="s">
        <v>3190</v>
      </c>
      <c r="N186" s="198" t="s">
        <v>4332</v>
      </c>
      <c r="O186" s="198" t="s">
        <v>3201</v>
      </c>
      <c r="P186" s="198" t="s">
        <v>3192</v>
      </c>
      <c r="Q186" s="198" t="s">
        <v>3193</v>
      </c>
      <c r="R186" s="198" t="s">
        <v>3194</v>
      </c>
      <c r="S186" s="200">
        <v>24756</v>
      </c>
      <c r="T186" s="198"/>
      <c r="U186" s="198" t="s">
        <v>5</v>
      </c>
      <c r="V186" s="198" t="s">
        <v>873</v>
      </c>
      <c r="W186" s="198" t="s">
        <v>875</v>
      </c>
      <c r="X186" s="198">
        <v>1</v>
      </c>
      <c r="Y186" s="198">
        <v>1</v>
      </c>
      <c r="Z186" s="198"/>
      <c r="AA186" s="198"/>
      <c r="AB186" s="198">
        <v>61</v>
      </c>
      <c r="AC186" s="201" t="s">
        <v>3057</v>
      </c>
      <c r="AD186" s="201" t="s">
        <v>3057</v>
      </c>
      <c r="AE186" s="201">
        <v>0</v>
      </c>
      <c r="AF186" s="201"/>
      <c r="AG186" s="201"/>
      <c r="AH186" s="201"/>
      <c r="AI186" s="201"/>
      <c r="AJ186" s="201"/>
      <c r="AK186" s="201"/>
      <c r="AL186" s="201"/>
    </row>
    <row r="187" spans="1:38" x14ac:dyDescent="0.3">
      <c r="A187" s="226">
        <v>2088</v>
      </c>
      <c r="B187" s="198" t="s">
        <v>2056</v>
      </c>
      <c r="C187" s="198" t="s">
        <v>3185</v>
      </c>
      <c r="D187" s="198" t="s">
        <v>3186</v>
      </c>
      <c r="E187" s="198"/>
      <c r="F187" s="198" t="s">
        <v>3187</v>
      </c>
      <c r="G187" s="198" t="s">
        <v>4340</v>
      </c>
      <c r="H187" s="198"/>
      <c r="I187" s="199" t="s">
        <v>22</v>
      </c>
      <c r="J187" s="198" t="s">
        <v>2057</v>
      </c>
      <c r="K187" s="198" t="s">
        <v>559</v>
      </c>
      <c r="L187" s="198" t="s">
        <v>4082</v>
      </c>
      <c r="M187" s="198" t="s">
        <v>3190</v>
      </c>
      <c r="N187" s="198" t="s">
        <v>4332</v>
      </c>
      <c r="O187" s="198" t="s">
        <v>3191</v>
      </c>
      <c r="P187" s="198" t="s">
        <v>3192</v>
      </c>
      <c r="Q187" s="198" t="s">
        <v>3193</v>
      </c>
      <c r="R187" s="198" t="s">
        <v>3194</v>
      </c>
      <c r="S187" s="200">
        <v>24754</v>
      </c>
      <c r="T187" s="198"/>
      <c r="U187" s="198" t="s">
        <v>19</v>
      </c>
      <c r="V187" s="198" t="s">
        <v>4083</v>
      </c>
      <c r="W187" s="198" t="s">
        <v>2058</v>
      </c>
      <c r="X187" s="198">
        <v>1</v>
      </c>
      <c r="Y187" s="198"/>
      <c r="Z187" s="198"/>
      <c r="AA187" s="198"/>
      <c r="AB187" s="198">
        <v>38</v>
      </c>
      <c r="AC187" s="198" t="s">
        <v>3057</v>
      </c>
      <c r="AD187" s="198" t="s">
        <v>3057</v>
      </c>
      <c r="AE187" s="201">
        <v>0</v>
      </c>
      <c r="AF187" s="201"/>
      <c r="AG187" s="201"/>
      <c r="AH187" s="201"/>
      <c r="AI187" s="201"/>
      <c r="AJ187" s="201"/>
      <c r="AK187" s="201"/>
      <c r="AL187" s="201"/>
    </row>
    <row r="188" spans="1:38" x14ac:dyDescent="0.3">
      <c r="A188" s="226">
        <v>2091</v>
      </c>
      <c r="B188" s="198" t="s">
        <v>1999</v>
      </c>
      <c r="C188" s="198" t="s">
        <v>4403</v>
      </c>
      <c r="D188" s="198" t="s">
        <v>3061</v>
      </c>
      <c r="E188" s="198" t="s">
        <v>4088</v>
      </c>
      <c r="F188" s="198" t="s">
        <v>3187</v>
      </c>
      <c r="G188" s="198" t="s">
        <v>4446</v>
      </c>
      <c r="H188" s="198"/>
      <c r="I188" s="199" t="s">
        <v>359</v>
      </c>
      <c r="J188" s="198" t="s">
        <v>1996</v>
      </c>
      <c r="K188" s="198" t="s">
        <v>1997</v>
      </c>
      <c r="L188" s="198" t="s">
        <v>3388</v>
      </c>
      <c r="M188" s="198" t="s">
        <v>3190</v>
      </c>
      <c r="N188" s="198" t="s">
        <v>3205</v>
      </c>
      <c r="O188" s="198" t="s">
        <v>3201</v>
      </c>
      <c r="P188" s="198" t="s">
        <v>3192</v>
      </c>
      <c r="Q188" s="198" t="s">
        <v>3193</v>
      </c>
      <c r="R188" s="198" t="s">
        <v>3194</v>
      </c>
      <c r="S188" s="200">
        <v>24754</v>
      </c>
      <c r="T188" s="198"/>
      <c r="U188" s="198" t="s">
        <v>5</v>
      </c>
      <c r="V188" s="198" t="s">
        <v>2000</v>
      </c>
      <c r="W188" s="198" t="s">
        <v>2001</v>
      </c>
      <c r="X188" s="198"/>
      <c r="Y188" s="198">
        <v>1</v>
      </c>
      <c r="Z188" s="198"/>
      <c r="AA188" s="198"/>
      <c r="AB188" s="198">
        <v>162</v>
      </c>
      <c r="AC188" s="201" t="s">
        <v>3057</v>
      </c>
      <c r="AD188" s="201" t="s">
        <v>3057</v>
      </c>
      <c r="AE188" s="201">
        <v>0</v>
      </c>
      <c r="AF188" s="201"/>
      <c r="AG188" s="201"/>
      <c r="AH188" s="201"/>
      <c r="AI188" s="201"/>
      <c r="AJ188" s="201"/>
      <c r="AK188" s="201"/>
      <c r="AL188" s="201"/>
    </row>
    <row r="189" spans="1:38" x14ac:dyDescent="0.3">
      <c r="A189" s="226">
        <v>2092</v>
      </c>
      <c r="B189" s="198" t="s">
        <v>1977</v>
      </c>
      <c r="C189" s="198" t="s">
        <v>4386</v>
      </c>
      <c r="D189" s="198" t="s">
        <v>3199</v>
      </c>
      <c r="E189" s="198" t="s">
        <v>1235</v>
      </c>
      <c r="F189" s="198" t="s">
        <v>3187</v>
      </c>
      <c r="G189" s="198" t="s">
        <v>4362</v>
      </c>
      <c r="H189" s="198"/>
      <c r="I189" s="199" t="s">
        <v>15</v>
      </c>
      <c r="J189" s="198" t="s">
        <v>16</v>
      </c>
      <c r="K189" s="198" t="s">
        <v>17</v>
      </c>
      <c r="L189" s="198" t="s">
        <v>4365</v>
      </c>
      <c r="M189" s="198" t="s">
        <v>3190</v>
      </c>
      <c r="N189" s="198" t="s">
        <v>4332</v>
      </c>
      <c r="O189" s="198" t="s">
        <v>3199</v>
      </c>
      <c r="P189" s="198" t="s">
        <v>3192</v>
      </c>
      <c r="Q189" s="198" t="s">
        <v>3193</v>
      </c>
      <c r="R189" s="198" t="s">
        <v>3194</v>
      </c>
      <c r="S189" s="200">
        <v>25283</v>
      </c>
      <c r="T189" s="198"/>
      <c r="U189" s="198" t="s">
        <v>82</v>
      </c>
      <c r="V189" s="198" t="s">
        <v>1978</v>
      </c>
      <c r="W189" s="198" t="s">
        <v>1979</v>
      </c>
      <c r="X189" s="198"/>
      <c r="Y189" s="198"/>
      <c r="Z189" s="198">
        <v>1</v>
      </c>
      <c r="AA189" s="198"/>
      <c r="AB189" s="198">
        <v>610</v>
      </c>
      <c r="AC189" s="201" t="s">
        <v>3057</v>
      </c>
      <c r="AD189" s="201" t="s">
        <v>3057</v>
      </c>
      <c r="AE189" s="201">
        <v>0</v>
      </c>
      <c r="AF189" s="201"/>
      <c r="AG189" s="201"/>
      <c r="AH189" s="201"/>
      <c r="AI189" s="201"/>
      <c r="AJ189" s="201"/>
      <c r="AK189" s="201"/>
      <c r="AL189" s="201"/>
    </row>
    <row r="190" spans="1:38" x14ac:dyDescent="0.3">
      <c r="A190" s="226">
        <v>2094</v>
      </c>
      <c r="B190" s="198" t="s">
        <v>1807</v>
      </c>
      <c r="C190" s="198" t="s">
        <v>4385</v>
      </c>
      <c r="D190" s="198" t="s">
        <v>3199</v>
      </c>
      <c r="E190" s="198" t="s">
        <v>1808</v>
      </c>
      <c r="F190" s="198" t="s">
        <v>3187</v>
      </c>
      <c r="G190" s="198" t="s">
        <v>4364</v>
      </c>
      <c r="H190" s="198"/>
      <c r="I190" s="199" t="s">
        <v>15</v>
      </c>
      <c r="J190" s="198" t="s">
        <v>16</v>
      </c>
      <c r="K190" s="198" t="s">
        <v>17</v>
      </c>
      <c r="L190" s="198" t="s">
        <v>4365</v>
      </c>
      <c r="M190" s="198" t="s">
        <v>3190</v>
      </c>
      <c r="N190" s="198" t="s">
        <v>4332</v>
      </c>
      <c r="O190" s="198" t="s">
        <v>3199</v>
      </c>
      <c r="P190" s="198" t="s">
        <v>3192</v>
      </c>
      <c r="Q190" s="198" t="s">
        <v>3193</v>
      </c>
      <c r="R190" s="198" t="s">
        <v>3194</v>
      </c>
      <c r="S190" s="200">
        <v>25283</v>
      </c>
      <c r="T190" s="198"/>
      <c r="U190" s="198" t="s">
        <v>82</v>
      </c>
      <c r="V190" s="198" t="s">
        <v>1809</v>
      </c>
      <c r="W190" s="198" t="s">
        <v>1810</v>
      </c>
      <c r="X190" s="198"/>
      <c r="Y190" s="198"/>
      <c r="Z190" s="198">
        <v>1</v>
      </c>
      <c r="AA190" s="198"/>
      <c r="AB190" s="198">
        <v>655</v>
      </c>
      <c r="AC190" s="201" t="s">
        <v>3057</v>
      </c>
      <c r="AD190" s="201" t="s">
        <v>3057</v>
      </c>
      <c r="AE190" s="201">
        <v>0</v>
      </c>
      <c r="AF190" s="201"/>
      <c r="AG190" s="201"/>
      <c r="AH190" s="201"/>
      <c r="AI190" s="201"/>
      <c r="AJ190" s="201"/>
      <c r="AK190" s="201"/>
      <c r="AL190" s="201"/>
    </row>
    <row r="191" spans="1:38" x14ac:dyDescent="0.3">
      <c r="A191" s="226">
        <v>2095</v>
      </c>
      <c r="B191" s="185" t="s">
        <v>2008</v>
      </c>
      <c r="C191" s="185" t="s">
        <v>4408</v>
      </c>
      <c r="D191" s="185" t="s">
        <v>3061</v>
      </c>
      <c r="E191" s="185" t="s">
        <v>2009</v>
      </c>
      <c r="F191" s="185" t="s">
        <v>3187</v>
      </c>
      <c r="G191" s="185" t="s">
        <v>4089</v>
      </c>
      <c r="H191" s="185"/>
      <c r="I191" s="195" t="s">
        <v>1877</v>
      </c>
      <c r="J191" s="185" t="s">
        <v>1895</v>
      </c>
      <c r="K191" s="185" t="s">
        <v>1896</v>
      </c>
      <c r="L191" s="185" t="s">
        <v>2674</v>
      </c>
      <c r="M191" s="185" t="s">
        <v>3190</v>
      </c>
      <c r="N191" s="185" t="s">
        <v>4332</v>
      </c>
      <c r="O191" s="185" t="s">
        <v>3201</v>
      </c>
      <c r="P191" s="185" t="s">
        <v>3192</v>
      </c>
      <c r="Q191" s="185" t="s">
        <v>3193</v>
      </c>
      <c r="R191" s="185" t="s">
        <v>3194</v>
      </c>
      <c r="S191" s="196">
        <v>24754</v>
      </c>
      <c r="T191" s="185"/>
      <c r="U191" s="185" t="s">
        <v>5</v>
      </c>
      <c r="V191" s="185" t="s">
        <v>4090</v>
      </c>
      <c r="W191" s="185" t="s">
        <v>2010</v>
      </c>
      <c r="X191" s="185"/>
      <c r="Y191" s="185">
        <v>1</v>
      </c>
      <c r="Z191" s="185"/>
      <c r="AA191" s="185"/>
      <c r="AB191" s="185">
        <v>101</v>
      </c>
      <c r="AC191" s="185" t="s">
        <v>3066</v>
      </c>
      <c r="AD191" s="185" t="s">
        <v>5150</v>
      </c>
      <c r="AE191" s="197">
        <v>1</v>
      </c>
      <c r="AF191" s="197"/>
      <c r="AG191" s="197">
        <v>1</v>
      </c>
      <c r="AH191" s="197"/>
      <c r="AI191" s="197"/>
      <c r="AJ191" s="197"/>
      <c r="AK191" s="197"/>
      <c r="AL191" s="197"/>
    </row>
    <row r="192" spans="1:38" x14ac:dyDescent="0.3">
      <c r="A192" s="226">
        <v>2096</v>
      </c>
      <c r="B192" s="218" t="s">
        <v>4091</v>
      </c>
      <c r="C192" s="218" t="s">
        <v>5059</v>
      </c>
      <c r="D192" s="218" t="s">
        <v>3481</v>
      </c>
      <c r="E192" s="218" t="s">
        <v>4092</v>
      </c>
      <c r="F192" s="218" t="s">
        <v>3187</v>
      </c>
      <c r="G192" s="218" t="s">
        <v>4362</v>
      </c>
      <c r="H192" s="218"/>
      <c r="I192" s="219" t="s">
        <v>15</v>
      </c>
      <c r="J192" s="218" t="s">
        <v>16</v>
      </c>
      <c r="K192" s="218" t="s">
        <v>17</v>
      </c>
      <c r="L192" s="218" t="s">
        <v>4365</v>
      </c>
      <c r="M192" s="218" t="s">
        <v>3190</v>
      </c>
      <c r="N192" s="218" t="s">
        <v>4332</v>
      </c>
      <c r="O192" s="218" t="s">
        <v>3483</v>
      </c>
      <c r="P192" s="218" t="s">
        <v>3192</v>
      </c>
      <c r="Q192" s="218" t="s">
        <v>3193</v>
      </c>
      <c r="R192" s="218" t="s">
        <v>3194</v>
      </c>
      <c r="S192" s="220">
        <v>25485</v>
      </c>
      <c r="T192" s="218"/>
      <c r="U192" s="218" t="s">
        <v>82</v>
      </c>
      <c r="V192" s="218" t="s">
        <v>1978</v>
      </c>
      <c r="W192" s="218" t="s">
        <v>1979</v>
      </c>
      <c r="X192" s="218"/>
      <c r="Y192" s="218"/>
      <c r="Z192" s="218">
        <v>1</v>
      </c>
      <c r="AA192" s="218"/>
      <c r="AB192" s="218">
        <v>57</v>
      </c>
      <c r="AC192" s="221" t="s">
        <v>3057</v>
      </c>
      <c r="AD192" s="221" t="s">
        <v>3057</v>
      </c>
      <c r="AE192" s="221">
        <v>0</v>
      </c>
      <c r="AF192" s="221"/>
      <c r="AG192" s="221"/>
      <c r="AH192" s="221"/>
      <c r="AI192" s="221"/>
      <c r="AJ192" s="221"/>
      <c r="AK192" s="221" t="s">
        <v>5166</v>
      </c>
      <c r="AL192" s="221">
        <v>1</v>
      </c>
    </row>
    <row r="193" spans="1:38" x14ac:dyDescent="0.3">
      <c r="A193" s="226">
        <v>2109</v>
      </c>
      <c r="B193" s="198" t="s">
        <v>1586</v>
      </c>
      <c r="C193" s="198" t="s">
        <v>4396</v>
      </c>
      <c r="D193" s="198" t="s">
        <v>3061</v>
      </c>
      <c r="E193" s="198"/>
      <c r="F193" s="198" t="s">
        <v>3187</v>
      </c>
      <c r="G193" s="198" t="s">
        <v>4108</v>
      </c>
      <c r="H193" s="198"/>
      <c r="I193" s="199" t="s">
        <v>359</v>
      </c>
      <c r="J193" s="198" t="s">
        <v>1587</v>
      </c>
      <c r="K193" s="198" t="s">
        <v>1588</v>
      </c>
      <c r="L193" s="198" t="s">
        <v>4109</v>
      </c>
      <c r="M193" s="198" t="s">
        <v>3190</v>
      </c>
      <c r="N193" s="198" t="s">
        <v>4332</v>
      </c>
      <c r="O193" s="198" t="s">
        <v>3201</v>
      </c>
      <c r="P193" s="198" t="s">
        <v>3192</v>
      </c>
      <c r="Q193" s="198" t="s">
        <v>3193</v>
      </c>
      <c r="R193" s="198" t="s">
        <v>3194</v>
      </c>
      <c r="S193" s="200">
        <v>24754</v>
      </c>
      <c r="T193" s="198"/>
      <c r="U193" s="198" t="s">
        <v>5</v>
      </c>
      <c r="V193" s="198" t="s">
        <v>4110</v>
      </c>
      <c r="W193" s="198" t="s">
        <v>1589</v>
      </c>
      <c r="X193" s="198"/>
      <c r="Y193" s="198">
        <v>1</v>
      </c>
      <c r="Z193" s="198"/>
      <c r="AA193" s="198"/>
      <c r="AB193" s="198">
        <v>179</v>
      </c>
      <c r="AC193" s="201" t="s">
        <v>3057</v>
      </c>
      <c r="AD193" s="201" t="s">
        <v>3057</v>
      </c>
      <c r="AE193" s="201">
        <v>0</v>
      </c>
      <c r="AF193" s="201"/>
      <c r="AG193" s="201"/>
      <c r="AH193" s="201"/>
      <c r="AI193" s="201"/>
      <c r="AJ193" s="201"/>
      <c r="AK193" s="201"/>
      <c r="AL193" s="201"/>
    </row>
    <row r="194" spans="1:38" x14ac:dyDescent="0.3">
      <c r="A194" s="226">
        <v>2110</v>
      </c>
      <c r="B194" s="198" t="s">
        <v>423</v>
      </c>
      <c r="C194" s="198" t="s">
        <v>4914</v>
      </c>
      <c r="D194" s="198" t="s">
        <v>3267</v>
      </c>
      <c r="E194" s="198" t="s">
        <v>424</v>
      </c>
      <c r="F194" s="198" t="s">
        <v>4301</v>
      </c>
      <c r="G194" s="198" t="s">
        <v>4111</v>
      </c>
      <c r="H194" s="198"/>
      <c r="I194" s="199" t="s">
        <v>22</v>
      </c>
      <c r="J194" s="198" t="s">
        <v>395</v>
      </c>
      <c r="K194" s="198" t="s">
        <v>396</v>
      </c>
      <c r="L194" s="198" t="s">
        <v>4906</v>
      </c>
      <c r="M194" s="198" t="s">
        <v>3190</v>
      </c>
      <c r="N194" s="198" t="s">
        <v>4332</v>
      </c>
      <c r="O194" s="198" t="s">
        <v>3201</v>
      </c>
      <c r="P194" s="198" t="s">
        <v>3192</v>
      </c>
      <c r="Q194" s="198" t="s">
        <v>3193</v>
      </c>
      <c r="R194" s="198" t="s">
        <v>3194</v>
      </c>
      <c r="S194" s="200">
        <v>26015</v>
      </c>
      <c r="T194" s="198"/>
      <c r="U194" s="198" t="s">
        <v>0</v>
      </c>
      <c r="V194" s="198" t="s">
        <v>425</v>
      </c>
      <c r="W194" s="198" t="s">
        <v>426</v>
      </c>
      <c r="X194" s="198">
        <v>1</v>
      </c>
      <c r="Y194" s="198">
        <v>1</v>
      </c>
      <c r="Z194" s="198"/>
      <c r="AA194" s="198"/>
      <c r="AB194" s="198">
        <v>266</v>
      </c>
      <c r="AC194" s="201" t="s">
        <v>3057</v>
      </c>
      <c r="AD194" s="201" t="s">
        <v>3057</v>
      </c>
      <c r="AE194" s="201">
        <v>0</v>
      </c>
      <c r="AF194" s="201"/>
      <c r="AG194" s="201"/>
      <c r="AH194" s="201"/>
      <c r="AI194" s="201"/>
      <c r="AJ194" s="201"/>
      <c r="AK194" s="201"/>
      <c r="AL194" s="201"/>
    </row>
    <row r="195" spans="1:38" x14ac:dyDescent="0.3">
      <c r="A195" s="226">
        <v>2111</v>
      </c>
      <c r="B195" s="198" t="s">
        <v>2501</v>
      </c>
      <c r="C195" s="198" t="s">
        <v>3346</v>
      </c>
      <c r="D195" s="198" t="s">
        <v>478</v>
      </c>
      <c r="E195" s="198" t="s">
        <v>177</v>
      </c>
      <c r="F195" s="198" t="s">
        <v>3187</v>
      </c>
      <c r="G195" s="198" t="s">
        <v>4112</v>
      </c>
      <c r="H195" s="198"/>
      <c r="I195" s="199" t="s">
        <v>464</v>
      </c>
      <c r="J195" s="198" t="s">
        <v>2502</v>
      </c>
      <c r="K195" s="198" t="s">
        <v>2503</v>
      </c>
      <c r="L195" s="198" t="s">
        <v>4113</v>
      </c>
      <c r="M195" s="198" t="s">
        <v>3190</v>
      </c>
      <c r="N195" s="198" t="s">
        <v>4332</v>
      </c>
      <c r="O195" s="198" t="s">
        <v>3201</v>
      </c>
      <c r="P195" s="198" t="s">
        <v>3192</v>
      </c>
      <c r="Q195" s="198" t="s">
        <v>3193</v>
      </c>
      <c r="R195" s="198" t="s">
        <v>3194</v>
      </c>
      <c r="S195" s="200">
        <v>24754</v>
      </c>
      <c r="T195" s="198"/>
      <c r="U195" s="198" t="s">
        <v>5</v>
      </c>
      <c r="V195" s="198" t="s">
        <v>4114</v>
      </c>
      <c r="W195" s="198" t="s">
        <v>2504</v>
      </c>
      <c r="X195" s="198"/>
      <c r="Y195" s="198">
        <v>1</v>
      </c>
      <c r="Z195" s="198"/>
      <c r="AA195" s="198"/>
      <c r="AB195" s="198">
        <v>75</v>
      </c>
      <c r="AC195" s="201" t="s">
        <v>3057</v>
      </c>
      <c r="AD195" s="201" t="s">
        <v>3057</v>
      </c>
      <c r="AE195" s="201">
        <v>0</v>
      </c>
      <c r="AF195" s="201"/>
      <c r="AG195" s="201"/>
      <c r="AH195" s="201"/>
      <c r="AI195" s="201"/>
      <c r="AJ195" s="201"/>
      <c r="AK195" s="201"/>
      <c r="AL195" s="201"/>
    </row>
    <row r="196" spans="1:38" x14ac:dyDescent="0.3">
      <c r="A196" s="226">
        <v>2113</v>
      </c>
      <c r="B196" s="185" t="s">
        <v>1838</v>
      </c>
      <c r="C196" s="185" t="s">
        <v>4524</v>
      </c>
      <c r="D196" s="185" t="s">
        <v>478</v>
      </c>
      <c r="E196" s="185" t="s">
        <v>4116</v>
      </c>
      <c r="F196" s="185" t="s">
        <v>3187</v>
      </c>
      <c r="G196" s="185" t="s">
        <v>4117</v>
      </c>
      <c r="H196" s="185"/>
      <c r="I196" s="195" t="s">
        <v>1</v>
      </c>
      <c r="J196" s="185" t="s">
        <v>1839</v>
      </c>
      <c r="K196" s="185" t="s">
        <v>1840</v>
      </c>
      <c r="L196" s="185" t="s">
        <v>2673</v>
      </c>
      <c r="M196" s="185" t="s">
        <v>3190</v>
      </c>
      <c r="N196" s="185" t="s">
        <v>4332</v>
      </c>
      <c r="O196" s="185" t="s">
        <v>3201</v>
      </c>
      <c r="P196" s="185" t="s">
        <v>3192</v>
      </c>
      <c r="Q196" s="185" t="s">
        <v>3193</v>
      </c>
      <c r="R196" s="185" t="s">
        <v>3194</v>
      </c>
      <c r="S196" s="196">
        <v>24754</v>
      </c>
      <c r="T196" s="185"/>
      <c r="U196" s="185" t="s">
        <v>5</v>
      </c>
      <c r="V196" s="185" t="s">
        <v>4118</v>
      </c>
      <c r="W196" s="185" t="s">
        <v>1841</v>
      </c>
      <c r="X196" s="185">
        <v>1</v>
      </c>
      <c r="Y196" s="185">
        <v>1</v>
      </c>
      <c r="Z196" s="185"/>
      <c r="AA196" s="185"/>
      <c r="AB196" s="185">
        <v>193</v>
      </c>
      <c r="AC196" s="197" t="s">
        <v>3066</v>
      </c>
      <c r="AD196" s="197" t="s">
        <v>3057</v>
      </c>
      <c r="AE196" s="197">
        <v>1</v>
      </c>
      <c r="AF196" s="197"/>
      <c r="AG196" s="197"/>
      <c r="AH196" s="197"/>
      <c r="AI196" s="197">
        <v>1</v>
      </c>
      <c r="AJ196" s="197"/>
      <c r="AK196" s="197"/>
      <c r="AL196" s="197"/>
    </row>
    <row r="197" spans="1:38" x14ac:dyDescent="0.3">
      <c r="A197" s="226">
        <v>2114</v>
      </c>
      <c r="B197" s="198" t="s">
        <v>1987</v>
      </c>
      <c r="C197" s="198" t="s">
        <v>4384</v>
      </c>
      <c r="D197" s="198" t="s">
        <v>3269</v>
      </c>
      <c r="E197" s="198" t="s">
        <v>4119</v>
      </c>
      <c r="F197" s="198" t="s">
        <v>4301</v>
      </c>
      <c r="G197" s="198" t="s">
        <v>4120</v>
      </c>
      <c r="H197" s="198"/>
      <c r="I197" s="199" t="s">
        <v>15</v>
      </c>
      <c r="J197" s="198" t="s">
        <v>16</v>
      </c>
      <c r="K197" s="198" t="s">
        <v>17</v>
      </c>
      <c r="L197" s="198" t="s">
        <v>4365</v>
      </c>
      <c r="M197" s="198" t="s">
        <v>3190</v>
      </c>
      <c r="N197" s="198" t="s">
        <v>4332</v>
      </c>
      <c r="O197" s="198" t="s">
        <v>3201</v>
      </c>
      <c r="P197" s="198" t="s">
        <v>3192</v>
      </c>
      <c r="Q197" s="198" t="s">
        <v>3193</v>
      </c>
      <c r="R197" s="198" t="s">
        <v>3194</v>
      </c>
      <c r="S197" s="200">
        <v>26000</v>
      </c>
      <c r="T197" s="198"/>
      <c r="U197" s="198" t="s">
        <v>0</v>
      </c>
      <c r="V197" s="198" t="s">
        <v>1988</v>
      </c>
      <c r="W197" s="198" t="s">
        <v>1989</v>
      </c>
      <c r="X197" s="198">
        <v>1</v>
      </c>
      <c r="Y197" s="198">
        <v>1</v>
      </c>
      <c r="Z197" s="198"/>
      <c r="AA197" s="198"/>
      <c r="AB197" s="198">
        <v>120</v>
      </c>
      <c r="AC197" s="201" t="s">
        <v>3057</v>
      </c>
      <c r="AD197" s="201" t="s">
        <v>3057</v>
      </c>
      <c r="AE197" s="201">
        <v>0</v>
      </c>
      <c r="AF197" s="201"/>
      <c r="AG197" s="201"/>
      <c r="AH197" s="201"/>
      <c r="AI197" s="201"/>
      <c r="AJ197" s="201"/>
      <c r="AK197" s="201"/>
      <c r="AL197" s="201"/>
    </row>
    <row r="198" spans="1:38" x14ac:dyDescent="0.3">
      <c r="A198" s="226">
        <v>2115</v>
      </c>
      <c r="B198" s="198" t="s">
        <v>1286</v>
      </c>
      <c r="C198" s="198" t="s">
        <v>4529</v>
      </c>
      <c r="D198" s="198" t="s">
        <v>3061</v>
      </c>
      <c r="E198" s="198" t="s">
        <v>4121</v>
      </c>
      <c r="F198" s="198" t="s">
        <v>3187</v>
      </c>
      <c r="G198" s="198" t="s">
        <v>4968</v>
      </c>
      <c r="H198" s="198"/>
      <c r="I198" s="199" t="s">
        <v>22</v>
      </c>
      <c r="J198" s="198" t="s">
        <v>1287</v>
      </c>
      <c r="K198" s="198" t="s">
        <v>295</v>
      </c>
      <c r="L198" s="198" t="s">
        <v>4122</v>
      </c>
      <c r="M198" s="198" t="s">
        <v>3217</v>
      </c>
      <c r="N198" s="198" t="s">
        <v>4332</v>
      </c>
      <c r="O198" s="198" t="s">
        <v>3201</v>
      </c>
      <c r="P198" s="198" t="s">
        <v>3192</v>
      </c>
      <c r="Q198" s="198" t="s">
        <v>3193</v>
      </c>
      <c r="R198" s="198" t="s">
        <v>3194</v>
      </c>
      <c r="S198" s="200">
        <v>24754</v>
      </c>
      <c r="T198" s="198"/>
      <c r="U198" s="198" t="s">
        <v>5</v>
      </c>
      <c r="V198" s="198" t="s">
        <v>4123</v>
      </c>
      <c r="W198" s="198" t="s">
        <v>1288</v>
      </c>
      <c r="X198" s="198"/>
      <c r="Y198" s="198">
        <v>1</v>
      </c>
      <c r="Z198" s="198"/>
      <c r="AA198" s="198"/>
      <c r="AB198" s="198">
        <v>40</v>
      </c>
      <c r="AC198" s="201" t="s">
        <v>3057</v>
      </c>
      <c r="AD198" s="201" t="s">
        <v>3057</v>
      </c>
      <c r="AE198" s="201">
        <v>0</v>
      </c>
      <c r="AF198" s="201"/>
      <c r="AG198" s="201"/>
      <c r="AH198" s="201"/>
      <c r="AI198" s="201"/>
      <c r="AJ198" s="201"/>
      <c r="AK198" s="201"/>
      <c r="AL198" s="201"/>
    </row>
    <row r="199" spans="1:38" x14ac:dyDescent="0.3">
      <c r="A199" s="226">
        <v>2118</v>
      </c>
      <c r="B199" s="198" t="s">
        <v>2214</v>
      </c>
      <c r="C199" s="198" t="s">
        <v>4545</v>
      </c>
      <c r="D199" s="198" t="s">
        <v>3061</v>
      </c>
      <c r="E199" s="198" t="s">
        <v>564</v>
      </c>
      <c r="F199" s="198" t="s">
        <v>3187</v>
      </c>
      <c r="G199" s="198" t="s">
        <v>4125</v>
      </c>
      <c r="H199" s="198"/>
      <c r="I199" s="199" t="s">
        <v>156</v>
      </c>
      <c r="J199" s="198" t="s">
        <v>2215</v>
      </c>
      <c r="K199" s="198" t="s">
        <v>710</v>
      </c>
      <c r="L199" s="198" t="s">
        <v>4126</v>
      </c>
      <c r="M199" s="198" t="s">
        <v>3217</v>
      </c>
      <c r="N199" s="198" t="s">
        <v>3205</v>
      </c>
      <c r="O199" s="198" t="s">
        <v>3201</v>
      </c>
      <c r="P199" s="198" t="s">
        <v>3192</v>
      </c>
      <c r="Q199" s="198" t="s">
        <v>3193</v>
      </c>
      <c r="R199" s="198" t="s">
        <v>3194</v>
      </c>
      <c r="S199" s="200">
        <v>24754</v>
      </c>
      <c r="T199" s="198">
        <v>2</v>
      </c>
      <c r="U199" s="198" t="s">
        <v>5</v>
      </c>
      <c r="V199" s="198" t="s">
        <v>4127</v>
      </c>
      <c r="W199" s="198" t="s">
        <v>2216</v>
      </c>
      <c r="X199" s="198"/>
      <c r="Y199" s="198">
        <v>1</v>
      </c>
      <c r="Z199" s="198"/>
      <c r="AA199" s="198"/>
      <c r="AB199" s="198">
        <v>51</v>
      </c>
      <c r="AC199" s="201" t="s">
        <v>3057</v>
      </c>
      <c r="AD199" s="201" t="s">
        <v>3057</v>
      </c>
      <c r="AE199" s="201">
        <v>0</v>
      </c>
      <c r="AF199" s="201"/>
      <c r="AG199" s="201"/>
      <c r="AH199" s="201"/>
      <c r="AI199" s="201"/>
      <c r="AJ199" s="201"/>
      <c r="AK199" s="201"/>
      <c r="AL199" s="201"/>
    </row>
    <row r="200" spans="1:38" x14ac:dyDescent="0.3">
      <c r="A200" s="226">
        <v>2119</v>
      </c>
      <c r="B200" s="198" t="s">
        <v>2124</v>
      </c>
      <c r="C200" s="198" t="s">
        <v>4559</v>
      </c>
      <c r="D200" s="198" t="s">
        <v>3269</v>
      </c>
      <c r="E200" s="198" t="s">
        <v>2125</v>
      </c>
      <c r="F200" s="198" t="s">
        <v>4301</v>
      </c>
      <c r="G200" s="198" t="s">
        <v>4128</v>
      </c>
      <c r="H200" s="198"/>
      <c r="I200" s="199" t="s">
        <v>464</v>
      </c>
      <c r="J200" s="198" t="s">
        <v>1460</v>
      </c>
      <c r="K200" s="198" t="s">
        <v>334</v>
      </c>
      <c r="L200" s="198" t="s">
        <v>3376</v>
      </c>
      <c r="M200" s="198" t="s">
        <v>3190</v>
      </c>
      <c r="N200" s="198" t="s">
        <v>4332</v>
      </c>
      <c r="O200" s="198" t="s">
        <v>3201</v>
      </c>
      <c r="P200" s="198" t="s">
        <v>3192</v>
      </c>
      <c r="Q200" s="198" t="s">
        <v>3193</v>
      </c>
      <c r="R200" s="198" t="s">
        <v>3194</v>
      </c>
      <c r="S200" s="200">
        <v>26004</v>
      </c>
      <c r="T200" s="198"/>
      <c r="U200" s="198" t="s">
        <v>0</v>
      </c>
      <c r="V200" s="198" t="s">
        <v>1089</v>
      </c>
      <c r="W200" s="198"/>
      <c r="X200" s="198">
        <v>1</v>
      </c>
      <c r="Y200" s="198">
        <v>1</v>
      </c>
      <c r="Z200" s="198"/>
      <c r="AA200" s="198"/>
      <c r="AB200" s="198">
        <v>96</v>
      </c>
      <c r="AC200" s="201" t="s">
        <v>3057</v>
      </c>
      <c r="AD200" s="201" t="s">
        <v>3057</v>
      </c>
      <c r="AE200" s="201">
        <v>0</v>
      </c>
      <c r="AF200" s="201"/>
      <c r="AG200" s="201"/>
      <c r="AH200" s="201"/>
      <c r="AI200" s="201"/>
      <c r="AJ200" s="201"/>
      <c r="AK200" s="201"/>
      <c r="AL200" s="201"/>
    </row>
    <row r="201" spans="1:38" x14ac:dyDescent="0.3">
      <c r="A201" s="226">
        <v>2123</v>
      </c>
      <c r="B201" s="198" t="s">
        <v>719</v>
      </c>
      <c r="C201" s="198" t="s">
        <v>4396</v>
      </c>
      <c r="D201" s="198" t="s">
        <v>3061</v>
      </c>
      <c r="E201" s="198"/>
      <c r="F201" s="198" t="s">
        <v>3187</v>
      </c>
      <c r="G201" s="198" t="s">
        <v>3188</v>
      </c>
      <c r="H201" s="198"/>
      <c r="I201" s="199" t="s">
        <v>722</v>
      </c>
      <c r="J201" s="198" t="s">
        <v>720</v>
      </c>
      <c r="K201" s="198" t="s">
        <v>723</v>
      </c>
      <c r="L201" s="198" t="s">
        <v>3308</v>
      </c>
      <c r="M201" s="198" t="s">
        <v>3190</v>
      </c>
      <c r="N201" s="198" t="s">
        <v>4332</v>
      </c>
      <c r="O201" s="198" t="s">
        <v>3201</v>
      </c>
      <c r="P201" s="198" t="s">
        <v>3192</v>
      </c>
      <c r="Q201" s="198" t="s">
        <v>3193</v>
      </c>
      <c r="R201" s="198" t="s">
        <v>3194</v>
      </c>
      <c r="S201" s="200">
        <v>24756</v>
      </c>
      <c r="T201" s="198"/>
      <c r="U201" s="198" t="s">
        <v>5</v>
      </c>
      <c r="V201" s="198" t="s">
        <v>721</v>
      </c>
      <c r="W201" s="198" t="s">
        <v>724</v>
      </c>
      <c r="X201" s="198"/>
      <c r="Y201" s="198">
        <v>1</v>
      </c>
      <c r="Z201" s="198"/>
      <c r="AA201" s="198"/>
      <c r="AB201" s="198">
        <v>141</v>
      </c>
      <c r="AC201" s="201" t="s">
        <v>3057</v>
      </c>
      <c r="AD201" s="201" t="s">
        <v>3057</v>
      </c>
      <c r="AE201" s="201">
        <v>0</v>
      </c>
      <c r="AF201" s="201"/>
      <c r="AG201" s="201"/>
      <c r="AH201" s="201"/>
      <c r="AI201" s="201"/>
      <c r="AJ201" s="201"/>
      <c r="AK201" s="201"/>
      <c r="AL201" s="201"/>
    </row>
    <row r="202" spans="1:38" x14ac:dyDescent="0.3">
      <c r="A202" s="226">
        <v>2127</v>
      </c>
      <c r="B202" s="198" t="s">
        <v>2562</v>
      </c>
      <c r="C202" s="198" t="s">
        <v>4138</v>
      </c>
      <c r="D202" s="198" t="s">
        <v>478</v>
      </c>
      <c r="E202" s="198" t="s">
        <v>4139</v>
      </c>
      <c r="F202" s="198" t="s">
        <v>3187</v>
      </c>
      <c r="G202" s="198" t="s">
        <v>3209</v>
      </c>
      <c r="H202" s="198"/>
      <c r="I202" s="199" t="s">
        <v>224</v>
      </c>
      <c r="J202" s="198" t="s">
        <v>693</v>
      </c>
      <c r="K202" s="198" t="s">
        <v>694</v>
      </c>
      <c r="L202" s="198" t="s">
        <v>3894</v>
      </c>
      <c r="M202" s="198" t="s">
        <v>3190</v>
      </c>
      <c r="N202" s="198" t="s">
        <v>4332</v>
      </c>
      <c r="O202" s="198" t="s">
        <v>3201</v>
      </c>
      <c r="P202" s="198" t="s">
        <v>3192</v>
      </c>
      <c r="Q202" s="198" t="s">
        <v>3193</v>
      </c>
      <c r="R202" s="198" t="s">
        <v>3194</v>
      </c>
      <c r="S202" s="200">
        <v>24756</v>
      </c>
      <c r="T202" s="198"/>
      <c r="U202" s="198" t="s">
        <v>5</v>
      </c>
      <c r="V202" s="198" t="s">
        <v>2563</v>
      </c>
      <c r="W202" s="198" t="s">
        <v>2564</v>
      </c>
      <c r="X202" s="198">
        <v>1</v>
      </c>
      <c r="Y202" s="198">
        <v>1</v>
      </c>
      <c r="Z202" s="198"/>
      <c r="AA202" s="198"/>
      <c r="AB202" s="198">
        <v>125</v>
      </c>
      <c r="AC202" s="201" t="s">
        <v>3057</v>
      </c>
      <c r="AD202" s="201" t="s">
        <v>3057</v>
      </c>
      <c r="AE202" s="201">
        <v>0</v>
      </c>
      <c r="AF202" s="201"/>
      <c r="AG202" s="201"/>
      <c r="AH202" s="201"/>
      <c r="AI202" s="201"/>
      <c r="AJ202" s="201"/>
      <c r="AK202" s="201"/>
      <c r="AL202" s="201"/>
    </row>
    <row r="203" spans="1:38" x14ac:dyDescent="0.3">
      <c r="A203" s="226">
        <v>2129</v>
      </c>
      <c r="B203" s="185" t="s">
        <v>2126</v>
      </c>
      <c r="C203" s="185" t="s">
        <v>4560</v>
      </c>
      <c r="D203" s="185" t="s">
        <v>3061</v>
      </c>
      <c r="E203" s="185" t="s">
        <v>3446</v>
      </c>
      <c r="F203" s="185" t="s">
        <v>3187</v>
      </c>
      <c r="G203" s="185" t="s">
        <v>4142</v>
      </c>
      <c r="H203" s="185"/>
      <c r="I203" s="195" t="s">
        <v>464</v>
      </c>
      <c r="J203" s="185" t="s">
        <v>1460</v>
      </c>
      <c r="K203" s="185" t="s">
        <v>334</v>
      </c>
      <c r="L203" s="185" t="s">
        <v>3376</v>
      </c>
      <c r="M203" s="185" t="s">
        <v>3190</v>
      </c>
      <c r="N203" s="185" t="s">
        <v>4332</v>
      </c>
      <c r="O203" s="185" t="s">
        <v>3201</v>
      </c>
      <c r="P203" s="185" t="s">
        <v>3192</v>
      </c>
      <c r="Q203" s="185" t="s">
        <v>3193</v>
      </c>
      <c r="R203" s="185" t="s">
        <v>3194</v>
      </c>
      <c r="S203" s="196">
        <v>24755</v>
      </c>
      <c r="T203" s="185"/>
      <c r="U203" s="185" t="s">
        <v>5</v>
      </c>
      <c r="V203" s="185" t="s">
        <v>2127</v>
      </c>
      <c r="W203" s="185" t="s">
        <v>2128</v>
      </c>
      <c r="X203" s="185"/>
      <c r="Y203" s="185">
        <v>1</v>
      </c>
      <c r="Z203" s="185"/>
      <c r="AA203" s="185"/>
      <c r="AB203" s="185">
        <v>95</v>
      </c>
      <c r="AC203" s="197" t="s">
        <v>3057</v>
      </c>
      <c r="AD203" s="197" t="s">
        <v>3057</v>
      </c>
      <c r="AE203" s="197">
        <v>1</v>
      </c>
      <c r="AF203" s="197"/>
      <c r="AG203" s="197"/>
      <c r="AH203" s="197"/>
      <c r="AI203" s="197">
        <v>1</v>
      </c>
      <c r="AJ203" s="197"/>
      <c r="AK203" s="197"/>
      <c r="AL203" s="197"/>
    </row>
    <row r="204" spans="1:38" x14ac:dyDescent="0.3">
      <c r="A204" s="226">
        <v>2130</v>
      </c>
      <c r="B204" s="185" t="s">
        <v>2509</v>
      </c>
      <c r="C204" s="185" t="s">
        <v>4496</v>
      </c>
      <c r="D204" s="185" t="s">
        <v>3199</v>
      </c>
      <c r="E204" s="185" t="s">
        <v>2510</v>
      </c>
      <c r="F204" s="185" t="s">
        <v>3187</v>
      </c>
      <c r="G204" s="185" t="s">
        <v>4331</v>
      </c>
      <c r="H204" s="185"/>
      <c r="I204" s="195" t="s">
        <v>156</v>
      </c>
      <c r="J204" s="185" t="s">
        <v>2071</v>
      </c>
      <c r="K204" s="185" t="s">
        <v>2072</v>
      </c>
      <c r="L204" s="185" t="s">
        <v>3811</v>
      </c>
      <c r="M204" s="185" t="s">
        <v>3190</v>
      </c>
      <c r="N204" s="185" t="s">
        <v>4332</v>
      </c>
      <c r="O204" s="185" t="s">
        <v>3199</v>
      </c>
      <c r="P204" s="185" t="s">
        <v>3192</v>
      </c>
      <c r="Q204" s="185" t="s">
        <v>3193</v>
      </c>
      <c r="R204" s="185" t="s">
        <v>3194</v>
      </c>
      <c r="S204" s="196">
        <v>27125</v>
      </c>
      <c r="T204" s="185"/>
      <c r="U204" s="185" t="s">
        <v>82</v>
      </c>
      <c r="V204" s="185" t="s">
        <v>2511</v>
      </c>
      <c r="W204" s="185" t="s">
        <v>2512</v>
      </c>
      <c r="X204" s="185"/>
      <c r="Y204" s="185"/>
      <c r="Z204" s="185">
        <v>1</v>
      </c>
      <c r="AA204" s="185"/>
      <c r="AB204" s="185">
        <v>742</v>
      </c>
      <c r="AC204" s="197" t="s">
        <v>3057</v>
      </c>
      <c r="AD204" s="197" t="s">
        <v>3057</v>
      </c>
      <c r="AE204" s="197">
        <v>1</v>
      </c>
      <c r="AF204" s="197"/>
      <c r="AG204" s="197">
        <v>1</v>
      </c>
      <c r="AH204" s="197"/>
      <c r="AI204" s="197"/>
      <c r="AJ204" s="197"/>
      <c r="AK204" s="197"/>
      <c r="AL204" s="197"/>
    </row>
    <row r="205" spans="1:38" x14ac:dyDescent="0.3">
      <c r="A205" s="226">
        <v>2133</v>
      </c>
      <c r="B205" s="185" t="s">
        <v>1520</v>
      </c>
      <c r="C205" s="185" t="s">
        <v>4417</v>
      </c>
      <c r="D205" s="185" t="s">
        <v>3061</v>
      </c>
      <c r="E205" s="185" t="s">
        <v>4143</v>
      </c>
      <c r="F205" s="185" t="s">
        <v>3187</v>
      </c>
      <c r="G205" s="185" t="s">
        <v>4418</v>
      </c>
      <c r="H205" s="185"/>
      <c r="I205" s="195" t="s">
        <v>359</v>
      </c>
      <c r="J205" s="185" t="s">
        <v>844</v>
      </c>
      <c r="K205" s="185" t="s">
        <v>845</v>
      </c>
      <c r="L205" s="185" t="s">
        <v>3752</v>
      </c>
      <c r="M205" s="185" t="s">
        <v>3190</v>
      </c>
      <c r="N205" s="185" t="s">
        <v>4332</v>
      </c>
      <c r="O205" s="185" t="s">
        <v>3201</v>
      </c>
      <c r="P205" s="185" t="s">
        <v>3192</v>
      </c>
      <c r="Q205" s="185" t="s">
        <v>3193</v>
      </c>
      <c r="R205" s="185" t="s">
        <v>3194</v>
      </c>
      <c r="S205" s="196">
        <v>27542</v>
      </c>
      <c r="T205" s="185"/>
      <c r="U205" s="185" t="s">
        <v>5</v>
      </c>
      <c r="V205" s="185" t="s">
        <v>1521</v>
      </c>
      <c r="W205" s="185" t="s">
        <v>1522</v>
      </c>
      <c r="X205" s="185"/>
      <c r="Y205" s="185">
        <v>1</v>
      </c>
      <c r="Z205" s="185"/>
      <c r="AA205" s="185"/>
      <c r="AB205" s="185">
        <v>155</v>
      </c>
      <c r="AC205" s="197" t="s">
        <v>3057</v>
      </c>
      <c r="AD205" s="197" t="s">
        <v>3057</v>
      </c>
      <c r="AE205" s="197">
        <v>1</v>
      </c>
      <c r="AF205" s="197"/>
      <c r="AG205" s="197">
        <v>1</v>
      </c>
      <c r="AH205" s="197"/>
      <c r="AI205" s="197"/>
      <c r="AJ205" s="197"/>
      <c r="AK205" s="197"/>
      <c r="AL205" s="197"/>
    </row>
    <row r="206" spans="1:38" x14ac:dyDescent="0.3">
      <c r="A206" s="226">
        <v>2275</v>
      </c>
      <c r="B206" s="216" t="s">
        <v>5025</v>
      </c>
      <c r="C206" s="216" t="s">
        <v>5026</v>
      </c>
      <c r="D206" s="216" t="s">
        <v>3269</v>
      </c>
      <c r="E206" s="216" t="s">
        <v>5027</v>
      </c>
      <c r="F206" s="216" t="s">
        <v>4301</v>
      </c>
      <c r="G206" s="216" t="s">
        <v>5028</v>
      </c>
      <c r="H206" s="216"/>
      <c r="I206" s="227" t="s">
        <v>359</v>
      </c>
      <c r="J206" s="216" t="s">
        <v>844</v>
      </c>
      <c r="K206" s="216" t="s">
        <v>845</v>
      </c>
      <c r="L206" s="216" t="s">
        <v>3752</v>
      </c>
      <c r="M206" s="216" t="s">
        <v>3217</v>
      </c>
      <c r="N206" s="216" t="s">
        <v>3205</v>
      </c>
      <c r="O206" s="216" t="s">
        <v>3201</v>
      </c>
      <c r="P206" s="216" t="s">
        <v>3192</v>
      </c>
      <c r="Q206" s="216" t="s">
        <v>3193</v>
      </c>
      <c r="R206" s="216" t="s">
        <v>3194</v>
      </c>
      <c r="S206" s="228">
        <v>44805</v>
      </c>
      <c r="T206" s="216">
        <v>1</v>
      </c>
      <c r="U206" s="216" t="s">
        <v>0</v>
      </c>
      <c r="V206" s="216" t="s">
        <v>5030</v>
      </c>
      <c r="W206" s="216" t="s">
        <v>5029</v>
      </c>
      <c r="X206" s="216"/>
      <c r="Y206" s="216">
        <v>1</v>
      </c>
      <c r="Z206" s="216"/>
      <c r="AA206" s="216"/>
      <c r="AB206" s="216">
        <v>0</v>
      </c>
      <c r="AC206" s="217" t="s">
        <v>3057</v>
      </c>
      <c r="AD206" s="217" t="s">
        <v>3057</v>
      </c>
      <c r="AE206" s="217">
        <v>0</v>
      </c>
      <c r="AF206" s="217"/>
      <c r="AG206" s="217"/>
      <c r="AH206" s="217"/>
      <c r="AI206" s="217"/>
      <c r="AJ206" s="217"/>
      <c r="AK206" s="217" t="s">
        <v>5174</v>
      </c>
      <c r="AL206" s="221">
        <v>1</v>
      </c>
    </row>
    <row r="207" spans="1:38" x14ac:dyDescent="0.3">
      <c r="A207" s="226">
        <v>2134</v>
      </c>
      <c r="B207" s="198" t="s">
        <v>397</v>
      </c>
      <c r="C207" s="198" t="s">
        <v>4915</v>
      </c>
      <c r="D207" s="198" t="s">
        <v>3199</v>
      </c>
      <c r="E207" s="198" t="s">
        <v>398</v>
      </c>
      <c r="F207" s="198" t="s">
        <v>3187</v>
      </c>
      <c r="G207" s="198" t="s">
        <v>4911</v>
      </c>
      <c r="H207" s="198" t="s">
        <v>4144</v>
      </c>
      <c r="I207" s="199" t="s">
        <v>400</v>
      </c>
      <c r="J207" s="198" t="s">
        <v>395</v>
      </c>
      <c r="K207" s="198" t="s">
        <v>396</v>
      </c>
      <c r="L207" s="198" t="s">
        <v>4906</v>
      </c>
      <c r="M207" s="198" t="s">
        <v>3190</v>
      </c>
      <c r="N207" s="198" t="s">
        <v>4332</v>
      </c>
      <c r="O207" s="198" t="s">
        <v>3199</v>
      </c>
      <c r="P207" s="198" t="s">
        <v>3192</v>
      </c>
      <c r="Q207" s="198" t="s">
        <v>3193</v>
      </c>
      <c r="R207" s="198" t="s">
        <v>3194</v>
      </c>
      <c r="S207" s="200">
        <v>27795</v>
      </c>
      <c r="T207" s="198"/>
      <c r="U207" s="198" t="s">
        <v>82</v>
      </c>
      <c r="V207" s="198" t="s">
        <v>399</v>
      </c>
      <c r="W207" s="198" t="s">
        <v>401</v>
      </c>
      <c r="X207" s="198"/>
      <c r="Y207" s="198"/>
      <c r="Z207" s="198">
        <v>1</v>
      </c>
      <c r="AA207" s="198"/>
      <c r="AB207" s="198">
        <v>596</v>
      </c>
      <c r="AC207" s="201" t="s">
        <v>3057</v>
      </c>
      <c r="AD207" s="201" t="s">
        <v>3057</v>
      </c>
      <c r="AE207" s="201">
        <v>0</v>
      </c>
      <c r="AF207" s="201"/>
      <c r="AG207" s="201"/>
      <c r="AH207" s="201"/>
      <c r="AI207" s="201"/>
      <c r="AJ207" s="201"/>
      <c r="AK207" s="201"/>
      <c r="AL207" s="201"/>
    </row>
    <row r="208" spans="1:38" x14ac:dyDescent="0.3">
      <c r="A208" s="226">
        <v>2135</v>
      </c>
      <c r="B208" s="198" t="s">
        <v>1175</v>
      </c>
      <c r="C208" s="198" t="s">
        <v>4396</v>
      </c>
      <c r="D208" s="198" t="s">
        <v>3061</v>
      </c>
      <c r="E208" s="198"/>
      <c r="F208" s="198" t="s">
        <v>3187</v>
      </c>
      <c r="G208" s="198" t="s">
        <v>4145</v>
      </c>
      <c r="H208" s="198"/>
      <c r="I208" s="199" t="s">
        <v>1178</v>
      </c>
      <c r="J208" s="198" t="s">
        <v>1176</v>
      </c>
      <c r="K208" s="198" t="s">
        <v>1179</v>
      </c>
      <c r="L208" s="198" t="s">
        <v>3146</v>
      </c>
      <c r="M208" s="198" t="s">
        <v>3190</v>
      </c>
      <c r="N208" s="198" t="s">
        <v>4332</v>
      </c>
      <c r="O208" s="198" t="s">
        <v>3201</v>
      </c>
      <c r="P208" s="198" t="s">
        <v>3192</v>
      </c>
      <c r="Q208" s="198" t="s">
        <v>3193</v>
      </c>
      <c r="R208" s="198" t="s">
        <v>3194</v>
      </c>
      <c r="S208" s="200">
        <v>24755</v>
      </c>
      <c r="T208" s="198"/>
      <c r="U208" s="198" t="s">
        <v>5</v>
      </c>
      <c r="V208" s="198" t="s">
        <v>1177</v>
      </c>
      <c r="W208" s="198" t="s">
        <v>1180</v>
      </c>
      <c r="X208" s="198"/>
      <c r="Y208" s="198">
        <v>1</v>
      </c>
      <c r="Z208" s="198"/>
      <c r="AA208" s="198"/>
      <c r="AB208" s="198">
        <v>143</v>
      </c>
      <c r="AC208" s="201" t="s">
        <v>3070</v>
      </c>
      <c r="AD208" s="201" t="s">
        <v>3057</v>
      </c>
      <c r="AE208" s="201">
        <v>0</v>
      </c>
      <c r="AF208" s="201"/>
      <c r="AG208" s="201"/>
      <c r="AH208" s="201"/>
      <c r="AI208" s="201"/>
      <c r="AJ208" s="201"/>
      <c r="AK208" s="201"/>
      <c r="AL208" s="201"/>
    </row>
    <row r="209" spans="1:38" x14ac:dyDescent="0.3">
      <c r="A209" s="226">
        <v>2136</v>
      </c>
      <c r="B209" s="198" t="s">
        <v>1268</v>
      </c>
      <c r="C209" s="198" t="s">
        <v>4146</v>
      </c>
      <c r="D209" s="198" t="s">
        <v>478</v>
      </c>
      <c r="E209" s="198" t="s">
        <v>1269</v>
      </c>
      <c r="F209" s="198" t="s">
        <v>3187</v>
      </c>
      <c r="G209" s="198" t="s">
        <v>4147</v>
      </c>
      <c r="H209" s="198"/>
      <c r="I209" s="199" t="s">
        <v>224</v>
      </c>
      <c r="J209" s="198" t="s">
        <v>1271</v>
      </c>
      <c r="K209" s="198" t="s">
        <v>1272</v>
      </c>
      <c r="L209" s="198" t="s">
        <v>4148</v>
      </c>
      <c r="M209" s="198" t="s">
        <v>3190</v>
      </c>
      <c r="N209" s="198" t="s">
        <v>4332</v>
      </c>
      <c r="O209" s="198" t="s">
        <v>3201</v>
      </c>
      <c r="P209" s="198" t="s">
        <v>3192</v>
      </c>
      <c r="Q209" s="198" t="s">
        <v>3193</v>
      </c>
      <c r="R209" s="198" t="s">
        <v>3194</v>
      </c>
      <c r="S209" s="200">
        <v>24755</v>
      </c>
      <c r="T209" s="198"/>
      <c r="U209" s="198" t="s">
        <v>5</v>
      </c>
      <c r="V209" s="198" t="s">
        <v>1270</v>
      </c>
      <c r="W209" s="198" t="s">
        <v>1273</v>
      </c>
      <c r="X209" s="198"/>
      <c r="Y209" s="198">
        <v>1</v>
      </c>
      <c r="Z209" s="198"/>
      <c r="AA209" s="198"/>
      <c r="AB209" s="198">
        <v>178</v>
      </c>
      <c r="AC209" s="201" t="s">
        <v>3072</v>
      </c>
      <c r="AD209" s="201" t="s">
        <v>3072</v>
      </c>
      <c r="AE209" s="201">
        <v>0</v>
      </c>
      <c r="AF209" s="201"/>
      <c r="AG209" s="201"/>
      <c r="AH209" s="201"/>
      <c r="AI209" s="201"/>
      <c r="AJ209" s="201"/>
      <c r="AK209" s="201"/>
      <c r="AL209" s="201"/>
    </row>
    <row r="210" spans="1:38" x14ac:dyDescent="0.3">
      <c r="A210" s="226">
        <v>2137</v>
      </c>
      <c r="B210" s="218" t="s">
        <v>4149</v>
      </c>
      <c r="C210" s="218" t="s">
        <v>4598</v>
      </c>
      <c r="D210" s="218" t="s">
        <v>3310</v>
      </c>
      <c r="E210" s="218" t="s">
        <v>4150</v>
      </c>
      <c r="F210" s="218" t="s">
        <v>4301</v>
      </c>
      <c r="G210" s="218" t="s">
        <v>4599</v>
      </c>
      <c r="H210" s="218"/>
      <c r="I210" s="219" t="s">
        <v>1178</v>
      </c>
      <c r="J210" s="218" t="s">
        <v>1176</v>
      </c>
      <c r="K210" s="218" t="s">
        <v>1179</v>
      </c>
      <c r="L210" s="218" t="s">
        <v>3146</v>
      </c>
      <c r="M210" s="218" t="s">
        <v>3190</v>
      </c>
      <c r="N210" s="218" t="s">
        <v>4332</v>
      </c>
      <c r="O210" s="218" t="s">
        <v>3312</v>
      </c>
      <c r="P210" s="218" t="s">
        <v>3192</v>
      </c>
      <c r="Q210" s="218" t="s">
        <v>3313</v>
      </c>
      <c r="R210" s="218" t="s">
        <v>3314</v>
      </c>
      <c r="S210" s="220">
        <v>28369</v>
      </c>
      <c r="T210" s="218"/>
      <c r="U210" s="218" t="s">
        <v>184</v>
      </c>
      <c r="V210" s="218" t="s">
        <v>5043</v>
      </c>
      <c r="W210" s="218" t="s">
        <v>5044</v>
      </c>
      <c r="X210" s="218"/>
      <c r="Y210" s="218"/>
      <c r="Z210" s="218"/>
      <c r="AA210" s="218">
        <v>1</v>
      </c>
      <c r="AB210" s="218">
        <v>215</v>
      </c>
      <c r="AC210" s="221" t="s">
        <v>3070</v>
      </c>
      <c r="AD210" s="221" t="s">
        <v>3057</v>
      </c>
      <c r="AE210" s="221">
        <v>0</v>
      </c>
      <c r="AF210" s="221"/>
      <c r="AG210" s="221"/>
      <c r="AH210" s="221"/>
      <c r="AI210" s="221"/>
      <c r="AJ210" s="221"/>
      <c r="AK210" s="221" t="s">
        <v>5170</v>
      </c>
      <c r="AL210" s="221">
        <v>1</v>
      </c>
    </row>
    <row r="211" spans="1:38" x14ac:dyDescent="0.3">
      <c r="A211" s="226">
        <v>2138</v>
      </c>
      <c r="B211" s="198" t="s">
        <v>1274</v>
      </c>
      <c r="C211" s="198" t="s">
        <v>3200</v>
      </c>
      <c r="D211" s="198" t="s">
        <v>478</v>
      </c>
      <c r="E211" s="198"/>
      <c r="F211" s="198" t="s">
        <v>3187</v>
      </c>
      <c r="G211" s="198" t="s">
        <v>3256</v>
      </c>
      <c r="H211" s="198"/>
      <c r="I211" s="199" t="s">
        <v>22</v>
      </c>
      <c r="J211" s="198" t="s">
        <v>1275</v>
      </c>
      <c r="K211" s="198" t="s">
        <v>1276</v>
      </c>
      <c r="L211" s="198" t="s">
        <v>4963</v>
      </c>
      <c r="M211" s="198" t="s">
        <v>3190</v>
      </c>
      <c r="N211" s="198" t="s">
        <v>4332</v>
      </c>
      <c r="O211" s="198" t="s">
        <v>3201</v>
      </c>
      <c r="P211" s="198" t="s">
        <v>3192</v>
      </c>
      <c r="Q211" s="198" t="s">
        <v>3193</v>
      </c>
      <c r="R211" s="198" t="s">
        <v>3194</v>
      </c>
      <c r="S211" s="200">
        <v>24755</v>
      </c>
      <c r="T211" s="198"/>
      <c r="U211" s="198" t="s">
        <v>5</v>
      </c>
      <c r="V211" s="198" t="s">
        <v>4151</v>
      </c>
      <c r="W211" s="198" t="s">
        <v>1277</v>
      </c>
      <c r="X211" s="198"/>
      <c r="Y211" s="198">
        <v>1</v>
      </c>
      <c r="Z211" s="198"/>
      <c r="AA211" s="198"/>
      <c r="AB211" s="198">
        <v>89</v>
      </c>
      <c r="AC211" s="201" t="s">
        <v>3057</v>
      </c>
      <c r="AD211" s="201" t="s">
        <v>3057</v>
      </c>
      <c r="AE211" s="201">
        <v>0</v>
      </c>
      <c r="AF211" s="201"/>
      <c r="AG211" s="201"/>
      <c r="AH211" s="201"/>
      <c r="AI211" s="201"/>
      <c r="AJ211" s="201"/>
      <c r="AK211" s="201"/>
      <c r="AL211" s="201"/>
    </row>
    <row r="212" spans="1:38" x14ac:dyDescent="0.3">
      <c r="A212" s="226">
        <v>2147</v>
      </c>
      <c r="B212" s="198" t="s">
        <v>329</v>
      </c>
      <c r="C212" s="198" t="s">
        <v>3185</v>
      </c>
      <c r="D212" s="198" t="s">
        <v>3186</v>
      </c>
      <c r="E212" s="198"/>
      <c r="F212" s="198" t="s">
        <v>3187</v>
      </c>
      <c r="G212" s="198" t="s">
        <v>3676</v>
      </c>
      <c r="H212" s="198"/>
      <c r="I212" s="199" t="s">
        <v>8</v>
      </c>
      <c r="J212" s="198" t="s">
        <v>89</v>
      </c>
      <c r="K212" s="198" t="s">
        <v>91</v>
      </c>
      <c r="L212" s="198" t="s">
        <v>3677</v>
      </c>
      <c r="M212" s="198" t="s">
        <v>3190</v>
      </c>
      <c r="N212" s="198" t="s">
        <v>4332</v>
      </c>
      <c r="O212" s="198" t="s">
        <v>3191</v>
      </c>
      <c r="P212" s="198" t="s">
        <v>3192</v>
      </c>
      <c r="Q212" s="198" t="s">
        <v>3193</v>
      </c>
      <c r="R212" s="198" t="s">
        <v>3194</v>
      </c>
      <c r="S212" s="200">
        <v>30203</v>
      </c>
      <c r="T212" s="198"/>
      <c r="U212" s="198" t="s">
        <v>19</v>
      </c>
      <c r="V212" s="198" t="s">
        <v>330</v>
      </c>
      <c r="W212" s="198" t="s">
        <v>92</v>
      </c>
      <c r="X212" s="198">
        <v>1</v>
      </c>
      <c r="Y212" s="198"/>
      <c r="Z212" s="198"/>
      <c r="AA212" s="198"/>
      <c r="AB212" s="198">
        <v>55</v>
      </c>
      <c r="AC212" s="201" t="s">
        <v>3057</v>
      </c>
      <c r="AD212" s="201" t="s">
        <v>3057</v>
      </c>
      <c r="AE212" s="201">
        <v>0</v>
      </c>
      <c r="AF212" s="201"/>
      <c r="AG212" s="201"/>
      <c r="AH212" s="201"/>
      <c r="AI212" s="201"/>
      <c r="AJ212" s="201"/>
      <c r="AK212" s="201"/>
      <c r="AL212" s="201"/>
    </row>
    <row r="213" spans="1:38" x14ac:dyDescent="0.3">
      <c r="A213" s="226">
        <v>2150</v>
      </c>
      <c r="B213" s="198" t="s">
        <v>301</v>
      </c>
      <c r="C213" s="198" t="s">
        <v>3200</v>
      </c>
      <c r="D213" s="198" t="s">
        <v>478</v>
      </c>
      <c r="E213" s="198"/>
      <c r="F213" s="198" t="s">
        <v>3187</v>
      </c>
      <c r="G213" s="198" t="s">
        <v>3256</v>
      </c>
      <c r="H213" s="198"/>
      <c r="I213" s="199" t="s">
        <v>8</v>
      </c>
      <c r="J213" s="198" t="s">
        <v>302</v>
      </c>
      <c r="K213" s="198" t="s">
        <v>304</v>
      </c>
      <c r="L213" s="198" t="s">
        <v>4167</v>
      </c>
      <c r="M213" s="198" t="s">
        <v>3190</v>
      </c>
      <c r="N213" s="198" t="s">
        <v>4332</v>
      </c>
      <c r="O213" s="198" t="s">
        <v>3201</v>
      </c>
      <c r="P213" s="198" t="s">
        <v>3192</v>
      </c>
      <c r="Q213" s="198" t="s">
        <v>3193</v>
      </c>
      <c r="R213" s="198" t="s">
        <v>3194</v>
      </c>
      <c r="S213" s="200">
        <v>24756</v>
      </c>
      <c r="T213" s="198"/>
      <c r="U213" s="198" t="s">
        <v>5</v>
      </c>
      <c r="V213" s="198" t="s">
        <v>303</v>
      </c>
      <c r="W213" s="198" t="s">
        <v>305</v>
      </c>
      <c r="X213" s="198">
        <v>1</v>
      </c>
      <c r="Y213" s="198">
        <v>1</v>
      </c>
      <c r="Z213" s="198"/>
      <c r="AA213" s="198"/>
      <c r="AB213" s="198">
        <v>70</v>
      </c>
      <c r="AC213" s="201" t="s">
        <v>3072</v>
      </c>
      <c r="AD213" s="201" t="s">
        <v>3072</v>
      </c>
      <c r="AE213" s="201">
        <v>0</v>
      </c>
      <c r="AF213" s="201"/>
      <c r="AG213" s="201"/>
      <c r="AH213" s="201"/>
      <c r="AI213" s="201"/>
      <c r="AJ213" s="201"/>
      <c r="AK213" s="201"/>
      <c r="AL213" s="201"/>
    </row>
    <row r="214" spans="1:38" x14ac:dyDescent="0.3">
      <c r="A214" s="226">
        <v>2152</v>
      </c>
      <c r="B214" s="185" t="s">
        <v>1336</v>
      </c>
      <c r="C214" s="185" t="s">
        <v>4784</v>
      </c>
      <c r="D214" s="185" t="s">
        <v>3186</v>
      </c>
      <c r="E214" s="185" t="s">
        <v>4059</v>
      </c>
      <c r="F214" s="185" t="s">
        <v>3187</v>
      </c>
      <c r="G214" s="185" t="s">
        <v>4776</v>
      </c>
      <c r="H214" s="185"/>
      <c r="I214" s="195" t="s">
        <v>8</v>
      </c>
      <c r="J214" s="185" t="s">
        <v>9</v>
      </c>
      <c r="K214" s="185" t="s">
        <v>10</v>
      </c>
      <c r="L214" s="185" t="s">
        <v>3798</v>
      </c>
      <c r="M214" s="185" t="s">
        <v>3217</v>
      </c>
      <c r="N214" s="185" t="s">
        <v>3205</v>
      </c>
      <c r="O214" s="185" t="s">
        <v>3191</v>
      </c>
      <c r="P214" s="185" t="s">
        <v>3192</v>
      </c>
      <c r="Q214" s="185" t="s">
        <v>3193</v>
      </c>
      <c r="R214" s="185" t="s">
        <v>3194</v>
      </c>
      <c r="S214" s="196">
        <v>24756</v>
      </c>
      <c r="T214" s="185"/>
      <c r="U214" s="185" t="s">
        <v>19</v>
      </c>
      <c r="V214" s="185" t="s">
        <v>1337</v>
      </c>
      <c r="W214" s="185" t="s">
        <v>11</v>
      </c>
      <c r="X214" s="185">
        <v>1</v>
      </c>
      <c r="Y214" s="185"/>
      <c r="Z214" s="185"/>
      <c r="AA214" s="185"/>
      <c r="AB214" s="185">
        <v>62</v>
      </c>
      <c r="AC214" s="197" t="s">
        <v>3057</v>
      </c>
      <c r="AD214" s="197" t="s">
        <v>3057</v>
      </c>
      <c r="AE214" s="197">
        <v>1</v>
      </c>
      <c r="AF214" s="197"/>
      <c r="AG214" s="197"/>
      <c r="AH214" s="197">
        <v>1</v>
      </c>
      <c r="AI214" s="197"/>
      <c r="AJ214" s="197"/>
      <c r="AK214" s="197"/>
      <c r="AL214" s="197"/>
    </row>
    <row r="215" spans="1:38" x14ac:dyDescent="0.3">
      <c r="A215" s="226">
        <v>2153</v>
      </c>
      <c r="B215" s="198" t="s">
        <v>880</v>
      </c>
      <c r="C215" s="198" t="s">
        <v>4396</v>
      </c>
      <c r="D215" s="198" t="s">
        <v>3061</v>
      </c>
      <c r="E215" s="198"/>
      <c r="F215" s="198" t="s">
        <v>3187</v>
      </c>
      <c r="G215" s="198" t="s">
        <v>3514</v>
      </c>
      <c r="H215" s="198"/>
      <c r="I215" s="199" t="s">
        <v>224</v>
      </c>
      <c r="J215" s="198" t="s">
        <v>881</v>
      </c>
      <c r="K215" s="198" t="s">
        <v>883</v>
      </c>
      <c r="L215" s="198" t="s">
        <v>3515</v>
      </c>
      <c r="M215" s="198" t="s">
        <v>3190</v>
      </c>
      <c r="N215" s="198" t="s">
        <v>4332</v>
      </c>
      <c r="O215" s="198" t="s">
        <v>3201</v>
      </c>
      <c r="P215" s="198" t="s">
        <v>3192</v>
      </c>
      <c r="Q215" s="198" t="s">
        <v>3193</v>
      </c>
      <c r="R215" s="198" t="s">
        <v>3194</v>
      </c>
      <c r="S215" s="200">
        <v>24756</v>
      </c>
      <c r="T215" s="198"/>
      <c r="U215" s="198" t="s">
        <v>5</v>
      </c>
      <c r="V215" s="198" t="s">
        <v>882</v>
      </c>
      <c r="W215" s="198" t="s">
        <v>884</v>
      </c>
      <c r="X215" s="198"/>
      <c r="Y215" s="198">
        <v>1</v>
      </c>
      <c r="Z215" s="198"/>
      <c r="AA215" s="198"/>
      <c r="AB215" s="198">
        <v>269</v>
      </c>
      <c r="AC215" s="201" t="s">
        <v>3072</v>
      </c>
      <c r="AD215" s="201" t="s">
        <v>3072</v>
      </c>
      <c r="AE215" s="201">
        <v>0</v>
      </c>
      <c r="AF215" s="201"/>
      <c r="AG215" s="201"/>
      <c r="AH215" s="201"/>
      <c r="AI215" s="201"/>
      <c r="AJ215" s="201"/>
      <c r="AK215" s="201"/>
      <c r="AL215" s="201"/>
    </row>
    <row r="216" spans="1:38" x14ac:dyDescent="0.3">
      <c r="A216" s="226">
        <v>2154</v>
      </c>
      <c r="B216" s="198" t="s">
        <v>1590</v>
      </c>
      <c r="C216" s="198" t="s">
        <v>3185</v>
      </c>
      <c r="D216" s="198" t="s">
        <v>3186</v>
      </c>
      <c r="E216" s="198"/>
      <c r="F216" s="198" t="s">
        <v>3187</v>
      </c>
      <c r="G216" s="198" t="s">
        <v>3404</v>
      </c>
      <c r="H216" s="198"/>
      <c r="I216" s="199" t="s">
        <v>359</v>
      </c>
      <c r="J216" s="198" t="s">
        <v>1587</v>
      </c>
      <c r="K216" s="198" t="s">
        <v>1588</v>
      </c>
      <c r="L216" s="198" t="s">
        <v>4109</v>
      </c>
      <c r="M216" s="198" t="s">
        <v>3190</v>
      </c>
      <c r="N216" s="198" t="s">
        <v>4332</v>
      </c>
      <c r="O216" s="198" t="s">
        <v>3191</v>
      </c>
      <c r="P216" s="198" t="s">
        <v>3192</v>
      </c>
      <c r="Q216" s="198" t="s">
        <v>3193</v>
      </c>
      <c r="R216" s="198" t="s">
        <v>3194</v>
      </c>
      <c r="S216" s="200">
        <v>32021</v>
      </c>
      <c r="T216" s="198"/>
      <c r="U216" s="198" t="s">
        <v>19</v>
      </c>
      <c r="V216" s="198" t="s">
        <v>1591</v>
      </c>
      <c r="W216" s="198" t="s">
        <v>1589</v>
      </c>
      <c r="X216" s="198">
        <v>1</v>
      </c>
      <c r="Y216" s="198"/>
      <c r="Z216" s="198"/>
      <c r="AA216" s="198"/>
      <c r="AB216" s="198">
        <v>80</v>
      </c>
      <c r="AC216" s="201" t="s">
        <v>3057</v>
      </c>
      <c r="AD216" s="201" t="s">
        <v>3057</v>
      </c>
      <c r="AE216" s="201">
        <v>0</v>
      </c>
      <c r="AF216" s="201"/>
      <c r="AG216" s="201"/>
      <c r="AH216" s="201"/>
      <c r="AI216" s="201"/>
      <c r="AJ216" s="201"/>
      <c r="AK216" s="201"/>
      <c r="AL216" s="201"/>
    </row>
    <row r="217" spans="1:38" x14ac:dyDescent="0.3">
      <c r="A217" s="226">
        <v>2157</v>
      </c>
      <c r="B217" s="198" t="s">
        <v>462</v>
      </c>
      <c r="C217" s="198" t="s">
        <v>3200</v>
      </c>
      <c r="D217" s="198" t="s">
        <v>478</v>
      </c>
      <c r="E217" s="198"/>
      <c r="F217" s="198" t="s">
        <v>3187</v>
      </c>
      <c r="G217" s="198" t="s">
        <v>3843</v>
      </c>
      <c r="H217" s="198"/>
      <c r="I217" s="199" t="s">
        <v>464</v>
      </c>
      <c r="J217" s="198" t="s">
        <v>465</v>
      </c>
      <c r="K217" s="198" t="s">
        <v>466</v>
      </c>
      <c r="L217" s="198" t="s">
        <v>4815</v>
      </c>
      <c r="M217" s="198" t="s">
        <v>3190</v>
      </c>
      <c r="N217" s="198" t="s">
        <v>4332</v>
      </c>
      <c r="O217" s="198" t="s">
        <v>3201</v>
      </c>
      <c r="P217" s="198" t="s">
        <v>3192</v>
      </c>
      <c r="Q217" s="198" t="s">
        <v>3193</v>
      </c>
      <c r="R217" s="198" t="s">
        <v>3194</v>
      </c>
      <c r="S217" s="200">
        <v>24756</v>
      </c>
      <c r="T217" s="198"/>
      <c r="U217" s="198" t="s">
        <v>5</v>
      </c>
      <c r="V217" s="198" t="s">
        <v>463</v>
      </c>
      <c r="W217" s="198" t="s">
        <v>467</v>
      </c>
      <c r="X217" s="198">
        <v>1</v>
      </c>
      <c r="Y217" s="198">
        <v>1</v>
      </c>
      <c r="Z217" s="198"/>
      <c r="AA217" s="198"/>
      <c r="AB217" s="198">
        <v>14</v>
      </c>
      <c r="AC217" s="201" t="s">
        <v>3057</v>
      </c>
      <c r="AD217" s="201" t="s">
        <v>3057</v>
      </c>
      <c r="AE217" s="201">
        <v>0</v>
      </c>
      <c r="AF217" s="201"/>
      <c r="AG217" s="201"/>
      <c r="AH217" s="201"/>
      <c r="AI217" s="201"/>
      <c r="AJ217" s="201"/>
      <c r="AK217" s="201"/>
      <c r="AL217" s="201"/>
    </row>
    <row r="218" spans="1:38" x14ac:dyDescent="0.3">
      <c r="A218" s="226">
        <v>2158</v>
      </c>
      <c r="B218" s="218" t="s">
        <v>4170</v>
      </c>
      <c r="C218" s="218" t="s">
        <v>4392</v>
      </c>
      <c r="D218" s="218" t="s">
        <v>3563</v>
      </c>
      <c r="E218" s="218" t="s">
        <v>4171</v>
      </c>
      <c r="F218" s="218" t="s">
        <v>4301</v>
      </c>
      <c r="G218" s="218" t="s">
        <v>3591</v>
      </c>
      <c r="H218" s="218" t="s">
        <v>2027</v>
      </c>
      <c r="I218" s="219" t="s">
        <v>1885</v>
      </c>
      <c r="J218" s="218" t="s">
        <v>16</v>
      </c>
      <c r="K218" s="218" t="s">
        <v>17</v>
      </c>
      <c r="L218" s="218" t="s">
        <v>4365</v>
      </c>
      <c r="M218" s="218" t="s">
        <v>3190</v>
      </c>
      <c r="N218" s="218" t="s">
        <v>4332</v>
      </c>
      <c r="O218" s="218" t="s">
        <v>3354</v>
      </c>
      <c r="P218" s="218" t="s">
        <v>3192</v>
      </c>
      <c r="Q218" s="218" t="s">
        <v>3193</v>
      </c>
      <c r="R218" s="218" t="s">
        <v>3194</v>
      </c>
      <c r="S218" s="220">
        <v>32387</v>
      </c>
      <c r="T218" s="218"/>
      <c r="U218" s="218" t="s">
        <v>184</v>
      </c>
      <c r="V218" s="218" t="s">
        <v>2030</v>
      </c>
      <c r="W218" s="218" t="s">
        <v>2028</v>
      </c>
      <c r="X218" s="218"/>
      <c r="Y218" s="218"/>
      <c r="Z218" s="218"/>
      <c r="AA218" s="218">
        <v>1</v>
      </c>
      <c r="AB218" s="218">
        <v>617</v>
      </c>
      <c r="AC218" s="221" t="s">
        <v>3057</v>
      </c>
      <c r="AD218" s="221" t="s">
        <v>3057</v>
      </c>
      <c r="AE218" s="221">
        <v>1</v>
      </c>
      <c r="AF218" s="221"/>
      <c r="AG218" s="221"/>
      <c r="AH218" s="221">
        <v>1</v>
      </c>
      <c r="AI218" s="221"/>
      <c r="AJ218" s="221"/>
      <c r="AK218" s="221" t="s">
        <v>5174</v>
      </c>
      <c r="AL218" s="221">
        <v>1</v>
      </c>
    </row>
    <row r="219" spans="1:38" x14ac:dyDescent="0.3">
      <c r="A219" s="226">
        <v>2159</v>
      </c>
      <c r="B219" s="185" t="s">
        <v>447</v>
      </c>
      <c r="C219" s="185" t="s">
        <v>4396</v>
      </c>
      <c r="D219" s="185" t="s">
        <v>3061</v>
      </c>
      <c r="E219" s="185"/>
      <c r="F219" s="185" t="s">
        <v>3187</v>
      </c>
      <c r="G219" s="185" t="s">
        <v>3188</v>
      </c>
      <c r="H219" s="185"/>
      <c r="I219" s="195" t="s">
        <v>156</v>
      </c>
      <c r="J219" s="185" t="s">
        <v>448</v>
      </c>
      <c r="K219" s="185" t="s">
        <v>450</v>
      </c>
      <c r="L219" s="185" t="s">
        <v>4816</v>
      </c>
      <c r="M219" s="185" t="s">
        <v>3190</v>
      </c>
      <c r="N219" s="185" t="s">
        <v>4332</v>
      </c>
      <c r="O219" s="185" t="s">
        <v>3201</v>
      </c>
      <c r="P219" s="185" t="s">
        <v>3192</v>
      </c>
      <c r="Q219" s="185" t="s">
        <v>3193</v>
      </c>
      <c r="R219" s="185" t="s">
        <v>3194</v>
      </c>
      <c r="S219" s="196">
        <v>24756</v>
      </c>
      <c r="T219" s="185"/>
      <c r="U219" s="185" t="s">
        <v>5</v>
      </c>
      <c r="V219" s="185" t="s">
        <v>449</v>
      </c>
      <c r="W219" s="185" t="s">
        <v>451</v>
      </c>
      <c r="X219" s="185"/>
      <c r="Y219" s="185">
        <v>1</v>
      </c>
      <c r="Z219" s="185"/>
      <c r="AA219" s="185"/>
      <c r="AB219" s="185">
        <v>22</v>
      </c>
      <c r="AC219" s="197" t="s">
        <v>3057</v>
      </c>
      <c r="AD219" s="197" t="s">
        <v>3057</v>
      </c>
      <c r="AE219" s="197">
        <v>1</v>
      </c>
      <c r="AF219" s="197"/>
      <c r="AG219" s="197"/>
      <c r="AH219" s="197"/>
      <c r="AI219" s="197">
        <v>1</v>
      </c>
      <c r="AJ219" s="197"/>
      <c r="AK219" s="197"/>
      <c r="AL219" s="197"/>
    </row>
    <row r="220" spans="1:38" x14ac:dyDescent="0.3">
      <c r="A220" s="226">
        <v>2161</v>
      </c>
      <c r="B220" s="198" t="s">
        <v>1447</v>
      </c>
      <c r="C220" s="198" t="s">
        <v>4842</v>
      </c>
      <c r="D220" s="198" t="s">
        <v>3061</v>
      </c>
      <c r="E220" s="198" t="s">
        <v>4173</v>
      </c>
      <c r="F220" s="198" t="s">
        <v>3187</v>
      </c>
      <c r="G220" s="198" t="s">
        <v>4174</v>
      </c>
      <c r="H220" s="198"/>
      <c r="I220" s="199" t="s">
        <v>118</v>
      </c>
      <c r="J220" s="198" t="s">
        <v>119</v>
      </c>
      <c r="K220" s="198" t="s">
        <v>121</v>
      </c>
      <c r="L220" s="198" t="s">
        <v>3521</v>
      </c>
      <c r="M220" s="198" t="s">
        <v>3190</v>
      </c>
      <c r="N220" s="198" t="s">
        <v>4332</v>
      </c>
      <c r="O220" s="198" t="s">
        <v>3201</v>
      </c>
      <c r="P220" s="198" t="s">
        <v>3192</v>
      </c>
      <c r="Q220" s="198" t="s">
        <v>3193</v>
      </c>
      <c r="R220" s="198" t="s">
        <v>3194</v>
      </c>
      <c r="S220" s="200">
        <v>24756</v>
      </c>
      <c r="T220" s="198"/>
      <c r="U220" s="198" t="s">
        <v>5</v>
      </c>
      <c r="V220" s="198" t="s">
        <v>1448</v>
      </c>
      <c r="W220" s="198" t="s">
        <v>1449</v>
      </c>
      <c r="X220" s="198"/>
      <c r="Y220" s="198">
        <v>1</v>
      </c>
      <c r="Z220" s="198"/>
      <c r="AA220" s="198"/>
      <c r="AB220" s="198">
        <v>125</v>
      </c>
      <c r="AC220" s="201" t="s">
        <v>3057</v>
      </c>
      <c r="AD220" s="201" t="s">
        <v>3057</v>
      </c>
      <c r="AE220" s="201">
        <v>0</v>
      </c>
      <c r="AF220" s="201"/>
      <c r="AG220" s="201"/>
      <c r="AH220" s="201"/>
      <c r="AI220" s="201"/>
      <c r="AJ220" s="201"/>
      <c r="AK220" s="201"/>
      <c r="AL220" s="201"/>
    </row>
    <row r="221" spans="1:38" x14ac:dyDescent="0.3">
      <c r="A221" s="226">
        <v>2162</v>
      </c>
      <c r="B221" s="185" t="s">
        <v>1734</v>
      </c>
      <c r="C221" s="185" t="s">
        <v>4383</v>
      </c>
      <c r="D221" s="185" t="s">
        <v>3061</v>
      </c>
      <c r="E221" s="185" t="s">
        <v>1945</v>
      </c>
      <c r="F221" s="185" t="s">
        <v>3187</v>
      </c>
      <c r="G221" s="185" t="s">
        <v>4175</v>
      </c>
      <c r="H221" s="185"/>
      <c r="I221" s="195" t="s">
        <v>15</v>
      </c>
      <c r="J221" s="185" t="s">
        <v>16</v>
      </c>
      <c r="K221" s="185" t="s">
        <v>17</v>
      </c>
      <c r="L221" s="185" t="s">
        <v>4365</v>
      </c>
      <c r="M221" s="185" t="s">
        <v>3217</v>
      </c>
      <c r="N221" s="185" t="s">
        <v>3205</v>
      </c>
      <c r="O221" s="185" t="s">
        <v>3201</v>
      </c>
      <c r="P221" s="185" t="s">
        <v>3192</v>
      </c>
      <c r="Q221" s="185" t="s">
        <v>3193</v>
      </c>
      <c r="R221" s="185" t="s">
        <v>3194</v>
      </c>
      <c r="S221" s="196">
        <v>33482</v>
      </c>
      <c r="T221" s="185">
        <v>2</v>
      </c>
      <c r="U221" s="185" t="s">
        <v>5</v>
      </c>
      <c r="V221" s="185" t="s">
        <v>1735</v>
      </c>
      <c r="W221" s="185" t="s">
        <v>1736</v>
      </c>
      <c r="X221" s="185"/>
      <c r="Y221" s="185">
        <v>1</v>
      </c>
      <c r="Z221" s="185"/>
      <c r="AA221" s="185"/>
      <c r="AB221" s="185">
        <v>160</v>
      </c>
      <c r="AC221" s="197" t="s">
        <v>3057</v>
      </c>
      <c r="AD221" s="197" t="s">
        <v>3057</v>
      </c>
      <c r="AE221" s="197">
        <v>1</v>
      </c>
      <c r="AF221" s="197"/>
      <c r="AG221" s="197"/>
      <c r="AH221" s="197"/>
      <c r="AI221" s="197">
        <v>1</v>
      </c>
      <c r="AJ221" s="197"/>
      <c r="AK221" s="197"/>
      <c r="AL221" s="197"/>
    </row>
    <row r="222" spans="1:38" x14ac:dyDescent="0.3">
      <c r="A222" s="226">
        <v>2163</v>
      </c>
      <c r="B222" s="198" t="s">
        <v>1453</v>
      </c>
      <c r="C222" s="198" t="s">
        <v>3185</v>
      </c>
      <c r="D222" s="198" t="s">
        <v>3186</v>
      </c>
      <c r="E222" s="198"/>
      <c r="F222" s="198" t="s">
        <v>3187</v>
      </c>
      <c r="G222" s="198" t="s">
        <v>4302</v>
      </c>
      <c r="H222" s="198"/>
      <c r="I222" s="199" t="s">
        <v>41</v>
      </c>
      <c r="J222" s="198" t="s">
        <v>1454</v>
      </c>
      <c r="K222" s="198" t="s">
        <v>1456</v>
      </c>
      <c r="L222" s="198" t="s">
        <v>4176</v>
      </c>
      <c r="M222" s="198" t="s">
        <v>3217</v>
      </c>
      <c r="N222" s="198" t="s">
        <v>3212</v>
      </c>
      <c r="O222" s="198" t="s">
        <v>3191</v>
      </c>
      <c r="P222" s="198" t="s">
        <v>3192</v>
      </c>
      <c r="Q222" s="198" t="s">
        <v>3193</v>
      </c>
      <c r="R222" s="198" t="s">
        <v>3194</v>
      </c>
      <c r="S222" s="200">
        <v>24756</v>
      </c>
      <c r="T222" s="198"/>
      <c r="U222" s="198" t="s">
        <v>19</v>
      </c>
      <c r="V222" s="198" t="s">
        <v>1455</v>
      </c>
      <c r="W222" s="198" t="s">
        <v>1457</v>
      </c>
      <c r="X222" s="198">
        <v>1</v>
      </c>
      <c r="Y222" s="198"/>
      <c r="Z222" s="198"/>
      <c r="AA222" s="198"/>
      <c r="AB222" s="198">
        <v>15</v>
      </c>
      <c r="AC222" s="201" t="s">
        <v>3057</v>
      </c>
      <c r="AD222" s="201" t="s">
        <v>3057</v>
      </c>
      <c r="AE222" s="201">
        <v>0</v>
      </c>
      <c r="AF222" s="201"/>
      <c r="AG222" s="201"/>
      <c r="AH222" s="201"/>
      <c r="AI222" s="201"/>
      <c r="AJ222" s="201"/>
      <c r="AK222" s="201"/>
      <c r="AL222" s="201"/>
    </row>
    <row r="223" spans="1:38" x14ac:dyDescent="0.3">
      <c r="A223" s="226">
        <v>2164</v>
      </c>
      <c r="B223" s="185" t="s">
        <v>695</v>
      </c>
      <c r="C223" s="185" t="s">
        <v>4396</v>
      </c>
      <c r="D223" s="185" t="s">
        <v>3061</v>
      </c>
      <c r="E223" s="185"/>
      <c r="F223" s="185" t="s">
        <v>3187</v>
      </c>
      <c r="G223" s="185" t="s">
        <v>4177</v>
      </c>
      <c r="H223" s="185"/>
      <c r="I223" s="195" t="s">
        <v>224</v>
      </c>
      <c r="J223" s="185" t="s">
        <v>689</v>
      </c>
      <c r="K223" s="185" t="s">
        <v>691</v>
      </c>
      <c r="L223" s="185" t="s">
        <v>3529</v>
      </c>
      <c r="M223" s="185" t="s">
        <v>3190</v>
      </c>
      <c r="N223" s="185" t="s">
        <v>4332</v>
      </c>
      <c r="O223" s="185" t="s">
        <v>3201</v>
      </c>
      <c r="P223" s="185" t="s">
        <v>3192</v>
      </c>
      <c r="Q223" s="185" t="s">
        <v>3193</v>
      </c>
      <c r="R223" s="185" t="s">
        <v>3194</v>
      </c>
      <c r="S223" s="196">
        <v>33482</v>
      </c>
      <c r="T223" s="185"/>
      <c r="U223" s="185" t="s">
        <v>5</v>
      </c>
      <c r="V223" s="185" t="s">
        <v>696</v>
      </c>
      <c r="W223" s="185" t="s">
        <v>697</v>
      </c>
      <c r="X223" s="185"/>
      <c r="Y223" s="185">
        <v>1</v>
      </c>
      <c r="Z223" s="185"/>
      <c r="AA223" s="185"/>
      <c r="AB223" s="185">
        <v>200</v>
      </c>
      <c r="AC223" s="197" t="s">
        <v>3057</v>
      </c>
      <c r="AD223" s="197" t="s">
        <v>3057</v>
      </c>
      <c r="AE223" s="197">
        <v>1</v>
      </c>
      <c r="AF223" s="197"/>
      <c r="AG223" s="197">
        <v>1</v>
      </c>
      <c r="AH223" s="197"/>
      <c r="AI223" s="197"/>
      <c r="AJ223" s="197"/>
      <c r="AK223" s="197"/>
      <c r="AL223" s="197"/>
    </row>
    <row r="224" spans="1:38" x14ac:dyDescent="0.3">
      <c r="A224" s="226">
        <v>2170</v>
      </c>
      <c r="B224" s="211" t="s">
        <v>2225</v>
      </c>
      <c r="C224" s="211" t="s">
        <v>3200</v>
      </c>
      <c r="D224" s="211" t="s">
        <v>478</v>
      </c>
      <c r="E224" s="211"/>
      <c r="F224" s="211" t="s">
        <v>3187</v>
      </c>
      <c r="G224" s="211" t="s">
        <v>4185</v>
      </c>
      <c r="H224" s="211"/>
      <c r="I224" s="212" t="s">
        <v>156</v>
      </c>
      <c r="J224" s="211" t="s">
        <v>2226</v>
      </c>
      <c r="K224" s="211" t="s">
        <v>2228</v>
      </c>
      <c r="L224" s="211" t="s">
        <v>4186</v>
      </c>
      <c r="M224" s="211" t="s">
        <v>3190</v>
      </c>
      <c r="N224" s="211" t="s">
        <v>4332</v>
      </c>
      <c r="O224" s="211" t="s">
        <v>3201</v>
      </c>
      <c r="P224" s="211" t="s">
        <v>3192</v>
      </c>
      <c r="Q224" s="211" t="s">
        <v>3193</v>
      </c>
      <c r="R224" s="211" t="s">
        <v>3194</v>
      </c>
      <c r="S224" s="213">
        <v>34943</v>
      </c>
      <c r="T224" s="211"/>
      <c r="U224" s="211" t="s">
        <v>5</v>
      </c>
      <c r="V224" s="211" t="s">
        <v>2227</v>
      </c>
      <c r="W224" s="211" t="s">
        <v>2229</v>
      </c>
      <c r="X224" s="211">
        <v>1</v>
      </c>
      <c r="Y224" s="211">
        <v>1</v>
      </c>
      <c r="Z224" s="211"/>
      <c r="AA224" s="211"/>
      <c r="AB224" s="211">
        <v>59</v>
      </c>
      <c r="AC224" s="214" t="s">
        <v>3057</v>
      </c>
      <c r="AD224" s="214" t="s">
        <v>3057</v>
      </c>
      <c r="AE224" s="214">
        <v>0</v>
      </c>
      <c r="AF224" s="214"/>
      <c r="AG224" s="214"/>
      <c r="AH224" s="214"/>
      <c r="AI224" s="214"/>
      <c r="AJ224" s="214"/>
      <c r="AK224" s="214"/>
      <c r="AL224" s="214"/>
    </row>
    <row r="225" spans="1:38" x14ac:dyDescent="0.3">
      <c r="A225" s="226">
        <v>2172</v>
      </c>
      <c r="B225" s="185" t="s">
        <v>1983</v>
      </c>
      <c r="C225" s="185" t="s">
        <v>4188</v>
      </c>
      <c r="D225" s="185" t="s">
        <v>3245</v>
      </c>
      <c r="E225" s="185" t="s">
        <v>1984</v>
      </c>
      <c r="F225" s="185" t="s">
        <v>3187</v>
      </c>
      <c r="G225" s="185" t="s">
        <v>4189</v>
      </c>
      <c r="H225" s="185"/>
      <c r="I225" s="195" t="s">
        <v>15</v>
      </c>
      <c r="J225" s="185" t="s">
        <v>16</v>
      </c>
      <c r="K225" s="185" t="s">
        <v>17</v>
      </c>
      <c r="L225" s="185" t="s">
        <v>4365</v>
      </c>
      <c r="M225" s="185" t="s">
        <v>3190</v>
      </c>
      <c r="N225" s="185" t="s">
        <v>4332</v>
      </c>
      <c r="O225" s="185" t="s">
        <v>3201</v>
      </c>
      <c r="P225" s="185" t="s">
        <v>3192</v>
      </c>
      <c r="Q225" s="185" t="s">
        <v>3193</v>
      </c>
      <c r="R225" s="185" t="s">
        <v>3194</v>
      </c>
      <c r="S225" s="196">
        <v>35309</v>
      </c>
      <c r="T225" s="185"/>
      <c r="U225" s="185" t="s">
        <v>5</v>
      </c>
      <c r="V225" s="185" t="s">
        <v>1985</v>
      </c>
      <c r="W225" s="185" t="s">
        <v>1986</v>
      </c>
      <c r="X225" s="185">
        <v>1</v>
      </c>
      <c r="Y225" s="185">
        <v>1</v>
      </c>
      <c r="Z225" s="185"/>
      <c r="AA225" s="185"/>
      <c r="AB225" s="185">
        <v>111</v>
      </c>
      <c r="AC225" s="197" t="s">
        <v>3057</v>
      </c>
      <c r="AD225" s="197" t="s">
        <v>3057</v>
      </c>
      <c r="AE225" s="197">
        <v>1</v>
      </c>
      <c r="AF225" s="197"/>
      <c r="AG225" s="197">
        <v>1</v>
      </c>
      <c r="AH225" s="197"/>
      <c r="AI225" s="197"/>
      <c r="AJ225" s="197"/>
      <c r="AK225" s="197"/>
      <c r="AL225" s="197"/>
    </row>
    <row r="226" spans="1:38" x14ac:dyDescent="0.3">
      <c r="A226" s="226">
        <v>2176</v>
      </c>
      <c r="B226" s="185" t="s">
        <v>1629</v>
      </c>
      <c r="C226" s="185" t="s">
        <v>3956</v>
      </c>
      <c r="D226" s="185" t="s">
        <v>3186</v>
      </c>
      <c r="E226" s="185" t="s">
        <v>1945</v>
      </c>
      <c r="F226" s="185" t="s">
        <v>3187</v>
      </c>
      <c r="G226" s="185" t="s">
        <v>3687</v>
      </c>
      <c r="H226" s="185"/>
      <c r="I226" s="195" t="s">
        <v>464</v>
      </c>
      <c r="J226" s="185" t="s">
        <v>1630</v>
      </c>
      <c r="K226" s="185" t="s">
        <v>1631</v>
      </c>
      <c r="L226" s="185" t="s">
        <v>3688</v>
      </c>
      <c r="M226" s="185" t="s">
        <v>3190</v>
      </c>
      <c r="N226" s="185" t="s">
        <v>4332</v>
      </c>
      <c r="O226" s="185" t="s">
        <v>3191</v>
      </c>
      <c r="P226" s="185" t="s">
        <v>3192</v>
      </c>
      <c r="Q226" s="185" t="s">
        <v>3193</v>
      </c>
      <c r="R226" s="185" t="s">
        <v>3194</v>
      </c>
      <c r="S226" s="196">
        <v>24756</v>
      </c>
      <c r="T226" s="185"/>
      <c r="U226" s="185" t="s">
        <v>19</v>
      </c>
      <c r="V226" s="185" t="s">
        <v>1013</v>
      </c>
      <c r="W226" s="185" t="s">
        <v>1632</v>
      </c>
      <c r="X226" s="185">
        <v>1</v>
      </c>
      <c r="Y226" s="185"/>
      <c r="Z226" s="185"/>
      <c r="AA226" s="185"/>
      <c r="AB226" s="185">
        <v>78</v>
      </c>
      <c r="AC226" s="197" t="s">
        <v>3057</v>
      </c>
      <c r="AD226" s="197" t="s">
        <v>3057</v>
      </c>
      <c r="AE226" s="197">
        <v>1</v>
      </c>
      <c r="AF226" s="197"/>
      <c r="AG226" s="197"/>
      <c r="AH226" s="197"/>
      <c r="AI226" s="197">
        <v>1</v>
      </c>
      <c r="AJ226" s="197"/>
      <c r="AK226" s="197"/>
      <c r="AL226" s="197"/>
    </row>
    <row r="227" spans="1:38" x14ac:dyDescent="0.3">
      <c r="A227" s="226">
        <v>2178</v>
      </c>
      <c r="B227" s="185" t="s">
        <v>1391</v>
      </c>
      <c r="C227" s="185" t="s">
        <v>3185</v>
      </c>
      <c r="D227" s="185" t="s">
        <v>3186</v>
      </c>
      <c r="E227" s="185"/>
      <c r="F227" s="185" t="s">
        <v>3187</v>
      </c>
      <c r="G227" s="185" t="s">
        <v>3843</v>
      </c>
      <c r="H227" s="185"/>
      <c r="I227" s="195" t="s">
        <v>1394</v>
      </c>
      <c r="J227" s="185" t="s">
        <v>1392</v>
      </c>
      <c r="K227" s="185" t="s">
        <v>75</v>
      </c>
      <c r="L227" s="185" t="s">
        <v>4194</v>
      </c>
      <c r="M227" s="185" t="s">
        <v>3190</v>
      </c>
      <c r="N227" s="185" t="s">
        <v>4332</v>
      </c>
      <c r="O227" s="185" t="s">
        <v>3191</v>
      </c>
      <c r="P227" s="185" t="s">
        <v>3192</v>
      </c>
      <c r="Q227" s="185" t="s">
        <v>3193</v>
      </c>
      <c r="R227" s="185" t="s">
        <v>3194</v>
      </c>
      <c r="S227" s="196">
        <v>24756</v>
      </c>
      <c r="T227" s="185"/>
      <c r="U227" s="185" t="s">
        <v>19</v>
      </c>
      <c r="V227" s="185" t="s">
        <v>1393</v>
      </c>
      <c r="W227" s="185" t="s">
        <v>1395</v>
      </c>
      <c r="X227" s="185">
        <v>1</v>
      </c>
      <c r="Y227" s="185"/>
      <c r="Z227" s="185"/>
      <c r="AA227" s="185"/>
      <c r="AB227" s="185">
        <v>20</v>
      </c>
      <c r="AC227" s="197" t="s">
        <v>3057</v>
      </c>
      <c r="AD227" s="197" t="s">
        <v>3057</v>
      </c>
      <c r="AE227" s="197">
        <v>1</v>
      </c>
      <c r="AF227" s="197"/>
      <c r="AG227" s="197"/>
      <c r="AH227" s="197"/>
      <c r="AI227" s="197"/>
      <c r="AJ227" s="197">
        <v>1</v>
      </c>
      <c r="AK227" s="197"/>
      <c r="AL227" s="197"/>
    </row>
    <row r="228" spans="1:38" x14ac:dyDescent="0.3">
      <c r="A228" s="226">
        <v>2179</v>
      </c>
      <c r="B228" s="198" t="s">
        <v>1492</v>
      </c>
      <c r="C228" s="198" t="s">
        <v>3185</v>
      </c>
      <c r="D228" s="198" t="s">
        <v>3186</v>
      </c>
      <c r="E228" s="198"/>
      <c r="F228" s="198" t="s">
        <v>3187</v>
      </c>
      <c r="G228" s="198" t="s">
        <v>3843</v>
      </c>
      <c r="H228" s="198"/>
      <c r="I228" s="199" t="s">
        <v>156</v>
      </c>
      <c r="J228" s="198" t="s">
        <v>1493</v>
      </c>
      <c r="K228" s="198" t="s">
        <v>1495</v>
      </c>
      <c r="L228" s="198" t="s">
        <v>4195</v>
      </c>
      <c r="M228" s="198" t="s">
        <v>3190</v>
      </c>
      <c r="N228" s="198" t="s">
        <v>4332</v>
      </c>
      <c r="O228" s="198" t="s">
        <v>3191</v>
      </c>
      <c r="P228" s="198" t="s">
        <v>3192</v>
      </c>
      <c r="Q228" s="198" t="s">
        <v>3193</v>
      </c>
      <c r="R228" s="198" t="s">
        <v>3194</v>
      </c>
      <c r="S228" s="200">
        <v>37500</v>
      </c>
      <c r="T228" s="198"/>
      <c r="U228" s="198" t="s">
        <v>19</v>
      </c>
      <c r="V228" s="198" t="s">
        <v>1494</v>
      </c>
      <c r="W228" s="198" t="s">
        <v>1496</v>
      </c>
      <c r="X228" s="198">
        <v>1</v>
      </c>
      <c r="Y228" s="198"/>
      <c r="Z228" s="198"/>
      <c r="AA228" s="198"/>
      <c r="AB228" s="198">
        <v>18</v>
      </c>
      <c r="AC228" s="201" t="s">
        <v>3057</v>
      </c>
      <c r="AD228" s="201" t="s">
        <v>3057</v>
      </c>
      <c r="AE228" s="201">
        <v>0</v>
      </c>
      <c r="AF228" s="201"/>
      <c r="AG228" s="201"/>
      <c r="AH228" s="201"/>
      <c r="AI228" s="201"/>
      <c r="AJ228" s="201"/>
      <c r="AK228" s="201"/>
      <c r="AL228" s="201"/>
    </row>
    <row r="229" spans="1:38" x14ac:dyDescent="0.3">
      <c r="A229" s="226">
        <v>2181</v>
      </c>
      <c r="B229" s="207" t="s">
        <v>2050</v>
      </c>
      <c r="C229" s="207" t="s">
        <v>4382</v>
      </c>
      <c r="D229" s="207" t="s">
        <v>2051</v>
      </c>
      <c r="E229" s="207" t="s">
        <v>1972</v>
      </c>
      <c r="F229" s="207" t="s">
        <v>3187</v>
      </c>
      <c r="G229" s="207" t="s">
        <v>4363</v>
      </c>
      <c r="H229" s="207"/>
      <c r="I229" s="208" t="s">
        <v>15</v>
      </c>
      <c r="J229" s="207" t="s">
        <v>16</v>
      </c>
      <c r="K229" s="207" t="s">
        <v>17</v>
      </c>
      <c r="L229" s="207" t="s">
        <v>4365</v>
      </c>
      <c r="M229" s="207" t="s">
        <v>3190</v>
      </c>
      <c r="N229" s="207" t="s">
        <v>4332</v>
      </c>
      <c r="O229" s="207" t="s">
        <v>3201</v>
      </c>
      <c r="P229" s="207" t="s">
        <v>3192</v>
      </c>
      <c r="Q229" s="207" t="s">
        <v>3193</v>
      </c>
      <c r="R229" s="207" t="s">
        <v>3194</v>
      </c>
      <c r="S229" s="209">
        <v>37500</v>
      </c>
      <c r="T229" s="207">
        <v>2</v>
      </c>
      <c r="U229" s="207" t="s">
        <v>5</v>
      </c>
      <c r="V229" s="207" t="s">
        <v>3061</v>
      </c>
      <c r="W229" s="207" t="s">
        <v>2052</v>
      </c>
      <c r="X229" s="207"/>
      <c r="Y229" s="207">
        <v>1</v>
      </c>
      <c r="Z229" s="207"/>
      <c r="AA229" s="207"/>
      <c r="AB229" s="207">
        <v>152</v>
      </c>
      <c r="AC229" s="210" t="s">
        <v>3057</v>
      </c>
      <c r="AD229" s="210" t="s">
        <v>3057</v>
      </c>
      <c r="AE229" s="210">
        <v>1</v>
      </c>
      <c r="AF229" s="210"/>
      <c r="AG229" s="210">
        <v>1</v>
      </c>
      <c r="AH229" s="210"/>
      <c r="AI229" s="210"/>
      <c r="AJ229" s="210"/>
      <c r="AK229" s="210"/>
      <c r="AL229" s="210"/>
    </row>
    <row r="230" spans="1:38" x14ac:dyDescent="0.3">
      <c r="A230" s="226">
        <v>2183</v>
      </c>
      <c r="B230" s="185" t="s">
        <v>1879</v>
      </c>
      <c r="C230" s="185" t="s">
        <v>3185</v>
      </c>
      <c r="D230" s="185" t="s">
        <v>3186</v>
      </c>
      <c r="E230" s="185"/>
      <c r="F230" s="185" t="s">
        <v>3187</v>
      </c>
      <c r="G230" s="185" t="s">
        <v>4197</v>
      </c>
      <c r="H230" s="185"/>
      <c r="I230" s="195" t="s">
        <v>35</v>
      </c>
      <c r="J230" s="185" t="s">
        <v>1880</v>
      </c>
      <c r="K230" s="185" t="s">
        <v>1805</v>
      </c>
      <c r="L230" s="185" t="s">
        <v>4198</v>
      </c>
      <c r="M230" s="185" t="s">
        <v>3190</v>
      </c>
      <c r="N230" s="185" t="s">
        <v>4332</v>
      </c>
      <c r="O230" s="185" t="s">
        <v>3191</v>
      </c>
      <c r="P230" s="185" t="s">
        <v>3192</v>
      </c>
      <c r="Q230" s="185" t="s">
        <v>3193</v>
      </c>
      <c r="R230" s="185" t="s">
        <v>3194</v>
      </c>
      <c r="S230" s="196">
        <v>37500</v>
      </c>
      <c r="T230" s="185"/>
      <c r="U230" s="185" t="s">
        <v>19</v>
      </c>
      <c r="V230" s="185" t="s">
        <v>1881</v>
      </c>
      <c r="W230" s="185" t="s">
        <v>1882</v>
      </c>
      <c r="X230" s="185">
        <v>1</v>
      </c>
      <c r="Y230" s="185"/>
      <c r="Z230" s="185"/>
      <c r="AA230" s="185"/>
      <c r="AB230" s="185">
        <v>66</v>
      </c>
      <c r="AC230" s="197" t="s">
        <v>3057</v>
      </c>
      <c r="AD230" s="197" t="s">
        <v>3057</v>
      </c>
      <c r="AE230" s="197">
        <v>1</v>
      </c>
      <c r="AF230" s="197"/>
      <c r="AG230" s="197">
        <v>1</v>
      </c>
      <c r="AH230" s="197"/>
      <c r="AI230" s="197"/>
      <c r="AJ230" s="197"/>
      <c r="AK230" s="197"/>
      <c r="AL230" s="197"/>
    </row>
    <row r="231" spans="1:38" x14ac:dyDescent="0.3">
      <c r="A231" s="226">
        <v>2185</v>
      </c>
      <c r="B231" s="198" t="s">
        <v>1737</v>
      </c>
      <c r="C231" s="198" t="s">
        <v>4200</v>
      </c>
      <c r="D231" s="198" t="s">
        <v>478</v>
      </c>
      <c r="E231" s="198" t="s">
        <v>1738</v>
      </c>
      <c r="F231" s="198" t="s">
        <v>3187</v>
      </c>
      <c r="G231" s="198" t="s">
        <v>4201</v>
      </c>
      <c r="H231" s="198"/>
      <c r="I231" s="199" t="s">
        <v>15</v>
      </c>
      <c r="J231" s="198" t="s">
        <v>16</v>
      </c>
      <c r="K231" s="198" t="s">
        <v>17</v>
      </c>
      <c r="L231" s="198" t="s">
        <v>4365</v>
      </c>
      <c r="M231" s="198" t="s">
        <v>3190</v>
      </c>
      <c r="N231" s="198" t="s">
        <v>4332</v>
      </c>
      <c r="O231" s="198" t="s">
        <v>3201</v>
      </c>
      <c r="P231" s="198" t="s">
        <v>3192</v>
      </c>
      <c r="Q231" s="198" t="s">
        <v>3193</v>
      </c>
      <c r="R231" s="198" t="s">
        <v>3194</v>
      </c>
      <c r="S231" s="200">
        <v>38231</v>
      </c>
      <c r="T231" s="198"/>
      <c r="U231" s="198" t="s">
        <v>5</v>
      </c>
      <c r="V231" s="198" t="s">
        <v>1739</v>
      </c>
      <c r="W231" s="198" t="s">
        <v>1740</v>
      </c>
      <c r="X231" s="198"/>
      <c r="Y231" s="198">
        <v>1</v>
      </c>
      <c r="Z231" s="198"/>
      <c r="AA231" s="198"/>
      <c r="AB231" s="198">
        <v>146</v>
      </c>
      <c r="AC231" s="201" t="s">
        <v>3057</v>
      </c>
      <c r="AD231" s="201" t="s">
        <v>3057</v>
      </c>
      <c r="AE231" s="201">
        <v>0</v>
      </c>
      <c r="AF231" s="201"/>
      <c r="AG231" s="201"/>
      <c r="AH231" s="201"/>
      <c r="AI231" s="201"/>
      <c r="AJ231" s="201"/>
      <c r="AK231" s="201"/>
      <c r="AL231" s="201"/>
    </row>
    <row r="232" spans="1:38" x14ac:dyDescent="0.3">
      <c r="A232" s="226">
        <v>2189</v>
      </c>
      <c r="B232" s="185" t="s">
        <v>833</v>
      </c>
      <c r="C232" s="185" t="s">
        <v>4381</v>
      </c>
      <c r="D232" s="185" t="s">
        <v>3199</v>
      </c>
      <c r="E232" s="185" t="s">
        <v>572</v>
      </c>
      <c r="F232" s="185" t="s">
        <v>3187</v>
      </c>
      <c r="G232" s="185" t="s">
        <v>4355</v>
      </c>
      <c r="H232" s="185" t="s">
        <v>835</v>
      </c>
      <c r="I232" s="195" t="s">
        <v>836</v>
      </c>
      <c r="J232" s="185" t="s">
        <v>16</v>
      </c>
      <c r="K232" s="185" t="s">
        <v>17</v>
      </c>
      <c r="L232" s="185" t="s">
        <v>4365</v>
      </c>
      <c r="M232" s="185" t="s">
        <v>3190</v>
      </c>
      <c r="N232" s="185" t="s">
        <v>4332</v>
      </c>
      <c r="O232" s="185" t="s">
        <v>3199</v>
      </c>
      <c r="P232" s="185" t="s">
        <v>3192</v>
      </c>
      <c r="Q232" s="185" t="s">
        <v>3193</v>
      </c>
      <c r="R232" s="185" t="s">
        <v>3194</v>
      </c>
      <c r="S232" s="196">
        <v>25608</v>
      </c>
      <c r="T232" s="185"/>
      <c r="U232" s="185" t="s">
        <v>82</v>
      </c>
      <c r="V232" s="185" t="s">
        <v>834</v>
      </c>
      <c r="W232" s="185" t="s">
        <v>837</v>
      </c>
      <c r="X232" s="185"/>
      <c r="Y232" s="185"/>
      <c r="Z232" s="185">
        <v>1</v>
      </c>
      <c r="AA232" s="185"/>
      <c r="AB232" s="185">
        <v>406</v>
      </c>
      <c r="AC232" s="197" t="s">
        <v>3057</v>
      </c>
      <c r="AD232" s="197" t="s">
        <v>3057</v>
      </c>
      <c r="AE232" s="197">
        <v>1</v>
      </c>
      <c r="AF232" s="197"/>
      <c r="AG232" s="197">
        <v>1</v>
      </c>
      <c r="AH232" s="197"/>
      <c r="AI232" s="197"/>
      <c r="AJ232" s="197"/>
      <c r="AK232" s="197"/>
      <c r="AL232" s="197"/>
    </row>
    <row r="233" spans="1:38" x14ac:dyDescent="0.3">
      <c r="A233" s="226">
        <v>2200</v>
      </c>
      <c r="B233" s="218" t="s">
        <v>4213</v>
      </c>
      <c r="C233" s="218" t="s">
        <v>4980</v>
      </c>
      <c r="D233" s="218" t="s">
        <v>4214</v>
      </c>
      <c r="E233" s="218" t="s">
        <v>523</v>
      </c>
      <c r="F233" s="218" t="s">
        <v>4301</v>
      </c>
      <c r="G233" s="218" t="s">
        <v>3570</v>
      </c>
      <c r="H233" s="218"/>
      <c r="I233" s="219" t="s">
        <v>22</v>
      </c>
      <c r="J233" s="218" t="s">
        <v>395</v>
      </c>
      <c r="K233" s="218" t="s">
        <v>396</v>
      </c>
      <c r="L233" s="218" t="s">
        <v>4906</v>
      </c>
      <c r="M233" s="218" t="s">
        <v>3190</v>
      </c>
      <c r="N233" s="218" t="s">
        <v>4332</v>
      </c>
      <c r="O233" s="218" t="s">
        <v>4215</v>
      </c>
      <c r="P233" s="218" t="s">
        <v>3192</v>
      </c>
      <c r="Q233" s="218" t="s">
        <v>3193</v>
      </c>
      <c r="R233" s="218" t="s">
        <v>3194</v>
      </c>
      <c r="S233" s="220">
        <v>40634</v>
      </c>
      <c r="T233" s="218">
        <v>1</v>
      </c>
      <c r="U233" s="218" t="s">
        <v>82</v>
      </c>
      <c r="V233" s="218" t="s">
        <v>5106</v>
      </c>
      <c r="W233" s="218" t="s">
        <v>5107</v>
      </c>
      <c r="X233" s="218"/>
      <c r="Y233" s="218"/>
      <c r="Z233" s="218">
        <v>1</v>
      </c>
      <c r="AA233" s="218"/>
      <c r="AB233" s="218">
        <v>31</v>
      </c>
      <c r="AC233" s="221" t="s">
        <v>3057</v>
      </c>
      <c r="AD233" s="221" t="s">
        <v>3057</v>
      </c>
      <c r="AE233" s="221">
        <v>0</v>
      </c>
      <c r="AF233" s="221"/>
      <c r="AG233" s="221"/>
      <c r="AH233" s="221"/>
      <c r="AI233" s="221"/>
      <c r="AJ233" s="221"/>
      <c r="AK233" s="221" t="s">
        <v>5174</v>
      </c>
      <c r="AL233" s="221">
        <v>1</v>
      </c>
    </row>
    <row r="234" spans="1:38" x14ac:dyDescent="0.3">
      <c r="A234" s="226">
        <v>2204</v>
      </c>
      <c r="B234" s="198" t="s">
        <v>2662</v>
      </c>
      <c r="C234" s="198" t="s">
        <v>4396</v>
      </c>
      <c r="D234" s="198" t="s">
        <v>3061</v>
      </c>
      <c r="E234" s="198"/>
      <c r="F234" s="198" t="s">
        <v>3187</v>
      </c>
      <c r="G234" s="198" t="s">
        <v>3188</v>
      </c>
      <c r="H234" s="198"/>
      <c r="I234" s="199" t="s">
        <v>48</v>
      </c>
      <c r="J234" s="198" t="s">
        <v>2663</v>
      </c>
      <c r="K234" s="198" t="s">
        <v>501</v>
      </c>
      <c r="L234" s="198" t="s">
        <v>4218</v>
      </c>
      <c r="M234" s="198" t="s">
        <v>3190</v>
      </c>
      <c r="N234" s="198" t="s">
        <v>4332</v>
      </c>
      <c r="O234" s="198" t="s">
        <v>3201</v>
      </c>
      <c r="P234" s="198" t="s">
        <v>3192</v>
      </c>
      <c r="Q234" s="198" t="s">
        <v>3193</v>
      </c>
      <c r="R234" s="198" t="s">
        <v>3194</v>
      </c>
      <c r="S234" s="200">
        <v>41883</v>
      </c>
      <c r="T234" s="198"/>
      <c r="U234" s="198" t="s">
        <v>5</v>
      </c>
      <c r="V234" s="198" t="s">
        <v>2664</v>
      </c>
      <c r="W234" s="198"/>
      <c r="X234" s="198"/>
      <c r="Y234" s="198"/>
      <c r="Z234" s="198">
        <v>1</v>
      </c>
      <c r="AA234" s="198"/>
      <c r="AB234" s="198">
        <v>17</v>
      </c>
      <c r="AC234" s="201" t="s">
        <v>4988</v>
      </c>
      <c r="AD234" s="201" t="s">
        <v>3072</v>
      </c>
      <c r="AE234" s="201">
        <v>0</v>
      </c>
      <c r="AF234" s="201"/>
      <c r="AG234" s="201"/>
      <c r="AH234" s="201"/>
      <c r="AI234" s="201"/>
      <c r="AJ234" s="201"/>
      <c r="AK234" s="201"/>
      <c r="AL234" s="201"/>
    </row>
    <row r="235" spans="1:38" x14ac:dyDescent="0.3">
      <c r="A235" s="226">
        <v>2207</v>
      </c>
      <c r="B235" s="185" t="s">
        <v>2042</v>
      </c>
      <c r="C235" s="185" t="s">
        <v>4380</v>
      </c>
      <c r="D235" s="185" t="s">
        <v>3269</v>
      </c>
      <c r="E235" s="185" t="s">
        <v>1214</v>
      </c>
      <c r="F235" s="185" t="s">
        <v>4301</v>
      </c>
      <c r="G235" s="185" t="s">
        <v>4221</v>
      </c>
      <c r="H235" s="185"/>
      <c r="I235" s="195" t="s">
        <v>15</v>
      </c>
      <c r="J235" s="185" t="s">
        <v>16</v>
      </c>
      <c r="K235" s="185" t="s">
        <v>17</v>
      </c>
      <c r="L235" s="185" t="s">
        <v>4365</v>
      </c>
      <c r="M235" s="185" t="s">
        <v>3190</v>
      </c>
      <c r="N235" s="185" t="s">
        <v>4332</v>
      </c>
      <c r="O235" s="185" t="s">
        <v>3201</v>
      </c>
      <c r="P235" s="185" t="s">
        <v>3192</v>
      </c>
      <c r="Q235" s="185" t="s">
        <v>3193</v>
      </c>
      <c r="R235" s="185" t="s">
        <v>3194</v>
      </c>
      <c r="S235" s="196">
        <v>26000</v>
      </c>
      <c r="T235" s="185"/>
      <c r="U235" s="185" t="s">
        <v>0</v>
      </c>
      <c r="V235" s="185" t="s">
        <v>333</v>
      </c>
      <c r="W235" s="185" t="s">
        <v>2043</v>
      </c>
      <c r="X235" s="185">
        <v>1</v>
      </c>
      <c r="Y235" s="185">
        <v>1</v>
      </c>
      <c r="Z235" s="185"/>
      <c r="AA235" s="185"/>
      <c r="AB235" s="185">
        <v>447</v>
      </c>
      <c r="AC235" s="197" t="s">
        <v>3057</v>
      </c>
      <c r="AD235" s="197" t="s">
        <v>3057</v>
      </c>
      <c r="AE235" s="197">
        <v>1</v>
      </c>
      <c r="AF235" s="197"/>
      <c r="AG235" s="197"/>
      <c r="AH235" s="197"/>
      <c r="AI235" s="197">
        <v>1</v>
      </c>
      <c r="AJ235" s="197"/>
      <c r="AK235" s="197"/>
      <c r="AL235" s="197"/>
    </row>
    <row r="236" spans="1:38" x14ac:dyDescent="0.3">
      <c r="A236" s="226">
        <v>2222</v>
      </c>
      <c r="B236" s="198" t="s">
        <v>415</v>
      </c>
      <c r="C236" s="198" t="s">
        <v>4916</v>
      </c>
      <c r="D236" s="198" t="s">
        <v>3283</v>
      </c>
      <c r="E236" s="198" t="s">
        <v>416</v>
      </c>
      <c r="F236" s="198" t="s">
        <v>4301</v>
      </c>
      <c r="G236" s="198" t="s">
        <v>4912</v>
      </c>
      <c r="H236" s="198"/>
      <c r="I236" s="199" t="s">
        <v>22</v>
      </c>
      <c r="J236" s="198" t="s">
        <v>395</v>
      </c>
      <c r="K236" s="198" t="s">
        <v>396</v>
      </c>
      <c r="L236" s="198" t="s">
        <v>4906</v>
      </c>
      <c r="M236" s="198" t="s">
        <v>3190</v>
      </c>
      <c r="N236" s="198" t="s">
        <v>4332</v>
      </c>
      <c r="O236" s="198" t="s">
        <v>3199</v>
      </c>
      <c r="P236" s="198" t="s">
        <v>3192</v>
      </c>
      <c r="Q236" s="198" t="s">
        <v>3193</v>
      </c>
      <c r="R236" s="198" t="s">
        <v>3194</v>
      </c>
      <c r="S236" s="200">
        <v>27016</v>
      </c>
      <c r="T236" s="198"/>
      <c r="U236" s="198" t="s">
        <v>82</v>
      </c>
      <c r="V236" s="198" t="s">
        <v>417</v>
      </c>
      <c r="W236" s="198" t="s">
        <v>418</v>
      </c>
      <c r="X236" s="198"/>
      <c r="Y236" s="198"/>
      <c r="Z236" s="198">
        <v>1</v>
      </c>
      <c r="AA236" s="198"/>
      <c r="AB236" s="198">
        <v>239</v>
      </c>
      <c r="AC236" s="201" t="s">
        <v>3057</v>
      </c>
      <c r="AD236" s="201" t="s">
        <v>3057</v>
      </c>
      <c r="AE236" s="201">
        <v>0</v>
      </c>
      <c r="AF236" s="201"/>
      <c r="AG236" s="201"/>
      <c r="AH236" s="201"/>
      <c r="AI236" s="201"/>
      <c r="AJ236" s="201"/>
      <c r="AK236" s="201"/>
      <c r="AL236" s="201"/>
    </row>
    <row r="237" spans="1:38" x14ac:dyDescent="0.3">
      <c r="A237" s="226">
        <v>2225</v>
      </c>
      <c r="B237" s="198" t="s">
        <v>1189</v>
      </c>
      <c r="C237" s="198" t="s">
        <v>3200</v>
      </c>
      <c r="D237" s="198" t="s">
        <v>478</v>
      </c>
      <c r="E237" s="198"/>
      <c r="F237" s="198" t="s">
        <v>3187</v>
      </c>
      <c r="G237" s="198" t="s">
        <v>4239</v>
      </c>
      <c r="H237" s="198"/>
      <c r="I237" s="199" t="s">
        <v>35</v>
      </c>
      <c r="J237" s="198" t="s">
        <v>1190</v>
      </c>
      <c r="K237" s="198" t="s">
        <v>1192</v>
      </c>
      <c r="L237" s="198" t="s">
        <v>4576</v>
      </c>
      <c r="M237" s="198" t="s">
        <v>3190</v>
      </c>
      <c r="N237" s="198" t="s">
        <v>4332</v>
      </c>
      <c r="O237" s="198" t="s">
        <v>3201</v>
      </c>
      <c r="P237" s="198" t="s">
        <v>3192</v>
      </c>
      <c r="Q237" s="198" t="s">
        <v>3193</v>
      </c>
      <c r="R237" s="198" t="s">
        <v>3194</v>
      </c>
      <c r="S237" s="200">
        <v>27298</v>
      </c>
      <c r="T237" s="198"/>
      <c r="U237" s="198" t="s">
        <v>5</v>
      </c>
      <c r="V237" s="198" t="s">
        <v>1191</v>
      </c>
      <c r="W237" s="198" t="s">
        <v>1193</v>
      </c>
      <c r="X237" s="198">
        <v>1</v>
      </c>
      <c r="Y237" s="198">
        <v>1</v>
      </c>
      <c r="Z237" s="198"/>
      <c r="AA237" s="198"/>
      <c r="AB237" s="198">
        <v>161</v>
      </c>
      <c r="AC237" s="201" t="s">
        <v>2687</v>
      </c>
      <c r="AD237" s="201" t="s">
        <v>4989</v>
      </c>
      <c r="AE237" s="201">
        <v>0</v>
      </c>
      <c r="AF237" s="201"/>
      <c r="AG237" s="201"/>
      <c r="AH237" s="201"/>
      <c r="AI237" s="201"/>
      <c r="AJ237" s="201"/>
      <c r="AK237" s="201"/>
      <c r="AL237" s="201"/>
    </row>
    <row r="238" spans="1:38" x14ac:dyDescent="0.3">
      <c r="A238" s="226">
        <v>2230</v>
      </c>
      <c r="B238" s="185" t="s">
        <v>1892</v>
      </c>
      <c r="C238" s="185" t="s">
        <v>4243</v>
      </c>
      <c r="D238" s="185" t="s">
        <v>3186</v>
      </c>
      <c r="E238" s="185" t="s">
        <v>1893</v>
      </c>
      <c r="F238" s="185" t="s">
        <v>3187</v>
      </c>
      <c r="G238" s="185" t="s">
        <v>4089</v>
      </c>
      <c r="H238" s="185"/>
      <c r="I238" s="195" t="s">
        <v>1877</v>
      </c>
      <c r="J238" s="185" t="s">
        <v>1895</v>
      </c>
      <c r="K238" s="185" t="s">
        <v>1896</v>
      </c>
      <c r="L238" s="185" t="s">
        <v>2674</v>
      </c>
      <c r="M238" s="185" t="s">
        <v>3190</v>
      </c>
      <c r="N238" s="185" t="s">
        <v>3205</v>
      </c>
      <c r="O238" s="185" t="s">
        <v>3191</v>
      </c>
      <c r="P238" s="185" t="s">
        <v>3192</v>
      </c>
      <c r="Q238" s="185" t="s">
        <v>3193</v>
      </c>
      <c r="R238" s="185" t="s">
        <v>3194</v>
      </c>
      <c r="S238" s="196">
        <v>28040</v>
      </c>
      <c r="T238" s="185"/>
      <c r="U238" s="185" t="s">
        <v>19</v>
      </c>
      <c r="V238" s="185" t="s">
        <v>1894</v>
      </c>
      <c r="W238" s="185" t="s">
        <v>1897</v>
      </c>
      <c r="X238" s="185">
        <v>1</v>
      </c>
      <c r="Y238" s="185"/>
      <c r="Z238" s="185"/>
      <c r="AA238" s="185"/>
      <c r="AB238" s="185">
        <v>74</v>
      </c>
      <c r="AC238" s="185" t="s">
        <v>3066</v>
      </c>
      <c r="AD238" s="185" t="s">
        <v>5150</v>
      </c>
      <c r="AE238" s="197">
        <v>1</v>
      </c>
      <c r="AF238" s="197"/>
      <c r="AG238" s="197">
        <v>1</v>
      </c>
      <c r="AH238" s="197"/>
      <c r="AI238" s="197"/>
      <c r="AJ238" s="197"/>
      <c r="AK238" s="197"/>
      <c r="AL238" s="197"/>
    </row>
    <row r="239" spans="1:38" x14ac:dyDescent="0.3">
      <c r="A239" s="226">
        <v>2232</v>
      </c>
      <c r="B239" s="198" t="s">
        <v>414</v>
      </c>
      <c r="C239" s="198" t="s">
        <v>4244</v>
      </c>
      <c r="D239" s="198" t="s">
        <v>3186</v>
      </c>
      <c r="E239" s="198" t="s">
        <v>403</v>
      </c>
      <c r="F239" s="198" t="s">
        <v>3187</v>
      </c>
      <c r="G239" s="198" t="s">
        <v>4245</v>
      </c>
      <c r="H239" s="198"/>
      <c r="I239" s="199" t="s">
        <v>22</v>
      </c>
      <c r="J239" s="198" t="s">
        <v>395</v>
      </c>
      <c r="K239" s="198" t="s">
        <v>396</v>
      </c>
      <c r="L239" s="198" t="s">
        <v>4906</v>
      </c>
      <c r="M239" s="198" t="s">
        <v>3190</v>
      </c>
      <c r="N239" s="198" t="s">
        <v>3205</v>
      </c>
      <c r="O239" s="198" t="s">
        <v>3191</v>
      </c>
      <c r="P239" s="198" t="s">
        <v>3192</v>
      </c>
      <c r="Q239" s="198" t="s">
        <v>3193</v>
      </c>
      <c r="R239" s="198" t="s">
        <v>3194</v>
      </c>
      <c r="S239" s="200">
        <v>29099</v>
      </c>
      <c r="T239" s="198">
        <v>2</v>
      </c>
      <c r="U239" s="198" t="s">
        <v>19</v>
      </c>
      <c r="V239" s="198" t="s">
        <v>404</v>
      </c>
      <c r="W239" s="198" t="s">
        <v>405</v>
      </c>
      <c r="X239" s="198">
        <v>1</v>
      </c>
      <c r="Y239" s="198"/>
      <c r="Z239" s="198"/>
      <c r="AA239" s="198"/>
      <c r="AB239" s="198">
        <v>34</v>
      </c>
      <c r="AC239" s="201" t="s">
        <v>3057</v>
      </c>
      <c r="AD239" s="201" t="s">
        <v>3057</v>
      </c>
      <c r="AE239" s="201">
        <v>0</v>
      </c>
      <c r="AF239" s="201"/>
      <c r="AG239" s="201"/>
      <c r="AH239" s="201"/>
      <c r="AI239" s="201"/>
      <c r="AJ239" s="201"/>
      <c r="AK239" s="201"/>
      <c r="AL239" s="201"/>
    </row>
    <row r="240" spans="1:38" x14ac:dyDescent="0.3">
      <c r="A240" s="226">
        <v>2238</v>
      </c>
      <c r="B240" s="216" t="s">
        <v>4249</v>
      </c>
      <c r="C240" s="216" t="s">
        <v>5014</v>
      </c>
      <c r="D240" s="216" t="s">
        <v>3530</v>
      </c>
      <c r="E240" s="216" t="s">
        <v>4250</v>
      </c>
      <c r="F240" s="216" t="s">
        <v>4301</v>
      </c>
      <c r="G240" s="216" t="s">
        <v>4326</v>
      </c>
      <c r="H240" s="216"/>
      <c r="I240" s="227" t="s">
        <v>8</v>
      </c>
      <c r="J240" s="216" t="s">
        <v>2313</v>
      </c>
      <c r="K240" s="216" t="s">
        <v>2314</v>
      </c>
      <c r="L240" s="216" t="s">
        <v>3216</v>
      </c>
      <c r="M240" s="216" t="s">
        <v>3190</v>
      </c>
      <c r="N240" s="216" t="s">
        <v>4332</v>
      </c>
      <c r="O240" s="216" t="s">
        <v>3532</v>
      </c>
      <c r="P240" s="216" t="s">
        <v>3192</v>
      </c>
      <c r="Q240" s="216" t="s">
        <v>3313</v>
      </c>
      <c r="R240" s="216" t="s">
        <v>3314</v>
      </c>
      <c r="S240" s="228">
        <v>30926</v>
      </c>
      <c r="T240" s="216">
        <v>2</v>
      </c>
      <c r="U240" s="216"/>
      <c r="V240" s="216" t="s">
        <v>5032</v>
      </c>
      <c r="W240" s="216" t="s">
        <v>5033</v>
      </c>
      <c r="X240" s="216"/>
      <c r="Y240" s="216"/>
      <c r="Z240" s="216"/>
      <c r="AA240" s="216">
        <v>1</v>
      </c>
      <c r="AB240" s="216">
        <v>198</v>
      </c>
      <c r="AC240" s="217" t="s">
        <v>3057</v>
      </c>
      <c r="AD240" s="217" t="s">
        <v>3057</v>
      </c>
      <c r="AE240" s="217">
        <v>1</v>
      </c>
      <c r="AF240" s="217"/>
      <c r="AG240" s="217">
        <v>1</v>
      </c>
      <c r="AH240" s="217"/>
      <c r="AI240" s="217"/>
      <c r="AJ240" s="217"/>
      <c r="AK240" s="217" t="s">
        <v>5171</v>
      </c>
      <c r="AL240" s="221">
        <v>1</v>
      </c>
    </row>
    <row r="241" spans="1:38" x14ac:dyDescent="0.3">
      <c r="A241" s="226">
        <v>2239</v>
      </c>
      <c r="B241" s="216" t="s">
        <v>4251</v>
      </c>
      <c r="C241" s="216" t="s">
        <v>5013</v>
      </c>
      <c r="D241" s="216" t="s">
        <v>3530</v>
      </c>
      <c r="E241" s="216" t="s">
        <v>4252</v>
      </c>
      <c r="F241" s="216" t="s">
        <v>4301</v>
      </c>
      <c r="G241" s="216" t="s">
        <v>4913</v>
      </c>
      <c r="H241" s="216"/>
      <c r="I241" s="227" t="s">
        <v>22</v>
      </c>
      <c r="J241" s="216" t="s">
        <v>395</v>
      </c>
      <c r="K241" s="216" t="s">
        <v>396</v>
      </c>
      <c r="L241" s="216" t="s">
        <v>4906</v>
      </c>
      <c r="M241" s="216" t="s">
        <v>3190</v>
      </c>
      <c r="N241" s="216" t="s">
        <v>4332</v>
      </c>
      <c r="O241" s="216" t="s">
        <v>3532</v>
      </c>
      <c r="P241" s="216" t="s">
        <v>3192</v>
      </c>
      <c r="Q241" s="216" t="s">
        <v>3313</v>
      </c>
      <c r="R241" s="216" t="s">
        <v>3314</v>
      </c>
      <c r="S241" s="228">
        <v>30926</v>
      </c>
      <c r="T241" s="216">
        <v>2</v>
      </c>
      <c r="U241" s="216" t="s">
        <v>184</v>
      </c>
      <c r="V241" s="216" t="s">
        <v>5110</v>
      </c>
      <c r="W241" s="216" t="s">
        <v>5111</v>
      </c>
      <c r="X241" s="216"/>
      <c r="Y241" s="216"/>
      <c r="Z241" s="216"/>
      <c r="AA241" s="216">
        <v>1</v>
      </c>
      <c r="AB241" s="216">
        <v>116</v>
      </c>
      <c r="AC241" s="217" t="s">
        <v>3057</v>
      </c>
      <c r="AD241" s="217" t="s">
        <v>3057</v>
      </c>
      <c r="AE241" s="217">
        <v>1</v>
      </c>
      <c r="AF241" s="217">
        <v>1</v>
      </c>
      <c r="AG241" s="217"/>
      <c r="AH241" s="217"/>
      <c r="AI241" s="217"/>
      <c r="AJ241" s="217"/>
      <c r="AK241" s="217" t="s">
        <v>5189</v>
      </c>
      <c r="AL241" s="221">
        <v>1</v>
      </c>
    </row>
    <row r="242" spans="1:38" x14ac:dyDescent="0.3">
      <c r="A242" s="226">
        <v>2241</v>
      </c>
      <c r="B242" s="203" t="s">
        <v>749</v>
      </c>
      <c r="C242" s="203" t="s">
        <v>4942</v>
      </c>
      <c r="D242" s="203" t="s">
        <v>3061</v>
      </c>
      <c r="E242" s="203" t="s">
        <v>4254</v>
      </c>
      <c r="F242" s="203" t="s">
        <v>3187</v>
      </c>
      <c r="G242" s="203" t="s">
        <v>4255</v>
      </c>
      <c r="H242" s="203"/>
      <c r="I242" s="205" t="s">
        <v>41</v>
      </c>
      <c r="J242" s="203" t="s">
        <v>285</v>
      </c>
      <c r="K242" s="203" t="s">
        <v>286</v>
      </c>
      <c r="L242" s="203" t="s">
        <v>4932</v>
      </c>
      <c r="M242" s="203" t="s">
        <v>3190</v>
      </c>
      <c r="N242" s="203" t="s">
        <v>4332</v>
      </c>
      <c r="O242" s="203" t="s">
        <v>3201</v>
      </c>
      <c r="P242" s="203" t="s">
        <v>3192</v>
      </c>
      <c r="Q242" s="203" t="s">
        <v>3193</v>
      </c>
      <c r="R242" s="203" t="s">
        <v>3194</v>
      </c>
      <c r="S242" s="206">
        <v>31656</v>
      </c>
      <c r="T242" s="203">
        <v>2</v>
      </c>
      <c r="U242" s="203" t="s">
        <v>5</v>
      </c>
      <c r="V242" s="203" t="s">
        <v>750</v>
      </c>
      <c r="W242" s="203" t="s">
        <v>751</v>
      </c>
      <c r="X242" s="203"/>
      <c r="Y242" s="203">
        <v>1</v>
      </c>
      <c r="Z242" s="203"/>
      <c r="AA242" s="203"/>
      <c r="AB242" s="203">
        <v>126</v>
      </c>
      <c r="AC242" s="204" t="s">
        <v>3057</v>
      </c>
      <c r="AD242" s="204" t="s">
        <v>3057</v>
      </c>
      <c r="AE242" s="204">
        <v>0</v>
      </c>
      <c r="AF242" s="204"/>
      <c r="AG242" s="204"/>
      <c r="AH242" s="204"/>
      <c r="AI242" s="204"/>
      <c r="AJ242" s="204"/>
      <c r="AK242" s="204"/>
      <c r="AL242" s="204"/>
    </row>
    <row r="243" spans="1:38" x14ac:dyDescent="0.3">
      <c r="A243" s="226">
        <v>2242</v>
      </c>
      <c r="B243" s="203" t="s">
        <v>746</v>
      </c>
      <c r="C243" s="203" t="s">
        <v>3185</v>
      </c>
      <c r="D243" s="203" t="s">
        <v>3186</v>
      </c>
      <c r="E243" s="203"/>
      <c r="F243" s="203" t="s">
        <v>3187</v>
      </c>
      <c r="G243" s="203" t="s">
        <v>4256</v>
      </c>
      <c r="H243" s="203"/>
      <c r="I243" s="205" t="s">
        <v>41</v>
      </c>
      <c r="J243" s="203" t="s">
        <v>285</v>
      </c>
      <c r="K243" s="203" t="s">
        <v>286</v>
      </c>
      <c r="L243" s="203" t="s">
        <v>4932</v>
      </c>
      <c r="M243" s="203" t="s">
        <v>3190</v>
      </c>
      <c r="N243" s="203" t="s">
        <v>4332</v>
      </c>
      <c r="O243" s="203" t="s">
        <v>3191</v>
      </c>
      <c r="P243" s="203" t="s">
        <v>3192</v>
      </c>
      <c r="Q243" s="203" t="s">
        <v>3193</v>
      </c>
      <c r="R243" s="203" t="s">
        <v>3194</v>
      </c>
      <c r="S243" s="206">
        <v>31656</v>
      </c>
      <c r="T243" s="203">
        <v>2</v>
      </c>
      <c r="U243" s="203" t="s">
        <v>19</v>
      </c>
      <c r="V243" s="203" t="s">
        <v>747</v>
      </c>
      <c r="W243" s="203" t="s">
        <v>748</v>
      </c>
      <c r="X243" s="203">
        <v>1</v>
      </c>
      <c r="Y243" s="203"/>
      <c r="Z243" s="203"/>
      <c r="AA243" s="203"/>
      <c r="AB243" s="203">
        <v>79</v>
      </c>
      <c r="AC243" s="204" t="s">
        <v>3057</v>
      </c>
      <c r="AD243" s="204" t="s">
        <v>3057</v>
      </c>
      <c r="AE243" s="204">
        <v>0</v>
      </c>
      <c r="AF243" s="204"/>
      <c r="AG243" s="204"/>
      <c r="AH243" s="204"/>
      <c r="AI243" s="204"/>
      <c r="AJ243" s="204"/>
      <c r="AK243" s="204"/>
      <c r="AL243" s="204"/>
    </row>
    <row r="244" spans="1:38" x14ac:dyDescent="0.3">
      <c r="A244" s="226">
        <v>2249</v>
      </c>
      <c r="B244" s="198" t="s">
        <v>457</v>
      </c>
      <c r="C244" s="198" t="s">
        <v>3200</v>
      </c>
      <c r="D244" s="198" t="s">
        <v>478</v>
      </c>
      <c r="E244" s="198"/>
      <c r="F244" s="198" t="s">
        <v>3187</v>
      </c>
      <c r="G244" s="198" t="s">
        <v>4800</v>
      </c>
      <c r="H244" s="198"/>
      <c r="I244" s="199" t="s">
        <v>156</v>
      </c>
      <c r="J244" s="198" t="s">
        <v>458</v>
      </c>
      <c r="K244" s="198" t="s">
        <v>460</v>
      </c>
      <c r="L244" s="198" t="s">
        <v>4263</v>
      </c>
      <c r="M244" s="198" t="s">
        <v>3190</v>
      </c>
      <c r="N244" s="198" t="s">
        <v>4332</v>
      </c>
      <c r="O244" s="198" t="s">
        <v>3201</v>
      </c>
      <c r="P244" s="198" t="s">
        <v>3192</v>
      </c>
      <c r="Q244" s="198" t="s">
        <v>3193</v>
      </c>
      <c r="R244" s="198" t="s">
        <v>3194</v>
      </c>
      <c r="S244" s="200">
        <v>33848</v>
      </c>
      <c r="T244" s="198"/>
      <c r="U244" s="198" t="s">
        <v>5</v>
      </c>
      <c r="V244" s="198" t="s">
        <v>459</v>
      </c>
      <c r="W244" s="198" t="s">
        <v>461</v>
      </c>
      <c r="X244" s="198">
        <v>1</v>
      </c>
      <c r="Y244" s="198">
        <v>1</v>
      </c>
      <c r="Z244" s="198"/>
      <c r="AA244" s="198"/>
      <c r="AB244" s="198">
        <v>134</v>
      </c>
      <c r="AC244" s="201" t="s">
        <v>3057</v>
      </c>
      <c r="AD244" s="201" t="s">
        <v>3057</v>
      </c>
      <c r="AE244" s="201">
        <v>0</v>
      </c>
      <c r="AF244" s="201"/>
      <c r="AG244" s="201"/>
      <c r="AH244" s="201"/>
      <c r="AI244" s="201"/>
      <c r="AJ244" s="201"/>
      <c r="AK244" s="201"/>
      <c r="AL244" s="201"/>
    </row>
    <row r="245" spans="1:38" x14ac:dyDescent="0.3">
      <c r="A245" s="226">
        <v>2251</v>
      </c>
      <c r="B245" s="185" t="s">
        <v>812</v>
      </c>
      <c r="C245" s="185" t="s">
        <v>3185</v>
      </c>
      <c r="D245" s="185" t="s">
        <v>3186</v>
      </c>
      <c r="E245" s="185"/>
      <c r="F245" s="185" t="s">
        <v>3187</v>
      </c>
      <c r="G245" s="185" t="s">
        <v>4870</v>
      </c>
      <c r="H245" s="185"/>
      <c r="I245" s="195" t="s">
        <v>41</v>
      </c>
      <c r="J245" s="185" t="s">
        <v>4264</v>
      </c>
      <c r="K245" s="185" t="s">
        <v>814</v>
      </c>
      <c r="L245" s="185" t="s">
        <v>4265</v>
      </c>
      <c r="M245" s="185" t="s">
        <v>3190</v>
      </c>
      <c r="N245" s="185" t="s">
        <v>4332</v>
      </c>
      <c r="O245" s="185" t="s">
        <v>3191</v>
      </c>
      <c r="P245" s="185" t="s">
        <v>3192</v>
      </c>
      <c r="Q245" s="185" t="s">
        <v>3193</v>
      </c>
      <c r="R245" s="185" t="s">
        <v>3194</v>
      </c>
      <c r="S245" s="196">
        <v>34943</v>
      </c>
      <c r="T245" s="185"/>
      <c r="U245" s="185" t="s">
        <v>19</v>
      </c>
      <c r="V245" s="185" t="s">
        <v>813</v>
      </c>
      <c r="W245" s="185" t="s">
        <v>815</v>
      </c>
      <c r="X245" s="185">
        <v>1</v>
      </c>
      <c r="Y245" s="185"/>
      <c r="Z245" s="185"/>
      <c r="AA245" s="185"/>
      <c r="AB245" s="185">
        <v>45</v>
      </c>
      <c r="AC245" s="197" t="s">
        <v>3057</v>
      </c>
      <c r="AD245" s="197" t="s">
        <v>3057</v>
      </c>
      <c r="AE245" s="197">
        <v>1</v>
      </c>
      <c r="AF245" s="197"/>
      <c r="AG245" s="197"/>
      <c r="AH245" s="197">
        <v>1</v>
      </c>
      <c r="AI245" s="197"/>
      <c r="AJ245" s="197"/>
      <c r="AK245" s="197"/>
      <c r="AL245" s="197"/>
    </row>
    <row r="246" spans="1:38" x14ac:dyDescent="0.3">
      <c r="A246" s="226">
        <v>2257</v>
      </c>
      <c r="B246" s="198" t="s">
        <v>419</v>
      </c>
      <c r="C246" s="198" t="s">
        <v>4917</v>
      </c>
      <c r="D246" s="198" t="s">
        <v>3199</v>
      </c>
      <c r="E246" s="198" t="s">
        <v>420</v>
      </c>
      <c r="F246" s="198" t="s">
        <v>3187</v>
      </c>
      <c r="G246" s="198" t="s">
        <v>4245</v>
      </c>
      <c r="H246" s="198"/>
      <c r="I246" s="199" t="s">
        <v>22</v>
      </c>
      <c r="J246" s="198" t="s">
        <v>395</v>
      </c>
      <c r="K246" s="198" t="s">
        <v>396</v>
      </c>
      <c r="L246" s="198" t="s">
        <v>4906</v>
      </c>
      <c r="M246" s="198" t="s">
        <v>3190</v>
      </c>
      <c r="N246" s="198" t="s">
        <v>4332</v>
      </c>
      <c r="O246" s="198" t="s">
        <v>3199</v>
      </c>
      <c r="P246" s="198" t="s">
        <v>3192</v>
      </c>
      <c r="Q246" s="198" t="s">
        <v>3193</v>
      </c>
      <c r="R246" s="198" t="s">
        <v>3194</v>
      </c>
      <c r="S246" s="200">
        <v>37865</v>
      </c>
      <c r="T246" s="198"/>
      <c r="U246" s="198" t="s">
        <v>82</v>
      </c>
      <c r="V246" s="198" t="s">
        <v>421</v>
      </c>
      <c r="W246" s="198" t="s">
        <v>422</v>
      </c>
      <c r="X246" s="198"/>
      <c r="Y246" s="198"/>
      <c r="Z246" s="198">
        <v>1</v>
      </c>
      <c r="AA246" s="198"/>
      <c r="AB246" s="198">
        <v>417</v>
      </c>
      <c r="AC246" s="201" t="s">
        <v>3057</v>
      </c>
      <c r="AD246" s="201" t="s">
        <v>3057</v>
      </c>
      <c r="AE246" s="201">
        <v>0</v>
      </c>
      <c r="AF246" s="201"/>
      <c r="AG246" s="201"/>
      <c r="AH246" s="201"/>
      <c r="AI246" s="201"/>
      <c r="AJ246" s="201"/>
      <c r="AK246" s="201"/>
      <c r="AL246" s="201"/>
    </row>
    <row r="247" spans="1:38" x14ac:dyDescent="0.3">
      <c r="A247" s="226">
        <v>2258</v>
      </c>
      <c r="B247" s="185" t="s">
        <v>2148</v>
      </c>
      <c r="C247" s="185" t="s">
        <v>4523</v>
      </c>
      <c r="D247" s="185" t="s">
        <v>3199</v>
      </c>
      <c r="E247" s="185" t="s">
        <v>2149</v>
      </c>
      <c r="F247" s="185" t="s">
        <v>3187</v>
      </c>
      <c r="G247" s="185" t="s">
        <v>4522</v>
      </c>
      <c r="H247" s="185"/>
      <c r="I247" s="195" t="s">
        <v>376</v>
      </c>
      <c r="J247" s="185" t="s">
        <v>2151</v>
      </c>
      <c r="K247" s="185" t="s">
        <v>2152</v>
      </c>
      <c r="L247" s="185" t="s">
        <v>2675</v>
      </c>
      <c r="M247" s="185" t="s">
        <v>3190</v>
      </c>
      <c r="N247" s="185" t="s">
        <v>4332</v>
      </c>
      <c r="O247" s="185" t="s">
        <v>3199</v>
      </c>
      <c r="P247" s="185" t="s">
        <v>3192</v>
      </c>
      <c r="Q247" s="185" t="s">
        <v>3193</v>
      </c>
      <c r="R247" s="185" t="s">
        <v>3194</v>
      </c>
      <c r="S247" s="196">
        <v>37865</v>
      </c>
      <c r="T247" s="185"/>
      <c r="U247" s="185" t="s">
        <v>82</v>
      </c>
      <c r="V247" s="185" t="s">
        <v>2150</v>
      </c>
      <c r="W247" s="185" t="s">
        <v>2153</v>
      </c>
      <c r="X247" s="185"/>
      <c r="Y247" s="185"/>
      <c r="Z247" s="185">
        <v>1</v>
      </c>
      <c r="AA247" s="185"/>
      <c r="AB247" s="185">
        <v>577</v>
      </c>
      <c r="AC247" s="197" t="s">
        <v>4990</v>
      </c>
      <c r="AD247" s="197" t="s">
        <v>4990</v>
      </c>
      <c r="AE247" s="197">
        <v>1</v>
      </c>
      <c r="AF247" s="197"/>
      <c r="AG247" s="197">
        <v>1</v>
      </c>
      <c r="AH247" s="197"/>
      <c r="AI247" s="197"/>
      <c r="AJ247" s="197"/>
      <c r="AK247" s="197"/>
      <c r="AL247" s="197"/>
    </row>
    <row r="248" spans="1:38" x14ac:dyDescent="0.3">
      <c r="A248" s="226">
        <v>2259</v>
      </c>
      <c r="B248" s="218" t="s">
        <v>4273</v>
      </c>
      <c r="C248" s="218" t="s">
        <v>4918</v>
      </c>
      <c r="D248" s="218" t="s">
        <v>3481</v>
      </c>
      <c r="E248" s="218" t="s">
        <v>4274</v>
      </c>
      <c r="F248" s="218" t="s">
        <v>3187</v>
      </c>
      <c r="G248" s="218" t="s">
        <v>4911</v>
      </c>
      <c r="H248" s="218" t="s">
        <v>4144</v>
      </c>
      <c r="I248" s="219" t="s">
        <v>400</v>
      </c>
      <c r="J248" s="218" t="s">
        <v>395</v>
      </c>
      <c r="K248" s="218" t="s">
        <v>396</v>
      </c>
      <c r="L248" s="218" t="s">
        <v>4906</v>
      </c>
      <c r="M248" s="218" t="s">
        <v>3190</v>
      </c>
      <c r="N248" s="218" t="s">
        <v>4332</v>
      </c>
      <c r="O248" s="218" t="s">
        <v>3483</v>
      </c>
      <c r="P248" s="218" t="s">
        <v>3192</v>
      </c>
      <c r="Q248" s="218" t="s">
        <v>3193</v>
      </c>
      <c r="R248" s="218" t="s">
        <v>3194</v>
      </c>
      <c r="S248" s="220">
        <v>37500</v>
      </c>
      <c r="T248" s="218"/>
      <c r="U248" s="218" t="s">
        <v>82</v>
      </c>
      <c r="V248" s="218" t="s">
        <v>399</v>
      </c>
      <c r="W248" s="218" t="s">
        <v>401</v>
      </c>
      <c r="X248" s="218"/>
      <c r="Y248" s="218"/>
      <c r="Z248" s="218">
        <v>1</v>
      </c>
      <c r="AA248" s="218"/>
      <c r="AB248" s="218">
        <v>61</v>
      </c>
      <c r="AC248" s="221" t="s">
        <v>3057</v>
      </c>
      <c r="AD248" s="221" t="s">
        <v>3057</v>
      </c>
      <c r="AE248" s="221">
        <v>0</v>
      </c>
      <c r="AF248" s="221"/>
      <c r="AG248" s="221"/>
      <c r="AH248" s="221"/>
      <c r="AI248" s="221"/>
      <c r="AJ248" s="221"/>
      <c r="AK248" s="221" t="s">
        <v>5174</v>
      </c>
      <c r="AL248" s="221">
        <v>1</v>
      </c>
    </row>
    <row r="249" spans="1:38" x14ac:dyDescent="0.3">
      <c r="A249" s="226">
        <v>2260</v>
      </c>
      <c r="B249" s="211" t="s">
        <v>1341</v>
      </c>
      <c r="C249" s="211" t="s">
        <v>4275</v>
      </c>
      <c r="D249" s="211" t="s">
        <v>478</v>
      </c>
      <c r="E249" s="211" t="s">
        <v>232</v>
      </c>
      <c r="F249" s="211" t="s">
        <v>3187</v>
      </c>
      <c r="G249" s="211" t="s">
        <v>4276</v>
      </c>
      <c r="H249" s="211"/>
      <c r="I249" s="212" t="s">
        <v>1342</v>
      </c>
      <c r="J249" s="211" t="s">
        <v>1343</v>
      </c>
      <c r="K249" s="211" t="s">
        <v>1344</v>
      </c>
      <c r="L249" s="211" t="s">
        <v>4277</v>
      </c>
      <c r="M249" s="211" t="s">
        <v>3190</v>
      </c>
      <c r="N249" s="211" t="s">
        <v>3205</v>
      </c>
      <c r="O249" s="211" t="s">
        <v>3201</v>
      </c>
      <c r="P249" s="211" t="s">
        <v>3192</v>
      </c>
      <c r="Q249" s="211" t="s">
        <v>3193</v>
      </c>
      <c r="R249" s="211" t="s">
        <v>3194</v>
      </c>
      <c r="S249" s="213">
        <v>37865</v>
      </c>
      <c r="T249" s="211"/>
      <c r="U249" s="211" t="s">
        <v>5</v>
      </c>
      <c r="V249" s="211" t="s">
        <v>233</v>
      </c>
      <c r="W249" s="211" t="s">
        <v>1345</v>
      </c>
      <c r="X249" s="211">
        <v>1</v>
      </c>
      <c r="Y249" s="211">
        <v>1</v>
      </c>
      <c r="Z249" s="211"/>
      <c r="AA249" s="211"/>
      <c r="AB249" s="211">
        <v>192</v>
      </c>
      <c r="AC249" s="214" t="s">
        <v>3057</v>
      </c>
      <c r="AD249" s="214" t="s">
        <v>3057</v>
      </c>
      <c r="AE249" s="214">
        <v>0</v>
      </c>
      <c r="AF249" s="214"/>
      <c r="AG249" s="214"/>
      <c r="AH249" s="214"/>
      <c r="AI249" s="214"/>
      <c r="AJ249" s="214"/>
      <c r="AK249" s="214"/>
      <c r="AL249" s="214"/>
    </row>
    <row r="250" spans="1:38" x14ac:dyDescent="0.3">
      <c r="A250" s="226">
        <v>2261</v>
      </c>
      <c r="B250" s="185" t="s">
        <v>2024</v>
      </c>
      <c r="C250" s="185" t="s">
        <v>4379</v>
      </c>
      <c r="D250" s="185" t="s">
        <v>3283</v>
      </c>
      <c r="E250" s="185" t="s">
        <v>2025</v>
      </c>
      <c r="F250" s="185" t="s">
        <v>4301</v>
      </c>
      <c r="G250" s="185" t="s">
        <v>3591</v>
      </c>
      <c r="H250" s="185" t="s">
        <v>2027</v>
      </c>
      <c r="I250" s="195" t="s">
        <v>1885</v>
      </c>
      <c r="J250" s="185" t="s">
        <v>16</v>
      </c>
      <c r="K250" s="185" t="s">
        <v>17</v>
      </c>
      <c r="L250" s="185" t="s">
        <v>4365</v>
      </c>
      <c r="M250" s="185" t="s">
        <v>3190</v>
      </c>
      <c r="N250" s="185" t="s">
        <v>4332</v>
      </c>
      <c r="O250" s="185" t="s">
        <v>3199</v>
      </c>
      <c r="P250" s="185" t="s">
        <v>3192</v>
      </c>
      <c r="Q250" s="185" t="s">
        <v>3193</v>
      </c>
      <c r="R250" s="185" t="s">
        <v>3194</v>
      </c>
      <c r="S250" s="196">
        <v>37500</v>
      </c>
      <c r="T250" s="185"/>
      <c r="U250" s="185" t="s">
        <v>82</v>
      </c>
      <c r="V250" s="185" t="s">
        <v>2026</v>
      </c>
      <c r="W250" s="185" t="s">
        <v>2028</v>
      </c>
      <c r="X250" s="185"/>
      <c r="Y250" s="185"/>
      <c r="Z250" s="185">
        <v>1</v>
      </c>
      <c r="AA250" s="185"/>
      <c r="AB250" s="185">
        <v>92</v>
      </c>
      <c r="AC250" s="197" t="s">
        <v>3057</v>
      </c>
      <c r="AD250" s="197" t="s">
        <v>3057</v>
      </c>
      <c r="AE250" s="197">
        <v>1</v>
      </c>
      <c r="AF250" s="197"/>
      <c r="AG250" s="197"/>
      <c r="AH250" s="197">
        <v>1</v>
      </c>
      <c r="AI250" s="197"/>
      <c r="AJ250" s="197"/>
      <c r="AK250" s="197"/>
      <c r="AL250" s="197"/>
    </row>
    <row r="251" spans="1:38" x14ac:dyDescent="0.3">
      <c r="A251" s="226">
        <v>2262</v>
      </c>
      <c r="B251" s="185" t="s">
        <v>2038</v>
      </c>
      <c r="C251" s="185" t="s">
        <v>4378</v>
      </c>
      <c r="D251" s="185" t="s">
        <v>3269</v>
      </c>
      <c r="E251" s="185" t="s">
        <v>2039</v>
      </c>
      <c r="F251" s="185" t="s">
        <v>4301</v>
      </c>
      <c r="G251" s="185" t="s">
        <v>4278</v>
      </c>
      <c r="H251" s="185"/>
      <c r="I251" s="195" t="s">
        <v>15</v>
      </c>
      <c r="J251" s="185" t="s">
        <v>16</v>
      </c>
      <c r="K251" s="185" t="s">
        <v>17</v>
      </c>
      <c r="L251" s="185" t="s">
        <v>4365</v>
      </c>
      <c r="M251" s="185" t="s">
        <v>3190</v>
      </c>
      <c r="N251" s="185" t="s">
        <v>4332</v>
      </c>
      <c r="O251" s="185" t="s">
        <v>3201</v>
      </c>
      <c r="P251" s="185" t="s">
        <v>3192</v>
      </c>
      <c r="Q251" s="185" t="s">
        <v>3193</v>
      </c>
      <c r="R251" s="185" t="s">
        <v>3194</v>
      </c>
      <c r="S251" s="196">
        <v>37865</v>
      </c>
      <c r="T251" s="185"/>
      <c r="U251" s="185" t="s">
        <v>0</v>
      </c>
      <c r="V251" s="185" t="s">
        <v>2040</v>
      </c>
      <c r="W251" s="185" t="s">
        <v>2041</v>
      </c>
      <c r="X251" s="185">
        <v>1</v>
      </c>
      <c r="Y251" s="185">
        <v>1</v>
      </c>
      <c r="Z251" s="185"/>
      <c r="AA251" s="185"/>
      <c r="AB251" s="185">
        <v>54</v>
      </c>
      <c r="AC251" s="197" t="s">
        <v>3057</v>
      </c>
      <c r="AD251" s="197" t="s">
        <v>3057</v>
      </c>
      <c r="AE251" s="197">
        <v>1</v>
      </c>
      <c r="AF251" s="197"/>
      <c r="AG251" s="197"/>
      <c r="AH251" s="197"/>
      <c r="AI251" s="197">
        <v>1</v>
      </c>
      <c r="AJ251" s="197"/>
      <c r="AK251" s="197"/>
      <c r="AL251" s="197"/>
    </row>
    <row r="252" spans="1:38" x14ac:dyDescent="0.3">
      <c r="A252" s="226">
        <v>2263</v>
      </c>
      <c r="B252" s="185" t="s">
        <v>1712</v>
      </c>
      <c r="C252" s="185" t="s">
        <v>4790</v>
      </c>
      <c r="D252" s="185" t="s">
        <v>478</v>
      </c>
      <c r="E252" s="185" t="s">
        <v>1713</v>
      </c>
      <c r="F252" s="185" t="s">
        <v>3187</v>
      </c>
      <c r="G252" s="185" t="s">
        <v>4279</v>
      </c>
      <c r="H252" s="185"/>
      <c r="I252" s="195" t="s">
        <v>156</v>
      </c>
      <c r="J252" s="185" t="s">
        <v>1713</v>
      </c>
      <c r="K252" s="185" t="s">
        <v>1715</v>
      </c>
      <c r="L252" s="185" t="s">
        <v>4795</v>
      </c>
      <c r="M252" s="185" t="s">
        <v>3190</v>
      </c>
      <c r="N252" s="185" t="s">
        <v>4332</v>
      </c>
      <c r="O252" s="185" t="s">
        <v>3201</v>
      </c>
      <c r="P252" s="185" t="s">
        <v>3192</v>
      </c>
      <c r="Q252" s="185" t="s">
        <v>3193</v>
      </c>
      <c r="R252" s="185" t="s">
        <v>3194</v>
      </c>
      <c r="S252" s="196">
        <v>38231</v>
      </c>
      <c r="T252" s="185"/>
      <c r="U252" s="185" t="s">
        <v>5</v>
      </c>
      <c r="V252" s="185" t="s">
        <v>1714</v>
      </c>
      <c r="W252" s="185" t="s">
        <v>1716</v>
      </c>
      <c r="X252" s="185"/>
      <c r="Y252" s="185">
        <v>1</v>
      </c>
      <c r="Z252" s="185"/>
      <c r="AA252" s="185"/>
      <c r="AB252" s="185">
        <v>67</v>
      </c>
      <c r="AC252" s="197" t="s">
        <v>3057</v>
      </c>
      <c r="AD252" s="197" t="s">
        <v>3057</v>
      </c>
      <c r="AE252" s="197">
        <v>1</v>
      </c>
      <c r="AF252" s="197"/>
      <c r="AG252" s="151">
        <v>1</v>
      </c>
      <c r="AH252" s="197"/>
      <c r="AI252" s="197"/>
      <c r="AJ252" s="197"/>
      <c r="AK252" s="197"/>
      <c r="AL252" s="197"/>
    </row>
    <row r="253" spans="1:38" x14ac:dyDescent="0.3">
      <c r="A253" s="226">
        <v>2264</v>
      </c>
      <c r="B253" s="198" t="s">
        <v>1353</v>
      </c>
      <c r="C253" s="198" t="s">
        <v>5185</v>
      </c>
      <c r="D253" s="198" t="s">
        <v>3199</v>
      </c>
      <c r="E253" s="198"/>
      <c r="F253" s="198" t="s">
        <v>3187</v>
      </c>
      <c r="G253" s="198" t="s">
        <v>4239</v>
      </c>
      <c r="H253" s="198"/>
      <c r="I253" s="199" t="s">
        <v>35</v>
      </c>
      <c r="J253" s="198" t="s">
        <v>1190</v>
      </c>
      <c r="K253" s="198" t="s">
        <v>1192</v>
      </c>
      <c r="L253" s="198" t="s">
        <v>4576</v>
      </c>
      <c r="M253" s="198" t="s">
        <v>3190</v>
      </c>
      <c r="N253" s="198" t="s">
        <v>4332</v>
      </c>
      <c r="O253" s="198" t="s">
        <v>3199</v>
      </c>
      <c r="P253" s="198" t="s">
        <v>3192</v>
      </c>
      <c r="Q253" s="198" t="s">
        <v>3193</v>
      </c>
      <c r="R253" s="198" t="s">
        <v>3194</v>
      </c>
      <c r="S253" s="200">
        <v>38596</v>
      </c>
      <c r="T253" s="198"/>
      <c r="U253" s="198" t="s">
        <v>82</v>
      </c>
      <c r="V253" s="198" t="s">
        <v>1354</v>
      </c>
      <c r="W253" s="198" t="s">
        <v>1355</v>
      </c>
      <c r="X253" s="198"/>
      <c r="Y253" s="198"/>
      <c r="Z253" s="198">
        <v>1</v>
      </c>
      <c r="AA253" s="198"/>
      <c r="AB253" s="198">
        <v>427</v>
      </c>
      <c r="AC253" s="201" t="s">
        <v>2687</v>
      </c>
      <c r="AD253" s="201" t="s">
        <v>4989</v>
      </c>
      <c r="AE253" s="201">
        <v>0</v>
      </c>
      <c r="AF253" s="201"/>
      <c r="AG253" s="201"/>
      <c r="AH253" s="201"/>
      <c r="AI253" s="201"/>
      <c r="AJ253" s="201"/>
      <c r="AK253" s="201"/>
      <c r="AL253" s="201"/>
    </row>
    <row r="254" spans="1:38" x14ac:dyDescent="0.3">
      <c r="A254" s="226">
        <v>2267</v>
      </c>
      <c r="B254" s="198" t="s">
        <v>356</v>
      </c>
      <c r="C254" s="198" t="s">
        <v>3200</v>
      </c>
      <c r="D254" s="198" t="s">
        <v>478</v>
      </c>
      <c r="E254" s="198"/>
      <c r="F254" s="198" t="s">
        <v>3187</v>
      </c>
      <c r="G254" s="198" t="s">
        <v>4283</v>
      </c>
      <c r="H254" s="198"/>
      <c r="I254" s="199" t="s">
        <v>359</v>
      </c>
      <c r="J254" s="198" t="s">
        <v>357</v>
      </c>
      <c r="K254" s="198" t="s">
        <v>342</v>
      </c>
      <c r="L254" s="198" t="s">
        <v>4284</v>
      </c>
      <c r="M254" s="198" t="s">
        <v>3190</v>
      </c>
      <c r="N254" s="198" t="s">
        <v>4332</v>
      </c>
      <c r="O254" s="198" t="s">
        <v>3201</v>
      </c>
      <c r="P254" s="198" t="s">
        <v>3192</v>
      </c>
      <c r="Q254" s="198" t="s">
        <v>3193</v>
      </c>
      <c r="R254" s="198" t="s">
        <v>3194</v>
      </c>
      <c r="S254" s="200">
        <v>40057</v>
      </c>
      <c r="T254" s="198"/>
      <c r="U254" s="198" t="s">
        <v>5</v>
      </c>
      <c r="V254" s="198" t="s">
        <v>358</v>
      </c>
      <c r="W254" s="198" t="s">
        <v>360</v>
      </c>
      <c r="X254" s="198">
        <v>1</v>
      </c>
      <c r="Y254" s="198">
        <v>1</v>
      </c>
      <c r="Z254" s="198"/>
      <c r="AA254" s="198"/>
      <c r="AB254" s="198">
        <v>114</v>
      </c>
      <c r="AC254" s="201" t="s">
        <v>3057</v>
      </c>
      <c r="AD254" s="201" t="s">
        <v>3057</v>
      </c>
      <c r="AE254" s="201">
        <v>0</v>
      </c>
      <c r="AF254" s="201"/>
      <c r="AG254" s="201"/>
      <c r="AH254" s="201"/>
      <c r="AI254" s="201"/>
      <c r="AJ254" s="201"/>
      <c r="AK254" s="201"/>
      <c r="AL254" s="201"/>
    </row>
    <row r="255" spans="1:38" x14ac:dyDescent="0.3">
      <c r="A255" s="226">
        <v>2270</v>
      </c>
      <c r="B255" s="218" t="s">
        <v>4292</v>
      </c>
      <c r="C255" s="218" t="s">
        <v>5045</v>
      </c>
      <c r="D255" s="218" t="s">
        <v>3267</v>
      </c>
      <c r="E255" s="218" t="s">
        <v>3572</v>
      </c>
      <c r="F255" s="218" t="s">
        <v>4301</v>
      </c>
      <c r="G255" s="218" t="s">
        <v>3573</v>
      </c>
      <c r="H255" s="218"/>
      <c r="I255" s="219" t="s">
        <v>35</v>
      </c>
      <c r="J255" s="218" t="s">
        <v>1673</v>
      </c>
      <c r="K255" s="218" t="s">
        <v>1675</v>
      </c>
      <c r="L255" s="218" t="s">
        <v>4612</v>
      </c>
      <c r="M255" s="218" t="s">
        <v>3211</v>
      </c>
      <c r="N255" s="218" t="s">
        <v>3212</v>
      </c>
      <c r="O255" s="218" t="s">
        <v>3201</v>
      </c>
      <c r="P255" s="218" t="s">
        <v>3192</v>
      </c>
      <c r="Q255" s="218" t="s">
        <v>3193</v>
      </c>
      <c r="R255" s="218" t="s">
        <v>3194</v>
      </c>
      <c r="S255" s="220">
        <v>43344</v>
      </c>
      <c r="T255" s="218"/>
      <c r="U255" s="218"/>
      <c r="V255" s="218"/>
      <c r="W255" s="218"/>
      <c r="X255" s="218">
        <v>1</v>
      </c>
      <c r="Y255" s="218">
        <v>1</v>
      </c>
      <c r="Z255" s="218"/>
      <c r="AA255" s="218"/>
      <c r="AB255" s="218">
        <v>43</v>
      </c>
      <c r="AC255" s="221" t="s">
        <v>2687</v>
      </c>
      <c r="AD255" s="221" t="s">
        <v>3057</v>
      </c>
      <c r="AE255" s="221">
        <v>0</v>
      </c>
      <c r="AF255" s="221"/>
      <c r="AG255" s="221"/>
      <c r="AH255" s="221"/>
      <c r="AI255" s="221"/>
      <c r="AJ255" s="221"/>
      <c r="AK255" s="221" t="s">
        <v>5174</v>
      </c>
      <c r="AL255" s="221">
        <v>1</v>
      </c>
    </row>
    <row r="256" spans="1:38" x14ac:dyDescent="0.3">
      <c r="A256" s="226">
        <v>2271</v>
      </c>
      <c r="B256" s="218" t="s">
        <v>4293</v>
      </c>
      <c r="C256" s="218" t="s">
        <v>4404</v>
      </c>
      <c r="D256" s="218" t="s">
        <v>3361</v>
      </c>
      <c r="E256" s="218" t="s">
        <v>3567</v>
      </c>
      <c r="F256" s="218" t="s">
        <v>4301</v>
      </c>
      <c r="G256" s="218" t="s">
        <v>4400</v>
      </c>
      <c r="H256" s="218"/>
      <c r="I256" s="219" t="s">
        <v>359</v>
      </c>
      <c r="J256" s="218" t="s">
        <v>1996</v>
      </c>
      <c r="K256" s="218" t="s">
        <v>1997</v>
      </c>
      <c r="L256" s="218" t="s">
        <v>3388</v>
      </c>
      <c r="M256" s="218" t="s">
        <v>3190</v>
      </c>
      <c r="N256" s="218" t="s">
        <v>4332</v>
      </c>
      <c r="O256" s="218" t="s">
        <v>3363</v>
      </c>
      <c r="P256" s="218" t="s">
        <v>3192</v>
      </c>
      <c r="Q256" s="218" t="s">
        <v>3193</v>
      </c>
      <c r="R256" s="218" t="s">
        <v>3194</v>
      </c>
      <c r="S256" s="220">
        <v>43344</v>
      </c>
      <c r="T256" s="218"/>
      <c r="U256" s="218"/>
      <c r="V256" s="218"/>
      <c r="W256" s="218"/>
      <c r="X256" s="218"/>
      <c r="Y256" s="218"/>
      <c r="Z256" s="218"/>
      <c r="AA256" s="218">
        <v>1</v>
      </c>
      <c r="AB256" s="218">
        <v>1</v>
      </c>
      <c r="AC256" s="221" t="s">
        <v>3057</v>
      </c>
      <c r="AD256" s="221" t="s">
        <v>3057</v>
      </c>
      <c r="AE256" s="221">
        <v>0</v>
      </c>
      <c r="AF256" s="221"/>
      <c r="AG256" s="221"/>
      <c r="AH256" s="221"/>
      <c r="AI256" s="221"/>
      <c r="AJ256" s="221"/>
      <c r="AK256" s="221" t="s">
        <v>5174</v>
      </c>
      <c r="AL256" s="221">
        <v>1</v>
      </c>
    </row>
    <row r="257" spans="1:38" x14ac:dyDescent="0.3">
      <c r="A257" s="226">
        <v>2272</v>
      </c>
      <c r="B257" s="218" t="s">
        <v>4294</v>
      </c>
      <c r="C257" s="218" t="s">
        <v>5122</v>
      </c>
      <c r="D257" s="218" t="s">
        <v>3267</v>
      </c>
      <c r="E257" s="218" t="s">
        <v>4943</v>
      </c>
      <c r="F257" s="218" t="s">
        <v>4301</v>
      </c>
      <c r="G257" s="218" t="s">
        <v>4295</v>
      </c>
      <c r="H257" s="218"/>
      <c r="I257" s="219" t="s">
        <v>41</v>
      </c>
      <c r="J257" s="218" t="s">
        <v>285</v>
      </c>
      <c r="K257" s="218" t="s">
        <v>286</v>
      </c>
      <c r="L257" s="218" t="s">
        <v>4932</v>
      </c>
      <c r="M257" s="218" t="s">
        <v>3190</v>
      </c>
      <c r="N257" s="218" t="s">
        <v>4332</v>
      </c>
      <c r="O257" s="218" t="s">
        <v>3201</v>
      </c>
      <c r="P257" s="218" t="s">
        <v>3192</v>
      </c>
      <c r="Q257" s="218" t="s">
        <v>3193</v>
      </c>
      <c r="R257" s="218" t="s">
        <v>3194</v>
      </c>
      <c r="S257" s="220">
        <v>43563</v>
      </c>
      <c r="T257" s="218"/>
      <c r="U257" s="218"/>
      <c r="V257" s="218"/>
      <c r="W257" s="218"/>
      <c r="X257" s="218"/>
      <c r="Y257" s="218">
        <v>1</v>
      </c>
      <c r="Z257" s="218"/>
      <c r="AA257" s="218"/>
      <c r="AB257" s="218">
        <v>12</v>
      </c>
      <c r="AC257" s="221" t="s">
        <v>3057</v>
      </c>
      <c r="AD257" s="221" t="s">
        <v>3057</v>
      </c>
      <c r="AE257" s="221">
        <v>0</v>
      </c>
      <c r="AF257" s="221"/>
      <c r="AG257" s="221"/>
      <c r="AH257" s="221"/>
      <c r="AI257" s="221"/>
      <c r="AJ257" s="221"/>
      <c r="AK257" s="221" t="s">
        <v>5174</v>
      </c>
      <c r="AL257" s="221">
        <v>1</v>
      </c>
    </row>
    <row r="258" spans="1:38" x14ac:dyDescent="0.3">
      <c r="A258" s="226">
        <v>1873</v>
      </c>
      <c r="B258" s="198" t="s">
        <v>406</v>
      </c>
      <c r="C258" s="198" t="s">
        <v>5112</v>
      </c>
      <c r="D258" s="198" t="s">
        <v>3254</v>
      </c>
      <c r="E258" s="198" t="s">
        <v>4919</v>
      </c>
      <c r="F258" s="198" t="s">
        <v>3187</v>
      </c>
      <c r="G258" s="198" t="s">
        <v>4299</v>
      </c>
      <c r="H258" s="198" t="s">
        <v>407</v>
      </c>
      <c r="I258" s="199" t="s">
        <v>408</v>
      </c>
      <c r="J258" s="198" t="s">
        <v>395</v>
      </c>
      <c r="K258" s="198" t="s">
        <v>396</v>
      </c>
      <c r="L258" s="198" t="s">
        <v>4906</v>
      </c>
      <c r="M258" s="198" t="s">
        <v>3190</v>
      </c>
      <c r="N258" s="198" t="s">
        <v>4332</v>
      </c>
      <c r="O258" s="198" t="s">
        <v>3254</v>
      </c>
      <c r="P258" s="198" t="s">
        <v>3192</v>
      </c>
      <c r="Q258" s="198" t="s">
        <v>3193</v>
      </c>
      <c r="R258" s="198" t="s">
        <v>3194</v>
      </c>
      <c r="S258" s="200">
        <v>23863</v>
      </c>
      <c r="T258" s="198">
        <v>1</v>
      </c>
      <c r="U258" s="198" t="s">
        <v>130</v>
      </c>
      <c r="V258" s="201" t="s">
        <v>5113</v>
      </c>
      <c r="W258" s="201" t="s">
        <v>409</v>
      </c>
      <c r="X258" s="198"/>
      <c r="Y258" s="198"/>
      <c r="Z258" s="198"/>
      <c r="AA258" s="198">
        <v>1</v>
      </c>
      <c r="AB258" s="198">
        <v>986</v>
      </c>
      <c r="AC258" s="201" t="s">
        <v>3057</v>
      </c>
      <c r="AD258" s="201" t="s">
        <v>3057</v>
      </c>
      <c r="AE258" s="201">
        <v>0</v>
      </c>
      <c r="AF258" s="201"/>
      <c r="AG258" s="201"/>
      <c r="AH258" s="201"/>
      <c r="AI258" s="201"/>
      <c r="AJ258" s="201"/>
      <c r="AK258" s="201"/>
      <c r="AL258" s="201"/>
    </row>
    <row r="259" spans="1:38" x14ac:dyDescent="0.3">
      <c r="A259" s="226">
        <v>1602</v>
      </c>
      <c r="B259" s="216" t="s">
        <v>4300</v>
      </c>
      <c r="C259" s="216" t="s">
        <v>5115</v>
      </c>
      <c r="D259" s="216" t="s">
        <v>3352</v>
      </c>
      <c r="E259" s="216" t="s">
        <v>4920</v>
      </c>
      <c r="F259" s="216" t="s">
        <v>3187</v>
      </c>
      <c r="G259" s="216" t="s">
        <v>4299</v>
      </c>
      <c r="H259" s="216" t="s">
        <v>407</v>
      </c>
      <c r="I259" s="227" t="s">
        <v>22</v>
      </c>
      <c r="J259" s="216" t="s">
        <v>395</v>
      </c>
      <c r="K259" s="216" t="s">
        <v>396</v>
      </c>
      <c r="L259" s="216" t="s">
        <v>4906</v>
      </c>
      <c r="M259" s="216" t="s">
        <v>3190</v>
      </c>
      <c r="N259" s="216" t="s">
        <v>4332</v>
      </c>
      <c r="O259" s="216" t="s">
        <v>3354</v>
      </c>
      <c r="P259" s="216" t="s">
        <v>3192</v>
      </c>
      <c r="Q259" s="216" t="s">
        <v>3193</v>
      </c>
      <c r="R259" s="216" t="s">
        <v>3194</v>
      </c>
      <c r="S259" s="228">
        <v>43922</v>
      </c>
      <c r="T259" s="216">
        <v>2</v>
      </c>
      <c r="U259" s="216" t="s">
        <v>130</v>
      </c>
      <c r="V259" s="216" t="s">
        <v>5114</v>
      </c>
      <c r="W259" s="216" t="s">
        <v>413</v>
      </c>
      <c r="X259" s="216"/>
      <c r="Y259" s="216"/>
      <c r="Z259" s="216"/>
      <c r="AA259" s="216">
        <v>1</v>
      </c>
      <c r="AB259" s="216">
        <v>237</v>
      </c>
      <c r="AC259" s="217" t="s">
        <v>3057</v>
      </c>
      <c r="AD259" s="217" t="s">
        <v>3057</v>
      </c>
      <c r="AE259" s="217">
        <v>0</v>
      </c>
      <c r="AF259" s="217"/>
      <c r="AG259" s="217"/>
      <c r="AH259" s="217"/>
      <c r="AI259" s="217"/>
      <c r="AJ259" s="217"/>
      <c r="AK259" s="221" t="s">
        <v>5174</v>
      </c>
      <c r="AL259" s="217">
        <v>1</v>
      </c>
    </row>
    <row r="262" spans="1:38" x14ac:dyDescent="0.3">
      <c r="W262" s="204">
        <f>259-1</f>
        <v>258</v>
      </c>
      <c r="X262" s="203">
        <f>SUM(X2:X259)</f>
        <v>98</v>
      </c>
      <c r="Y262" s="203">
        <f>SUM(Y2:Y259)</f>
        <v>149</v>
      </c>
      <c r="Z262" s="203">
        <f>SUM(Z2:Z259)</f>
        <v>33</v>
      </c>
      <c r="AA262" s="203">
        <f>SUM(AA2:AA259)</f>
        <v>20</v>
      </c>
      <c r="AB262" s="272">
        <f>SUM(AB2:AB259)</f>
        <v>38227</v>
      </c>
      <c r="AC262" s="203"/>
      <c r="AD262" s="203"/>
      <c r="AE262" s="203">
        <f t="shared" ref="AE262:AJ262" si="0">SUM(AE2:AE259)</f>
        <v>100</v>
      </c>
      <c r="AF262" s="203">
        <f t="shared" si="0"/>
        <v>2</v>
      </c>
      <c r="AG262" s="203">
        <f t="shared" si="0"/>
        <v>28</v>
      </c>
      <c r="AH262" s="203">
        <f t="shared" si="0"/>
        <v>30</v>
      </c>
      <c r="AI262" s="203">
        <f t="shared" si="0"/>
        <v>32</v>
      </c>
      <c r="AJ262" s="203">
        <f t="shared" si="0"/>
        <v>8</v>
      </c>
      <c r="AK262" s="203"/>
      <c r="AL262" s="203">
        <f>AF262+AG262+AH262+AI262+AJ262</f>
        <v>100</v>
      </c>
    </row>
    <row r="263" spans="1:38" x14ac:dyDescent="0.3">
      <c r="X263" s="261">
        <v>42</v>
      </c>
      <c r="AD263" s="1"/>
    </row>
    <row r="264" spans="1:38" x14ac:dyDescent="0.3">
      <c r="X264" s="203">
        <f>X262-X263</f>
        <v>56</v>
      </c>
      <c r="AA264" s="203">
        <f>X264+Y262+Z262+AA262</f>
        <v>258</v>
      </c>
    </row>
    <row r="267" spans="1:38" x14ac:dyDescent="0.3">
      <c r="Y267" s="185">
        <v>39</v>
      </c>
      <c r="Z267" s="185">
        <v>70</v>
      </c>
      <c r="AA267" s="207">
        <v>113</v>
      </c>
      <c r="AB267" s="207">
        <v>62</v>
      </c>
      <c r="AC267" s="207">
        <v>124</v>
      </c>
      <c r="AD267" s="192"/>
      <c r="AE267" s="207">
        <v>62</v>
      </c>
    </row>
    <row r="268" spans="1:38" x14ac:dyDescent="0.3">
      <c r="Y268" s="216">
        <v>116</v>
      </c>
      <c r="Z268" s="185">
        <v>137</v>
      </c>
      <c r="AA268" s="185">
        <v>54</v>
      </c>
      <c r="AB268" s="207">
        <v>123</v>
      </c>
      <c r="AC268" s="185">
        <v>16</v>
      </c>
      <c r="AD268" s="192"/>
      <c r="AE268" s="207">
        <v>123</v>
      </c>
    </row>
    <row r="269" spans="1:38" x14ac:dyDescent="0.3">
      <c r="Z269" s="185">
        <v>104</v>
      </c>
      <c r="AA269" s="207">
        <v>162</v>
      </c>
      <c r="AB269" s="185">
        <v>127</v>
      </c>
      <c r="AC269" s="185">
        <v>57</v>
      </c>
      <c r="AD269" s="192"/>
      <c r="AE269" s="185">
        <v>127</v>
      </c>
    </row>
    <row r="270" spans="1:38" x14ac:dyDescent="0.3">
      <c r="Z270" s="185">
        <v>605</v>
      </c>
      <c r="AA270" s="185">
        <v>175</v>
      </c>
      <c r="AB270" s="207">
        <v>139</v>
      </c>
      <c r="AC270" s="185">
        <v>75</v>
      </c>
      <c r="AD270" s="192"/>
      <c r="AE270" s="207">
        <v>139</v>
      </c>
    </row>
    <row r="271" spans="1:38" x14ac:dyDescent="0.3">
      <c r="Z271" s="216">
        <v>913</v>
      </c>
      <c r="AA271" s="185">
        <v>627</v>
      </c>
      <c r="AB271" s="185">
        <v>24</v>
      </c>
      <c r="AC271" s="185">
        <v>17</v>
      </c>
      <c r="AD271" s="192"/>
      <c r="AE271" s="207">
        <v>113</v>
      </c>
    </row>
    <row r="272" spans="1:38" x14ac:dyDescent="0.3">
      <c r="Z272" s="218">
        <v>65</v>
      </c>
      <c r="AA272" s="185">
        <v>18</v>
      </c>
      <c r="AB272" s="207">
        <v>53</v>
      </c>
      <c r="AC272" s="185">
        <v>154</v>
      </c>
      <c r="AD272" s="192"/>
      <c r="AE272" s="185">
        <v>54</v>
      </c>
    </row>
    <row r="273" spans="26:31" x14ac:dyDescent="0.3">
      <c r="Z273" s="185">
        <v>84</v>
      </c>
      <c r="AA273" s="185">
        <v>256</v>
      </c>
      <c r="AB273" s="185">
        <v>163</v>
      </c>
      <c r="AC273" s="185">
        <v>41</v>
      </c>
      <c r="AD273" s="192"/>
      <c r="AE273" s="185">
        <v>24</v>
      </c>
    </row>
    <row r="274" spans="26:31" x14ac:dyDescent="0.3">
      <c r="Z274" s="185">
        <v>248</v>
      </c>
      <c r="AA274" s="185">
        <v>68</v>
      </c>
      <c r="AB274" s="185">
        <v>648</v>
      </c>
      <c r="AC274" s="185">
        <v>20</v>
      </c>
      <c r="AD274" s="169"/>
      <c r="AE274" s="207">
        <v>162</v>
      </c>
    </row>
    <row r="275" spans="26:31" x14ac:dyDescent="0.3">
      <c r="Z275" s="185">
        <v>598</v>
      </c>
      <c r="AA275" s="185">
        <v>124</v>
      </c>
      <c r="AB275" s="185">
        <v>70</v>
      </c>
      <c r="AC275" s="169"/>
      <c r="AD275" s="169"/>
      <c r="AE275" s="185">
        <v>175</v>
      </c>
    </row>
    <row r="276" spans="26:31" x14ac:dyDescent="0.3">
      <c r="Z276" s="185">
        <v>51</v>
      </c>
      <c r="AA276" s="216">
        <v>169</v>
      </c>
      <c r="AB276" s="216">
        <v>304</v>
      </c>
      <c r="AC276" s="169"/>
      <c r="AD276" s="169"/>
      <c r="AE276" s="207">
        <v>124</v>
      </c>
    </row>
    <row r="277" spans="26:31" x14ac:dyDescent="0.3">
      <c r="Z277" s="185">
        <v>137</v>
      </c>
      <c r="AA277" s="185">
        <v>695</v>
      </c>
      <c r="AB277" s="185">
        <v>41</v>
      </c>
      <c r="AC277" s="169"/>
      <c r="AD277" s="169"/>
      <c r="AE277" s="207">
        <v>53</v>
      </c>
    </row>
    <row r="278" spans="26:31" x14ac:dyDescent="0.3">
      <c r="Z278" s="218">
        <v>54</v>
      </c>
      <c r="AA278" s="185">
        <v>43</v>
      </c>
      <c r="AB278" s="185">
        <v>138</v>
      </c>
      <c r="AC278" s="169"/>
      <c r="AD278" s="169"/>
      <c r="AE278" s="185">
        <v>163</v>
      </c>
    </row>
    <row r="279" spans="26:31" x14ac:dyDescent="0.3">
      <c r="Z279" s="185">
        <v>138</v>
      </c>
      <c r="AA279" s="185">
        <v>29</v>
      </c>
      <c r="AB279" s="185">
        <v>94</v>
      </c>
      <c r="AC279" s="169"/>
      <c r="AD279" s="169"/>
      <c r="AE279" s="185">
        <v>627</v>
      </c>
    </row>
    <row r="280" spans="26:31" x14ac:dyDescent="0.3">
      <c r="Z280" s="185">
        <v>105</v>
      </c>
      <c r="AA280" s="185">
        <v>59</v>
      </c>
      <c r="AB280" s="185">
        <v>58</v>
      </c>
      <c r="AC280" s="169"/>
      <c r="AD280" s="169"/>
      <c r="AE280" s="185">
        <v>648</v>
      </c>
    </row>
    <row r="281" spans="26:31" x14ac:dyDescent="0.3">
      <c r="Z281" s="185">
        <v>94</v>
      </c>
      <c r="AA281" s="185">
        <v>85</v>
      </c>
      <c r="AB281" s="218">
        <v>320</v>
      </c>
      <c r="AC281" s="169"/>
      <c r="AD281" s="169"/>
      <c r="AE281" s="185">
        <v>70</v>
      </c>
    </row>
    <row r="282" spans="26:31" x14ac:dyDescent="0.3">
      <c r="Z282" s="185">
        <v>1268</v>
      </c>
      <c r="AA282" s="185">
        <v>522</v>
      </c>
      <c r="AB282" s="185">
        <v>204</v>
      </c>
      <c r="AC282" s="169"/>
      <c r="AD282" s="169"/>
      <c r="AE282" s="185">
        <v>137</v>
      </c>
    </row>
    <row r="283" spans="26:31" x14ac:dyDescent="0.3">
      <c r="Z283" s="185">
        <v>101</v>
      </c>
      <c r="AA283" s="185">
        <v>67</v>
      </c>
      <c r="AB283" s="185">
        <v>74</v>
      </c>
      <c r="AC283" s="169"/>
      <c r="AD283" s="169"/>
      <c r="AE283" s="185">
        <v>18</v>
      </c>
    </row>
    <row r="284" spans="26:31" x14ac:dyDescent="0.3">
      <c r="Z284" s="185">
        <v>742</v>
      </c>
      <c r="AA284" s="185">
        <v>16</v>
      </c>
      <c r="AB284" s="185">
        <v>85</v>
      </c>
      <c r="AC284" s="169"/>
      <c r="AD284" s="169"/>
      <c r="AE284" s="185">
        <v>256</v>
      </c>
    </row>
    <row r="285" spans="26:31" x14ac:dyDescent="0.3">
      <c r="Z285" s="185">
        <v>155</v>
      </c>
      <c r="AA285" s="185">
        <v>16</v>
      </c>
      <c r="AB285" s="185">
        <v>236</v>
      </c>
      <c r="AC285" s="192"/>
      <c r="AD285" s="169"/>
      <c r="AE285" s="185">
        <v>104</v>
      </c>
    </row>
    <row r="286" spans="26:31" x14ac:dyDescent="0.3">
      <c r="Z286" s="185">
        <v>200</v>
      </c>
      <c r="AA286" s="185">
        <v>132</v>
      </c>
      <c r="AB286" s="185">
        <v>224</v>
      </c>
      <c r="AC286" s="169"/>
      <c r="AD286" s="169"/>
      <c r="AE286" s="185">
        <v>16</v>
      </c>
    </row>
    <row r="287" spans="26:31" x14ac:dyDescent="0.3">
      <c r="Z287" s="185">
        <v>111</v>
      </c>
      <c r="AA287" s="218">
        <v>56</v>
      </c>
      <c r="AB287" s="185">
        <v>91</v>
      </c>
      <c r="AC287" s="169"/>
      <c r="AD287" s="169"/>
      <c r="AE287" s="185">
        <v>68</v>
      </c>
    </row>
    <row r="288" spans="26:31" x14ac:dyDescent="0.3">
      <c r="Z288" s="207">
        <v>152</v>
      </c>
      <c r="AA288" s="216">
        <v>50</v>
      </c>
      <c r="AB288" s="185">
        <v>98</v>
      </c>
      <c r="AC288" s="169"/>
      <c r="AD288" s="169"/>
      <c r="AE288" s="185">
        <v>57</v>
      </c>
    </row>
    <row r="289" spans="25:32" x14ac:dyDescent="0.3">
      <c r="Z289" s="185">
        <v>66</v>
      </c>
      <c r="AA289" s="185">
        <v>59</v>
      </c>
      <c r="AB289" s="185">
        <v>96</v>
      </c>
      <c r="AC289" s="169"/>
      <c r="AD289" s="169"/>
      <c r="AE289" s="185">
        <v>605</v>
      </c>
    </row>
    <row r="290" spans="25:32" x14ac:dyDescent="0.3">
      <c r="Z290" s="185">
        <v>406</v>
      </c>
      <c r="AA290" s="185">
        <v>64</v>
      </c>
      <c r="AB290" s="185">
        <v>873</v>
      </c>
      <c r="AC290" s="169"/>
      <c r="AD290" s="169"/>
      <c r="AE290" s="185">
        <v>70</v>
      </c>
    </row>
    <row r="291" spans="25:32" x14ac:dyDescent="0.3">
      <c r="Z291" s="185">
        <v>74</v>
      </c>
      <c r="AA291" s="185">
        <v>67</v>
      </c>
      <c r="AB291" s="185">
        <v>141</v>
      </c>
      <c r="AC291" s="169"/>
      <c r="AD291" s="169"/>
      <c r="AE291" s="185">
        <v>124</v>
      </c>
    </row>
    <row r="292" spans="25:32" x14ac:dyDescent="0.3">
      <c r="Z292" s="216">
        <v>198</v>
      </c>
      <c r="AA292" s="185">
        <v>136</v>
      </c>
      <c r="AB292" s="185">
        <v>193</v>
      </c>
      <c r="AC292" s="169"/>
      <c r="AD292" s="192"/>
      <c r="AE292" s="216">
        <v>169</v>
      </c>
    </row>
    <row r="293" spans="25:32" x14ac:dyDescent="0.3">
      <c r="Z293" s="185">
        <v>577</v>
      </c>
      <c r="AA293" s="185">
        <v>62</v>
      </c>
      <c r="AB293" s="185">
        <v>95</v>
      </c>
      <c r="AC293" s="169"/>
      <c r="AD293" s="169"/>
      <c r="AE293" s="216">
        <v>304</v>
      </c>
    </row>
    <row r="294" spans="25:32" x14ac:dyDescent="0.3">
      <c r="Z294" s="185">
        <v>67</v>
      </c>
      <c r="AA294" s="218">
        <v>617</v>
      </c>
      <c r="AB294" s="185">
        <v>22</v>
      </c>
      <c r="AC294" s="96"/>
      <c r="AD294" s="169"/>
      <c r="AE294" s="216">
        <v>913</v>
      </c>
    </row>
    <row r="295" spans="25:32" x14ac:dyDescent="0.3">
      <c r="Z295" s="169"/>
      <c r="AA295" s="185">
        <v>45</v>
      </c>
      <c r="AB295" s="185">
        <v>160</v>
      </c>
      <c r="AC295" s="96"/>
      <c r="AD295" s="169"/>
      <c r="AE295" s="185">
        <v>695</v>
      </c>
    </row>
    <row r="296" spans="25:32" x14ac:dyDescent="0.3">
      <c r="Z296" s="169"/>
      <c r="AA296" s="185">
        <v>92</v>
      </c>
      <c r="AB296" s="185">
        <v>78</v>
      </c>
      <c r="AC296" s="96"/>
      <c r="AD296" s="169"/>
      <c r="AE296" s="185">
        <v>43</v>
      </c>
    </row>
    <row r="297" spans="25:32" x14ac:dyDescent="0.3">
      <c r="Z297" s="169"/>
      <c r="AB297" s="185">
        <v>447</v>
      </c>
      <c r="AC297" s="96"/>
      <c r="AD297" s="169"/>
      <c r="AE297" s="185">
        <v>29</v>
      </c>
    </row>
    <row r="298" spans="25:32" x14ac:dyDescent="0.3">
      <c r="Z298" s="169"/>
      <c r="AB298" s="185">
        <v>54</v>
      </c>
      <c r="AC298" s="96"/>
      <c r="AD298" s="169"/>
      <c r="AE298" s="185">
        <v>41</v>
      </c>
    </row>
    <row r="299" spans="25:32" x14ac:dyDescent="0.3">
      <c r="Z299" s="169"/>
      <c r="AC299" s="96"/>
      <c r="AD299" s="169"/>
      <c r="AE299" s="185">
        <v>138</v>
      </c>
    </row>
    <row r="300" spans="25:32" x14ac:dyDescent="0.3">
      <c r="Z300" s="169"/>
      <c r="AD300" s="169"/>
      <c r="AE300" s="185">
        <v>59</v>
      </c>
    </row>
    <row r="301" spans="25:32" x14ac:dyDescent="0.3">
      <c r="Z301" s="169"/>
      <c r="AD301" s="96"/>
      <c r="AE301" s="218">
        <v>65</v>
      </c>
    </row>
    <row r="302" spans="25:32" x14ac:dyDescent="0.3">
      <c r="Y302" s="1">
        <f>SUM(Y267:Y300)</f>
        <v>155</v>
      </c>
      <c r="Z302" s="1">
        <f>SUM(Z267:Z300)</f>
        <v>7520</v>
      </c>
      <c r="AA302" s="1">
        <f>SUM(AA267:AA300)</f>
        <v>4678</v>
      </c>
      <c r="AB302" s="1">
        <f t="shared" ref="AB302:AC302" si="1">SUM(AB267:AB300)</f>
        <v>5535</v>
      </c>
      <c r="AC302" s="1">
        <f t="shared" si="1"/>
        <v>504</v>
      </c>
      <c r="AD302" s="1">
        <f>SUM(AD267:AD300)</f>
        <v>0</v>
      </c>
      <c r="AE302" s="185">
        <v>85</v>
      </c>
      <c r="AF302" s="1"/>
    </row>
    <row r="303" spans="25:32" x14ac:dyDescent="0.3">
      <c r="Z303" s="169"/>
      <c r="AE303" s="185">
        <v>94</v>
      </c>
    </row>
    <row r="304" spans="25:32" x14ac:dyDescent="0.3">
      <c r="Z304" s="169"/>
      <c r="AE304" s="185">
        <v>58</v>
      </c>
    </row>
    <row r="305" spans="26:31" x14ac:dyDescent="0.3">
      <c r="Z305" s="169"/>
      <c r="AE305" s="185">
        <v>522</v>
      </c>
    </row>
    <row r="306" spans="26:31" x14ac:dyDescent="0.3">
      <c r="Z306" s="169"/>
      <c r="AE306" s="185">
        <v>67</v>
      </c>
    </row>
    <row r="307" spans="26:31" x14ac:dyDescent="0.3">
      <c r="Z307" s="169"/>
      <c r="AE307" s="185">
        <v>84</v>
      </c>
    </row>
    <row r="308" spans="26:31" x14ac:dyDescent="0.3">
      <c r="Z308" s="169"/>
      <c r="AE308" s="185">
        <v>248</v>
      </c>
    </row>
    <row r="309" spans="26:31" x14ac:dyDescent="0.3">
      <c r="Z309" s="169"/>
      <c r="AE309" s="218">
        <v>320</v>
      </c>
    </row>
    <row r="310" spans="26:31" x14ac:dyDescent="0.3">
      <c r="Z310" s="169"/>
      <c r="AE310" s="185">
        <v>204</v>
      </c>
    </row>
    <row r="311" spans="26:31" x14ac:dyDescent="0.3">
      <c r="Z311" s="169"/>
      <c r="AE311" s="185">
        <v>598</v>
      </c>
    </row>
    <row r="312" spans="26:31" x14ac:dyDescent="0.3">
      <c r="Z312" s="169"/>
      <c r="AE312" s="185">
        <v>74</v>
      </c>
    </row>
    <row r="313" spans="26:31" x14ac:dyDescent="0.3">
      <c r="Z313" s="169"/>
      <c r="AE313" s="185">
        <v>51</v>
      </c>
    </row>
    <row r="314" spans="26:31" x14ac:dyDescent="0.3">
      <c r="Z314" s="169"/>
      <c r="AE314" s="185">
        <v>75</v>
      </c>
    </row>
    <row r="315" spans="26:31" x14ac:dyDescent="0.3">
      <c r="Z315" s="169"/>
      <c r="AE315" s="185">
        <v>85</v>
      </c>
    </row>
    <row r="316" spans="26:31" x14ac:dyDescent="0.3">
      <c r="Z316" s="169"/>
      <c r="AE316" s="185">
        <v>16</v>
      </c>
    </row>
    <row r="317" spans="26:31" x14ac:dyDescent="0.3">
      <c r="Z317" s="169"/>
      <c r="AE317" s="185">
        <v>137</v>
      </c>
    </row>
    <row r="318" spans="26:31" x14ac:dyDescent="0.3">
      <c r="Z318" s="169"/>
      <c r="AE318" s="185">
        <v>17</v>
      </c>
    </row>
    <row r="319" spans="26:31" x14ac:dyDescent="0.3">
      <c r="Z319" s="169"/>
      <c r="AE319" s="185">
        <v>236</v>
      </c>
    </row>
    <row r="320" spans="26:31" x14ac:dyDescent="0.3">
      <c r="Z320" s="169"/>
      <c r="AE320" s="185">
        <v>39</v>
      </c>
    </row>
    <row r="321" spans="26:31" x14ac:dyDescent="0.3">
      <c r="Z321" s="169"/>
      <c r="AE321" s="185">
        <v>224</v>
      </c>
    </row>
    <row r="322" spans="26:31" x14ac:dyDescent="0.3">
      <c r="Z322" s="169"/>
      <c r="AE322" s="185">
        <v>91</v>
      </c>
    </row>
    <row r="323" spans="26:31" x14ac:dyDescent="0.3">
      <c r="Z323" s="169"/>
      <c r="AE323" s="185">
        <v>16</v>
      </c>
    </row>
    <row r="324" spans="26:31" x14ac:dyDescent="0.3">
      <c r="Z324" s="169"/>
      <c r="AE324" s="218">
        <v>54</v>
      </c>
    </row>
    <row r="325" spans="26:31" x14ac:dyDescent="0.3">
      <c r="Z325" s="169"/>
      <c r="AE325" s="185">
        <v>132</v>
      </c>
    </row>
    <row r="326" spans="26:31" x14ac:dyDescent="0.3">
      <c r="Z326" s="169"/>
      <c r="AE326" s="185">
        <v>98</v>
      </c>
    </row>
    <row r="327" spans="26:31" x14ac:dyDescent="0.3">
      <c r="Z327" s="169"/>
      <c r="AE327" s="185">
        <v>96</v>
      </c>
    </row>
    <row r="328" spans="26:31" x14ac:dyDescent="0.3">
      <c r="Z328" s="169"/>
      <c r="AE328" s="185">
        <v>873</v>
      </c>
    </row>
    <row r="329" spans="26:31" x14ac:dyDescent="0.3">
      <c r="Z329" s="192"/>
      <c r="AE329" s="185">
        <v>138</v>
      </c>
    </row>
    <row r="330" spans="26:31" x14ac:dyDescent="0.3">
      <c r="Z330" s="169"/>
      <c r="AE330" s="218">
        <v>56</v>
      </c>
    </row>
    <row r="331" spans="26:31" x14ac:dyDescent="0.3">
      <c r="Z331" s="169"/>
      <c r="AE331" s="216">
        <v>50</v>
      </c>
    </row>
    <row r="332" spans="26:31" x14ac:dyDescent="0.3">
      <c r="Z332" s="169"/>
      <c r="AE332" s="185">
        <v>154</v>
      </c>
    </row>
    <row r="333" spans="26:31" x14ac:dyDescent="0.3">
      <c r="Z333" s="169"/>
      <c r="AE333" s="185">
        <v>59</v>
      </c>
    </row>
    <row r="334" spans="26:31" x14ac:dyDescent="0.3">
      <c r="Z334" s="169"/>
      <c r="AE334" s="185">
        <v>64</v>
      </c>
    </row>
    <row r="335" spans="26:31" x14ac:dyDescent="0.3">
      <c r="Z335" s="192"/>
      <c r="AE335" s="185">
        <v>105</v>
      </c>
    </row>
    <row r="336" spans="26:31" x14ac:dyDescent="0.3">
      <c r="Z336" s="169"/>
      <c r="AE336" s="185">
        <v>67</v>
      </c>
    </row>
    <row r="337" spans="26:31" x14ac:dyDescent="0.3">
      <c r="Z337" s="169"/>
      <c r="AE337" s="185">
        <v>141</v>
      </c>
    </row>
    <row r="338" spans="26:31" x14ac:dyDescent="0.3">
      <c r="Z338" s="169"/>
      <c r="AE338" s="185">
        <v>41</v>
      </c>
    </row>
    <row r="339" spans="26:31" x14ac:dyDescent="0.3">
      <c r="Z339" s="169"/>
      <c r="AE339" s="185">
        <v>94</v>
      </c>
    </row>
    <row r="340" spans="26:31" x14ac:dyDescent="0.3">
      <c r="Z340" s="169"/>
      <c r="AE340" s="185">
        <v>136</v>
      </c>
    </row>
    <row r="341" spans="26:31" x14ac:dyDescent="0.3">
      <c r="Z341" s="169"/>
      <c r="AE341" s="185">
        <v>1268</v>
      </c>
    </row>
    <row r="342" spans="26:31" x14ac:dyDescent="0.3">
      <c r="Z342" s="169"/>
      <c r="AE342" s="185">
        <v>101</v>
      </c>
    </row>
    <row r="343" spans="26:31" x14ac:dyDescent="0.3">
      <c r="Z343" s="169"/>
      <c r="AE343" s="185">
        <v>193</v>
      </c>
    </row>
    <row r="344" spans="26:31" x14ac:dyDescent="0.3">
      <c r="Z344" s="169"/>
      <c r="AE344" s="185">
        <v>95</v>
      </c>
    </row>
    <row r="345" spans="26:31" x14ac:dyDescent="0.3">
      <c r="Z345" s="169"/>
      <c r="AE345" s="185">
        <v>742</v>
      </c>
    </row>
    <row r="346" spans="26:31" x14ac:dyDescent="0.3">
      <c r="Z346" s="169"/>
      <c r="AE346" s="185">
        <v>155</v>
      </c>
    </row>
    <row r="347" spans="26:31" x14ac:dyDescent="0.3">
      <c r="Z347" s="169"/>
      <c r="AE347" s="185">
        <v>62</v>
      </c>
    </row>
    <row r="348" spans="26:31" x14ac:dyDescent="0.3">
      <c r="Z348" s="169"/>
      <c r="AE348" s="218">
        <v>617</v>
      </c>
    </row>
    <row r="349" spans="26:31" x14ac:dyDescent="0.3">
      <c r="Z349" s="169"/>
      <c r="AE349" s="185">
        <v>22</v>
      </c>
    </row>
    <row r="350" spans="26:31" x14ac:dyDescent="0.3">
      <c r="Z350" s="169"/>
      <c r="AE350" s="185">
        <v>160</v>
      </c>
    </row>
    <row r="351" spans="26:31" x14ac:dyDescent="0.3">
      <c r="Z351" s="169"/>
      <c r="AE351" s="185">
        <v>200</v>
      </c>
    </row>
    <row r="352" spans="26:31" x14ac:dyDescent="0.3">
      <c r="Z352" s="192"/>
      <c r="AE352" s="185">
        <v>111</v>
      </c>
    </row>
    <row r="353" spans="26:31" x14ac:dyDescent="0.3">
      <c r="Z353" s="169"/>
      <c r="AE353" s="185">
        <v>78</v>
      </c>
    </row>
    <row r="354" spans="26:31" x14ac:dyDescent="0.3">
      <c r="Z354" s="169"/>
      <c r="AE354" s="185">
        <v>20</v>
      </c>
    </row>
    <row r="355" spans="26:31" x14ac:dyDescent="0.3">
      <c r="Z355" s="169"/>
      <c r="AE355" s="207">
        <v>152</v>
      </c>
    </row>
    <row r="356" spans="26:31" x14ac:dyDescent="0.3">
      <c r="Z356" s="192"/>
      <c r="AE356" s="185">
        <v>66</v>
      </c>
    </row>
    <row r="357" spans="26:31" x14ac:dyDescent="0.3">
      <c r="Z357" s="192"/>
      <c r="AE357" s="185">
        <v>406</v>
      </c>
    </row>
    <row r="358" spans="26:31" x14ac:dyDescent="0.3">
      <c r="Z358" s="169"/>
      <c r="AE358" s="185">
        <v>447</v>
      </c>
    </row>
    <row r="359" spans="26:31" x14ac:dyDescent="0.3">
      <c r="Z359" s="169"/>
      <c r="AE359" s="185">
        <v>74</v>
      </c>
    </row>
    <row r="360" spans="26:31" x14ac:dyDescent="0.3">
      <c r="Z360" s="169"/>
      <c r="AE360" s="216">
        <v>198</v>
      </c>
    </row>
    <row r="361" spans="26:31" x14ac:dyDescent="0.3">
      <c r="Z361" s="169"/>
      <c r="AE361" s="216">
        <v>116</v>
      </c>
    </row>
    <row r="362" spans="26:31" x14ac:dyDescent="0.3">
      <c r="Z362" s="169"/>
      <c r="AE362" s="185">
        <v>45</v>
      </c>
    </row>
    <row r="363" spans="26:31" x14ac:dyDescent="0.3">
      <c r="AE363" s="185">
        <v>577</v>
      </c>
    </row>
    <row r="364" spans="26:31" x14ac:dyDescent="0.3">
      <c r="Z364" s="1">
        <f>SUM(Z267:Z362)</f>
        <v>15040</v>
      </c>
      <c r="AE364" s="185">
        <v>92</v>
      </c>
    </row>
    <row r="365" spans="26:31" x14ac:dyDescent="0.3">
      <c r="AE365" s="185">
        <v>54</v>
      </c>
    </row>
    <row r="366" spans="26:31" x14ac:dyDescent="0.3">
      <c r="AE366" s="185">
        <v>67</v>
      </c>
    </row>
    <row r="367" spans="26:31" x14ac:dyDescent="0.3">
      <c r="AE367" s="1">
        <f>SUM(AE267:AE366)</f>
        <v>18392</v>
      </c>
    </row>
  </sheetData>
  <autoFilter ref="A1:AL259" xr:uid="{A6578545-D3FC-43B8-98B7-556AD854681B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80978-3EE9-44C2-A3F9-996C96379D6D}">
  <dimension ref="A1:AL164"/>
  <sheetViews>
    <sheetView workbookViewId="0">
      <selection activeCell="D30" sqref="D30"/>
    </sheetView>
  </sheetViews>
  <sheetFormatPr baseColWidth="10" defaultRowHeight="14.4" x14ac:dyDescent="0.3"/>
  <cols>
    <col min="3" max="3" width="34.5546875" customWidth="1"/>
    <col min="5" max="5" width="21.109375" customWidth="1"/>
    <col min="10" max="10" width="17.44140625" customWidth="1"/>
    <col min="15" max="15" width="29.33203125" customWidth="1"/>
    <col min="29" max="29" width="20.5546875" customWidth="1"/>
    <col min="31" max="31" width="9.5546875" customWidth="1"/>
    <col min="32" max="32" width="10.5546875" customWidth="1"/>
    <col min="37" max="37" width="18.33203125" customWidth="1"/>
  </cols>
  <sheetData>
    <row r="1" spans="1:38" x14ac:dyDescent="0.3">
      <c r="A1" s="169" t="s">
        <v>3164</v>
      </c>
      <c r="B1" s="169" t="s">
        <v>3165</v>
      </c>
      <c r="C1" s="169" t="s">
        <v>3166</v>
      </c>
      <c r="D1" s="169" t="s">
        <v>3167</v>
      </c>
      <c r="E1" s="169" t="s">
        <v>3168</v>
      </c>
      <c r="F1" s="169" t="s">
        <v>3169</v>
      </c>
      <c r="G1" s="169" t="s">
        <v>3170</v>
      </c>
      <c r="H1" s="169" t="s">
        <v>3171</v>
      </c>
      <c r="I1" s="172" t="s">
        <v>3172</v>
      </c>
      <c r="J1" s="169" t="s">
        <v>3173</v>
      </c>
      <c r="K1" s="169" t="s">
        <v>3177</v>
      </c>
      <c r="L1" s="169" t="s">
        <v>3174</v>
      </c>
      <c r="M1" s="169" t="s">
        <v>4336</v>
      </c>
      <c r="N1" s="169" t="s">
        <v>4337</v>
      </c>
      <c r="O1" s="169" t="s">
        <v>3175</v>
      </c>
      <c r="P1" s="169" t="s">
        <v>3176</v>
      </c>
      <c r="Q1" s="169" t="s">
        <v>3178</v>
      </c>
      <c r="R1" s="169" t="s">
        <v>3179</v>
      </c>
      <c r="S1" s="170" t="s">
        <v>3180</v>
      </c>
      <c r="T1" s="169" t="s">
        <v>3181</v>
      </c>
      <c r="U1" s="169" t="s">
        <v>3182</v>
      </c>
      <c r="V1" s="169" t="s">
        <v>3183</v>
      </c>
      <c r="W1" s="169" t="s">
        <v>3184</v>
      </c>
      <c r="X1" s="169" t="s">
        <v>3055</v>
      </c>
      <c r="Y1" s="169" t="s">
        <v>4338</v>
      </c>
      <c r="Z1" s="169" t="s">
        <v>4339</v>
      </c>
      <c r="AA1" s="169" t="s">
        <v>4985</v>
      </c>
      <c r="AB1" s="149" t="s">
        <v>4967</v>
      </c>
      <c r="AC1" s="171" t="s">
        <v>2680</v>
      </c>
      <c r="AD1" s="171" t="s">
        <v>5141</v>
      </c>
      <c r="AE1" s="169" t="s">
        <v>3056</v>
      </c>
      <c r="AF1" s="169" t="s">
        <v>5020</v>
      </c>
      <c r="AG1" s="169" t="s">
        <v>2666</v>
      </c>
      <c r="AH1" s="169" t="s">
        <v>3063</v>
      </c>
      <c r="AI1" s="169" t="s">
        <v>3064</v>
      </c>
      <c r="AJ1" s="169" t="s">
        <v>5019</v>
      </c>
      <c r="AK1" s="169" t="s">
        <v>5159</v>
      </c>
      <c r="AL1" s="169" t="s">
        <v>4445</v>
      </c>
    </row>
    <row r="2" spans="1:38" x14ac:dyDescent="0.3">
      <c r="A2" s="226">
        <v>1562</v>
      </c>
      <c r="B2" s="198" t="s">
        <v>2640</v>
      </c>
      <c r="C2" s="198" t="s">
        <v>4396</v>
      </c>
      <c r="D2" s="198" t="s">
        <v>3061</v>
      </c>
      <c r="E2" s="198"/>
      <c r="F2" s="198" t="s">
        <v>3187</v>
      </c>
      <c r="G2" s="198" t="s">
        <v>3209</v>
      </c>
      <c r="H2" s="198"/>
      <c r="I2" s="199" t="s">
        <v>2385</v>
      </c>
      <c r="J2" s="198" t="s">
        <v>2641</v>
      </c>
      <c r="K2" s="198" t="s">
        <v>2642</v>
      </c>
      <c r="L2" s="198" t="s">
        <v>3210</v>
      </c>
      <c r="M2" s="198" t="s">
        <v>3211</v>
      </c>
      <c r="N2" s="198" t="s">
        <v>3212</v>
      </c>
      <c r="O2" s="198" t="s">
        <v>3201</v>
      </c>
      <c r="P2" s="198" t="s">
        <v>3192</v>
      </c>
      <c r="Q2" s="198" t="s">
        <v>3193</v>
      </c>
      <c r="R2" s="198" t="s">
        <v>3194</v>
      </c>
      <c r="S2" s="200">
        <v>24754</v>
      </c>
      <c r="T2" s="198">
        <v>2</v>
      </c>
      <c r="U2" s="198" t="s">
        <v>5</v>
      </c>
      <c r="V2" s="198" t="s">
        <v>3213</v>
      </c>
      <c r="W2" s="198"/>
      <c r="X2" s="198">
        <v>1</v>
      </c>
      <c r="Y2" s="198">
        <v>1</v>
      </c>
      <c r="Z2" s="198"/>
      <c r="AA2" s="198"/>
      <c r="AB2" s="198">
        <v>9</v>
      </c>
      <c r="AC2" s="201" t="s">
        <v>2695</v>
      </c>
      <c r="AD2" s="201" t="s">
        <v>2695</v>
      </c>
      <c r="AE2" s="201">
        <v>0</v>
      </c>
      <c r="AF2" s="201"/>
      <c r="AG2" s="201"/>
      <c r="AH2" s="201"/>
      <c r="AI2" s="201"/>
      <c r="AJ2" s="201"/>
      <c r="AK2" s="201"/>
      <c r="AL2" s="201"/>
    </row>
    <row r="3" spans="1:38" x14ac:dyDescent="0.3">
      <c r="A3" s="226">
        <v>1559</v>
      </c>
      <c r="B3" s="203" t="s">
        <v>1523</v>
      </c>
      <c r="C3" s="203" t="s">
        <v>4421</v>
      </c>
      <c r="D3" s="203" t="s">
        <v>3186</v>
      </c>
      <c r="E3" s="203" t="s">
        <v>2257</v>
      </c>
      <c r="F3" s="203" t="s">
        <v>3187</v>
      </c>
      <c r="G3" s="203" t="s">
        <v>4996</v>
      </c>
      <c r="H3" s="203"/>
      <c r="I3" s="205" t="s">
        <v>62</v>
      </c>
      <c r="J3" s="203" t="s">
        <v>63</v>
      </c>
      <c r="K3" s="203" t="s">
        <v>287</v>
      </c>
      <c r="L3" s="203" t="s">
        <v>4420</v>
      </c>
      <c r="M3" s="203" t="s">
        <v>3190</v>
      </c>
      <c r="N3" s="203" t="s">
        <v>3205</v>
      </c>
      <c r="O3" s="203" t="s">
        <v>3191</v>
      </c>
      <c r="P3" s="203" t="s">
        <v>3192</v>
      </c>
      <c r="Q3" s="203" t="s">
        <v>3193</v>
      </c>
      <c r="R3" s="203" t="s">
        <v>3194</v>
      </c>
      <c r="S3" s="206">
        <v>24754</v>
      </c>
      <c r="T3" s="203">
        <v>2</v>
      </c>
      <c r="U3" s="203" t="s">
        <v>19</v>
      </c>
      <c r="V3" s="203" t="s">
        <v>3214</v>
      </c>
      <c r="W3" s="203" t="s">
        <v>1524</v>
      </c>
      <c r="X3" s="203">
        <v>1</v>
      </c>
      <c r="Y3" s="203"/>
      <c r="Z3" s="203"/>
      <c r="AA3" s="203"/>
      <c r="AB3" s="203">
        <v>53</v>
      </c>
      <c r="AC3" s="204" t="s">
        <v>2695</v>
      </c>
      <c r="AD3" s="204" t="s">
        <v>2695</v>
      </c>
      <c r="AE3" s="204">
        <v>0</v>
      </c>
      <c r="AF3" s="204"/>
      <c r="AG3" s="204"/>
      <c r="AH3" s="204"/>
      <c r="AI3" s="204"/>
      <c r="AJ3" s="204"/>
      <c r="AK3" s="204"/>
      <c r="AL3" s="204"/>
    </row>
    <row r="4" spans="1:38" x14ac:dyDescent="0.3">
      <c r="A4" s="226">
        <v>1564</v>
      </c>
      <c r="B4" s="203" t="s">
        <v>2635</v>
      </c>
      <c r="C4" s="203" t="s">
        <v>3200</v>
      </c>
      <c r="D4" s="203" t="s">
        <v>478</v>
      </c>
      <c r="E4" s="203"/>
      <c r="F4" s="203" t="s">
        <v>3187</v>
      </c>
      <c r="G4" s="203" t="s">
        <v>4302</v>
      </c>
      <c r="H4" s="203"/>
      <c r="I4" s="205" t="s">
        <v>48</v>
      </c>
      <c r="J4" s="203" t="s">
        <v>2636</v>
      </c>
      <c r="K4" s="203" t="s">
        <v>2638</v>
      </c>
      <c r="L4" s="203" t="s">
        <v>3219</v>
      </c>
      <c r="M4" s="203" t="s">
        <v>3217</v>
      </c>
      <c r="N4" s="203" t="s">
        <v>3212</v>
      </c>
      <c r="O4" s="203" t="s">
        <v>3201</v>
      </c>
      <c r="P4" s="203" t="s">
        <v>3192</v>
      </c>
      <c r="Q4" s="203" t="s">
        <v>3193</v>
      </c>
      <c r="R4" s="203" t="s">
        <v>3194</v>
      </c>
      <c r="S4" s="206">
        <v>24755</v>
      </c>
      <c r="T4" s="203">
        <v>2</v>
      </c>
      <c r="U4" s="203" t="s">
        <v>5</v>
      </c>
      <c r="V4" s="203" t="s">
        <v>2637</v>
      </c>
      <c r="W4" s="203" t="s">
        <v>2639</v>
      </c>
      <c r="X4" s="203"/>
      <c r="Y4" s="203">
        <v>1</v>
      </c>
      <c r="Z4" s="203"/>
      <c r="AA4" s="203"/>
      <c r="AB4" s="203">
        <v>23</v>
      </c>
      <c r="AC4" s="204" t="s">
        <v>2695</v>
      </c>
      <c r="AD4" s="204" t="s">
        <v>2695</v>
      </c>
      <c r="AE4" s="204">
        <v>0</v>
      </c>
      <c r="AF4" s="204"/>
      <c r="AG4" s="204"/>
      <c r="AH4" s="204"/>
      <c r="AI4" s="204"/>
      <c r="AJ4" s="204"/>
      <c r="AK4" s="204"/>
      <c r="AL4" s="204"/>
    </row>
    <row r="5" spans="1:38" x14ac:dyDescent="0.3">
      <c r="A5" s="226">
        <v>1567</v>
      </c>
      <c r="B5" s="203" t="s">
        <v>1376</v>
      </c>
      <c r="C5" s="203" t="s">
        <v>3200</v>
      </c>
      <c r="D5" s="203" t="s">
        <v>478</v>
      </c>
      <c r="E5" s="203"/>
      <c r="F5" s="203" t="s">
        <v>3187</v>
      </c>
      <c r="G5" s="203" t="s">
        <v>3224</v>
      </c>
      <c r="H5" s="203"/>
      <c r="I5" s="205" t="s">
        <v>387</v>
      </c>
      <c r="J5" s="203" t="s">
        <v>1378</v>
      </c>
      <c r="K5" s="203" t="s">
        <v>1379</v>
      </c>
      <c r="L5" s="203" t="s">
        <v>4796</v>
      </c>
      <c r="M5" s="203" t="s">
        <v>3217</v>
      </c>
      <c r="N5" s="203" t="s">
        <v>3205</v>
      </c>
      <c r="O5" s="203" t="s">
        <v>3201</v>
      </c>
      <c r="P5" s="203" t="s">
        <v>3192</v>
      </c>
      <c r="Q5" s="203" t="s">
        <v>3193</v>
      </c>
      <c r="R5" s="203" t="s">
        <v>3194</v>
      </c>
      <c r="S5" s="206">
        <v>24756</v>
      </c>
      <c r="T5" s="203">
        <v>2</v>
      </c>
      <c r="U5" s="203" t="s">
        <v>5</v>
      </c>
      <c r="V5" s="203" t="s">
        <v>1377</v>
      </c>
      <c r="W5" s="203" t="s">
        <v>1380</v>
      </c>
      <c r="X5" s="203"/>
      <c r="Y5" s="203">
        <v>1</v>
      </c>
      <c r="Z5" s="203"/>
      <c r="AA5" s="203"/>
      <c r="AB5" s="203">
        <v>40</v>
      </c>
      <c r="AC5" s="204" t="s">
        <v>2695</v>
      </c>
      <c r="AD5" s="204" t="s">
        <v>2695</v>
      </c>
      <c r="AE5" s="204">
        <v>0</v>
      </c>
      <c r="AF5" s="204"/>
      <c r="AG5" s="204"/>
      <c r="AH5" s="204"/>
      <c r="AI5" s="204"/>
      <c r="AJ5" s="204"/>
      <c r="AK5" s="204"/>
      <c r="AL5" s="204"/>
    </row>
    <row r="6" spans="1:38" x14ac:dyDescent="0.3">
      <c r="A6" s="226">
        <v>1526</v>
      </c>
      <c r="B6" s="185" t="s">
        <v>228</v>
      </c>
      <c r="C6" s="185" t="s">
        <v>3236</v>
      </c>
      <c r="D6" s="185" t="s">
        <v>3186</v>
      </c>
      <c r="E6" s="185" t="s">
        <v>3237</v>
      </c>
      <c r="F6" s="185" t="s">
        <v>3187</v>
      </c>
      <c r="G6" s="185" t="s">
        <v>3238</v>
      </c>
      <c r="H6" s="185"/>
      <c r="I6" s="195" t="s">
        <v>224</v>
      </c>
      <c r="J6" s="185" t="s">
        <v>225</v>
      </c>
      <c r="K6" s="185" t="s">
        <v>226</v>
      </c>
      <c r="L6" s="185" t="s">
        <v>3239</v>
      </c>
      <c r="M6" s="185" t="s">
        <v>3217</v>
      </c>
      <c r="N6" s="185" t="s">
        <v>4332</v>
      </c>
      <c r="O6" s="185" t="s">
        <v>3191</v>
      </c>
      <c r="P6" s="185" t="s">
        <v>3192</v>
      </c>
      <c r="Q6" s="185" t="s">
        <v>3193</v>
      </c>
      <c r="R6" s="185" t="s">
        <v>3194</v>
      </c>
      <c r="S6" s="196">
        <v>26102</v>
      </c>
      <c r="T6" s="185">
        <v>2</v>
      </c>
      <c r="U6" s="185" t="s">
        <v>19</v>
      </c>
      <c r="V6" s="185" t="s">
        <v>229</v>
      </c>
      <c r="W6" s="185" t="s">
        <v>230</v>
      </c>
      <c r="X6" s="185">
        <v>1</v>
      </c>
      <c r="Y6" s="185"/>
      <c r="Z6" s="185"/>
      <c r="AA6" s="185"/>
      <c r="AB6" s="185">
        <v>127</v>
      </c>
      <c r="AC6" s="197" t="s">
        <v>3072</v>
      </c>
      <c r="AD6" s="197" t="s">
        <v>3072</v>
      </c>
      <c r="AE6" s="197">
        <v>1</v>
      </c>
      <c r="AF6" s="197"/>
      <c r="AG6" s="197"/>
      <c r="AH6" s="197"/>
      <c r="AI6" s="197">
        <v>1</v>
      </c>
      <c r="AJ6" s="197"/>
      <c r="AK6" s="197"/>
      <c r="AL6" s="197"/>
    </row>
    <row r="7" spans="1:38" x14ac:dyDescent="0.3">
      <c r="A7" s="226">
        <v>1532</v>
      </c>
      <c r="B7" s="203" t="s">
        <v>2256</v>
      </c>
      <c r="C7" s="203" t="s">
        <v>4830</v>
      </c>
      <c r="D7" s="203" t="s">
        <v>3245</v>
      </c>
      <c r="E7" s="203" t="s">
        <v>3246</v>
      </c>
      <c r="F7" s="203" t="s">
        <v>3187</v>
      </c>
      <c r="G7" s="203" t="s">
        <v>3247</v>
      </c>
      <c r="H7" s="203"/>
      <c r="I7" s="205" t="s">
        <v>676</v>
      </c>
      <c r="J7" s="203" t="s">
        <v>2259</v>
      </c>
      <c r="K7" s="203" t="s">
        <v>2260</v>
      </c>
      <c r="L7" s="203" t="s">
        <v>3248</v>
      </c>
      <c r="M7" s="203" t="s">
        <v>3190</v>
      </c>
      <c r="N7" s="203" t="s">
        <v>4332</v>
      </c>
      <c r="O7" s="203" t="s">
        <v>3201</v>
      </c>
      <c r="P7" s="203" t="s">
        <v>3192</v>
      </c>
      <c r="Q7" s="203" t="s">
        <v>3193</v>
      </c>
      <c r="R7" s="203" t="s">
        <v>3194</v>
      </c>
      <c r="S7" s="206">
        <v>33848</v>
      </c>
      <c r="T7" s="203">
        <v>2</v>
      </c>
      <c r="U7" s="203" t="s">
        <v>5</v>
      </c>
      <c r="V7" s="203" t="s">
        <v>2258</v>
      </c>
      <c r="W7" s="203" t="s">
        <v>2261</v>
      </c>
      <c r="X7" s="203"/>
      <c r="Y7" s="203">
        <v>1</v>
      </c>
      <c r="Z7" s="203"/>
      <c r="AA7" s="203"/>
      <c r="AB7" s="203">
        <v>86</v>
      </c>
      <c r="AC7" s="204" t="s">
        <v>4988</v>
      </c>
      <c r="AD7" s="204" t="s">
        <v>3072</v>
      </c>
      <c r="AE7" s="204">
        <v>0</v>
      </c>
      <c r="AF7" s="204"/>
      <c r="AG7" s="204"/>
      <c r="AH7" s="204"/>
      <c r="AI7" s="204"/>
      <c r="AJ7" s="204"/>
      <c r="AK7" s="204"/>
      <c r="AL7" s="204"/>
    </row>
    <row r="8" spans="1:38" x14ac:dyDescent="0.3">
      <c r="A8" s="226">
        <v>1536</v>
      </c>
      <c r="B8" s="198" t="s">
        <v>774</v>
      </c>
      <c r="C8" s="198" t="s">
        <v>4396</v>
      </c>
      <c r="D8" s="198" t="s">
        <v>3061</v>
      </c>
      <c r="E8" s="198"/>
      <c r="F8" s="198" t="s">
        <v>3187</v>
      </c>
      <c r="G8" s="198" t="s">
        <v>3256</v>
      </c>
      <c r="H8" s="198"/>
      <c r="I8" s="199" t="s">
        <v>364</v>
      </c>
      <c r="J8" s="198" t="s">
        <v>775</v>
      </c>
      <c r="K8" s="198" t="s">
        <v>776</v>
      </c>
      <c r="L8" s="198" t="s">
        <v>4397</v>
      </c>
      <c r="M8" s="198" t="s">
        <v>3217</v>
      </c>
      <c r="N8" s="198" t="s">
        <v>3205</v>
      </c>
      <c r="O8" s="198" t="s">
        <v>3201</v>
      </c>
      <c r="P8" s="198" t="s">
        <v>3192</v>
      </c>
      <c r="Q8" s="198" t="s">
        <v>3193</v>
      </c>
      <c r="R8" s="198" t="s">
        <v>3194</v>
      </c>
      <c r="S8" s="200">
        <v>24754</v>
      </c>
      <c r="T8" s="198">
        <v>2</v>
      </c>
      <c r="U8" s="198" t="s">
        <v>5</v>
      </c>
      <c r="V8" s="198" t="s">
        <v>3257</v>
      </c>
      <c r="W8" s="198" t="s">
        <v>777</v>
      </c>
      <c r="X8" s="198"/>
      <c r="Y8" s="198">
        <v>1</v>
      </c>
      <c r="Z8" s="198"/>
      <c r="AA8" s="198"/>
      <c r="AB8" s="198">
        <v>44</v>
      </c>
      <c r="AC8" s="201" t="s">
        <v>2695</v>
      </c>
      <c r="AD8" s="201" t="s">
        <v>2695</v>
      </c>
      <c r="AE8" s="201">
        <v>0</v>
      </c>
      <c r="AF8" s="201"/>
      <c r="AG8" s="201"/>
      <c r="AH8" s="201"/>
      <c r="AI8" s="201"/>
      <c r="AJ8" s="201"/>
      <c r="AK8" s="201"/>
      <c r="AL8" s="201"/>
    </row>
    <row r="9" spans="1:38" x14ac:dyDescent="0.3">
      <c r="A9" s="226">
        <v>1549</v>
      </c>
      <c r="B9" s="185" t="s">
        <v>1915</v>
      </c>
      <c r="C9" s="185" t="s">
        <v>4422</v>
      </c>
      <c r="D9" s="185" t="s">
        <v>3186</v>
      </c>
      <c r="E9" s="185" t="s">
        <v>3280</v>
      </c>
      <c r="F9" s="185" t="s">
        <v>3187</v>
      </c>
      <c r="G9" s="185" t="s">
        <v>4436</v>
      </c>
      <c r="H9" s="185"/>
      <c r="I9" s="195" t="s">
        <v>62</v>
      </c>
      <c r="J9" s="185" t="s">
        <v>63</v>
      </c>
      <c r="K9" s="185" t="s">
        <v>287</v>
      </c>
      <c r="L9" s="185" t="s">
        <v>4420</v>
      </c>
      <c r="M9" s="185" t="s">
        <v>3217</v>
      </c>
      <c r="N9" s="185" t="s">
        <v>3205</v>
      </c>
      <c r="O9" s="185" t="s">
        <v>3191</v>
      </c>
      <c r="P9" s="185" t="s">
        <v>3192</v>
      </c>
      <c r="Q9" s="185" t="s">
        <v>3193</v>
      </c>
      <c r="R9" s="185" t="s">
        <v>3194</v>
      </c>
      <c r="S9" s="196">
        <v>34213</v>
      </c>
      <c r="T9" s="185">
        <v>2</v>
      </c>
      <c r="U9" s="185" t="s">
        <v>19</v>
      </c>
      <c r="V9" s="185" t="s">
        <v>1916</v>
      </c>
      <c r="W9" s="185" t="s">
        <v>1917</v>
      </c>
      <c r="X9" s="185">
        <v>1</v>
      </c>
      <c r="Y9" s="185"/>
      <c r="Z9" s="185"/>
      <c r="AA9" s="185"/>
      <c r="AB9" s="185">
        <v>139</v>
      </c>
      <c r="AC9" s="197" t="s">
        <v>2695</v>
      </c>
      <c r="AD9" s="197" t="s">
        <v>2695</v>
      </c>
      <c r="AE9" s="197">
        <v>1</v>
      </c>
      <c r="AF9" s="197"/>
      <c r="AG9" s="197"/>
      <c r="AH9" s="197"/>
      <c r="AI9" s="197">
        <v>1</v>
      </c>
      <c r="AJ9" s="197"/>
      <c r="AK9" s="197"/>
      <c r="AL9" s="197"/>
    </row>
    <row r="10" spans="1:38" x14ac:dyDescent="0.3">
      <c r="A10" s="226">
        <v>1552</v>
      </c>
      <c r="B10" s="185" t="s">
        <v>2653</v>
      </c>
      <c r="C10" s="185" t="s">
        <v>3285</v>
      </c>
      <c r="D10" s="185" t="s">
        <v>3186</v>
      </c>
      <c r="E10" s="185" t="s">
        <v>3286</v>
      </c>
      <c r="F10" s="185" t="s">
        <v>3187</v>
      </c>
      <c r="G10" s="185" t="s">
        <v>4478</v>
      </c>
      <c r="H10" s="185"/>
      <c r="I10" s="195" t="s">
        <v>1349</v>
      </c>
      <c r="J10" s="185" t="s">
        <v>1561</v>
      </c>
      <c r="K10" s="185" t="s">
        <v>1562</v>
      </c>
      <c r="L10" s="185" t="s">
        <v>4486</v>
      </c>
      <c r="M10" s="185" t="s">
        <v>3190</v>
      </c>
      <c r="N10" s="185" t="s">
        <v>3205</v>
      </c>
      <c r="O10" s="185" t="s">
        <v>3191</v>
      </c>
      <c r="P10" s="185" t="s">
        <v>3192</v>
      </c>
      <c r="Q10" s="185" t="s">
        <v>3193</v>
      </c>
      <c r="R10" s="185" t="s">
        <v>3194</v>
      </c>
      <c r="S10" s="196">
        <v>37135</v>
      </c>
      <c r="T10" s="185">
        <v>2</v>
      </c>
      <c r="U10" s="185" t="s">
        <v>19</v>
      </c>
      <c r="V10" s="185" t="s">
        <v>2654</v>
      </c>
      <c r="W10" s="185"/>
      <c r="X10" s="185">
        <v>1</v>
      </c>
      <c r="Y10" s="185"/>
      <c r="Z10" s="185"/>
      <c r="AA10" s="185"/>
      <c r="AB10" s="185">
        <v>70</v>
      </c>
      <c r="AC10" s="197" t="s">
        <v>2695</v>
      </c>
      <c r="AD10" s="197" t="s">
        <v>2695</v>
      </c>
      <c r="AE10" s="197">
        <v>1</v>
      </c>
      <c r="AF10" s="197"/>
      <c r="AG10" s="197"/>
      <c r="AH10" s="197">
        <v>1</v>
      </c>
      <c r="AI10" s="197"/>
      <c r="AJ10" s="197"/>
      <c r="AK10" s="197"/>
      <c r="AL10" s="197"/>
    </row>
    <row r="11" spans="1:38" x14ac:dyDescent="0.3">
      <c r="A11" s="226">
        <v>1556</v>
      </c>
      <c r="B11" s="207" t="s">
        <v>2248</v>
      </c>
      <c r="C11" s="207" t="s">
        <v>4587</v>
      </c>
      <c r="D11" s="207" t="s">
        <v>3199</v>
      </c>
      <c r="E11" s="207" t="s">
        <v>2249</v>
      </c>
      <c r="F11" s="207" t="s">
        <v>3187</v>
      </c>
      <c r="G11" s="207" t="s">
        <v>4579</v>
      </c>
      <c r="H11" s="207"/>
      <c r="I11" s="208" t="s">
        <v>676</v>
      </c>
      <c r="J11" s="207" t="s">
        <v>2245</v>
      </c>
      <c r="K11" s="207" t="s">
        <v>2246</v>
      </c>
      <c r="L11" s="207" t="s">
        <v>3291</v>
      </c>
      <c r="M11" s="207" t="s">
        <v>3217</v>
      </c>
      <c r="N11" s="207" t="s">
        <v>3212</v>
      </c>
      <c r="O11" s="207" t="s">
        <v>3199</v>
      </c>
      <c r="P11" s="207" t="s">
        <v>3192</v>
      </c>
      <c r="Q11" s="207" t="s">
        <v>3193</v>
      </c>
      <c r="R11" s="207" t="s">
        <v>3194</v>
      </c>
      <c r="S11" s="209">
        <v>23863</v>
      </c>
      <c r="T11" s="207">
        <v>2</v>
      </c>
      <c r="U11" s="207" t="s">
        <v>82</v>
      </c>
      <c r="V11" s="207" t="s">
        <v>2250</v>
      </c>
      <c r="W11" s="207" t="s">
        <v>2251</v>
      </c>
      <c r="X11" s="207"/>
      <c r="Y11" s="207"/>
      <c r="Z11" s="207">
        <v>1</v>
      </c>
      <c r="AA11" s="207"/>
      <c r="AB11" s="207">
        <v>76</v>
      </c>
      <c r="AC11" s="210" t="s">
        <v>2695</v>
      </c>
      <c r="AD11" s="210" t="s">
        <v>2695</v>
      </c>
      <c r="AE11" s="210">
        <v>1</v>
      </c>
      <c r="AF11" s="210"/>
      <c r="AG11" s="210">
        <v>1</v>
      </c>
      <c r="AH11" s="210"/>
      <c r="AI11" s="210"/>
      <c r="AJ11" s="210"/>
      <c r="AK11" s="210"/>
      <c r="AL11" s="210"/>
    </row>
    <row r="12" spans="1:38" x14ac:dyDescent="0.3">
      <c r="A12" s="226">
        <v>1557</v>
      </c>
      <c r="B12" s="203" t="s">
        <v>1937</v>
      </c>
      <c r="C12" s="203" t="s">
        <v>3200</v>
      </c>
      <c r="D12" s="203" t="s">
        <v>478</v>
      </c>
      <c r="E12" s="203"/>
      <c r="F12" s="203" t="s">
        <v>3187</v>
      </c>
      <c r="G12" s="203" t="s">
        <v>3292</v>
      </c>
      <c r="H12" s="203"/>
      <c r="I12" s="205" t="s">
        <v>1167</v>
      </c>
      <c r="J12" s="203" t="s">
        <v>1935</v>
      </c>
      <c r="K12" s="203" t="s">
        <v>1936</v>
      </c>
      <c r="L12" s="203" t="s">
        <v>3293</v>
      </c>
      <c r="M12" s="203" t="s">
        <v>3217</v>
      </c>
      <c r="N12" s="203" t="s">
        <v>3205</v>
      </c>
      <c r="O12" s="203" t="s">
        <v>3201</v>
      </c>
      <c r="P12" s="203" t="s">
        <v>3192</v>
      </c>
      <c r="Q12" s="203" t="s">
        <v>3193</v>
      </c>
      <c r="R12" s="203" t="s">
        <v>3194</v>
      </c>
      <c r="S12" s="206">
        <v>24754</v>
      </c>
      <c r="T12" s="203">
        <v>2</v>
      </c>
      <c r="U12" s="203" t="s">
        <v>5</v>
      </c>
      <c r="V12" s="203" t="s">
        <v>3294</v>
      </c>
      <c r="W12" s="203" t="s">
        <v>1938</v>
      </c>
      <c r="X12" s="203">
        <v>1</v>
      </c>
      <c r="Y12" s="203">
        <v>1</v>
      </c>
      <c r="Z12" s="203"/>
      <c r="AA12" s="203"/>
      <c r="AB12" s="203">
        <v>95</v>
      </c>
      <c r="AC12" s="204" t="s">
        <v>4987</v>
      </c>
      <c r="AD12" s="204" t="s">
        <v>4987</v>
      </c>
      <c r="AE12" s="204">
        <v>0</v>
      </c>
      <c r="AF12" s="204"/>
      <c r="AG12" s="204"/>
      <c r="AH12" s="204"/>
      <c r="AI12" s="204"/>
      <c r="AJ12" s="204"/>
      <c r="AK12" s="204"/>
      <c r="AL12" s="204"/>
    </row>
    <row r="13" spans="1:38" x14ac:dyDescent="0.3">
      <c r="A13" s="226">
        <v>1571</v>
      </c>
      <c r="B13" s="203" t="s">
        <v>888</v>
      </c>
      <c r="C13" s="203" t="s">
        <v>5077</v>
      </c>
      <c r="D13" s="203" t="s">
        <v>478</v>
      </c>
      <c r="E13" s="203" t="s">
        <v>3300</v>
      </c>
      <c r="F13" s="203" t="s">
        <v>3187</v>
      </c>
      <c r="G13" s="203" t="s">
        <v>3301</v>
      </c>
      <c r="H13" s="203"/>
      <c r="I13" s="205" t="s">
        <v>62</v>
      </c>
      <c r="J13" s="203" t="s">
        <v>889</v>
      </c>
      <c r="K13" s="203" t="s">
        <v>891</v>
      </c>
      <c r="L13" s="203" t="s">
        <v>3302</v>
      </c>
      <c r="M13" s="203" t="s">
        <v>3217</v>
      </c>
      <c r="N13" s="203" t="s">
        <v>3205</v>
      </c>
      <c r="O13" s="203" t="s">
        <v>3201</v>
      </c>
      <c r="P13" s="203" t="s">
        <v>3192</v>
      </c>
      <c r="Q13" s="203" t="s">
        <v>3193</v>
      </c>
      <c r="R13" s="203" t="s">
        <v>3194</v>
      </c>
      <c r="S13" s="206">
        <v>24756</v>
      </c>
      <c r="T13" s="203">
        <v>2</v>
      </c>
      <c r="U13" s="203" t="s">
        <v>5</v>
      </c>
      <c r="V13" s="203" t="s">
        <v>890</v>
      </c>
      <c r="W13" s="203" t="s">
        <v>892</v>
      </c>
      <c r="X13" s="203">
        <v>1</v>
      </c>
      <c r="Y13" s="203">
        <v>1</v>
      </c>
      <c r="Z13" s="203"/>
      <c r="AA13" s="203"/>
      <c r="AB13" s="203">
        <v>112</v>
      </c>
      <c r="AC13" s="204" t="s">
        <v>2695</v>
      </c>
      <c r="AD13" s="204" t="s">
        <v>2695</v>
      </c>
      <c r="AE13" s="204">
        <v>0</v>
      </c>
      <c r="AF13" s="204"/>
      <c r="AG13" s="204"/>
      <c r="AH13" s="204"/>
      <c r="AI13" s="204"/>
      <c r="AJ13" s="204"/>
      <c r="AK13" s="204"/>
      <c r="AL13" s="204"/>
    </row>
    <row r="14" spans="1:38" x14ac:dyDescent="0.3">
      <c r="A14" s="226">
        <v>1584</v>
      </c>
      <c r="B14" s="185" t="s">
        <v>713</v>
      </c>
      <c r="C14" s="185" t="s">
        <v>4862</v>
      </c>
      <c r="D14" s="185" t="s">
        <v>3061</v>
      </c>
      <c r="E14" s="185" t="s">
        <v>3328</v>
      </c>
      <c r="F14" s="185" t="s">
        <v>3187</v>
      </c>
      <c r="G14" s="185" t="s">
        <v>3329</v>
      </c>
      <c r="H14" s="185"/>
      <c r="I14" s="195" t="s">
        <v>710</v>
      </c>
      <c r="J14" s="185" t="s">
        <v>709</v>
      </c>
      <c r="K14" s="185" t="s">
        <v>711</v>
      </c>
      <c r="L14" s="185" t="s">
        <v>3330</v>
      </c>
      <c r="M14" s="185" t="s">
        <v>3190</v>
      </c>
      <c r="N14" s="185" t="s">
        <v>3205</v>
      </c>
      <c r="O14" s="185" t="s">
        <v>3201</v>
      </c>
      <c r="P14" s="185" t="s">
        <v>3192</v>
      </c>
      <c r="Q14" s="185" t="s">
        <v>3193</v>
      </c>
      <c r="R14" s="185" t="s">
        <v>3194</v>
      </c>
      <c r="S14" s="196">
        <v>25723</v>
      </c>
      <c r="T14" s="185">
        <v>2</v>
      </c>
      <c r="U14" s="185" t="s">
        <v>5</v>
      </c>
      <c r="V14" s="185" t="s">
        <v>5094</v>
      </c>
      <c r="W14" s="185" t="s">
        <v>712</v>
      </c>
      <c r="X14" s="185"/>
      <c r="Y14" s="185">
        <v>1</v>
      </c>
      <c r="Z14" s="185"/>
      <c r="AA14" s="185"/>
      <c r="AB14" s="185">
        <v>195</v>
      </c>
      <c r="AC14" s="197" t="s">
        <v>2702</v>
      </c>
      <c r="AD14" s="197" t="s">
        <v>2695</v>
      </c>
      <c r="AE14" s="197">
        <v>1</v>
      </c>
      <c r="AF14" s="197"/>
      <c r="AG14" s="197"/>
      <c r="AH14" s="197"/>
      <c r="AI14" s="197"/>
      <c r="AJ14" s="197">
        <v>1</v>
      </c>
      <c r="AK14" s="197"/>
      <c r="AL14" s="197"/>
    </row>
    <row r="15" spans="1:38" x14ac:dyDescent="0.3">
      <c r="A15" s="226">
        <v>1589</v>
      </c>
      <c r="B15" s="198" t="s">
        <v>2382</v>
      </c>
      <c r="C15" s="198" t="s">
        <v>4396</v>
      </c>
      <c r="D15" s="198" t="s">
        <v>3061</v>
      </c>
      <c r="E15" s="198"/>
      <c r="F15" s="198" t="s">
        <v>3187</v>
      </c>
      <c r="G15" s="198" t="s">
        <v>4546</v>
      </c>
      <c r="H15" s="198"/>
      <c r="I15" s="199" t="s">
        <v>2385</v>
      </c>
      <c r="J15" s="198" t="s">
        <v>2383</v>
      </c>
      <c r="K15" s="198" t="s">
        <v>609</v>
      </c>
      <c r="L15" s="198" t="s">
        <v>4550</v>
      </c>
      <c r="M15" s="198" t="s">
        <v>3190</v>
      </c>
      <c r="N15" s="198" t="s">
        <v>3205</v>
      </c>
      <c r="O15" s="198" t="s">
        <v>3201</v>
      </c>
      <c r="P15" s="198" t="s">
        <v>3192</v>
      </c>
      <c r="Q15" s="198" t="s">
        <v>3193</v>
      </c>
      <c r="R15" s="198" t="s">
        <v>3194</v>
      </c>
      <c r="S15" s="200">
        <v>24754</v>
      </c>
      <c r="T15" s="198">
        <v>2</v>
      </c>
      <c r="U15" s="198" t="s">
        <v>5</v>
      </c>
      <c r="V15" s="198" t="s">
        <v>2384</v>
      </c>
      <c r="W15" s="198" t="s">
        <v>2386</v>
      </c>
      <c r="X15" s="198"/>
      <c r="Y15" s="198">
        <v>1</v>
      </c>
      <c r="Z15" s="198"/>
      <c r="AA15" s="198"/>
      <c r="AB15" s="198">
        <v>39</v>
      </c>
      <c r="AC15" s="201" t="s">
        <v>2695</v>
      </c>
      <c r="AD15" s="201" t="s">
        <v>2695</v>
      </c>
      <c r="AE15" s="201">
        <v>0</v>
      </c>
      <c r="AF15" s="201"/>
      <c r="AG15" s="201"/>
      <c r="AH15" s="201"/>
      <c r="AI15" s="201"/>
      <c r="AJ15" s="201"/>
      <c r="AK15" s="201"/>
      <c r="AL15" s="201"/>
    </row>
    <row r="16" spans="1:38" x14ac:dyDescent="0.3">
      <c r="A16" s="226">
        <v>1591</v>
      </c>
      <c r="B16" s="207" t="s">
        <v>1752</v>
      </c>
      <c r="C16" s="207" t="s">
        <v>4423</v>
      </c>
      <c r="D16" s="207" t="s">
        <v>3199</v>
      </c>
      <c r="E16" s="207" t="s">
        <v>3340</v>
      </c>
      <c r="F16" s="207" t="s">
        <v>3187</v>
      </c>
      <c r="G16" s="207" t="s">
        <v>4443</v>
      </c>
      <c r="H16" s="207" t="s">
        <v>1754</v>
      </c>
      <c r="I16" s="208" t="s">
        <v>1755</v>
      </c>
      <c r="J16" s="207" t="s">
        <v>63</v>
      </c>
      <c r="K16" s="207" t="s">
        <v>287</v>
      </c>
      <c r="L16" s="207" t="s">
        <v>4420</v>
      </c>
      <c r="M16" s="207" t="s">
        <v>3217</v>
      </c>
      <c r="N16" s="207" t="s">
        <v>3205</v>
      </c>
      <c r="O16" s="207" t="s">
        <v>3199</v>
      </c>
      <c r="P16" s="207" t="s">
        <v>3192</v>
      </c>
      <c r="Q16" s="207" t="s">
        <v>3193</v>
      </c>
      <c r="R16" s="207" t="s">
        <v>3194</v>
      </c>
      <c r="S16" s="209">
        <v>26365</v>
      </c>
      <c r="T16" s="207">
        <v>2</v>
      </c>
      <c r="U16" s="207" t="s">
        <v>82</v>
      </c>
      <c r="V16" s="207" t="s">
        <v>1753</v>
      </c>
      <c r="W16" s="207" t="s">
        <v>1756</v>
      </c>
      <c r="X16" s="207"/>
      <c r="Y16" s="207"/>
      <c r="Z16" s="207">
        <v>1</v>
      </c>
      <c r="AA16" s="207"/>
      <c r="AB16" s="207">
        <v>642</v>
      </c>
      <c r="AC16" s="210" t="s">
        <v>2695</v>
      </c>
      <c r="AD16" s="210" t="s">
        <v>2695</v>
      </c>
      <c r="AE16" s="210">
        <v>1</v>
      </c>
      <c r="AF16" s="210"/>
      <c r="AG16" s="210">
        <v>1</v>
      </c>
      <c r="AH16" s="210"/>
      <c r="AI16" s="210"/>
      <c r="AJ16" s="210"/>
      <c r="AK16" s="210"/>
      <c r="AL16" s="210"/>
    </row>
    <row r="17" spans="1:38" x14ac:dyDescent="0.3">
      <c r="A17" s="226">
        <v>1593</v>
      </c>
      <c r="B17" s="185" t="s">
        <v>2647</v>
      </c>
      <c r="C17" s="185" t="s">
        <v>4584</v>
      </c>
      <c r="D17" s="185" t="s">
        <v>3061</v>
      </c>
      <c r="E17" s="185" t="s">
        <v>3343</v>
      </c>
      <c r="F17" s="185" t="s">
        <v>3187</v>
      </c>
      <c r="G17" s="185" t="s">
        <v>4580</v>
      </c>
      <c r="H17" s="185"/>
      <c r="I17" s="195" t="s">
        <v>676</v>
      </c>
      <c r="J17" s="185" t="s">
        <v>2245</v>
      </c>
      <c r="K17" s="185" t="s">
        <v>2246</v>
      </c>
      <c r="L17" s="185" t="s">
        <v>3291</v>
      </c>
      <c r="M17" s="185" t="s">
        <v>3211</v>
      </c>
      <c r="N17" s="185" t="s">
        <v>3212</v>
      </c>
      <c r="O17" s="185" t="s">
        <v>3201</v>
      </c>
      <c r="P17" s="185" t="s">
        <v>3192</v>
      </c>
      <c r="Q17" s="185" t="s">
        <v>3193</v>
      </c>
      <c r="R17" s="185" t="s">
        <v>3194</v>
      </c>
      <c r="S17" s="196">
        <v>24755</v>
      </c>
      <c r="T17" s="185">
        <v>2</v>
      </c>
      <c r="U17" s="185" t="s">
        <v>5</v>
      </c>
      <c r="V17" s="185" t="s">
        <v>2648</v>
      </c>
      <c r="W17" s="185" t="s">
        <v>2649</v>
      </c>
      <c r="X17" s="185"/>
      <c r="Y17" s="185">
        <v>1</v>
      </c>
      <c r="Z17" s="185"/>
      <c r="AA17" s="185"/>
      <c r="AB17" s="185">
        <v>35</v>
      </c>
      <c r="AC17" s="197" t="s">
        <v>2695</v>
      </c>
      <c r="AD17" s="197" t="s">
        <v>2695</v>
      </c>
      <c r="AE17" s="197">
        <v>1</v>
      </c>
      <c r="AF17" s="197"/>
      <c r="AG17" s="197"/>
      <c r="AH17" s="197">
        <v>1</v>
      </c>
      <c r="AI17" s="197"/>
      <c r="AJ17" s="197"/>
      <c r="AK17" s="197"/>
      <c r="AL17" s="197"/>
    </row>
    <row r="18" spans="1:38" x14ac:dyDescent="0.3">
      <c r="A18" s="226">
        <v>1609</v>
      </c>
      <c r="B18" s="198" t="s">
        <v>902</v>
      </c>
      <c r="C18" s="198" t="s">
        <v>4802</v>
      </c>
      <c r="D18" s="198" t="s">
        <v>3199</v>
      </c>
      <c r="E18" s="198" t="s">
        <v>903</v>
      </c>
      <c r="F18" s="198" t="s">
        <v>3187</v>
      </c>
      <c r="G18" s="198" t="s">
        <v>3234</v>
      </c>
      <c r="H18" s="198"/>
      <c r="I18" s="199" t="s">
        <v>364</v>
      </c>
      <c r="J18" s="198" t="s">
        <v>899</v>
      </c>
      <c r="K18" s="198" t="s">
        <v>900</v>
      </c>
      <c r="L18" s="198" t="s">
        <v>3374</v>
      </c>
      <c r="M18" s="198" t="s">
        <v>3190</v>
      </c>
      <c r="N18" s="198" t="s">
        <v>4332</v>
      </c>
      <c r="O18" s="198" t="s">
        <v>3199</v>
      </c>
      <c r="P18" s="198" t="s">
        <v>3192</v>
      </c>
      <c r="Q18" s="198" t="s">
        <v>3193</v>
      </c>
      <c r="R18" s="198" t="s">
        <v>3194</v>
      </c>
      <c r="S18" s="200">
        <v>23863</v>
      </c>
      <c r="T18" s="198"/>
      <c r="U18" s="198" t="s">
        <v>82</v>
      </c>
      <c r="V18" s="198" t="s">
        <v>904</v>
      </c>
      <c r="W18" s="198" t="s">
        <v>905</v>
      </c>
      <c r="X18" s="198"/>
      <c r="Y18" s="198"/>
      <c r="Z18" s="198">
        <v>1</v>
      </c>
      <c r="AA18" s="198"/>
      <c r="AB18" s="198">
        <v>394</v>
      </c>
      <c r="AC18" s="201" t="s">
        <v>2695</v>
      </c>
      <c r="AD18" s="201" t="s">
        <v>2695</v>
      </c>
      <c r="AE18" s="201">
        <v>0</v>
      </c>
      <c r="AF18" s="201"/>
      <c r="AG18" s="201"/>
      <c r="AH18" s="201"/>
      <c r="AI18" s="201"/>
      <c r="AJ18" s="201"/>
      <c r="AK18" s="201"/>
      <c r="AL18" s="201"/>
    </row>
    <row r="19" spans="1:38" x14ac:dyDescent="0.3">
      <c r="A19" s="226">
        <v>1611</v>
      </c>
      <c r="B19" s="185" t="s">
        <v>220</v>
      </c>
      <c r="C19" s="185" t="s">
        <v>4881</v>
      </c>
      <c r="D19" s="185" t="s">
        <v>3199</v>
      </c>
      <c r="E19" s="185" t="s">
        <v>221</v>
      </c>
      <c r="F19" s="185" t="s">
        <v>3187</v>
      </c>
      <c r="G19" s="185" t="s">
        <v>223</v>
      </c>
      <c r="H19" s="185"/>
      <c r="I19" s="195" t="s">
        <v>224</v>
      </c>
      <c r="J19" s="185" t="s">
        <v>225</v>
      </c>
      <c r="K19" s="185" t="s">
        <v>226</v>
      </c>
      <c r="L19" s="185" t="s">
        <v>3239</v>
      </c>
      <c r="M19" s="185" t="s">
        <v>3190</v>
      </c>
      <c r="N19" s="185" t="s">
        <v>4332</v>
      </c>
      <c r="O19" s="185" t="s">
        <v>3199</v>
      </c>
      <c r="P19" s="185" t="s">
        <v>3192</v>
      </c>
      <c r="Q19" s="185" t="s">
        <v>3193</v>
      </c>
      <c r="R19" s="185" t="s">
        <v>3194</v>
      </c>
      <c r="S19" s="196">
        <v>23863</v>
      </c>
      <c r="T19" s="185"/>
      <c r="U19" s="185" t="s">
        <v>82</v>
      </c>
      <c r="V19" s="185" t="s">
        <v>222</v>
      </c>
      <c r="W19" s="185" t="s">
        <v>227</v>
      </c>
      <c r="X19" s="185"/>
      <c r="Y19" s="185"/>
      <c r="Z19" s="185">
        <v>1</v>
      </c>
      <c r="AA19" s="185"/>
      <c r="AB19" s="185">
        <v>648</v>
      </c>
      <c r="AC19" s="197" t="s">
        <v>3072</v>
      </c>
      <c r="AD19" s="197" t="s">
        <v>3072</v>
      </c>
      <c r="AE19" s="197">
        <v>1</v>
      </c>
      <c r="AF19" s="197"/>
      <c r="AG19" s="197"/>
      <c r="AH19" s="197"/>
      <c r="AI19" s="197">
        <v>1</v>
      </c>
      <c r="AJ19" s="197"/>
      <c r="AK19" s="197"/>
      <c r="AL19" s="197"/>
    </row>
    <row r="20" spans="1:38" x14ac:dyDescent="0.3">
      <c r="A20" s="226">
        <v>1626</v>
      </c>
      <c r="B20" s="198" t="s">
        <v>2414</v>
      </c>
      <c r="C20" s="198" t="s">
        <v>4396</v>
      </c>
      <c r="D20" s="198" t="s">
        <v>3061</v>
      </c>
      <c r="E20" s="198"/>
      <c r="F20" s="198" t="s">
        <v>3187</v>
      </c>
      <c r="G20" s="198" t="s">
        <v>3843</v>
      </c>
      <c r="H20" s="198"/>
      <c r="I20" s="199" t="s">
        <v>48</v>
      </c>
      <c r="J20" s="198" t="s">
        <v>2415</v>
      </c>
      <c r="K20" s="198" t="s">
        <v>2416</v>
      </c>
      <c r="L20" s="198" t="s">
        <v>4499</v>
      </c>
      <c r="M20" s="198" t="s">
        <v>3190</v>
      </c>
      <c r="N20" s="198" t="s">
        <v>4332</v>
      </c>
      <c r="O20" s="198" t="s">
        <v>3201</v>
      </c>
      <c r="P20" s="198" t="s">
        <v>3192</v>
      </c>
      <c r="Q20" s="198" t="s">
        <v>3193</v>
      </c>
      <c r="R20" s="198" t="s">
        <v>3194</v>
      </c>
      <c r="S20" s="200">
        <v>24754</v>
      </c>
      <c r="T20" s="198"/>
      <c r="U20" s="198" t="s">
        <v>5</v>
      </c>
      <c r="V20" s="198" t="s">
        <v>3402</v>
      </c>
      <c r="W20" s="198" t="s">
        <v>2417</v>
      </c>
      <c r="X20" s="198"/>
      <c r="Y20" s="198">
        <v>1</v>
      </c>
      <c r="Z20" s="198"/>
      <c r="AA20" s="198"/>
      <c r="AB20" s="198">
        <v>17</v>
      </c>
      <c r="AC20" s="201" t="s">
        <v>2695</v>
      </c>
      <c r="AD20" s="201" t="s">
        <v>2695</v>
      </c>
      <c r="AE20" s="201">
        <v>0</v>
      </c>
      <c r="AF20" s="201"/>
      <c r="AG20" s="201"/>
      <c r="AH20" s="201"/>
      <c r="AI20" s="201"/>
      <c r="AJ20" s="201"/>
      <c r="AK20" s="201"/>
      <c r="AL20" s="201"/>
    </row>
    <row r="21" spans="1:38" x14ac:dyDescent="0.3">
      <c r="A21" s="226">
        <v>1631</v>
      </c>
      <c r="B21" s="198" t="s">
        <v>1125</v>
      </c>
      <c r="C21" s="198" t="s">
        <v>4396</v>
      </c>
      <c r="D21" s="198" t="s">
        <v>3061</v>
      </c>
      <c r="E21" s="198"/>
      <c r="F21" s="198" t="s">
        <v>3187</v>
      </c>
      <c r="G21" s="198" t="s">
        <v>3188</v>
      </c>
      <c r="H21" s="198"/>
      <c r="I21" s="199" t="s">
        <v>685</v>
      </c>
      <c r="J21" s="198" t="s">
        <v>1126</v>
      </c>
      <c r="K21" s="198" t="s">
        <v>1127</v>
      </c>
      <c r="L21" s="198" t="s">
        <v>3413</v>
      </c>
      <c r="M21" s="198" t="s">
        <v>3190</v>
      </c>
      <c r="N21" s="198" t="s">
        <v>4332</v>
      </c>
      <c r="O21" s="198" t="s">
        <v>3201</v>
      </c>
      <c r="P21" s="198" t="s">
        <v>3192</v>
      </c>
      <c r="Q21" s="198" t="s">
        <v>3193</v>
      </c>
      <c r="R21" s="198" t="s">
        <v>3194</v>
      </c>
      <c r="S21" s="200">
        <v>24754</v>
      </c>
      <c r="T21" s="198"/>
      <c r="U21" s="198" t="s">
        <v>5</v>
      </c>
      <c r="V21" s="198" t="s">
        <v>3414</v>
      </c>
      <c r="W21" s="198" t="s">
        <v>1128</v>
      </c>
      <c r="X21" s="198"/>
      <c r="Y21" s="198">
        <v>1</v>
      </c>
      <c r="Z21" s="198"/>
      <c r="AA21" s="198"/>
      <c r="AB21" s="198">
        <v>23</v>
      </c>
      <c r="AC21" s="201" t="s">
        <v>4986</v>
      </c>
      <c r="AD21" s="201" t="s">
        <v>4987</v>
      </c>
      <c r="AE21" s="201">
        <v>0</v>
      </c>
      <c r="AF21" s="201"/>
      <c r="AG21" s="201"/>
      <c r="AH21" s="201"/>
      <c r="AI21" s="201"/>
      <c r="AJ21" s="201"/>
      <c r="AK21" s="201"/>
      <c r="AL21" s="201"/>
    </row>
    <row r="22" spans="1:38" x14ac:dyDescent="0.3">
      <c r="A22" s="226">
        <v>1632</v>
      </c>
      <c r="B22" s="198" t="s">
        <v>2217</v>
      </c>
      <c r="C22" s="198" t="s">
        <v>3200</v>
      </c>
      <c r="D22" s="198" t="s">
        <v>478</v>
      </c>
      <c r="E22" s="198"/>
      <c r="F22" s="198" t="s">
        <v>3187</v>
      </c>
      <c r="G22" s="198" t="s">
        <v>3399</v>
      </c>
      <c r="H22" s="198"/>
      <c r="I22" s="199" t="s">
        <v>387</v>
      </c>
      <c r="J22" s="198" t="s">
        <v>2218</v>
      </c>
      <c r="K22" s="198" t="s">
        <v>253</v>
      </c>
      <c r="L22" s="198" t="s">
        <v>3415</v>
      </c>
      <c r="M22" s="198" t="s">
        <v>3190</v>
      </c>
      <c r="N22" s="198" t="s">
        <v>4332</v>
      </c>
      <c r="O22" s="198" t="s">
        <v>3201</v>
      </c>
      <c r="P22" s="198" t="s">
        <v>3192</v>
      </c>
      <c r="Q22" s="198" t="s">
        <v>3193</v>
      </c>
      <c r="R22" s="198" t="s">
        <v>3194</v>
      </c>
      <c r="S22" s="200">
        <v>24754</v>
      </c>
      <c r="T22" s="198"/>
      <c r="U22" s="198" t="s">
        <v>5</v>
      </c>
      <c r="V22" s="198" t="s">
        <v>3416</v>
      </c>
      <c r="W22" s="198" t="s">
        <v>2219</v>
      </c>
      <c r="X22" s="198">
        <v>1</v>
      </c>
      <c r="Y22" s="198">
        <v>1</v>
      </c>
      <c r="Z22" s="198"/>
      <c r="AA22" s="198"/>
      <c r="AB22" s="198">
        <v>94</v>
      </c>
      <c r="AC22" s="201" t="s">
        <v>2695</v>
      </c>
      <c r="AD22" s="201" t="s">
        <v>2695</v>
      </c>
      <c r="AE22" s="201">
        <v>0</v>
      </c>
      <c r="AF22" s="201"/>
      <c r="AG22" s="201"/>
      <c r="AH22" s="201"/>
      <c r="AI22" s="201"/>
      <c r="AJ22" s="201"/>
      <c r="AK22" s="201"/>
      <c r="AL22" s="201"/>
    </row>
    <row r="23" spans="1:38" x14ac:dyDescent="0.3">
      <c r="A23" s="226">
        <v>1637</v>
      </c>
      <c r="B23" s="198" t="s">
        <v>1109</v>
      </c>
      <c r="C23" s="198" t="s">
        <v>3426</v>
      </c>
      <c r="D23" s="198" t="s">
        <v>3186</v>
      </c>
      <c r="E23" s="198" t="s">
        <v>1110</v>
      </c>
      <c r="F23" s="198" t="s">
        <v>3187</v>
      </c>
      <c r="G23" s="198" t="s">
        <v>4308</v>
      </c>
      <c r="H23" s="198"/>
      <c r="I23" s="199" t="s">
        <v>464</v>
      </c>
      <c r="J23" s="198" t="s">
        <v>1106</v>
      </c>
      <c r="K23" s="198" t="s">
        <v>1107</v>
      </c>
      <c r="L23" s="198" t="s">
        <v>3427</v>
      </c>
      <c r="M23" s="198" t="s">
        <v>3190</v>
      </c>
      <c r="N23" s="198" t="s">
        <v>4332</v>
      </c>
      <c r="O23" s="198" t="s">
        <v>3191</v>
      </c>
      <c r="P23" s="198" t="s">
        <v>3192</v>
      </c>
      <c r="Q23" s="198" t="s">
        <v>3193</v>
      </c>
      <c r="R23" s="198" t="s">
        <v>3194</v>
      </c>
      <c r="S23" s="200">
        <v>24755</v>
      </c>
      <c r="T23" s="198"/>
      <c r="U23" s="198" t="s">
        <v>19</v>
      </c>
      <c r="V23" s="198" t="s">
        <v>1111</v>
      </c>
      <c r="W23" s="198"/>
      <c r="X23" s="198">
        <v>1</v>
      </c>
      <c r="Y23" s="198"/>
      <c r="Z23" s="198"/>
      <c r="AA23" s="198"/>
      <c r="AB23" s="198">
        <v>37</v>
      </c>
      <c r="AC23" s="201" t="s">
        <v>2695</v>
      </c>
      <c r="AD23" s="201" t="s">
        <v>3072</v>
      </c>
      <c r="AE23" s="201">
        <v>0</v>
      </c>
      <c r="AF23" s="201"/>
      <c r="AG23" s="201"/>
      <c r="AH23" s="201"/>
      <c r="AI23" s="201"/>
      <c r="AJ23" s="201"/>
      <c r="AK23" s="201"/>
      <c r="AL23" s="201"/>
    </row>
    <row r="24" spans="1:38" x14ac:dyDescent="0.3">
      <c r="A24" s="226">
        <v>1644</v>
      </c>
      <c r="B24" s="198" t="s">
        <v>791</v>
      </c>
      <c r="C24" s="198" t="s">
        <v>3417</v>
      </c>
      <c r="D24" s="198" t="s">
        <v>3186</v>
      </c>
      <c r="E24" s="198" t="s">
        <v>3264</v>
      </c>
      <c r="F24" s="198" t="s">
        <v>3187</v>
      </c>
      <c r="G24" s="198" t="s">
        <v>3418</v>
      </c>
      <c r="H24" s="198"/>
      <c r="I24" s="199" t="s">
        <v>609</v>
      </c>
      <c r="J24" s="198" t="s">
        <v>610</v>
      </c>
      <c r="K24" s="198" t="s">
        <v>611</v>
      </c>
      <c r="L24" s="198" t="s">
        <v>3437</v>
      </c>
      <c r="M24" s="198" t="s">
        <v>3190</v>
      </c>
      <c r="N24" s="198" t="s">
        <v>4332</v>
      </c>
      <c r="O24" s="198" t="s">
        <v>3191</v>
      </c>
      <c r="P24" s="198" t="s">
        <v>3192</v>
      </c>
      <c r="Q24" s="198" t="s">
        <v>3193</v>
      </c>
      <c r="R24" s="198" t="s">
        <v>3194</v>
      </c>
      <c r="S24" s="200">
        <v>24756</v>
      </c>
      <c r="T24" s="198"/>
      <c r="U24" s="198" t="s">
        <v>19</v>
      </c>
      <c r="V24" s="198" t="s">
        <v>792</v>
      </c>
      <c r="W24" s="198" t="s">
        <v>793</v>
      </c>
      <c r="X24" s="198">
        <v>1</v>
      </c>
      <c r="Y24" s="198"/>
      <c r="Z24" s="198"/>
      <c r="AA24" s="198"/>
      <c r="AB24" s="198">
        <v>105</v>
      </c>
      <c r="AC24" s="201" t="s">
        <v>3074</v>
      </c>
      <c r="AD24" s="201" t="s">
        <v>5151</v>
      </c>
      <c r="AE24" s="201">
        <v>0</v>
      </c>
      <c r="AF24" s="201"/>
      <c r="AG24" s="201"/>
      <c r="AH24" s="201"/>
      <c r="AI24" s="201"/>
      <c r="AJ24" s="201"/>
      <c r="AK24" s="201"/>
      <c r="AL24" s="201"/>
    </row>
    <row r="25" spans="1:38" x14ac:dyDescent="0.3">
      <c r="A25" s="226">
        <v>1649</v>
      </c>
      <c r="B25" s="198" t="s">
        <v>1079</v>
      </c>
      <c r="C25" s="198" t="s">
        <v>3200</v>
      </c>
      <c r="D25" s="198" t="s">
        <v>478</v>
      </c>
      <c r="E25" s="198"/>
      <c r="F25" s="198" t="s">
        <v>3187</v>
      </c>
      <c r="G25" s="198" t="s">
        <v>3256</v>
      </c>
      <c r="H25" s="198"/>
      <c r="I25" s="199" t="s">
        <v>364</v>
      </c>
      <c r="J25" s="198" t="s">
        <v>1080</v>
      </c>
      <c r="K25" s="198" t="s">
        <v>1082</v>
      </c>
      <c r="L25" s="198" t="s">
        <v>4813</v>
      </c>
      <c r="M25" s="198" t="s">
        <v>3190</v>
      </c>
      <c r="N25" s="198" t="s">
        <v>4332</v>
      </c>
      <c r="O25" s="198" t="s">
        <v>3201</v>
      </c>
      <c r="P25" s="198" t="s">
        <v>3192</v>
      </c>
      <c r="Q25" s="198" t="s">
        <v>3193</v>
      </c>
      <c r="R25" s="198" t="s">
        <v>3194</v>
      </c>
      <c r="S25" s="200">
        <v>24756</v>
      </c>
      <c r="T25" s="198"/>
      <c r="U25" s="198" t="s">
        <v>5</v>
      </c>
      <c r="V25" s="198" t="s">
        <v>1081</v>
      </c>
      <c r="W25" s="198" t="s">
        <v>1083</v>
      </c>
      <c r="X25" s="198"/>
      <c r="Y25" s="198">
        <v>1</v>
      </c>
      <c r="Z25" s="198"/>
      <c r="AA25" s="198"/>
      <c r="AB25" s="198">
        <v>39</v>
      </c>
      <c r="AC25" s="201" t="s">
        <v>2695</v>
      </c>
      <c r="AD25" s="201" t="s">
        <v>2695</v>
      </c>
      <c r="AE25" s="201">
        <v>0</v>
      </c>
      <c r="AF25" s="201"/>
      <c r="AG25" s="201"/>
      <c r="AH25" s="201"/>
      <c r="AI25" s="201"/>
      <c r="AJ25" s="201"/>
      <c r="AK25" s="201"/>
      <c r="AL25" s="201"/>
    </row>
    <row r="26" spans="1:38" x14ac:dyDescent="0.3">
      <c r="A26" s="226">
        <v>1650</v>
      </c>
      <c r="B26" s="207" t="s">
        <v>477</v>
      </c>
      <c r="C26" s="207" t="s">
        <v>4832</v>
      </c>
      <c r="D26" s="207" t="s">
        <v>3061</v>
      </c>
      <c r="E26" s="207" t="s">
        <v>3444</v>
      </c>
      <c r="F26" s="207" t="s">
        <v>3187</v>
      </c>
      <c r="G26" s="207" t="s">
        <v>3445</v>
      </c>
      <c r="H26" s="207"/>
      <c r="I26" s="208" t="s">
        <v>197</v>
      </c>
      <c r="J26" s="207" t="s">
        <v>479</v>
      </c>
      <c r="K26" s="207" t="s">
        <v>480</v>
      </c>
      <c r="L26" s="207" t="s">
        <v>4828</v>
      </c>
      <c r="M26" s="207" t="s">
        <v>3217</v>
      </c>
      <c r="N26" s="207" t="s">
        <v>3205</v>
      </c>
      <c r="O26" s="207" t="s">
        <v>3201</v>
      </c>
      <c r="P26" s="207" t="s">
        <v>3192</v>
      </c>
      <c r="Q26" s="207" t="s">
        <v>3193</v>
      </c>
      <c r="R26" s="207" t="s">
        <v>3194</v>
      </c>
      <c r="S26" s="209">
        <v>24756</v>
      </c>
      <c r="T26" s="207">
        <v>2</v>
      </c>
      <c r="U26" s="207" t="s">
        <v>5</v>
      </c>
      <c r="V26" s="207" t="s">
        <v>478</v>
      </c>
      <c r="W26" s="207" t="s">
        <v>481</v>
      </c>
      <c r="X26" s="207"/>
      <c r="Y26" s="207">
        <v>1</v>
      </c>
      <c r="Z26" s="207"/>
      <c r="AA26" s="207"/>
      <c r="AB26" s="207">
        <v>128</v>
      </c>
      <c r="AC26" s="210" t="s">
        <v>2702</v>
      </c>
      <c r="AD26" s="210" t="s">
        <v>5142</v>
      </c>
      <c r="AE26" s="210">
        <v>1</v>
      </c>
      <c r="AF26" s="210"/>
      <c r="AG26" s="210"/>
      <c r="AH26" s="210"/>
      <c r="AI26" s="210">
        <v>1</v>
      </c>
      <c r="AJ26" s="210"/>
      <c r="AK26" s="210"/>
      <c r="AL26" s="210"/>
    </row>
    <row r="27" spans="1:38" x14ac:dyDescent="0.3">
      <c r="A27" s="226">
        <v>1661</v>
      </c>
      <c r="B27" s="198" t="s">
        <v>2584</v>
      </c>
      <c r="C27" s="198" t="s">
        <v>3464</v>
      </c>
      <c r="D27" s="198" t="s">
        <v>478</v>
      </c>
      <c r="E27" s="198" t="s">
        <v>2585</v>
      </c>
      <c r="F27" s="198" t="s">
        <v>3187</v>
      </c>
      <c r="G27" s="198" t="s">
        <v>3465</v>
      </c>
      <c r="H27" s="198"/>
      <c r="I27" s="199" t="s">
        <v>364</v>
      </c>
      <c r="J27" s="198" t="s">
        <v>2586</v>
      </c>
      <c r="K27" s="198" t="s">
        <v>2587</v>
      </c>
      <c r="L27" s="198" t="s">
        <v>3466</v>
      </c>
      <c r="M27" s="198" t="s">
        <v>3190</v>
      </c>
      <c r="N27" s="198" t="s">
        <v>4332</v>
      </c>
      <c r="O27" s="198" t="s">
        <v>3201</v>
      </c>
      <c r="P27" s="198" t="s">
        <v>3192</v>
      </c>
      <c r="Q27" s="198" t="s">
        <v>3193</v>
      </c>
      <c r="R27" s="198" t="s">
        <v>3194</v>
      </c>
      <c r="S27" s="200">
        <v>24756</v>
      </c>
      <c r="T27" s="198"/>
      <c r="U27" s="198" t="s">
        <v>5</v>
      </c>
      <c r="V27" s="198" t="s">
        <v>3467</v>
      </c>
      <c r="W27" s="198" t="s">
        <v>2588</v>
      </c>
      <c r="X27" s="198">
        <v>1</v>
      </c>
      <c r="Y27" s="198">
        <v>1</v>
      </c>
      <c r="Z27" s="198"/>
      <c r="AA27" s="198"/>
      <c r="AB27" s="198">
        <v>88</v>
      </c>
      <c r="AC27" s="201" t="s">
        <v>2695</v>
      </c>
      <c r="AD27" s="201" t="s">
        <v>2695</v>
      </c>
      <c r="AE27" s="201">
        <v>0</v>
      </c>
      <c r="AF27" s="201"/>
      <c r="AG27" s="201"/>
      <c r="AH27" s="201"/>
      <c r="AI27" s="201"/>
      <c r="AJ27" s="201"/>
      <c r="AK27" s="201"/>
      <c r="AL27" s="201"/>
    </row>
    <row r="28" spans="1:38" x14ac:dyDescent="0.3">
      <c r="A28" s="226">
        <v>1665</v>
      </c>
      <c r="B28" s="198" t="s">
        <v>826</v>
      </c>
      <c r="C28" s="198" t="s">
        <v>3200</v>
      </c>
      <c r="D28" s="198" t="s">
        <v>478</v>
      </c>
      <c r="E28" s="198" t="s">
        <v>3470</v>
      </c>
      <c r="F28" s="198" t="s">
        <v>3187</v>
      </c>
      <c r="G28" s="198" t="s">
        <v>3471</v>
      </c>
      <c r="H28" s="198"/>
      <c r="I28" s="199" t="s">
        <v>387</v>
      </c>
      <c r="J28" s="198" t="s">
        <v>827</v>
      </c>
      <c r="K28" s="198" t="s">
        <v>829</v>
      </c>
      <c r="L28" s="198" t="s">
        <v>3472</v>
      </c>
      <c r="M28" s="198" t="s">
        <v>3217</v>
      </c>
      <c r="N28" s="198" t="s">
        <v>3205</v>
      </c>
      <c r="O28" s="198" t="s">
        <v>3201</v>
      </c>
      <c r="P28" s="198" t="s">
        <v>3192</v>
      </c>
      <c r="Q28" s="198" t="s">
        <v>3193</v>
      </c>
      <c r="R28" s="198" t="s">
        <v>3194</v>
      </c>
      <c r="S28" s="200">
        <v>24756</v>
      </c>
      <c r="T28" s="198"/>
      <c r="U28" s="198" t="s">
        <v>5</v>
      </c>
      <c r="V28" s="198" t="s">
        <v>828</v>
      </c>
      <c r="W28" s="198" t="s">
        <v>830</v>
      </c>
      <c r="X28" s="198">
        <v>1</v>
      </c>
      <c r="Y28" s="198">
        <v>1</v>
      </c>
      <c r="Z28" s="198"/>
      <c r="AA28" s="198"/>
      <c r="AB28" s="198">
        <v>112</v>
      </c>
      <c r="AC28" s="201" t="s">
        <v>2695</v>
      </c>
      <c r="AD28" s="201" t="s">
        <v>2695</v>
      </c>
      <c r="AE28" s="201">
        <v>0</v>
      </c>
      <c r="AF28" s="201"/>
      <c r="AG28" s="201"/>
      <c r="AH28" s="201"/>
      <c r="AI28" s="201"/>
      <c r="AJ28" s="201"/>
      <c r="AK28" s="201"/>
      <c r="AL28" s="201"/>
    </row>
    <row r="29" spans="1:38" x14ac:dyDescent="0.3">
      <c r="A29" s="226">
        <v>1666</v>
      </c>
      <c r="B29" s="198" t="s">
        <v>1835</v>
      </c>
      <c r="C29" s="198" t="s">
        <v>4424</v>
      </c>
      <c r="D29" s="198" t="s">
        <v>3186</v>
      </c>
      <c r="E29" s="198" t="s">
        <v>3473</v>
      </c>
      <c r="F29" s="198" t="s">
        <v>3187</v>
      </c>
      <c r="G29" s="198" t="s">
        <v>3474</v>
      </c>
      <c r="H29" s="198"/>
      <c r="I29" s="199" t="s">
        <v>62</v>
      </c>
      <c r="J29" s="198" t="s">
        <v>63</v>
      </c>
      <c r="K29" s="198" t="s">
        <v>287</v>
      </c>
      <c r="L29" s="198" t="s">
        <v>4420</v>
      </c>
      <c r="M29" s="198" t="s">
        <v>3190</v>
      </c>
      <c r="N29" s="198" t="s">
        <v>4332</v>
      </c>
      <c r="O29" s="198" t="s">
        <v>3191</v>
      </c>
      <c r="P29" s="198" t="s">
        <v>3192</v>
      </c>
      <c r="Q29" s="198" t="s">
        <v>3193</v>
      </c>
      <c r="R29" s="198" t="s">
        <v>3194</v>
      </c>
      <c r="S29" s="200">
        <v>25247</v>
      </c>
      <c r="T29" s="198"/>
      <c r="U29" s="198" t="s">
        <v>19</v>
      </c>
      <c r="V29" s="198" t="s">
        <v>1836</v>
      </c>
      <c r="W29" s="198" t="s">
        <v>1837</v>
      </c>
      <c r="X29" s="198">
        <v>1</v>
      </c>
      <c r="Y29" s="198"/>
      <c r="Z29" s="198"/>
      <c r="AA29" s="198"/>
      <c r="AB29" s="198">
        <v>125</v>
      </c>
      <c r="AC29" s="201" t="s">
        <v>2695</v>
      </c>
      <c r="AD29" s="201" t="s">
        <v>2695</v>
      </c>
      <c r="AE29" s="201">
        <v>0</v>
      </c>
      <c r="AF29" s="201"/>
      <c r="AG29" s="201"/>
      <c r="AH29" s="201"/>
      <c r="AI29" s="201"/>
      <c r="AJ29" s="201"/>
      <c r="AK29" s="201"/>
      <c r="AL29" s="201"/>
    </row>
    <row r="30" spans="1:38" x14ac:dyDescent="0.3">
      <c r="A30" s="226">
        <v>1668</v>
      </c>
      <c r="B30" s="198" t="s">
        <v>1824</v>
      </c>
      <c r="C30" s="198" t="s">
        <v>4425</v>
      </c>
      <c r="D30" s="198" t="s">
        <v>3254</v>
      </c>
      <c r="E30" s="198" t="s">
        <v>1825</v>
      </c>
      <c r="F30" s="198" t="s">
        <v>3187</v>
      </c>
      <c r="G30" s="198" t="s">
        <v>4437</v>
      </c>
      <c r="H30" s="198" t="s">
        <v>3478</v>
      </c>
      <c r="I30" s="199" t="s">
        <v>1755</v>
      </c>
      <c r="J30" s="198" t="s">
        <v>63</v>
      </c>
      <c r="K30" s="198" t="s">
        <v>287</v>
      </c>
      <c r="L30" s="198" t="s">
        <v>4420</v>
      </c>
      <c r="M30" s="198" t="s">
        <v>3217</v>
      </c>
      <c r="N30" s="198" t="s">
        <v>4332</v>
      </c>
      <c r="O30" s="198" t="s">
        <v>3254</v>
      </c>
      <c r="P30" s="198" t="s">
        <v>3192</v>
      </c>
      <c r="Q30" s="198" t="s">
        <v>3193</v>
      </c>
      <c r="R30" s="198" t="s">
        <v>3194</v>
      </c>
      <c r="S30" s="200">
        <v>25283</v>
      </c>
      <c r="T30" s="198"/>
      <c r="U30" s="198" t="s">
        <v>184</v>
      </c>
      <c r="V30" s="198" t="s">
        <v>3479</v>
      </c>
      <c r="W30" s="198" t="s">
        <v>1827</v>
      </c>
      <c r="X30" s="198"/>
      <c r="Y30" s="198"/>
      <c r="Z30" s="198"/>
      <c r="AA30" s="198">
        <v>1</v>
      </c>
      <c r="AB30" s="198">
        <v>1421</v>
      </c>
      <c r="AC30" s="201" t="s">
        <v>2695</v>
      </c>
      <c r="AD30" s="201" t="s">
        <v>2695</v>
      </c>
      <c r="AE30" s="201">
        <v>0</v>
      </c>
      <c r="AF30" s="201"/>
      <c r="AG30" s="201"/>
      <c r="AH30" s="201"/>
      <c r="AI30" s="201"/>
      <c r="AJ30" s="201"/>
      <c r="AK30" s="201"/>
      <c r="AL30" s="201"/>
    </row>
    <row r="31" spans="1:38" x14ac:dyDescent="0.3">
      <c r="A31" s="226">
        <v>1670</v>
      </c>
      <c r="B31" s="198" t="s">
        <v>617</v>
      </c>
      <c r="C31" s="198" t="s">
        <v>4768</v>
      </c>
      <c r="D31" s="198" t="s">
        <v>3061</v>
      </c>
      <c r="E31" s="198" t="s">
        <v>614</v>
      </c>
      <c r="F31" s="198" t="s">
        <v>3187</v>
      </c>
      <c r="G31" s="198" t="s">
        <v>3484</v>
      </c>
      <c r="H31" s="198"/>
      <c r="I31" s="199" t="s">
        <v>609</v>
      </c>
      <c r="J31" s="198" t="s">
        <v>610</v>
      </c>
      <c r="K31" s="198" t="s">
        <v>611</v>
      </c>
      <c r="L31" s="198" t="s">
        <v>3437</v>
      </c>
      <c r="M31" s="198" t="s">
        <v>3217</v>
      </c>
      <c r="N31" s="198" t="s">
        <v>4332</v>
      </c>
      <c r="O31" s="198" t="s">
        <v>3201</v>
      </c>
      <c r="P31" s="198" t="s">
        <v>3192</v>
      </c>
      <c r="Q31" s="198" t="s">
        <v>3193</v>
      </c>
      <c r="R31" s="198" t="s">
        <v>3194</v>
      </c>
      <c r="S31" s="200">
        <v>25329</v>
      </c>
      <c r="T31" s="198"/>
      <c r="U31" s="198" t="s">
        <v>5</v>
      </c>
      <c r="V31" s="198" t="s">
        <v>618</v>
      </c>
      <c r="W31" s="198" t="s">
        <v>616</v>
      </c>
      <c r="X31" s="198"/>
      <c r="Y31" s="198">
        <v>1</v>
      </c>
      <c r="Z31" s="198"/>
      <c r="AA31" s="198"/>
      <c r="AB31" s="198">
        <v>135</v>
      </c>
      <c r="AC31" s="201" t="s">
        <v>3074</v>
      </c>
      <c r="AD31" s="201" t="s">
        <v>5151</v>
      </c>
      <c r="AE31" s="201">
        <v>0</v>
      </c>
      <c r="AF31" s="201"/>
      <c r="AG31" s="201"/>
      <c r="AH31" s="201"/>
      <c r="AI31" s="201"/>
      <c r="AJ31" s="201"/>
      <c r="AK31" s="201"/>
      <c r="AL31" s="201"/>
    </row>
    <row r="32" spans="1:38" x14ac:dyDescent="0.3">
      <c r="A32" s="226">
        <v>916</v>
      </c>
      <c r="B32" s="198" t="s">
        <v>1100</v>
      </c>
      <c r="C32" s="198" t="s">
        <v>4568</v>
      </c>
      <c r="D32" s="198" t="s">
        <v>3061</v>
      </c>
      <c r="E32" s="198" t="s">
        <v>3491</v>
      </c>
      <c r="F32" s="198" t="s">
        <v>3187</v>
      </c>
      <c r="G32" s="198" t="s">
        <v>4570</v>
      </c>
      <c r="H32" s="198"/>
      <c r="I32" s="199" t="s">
        <v>136</v>
      </c>
      <c r="J32" s="198" t="s">
        <v>3492</v>
      </c>
      <c r="K32" s="198" t="s">
        <v>137</v>
      </c>
      <c r="L32" s="198" t="s">
        <v>3493</v>
      </c>
      <c r="M32" s="198" t="s">
        <v>3190</v>
      </c>
      <c r="N32" s="198" t="s">
        <v>4332</v>
      </c>
      <c r="O32" s="198" t="s">
        <v>3201</v>
      </c>
      <c r="P32" s="198" t="s">
        <v>3192</v>
      </c>
      <c r="Q32" s="198" t="s">
        <v>3193</v>
      </c>
      <c r="R32" s="198" t="s">
        <v>3194</v>
      </c>
      <c r="S32" s="200">
        <v>25723</v>
      </c>
      <c r="T32" s="198"/>
      <c r="U32" s="198" t="s">
        <v>5</v>
      </c>
      <c r="V32" s="198" t="s">
        <v>1101</v>
      </c>
      <c r="W32" s="198" t="s">
        <v>1102</v>
      </c>
      <c r="X32" s="198"/>
      <c r="Y32" s="198">
        <v>1</v>
      </c>
      <c r="Z32" s="198"/>
      <c r="AA32" s="198"/>
      <c r="AB32" s="198">
        <v>290</v>
      </c>
      <c r="AC32" s="201" t="s">
        <v>3068</v>
      </c>
      <c r="AD32" s="201" t="s">
        <v>5142</v>
      </c>
      <c r="AE32" s="201">
        <v>0</v>
      </c>
      <c r="AF32" s="201"/>
      <c r="AG32" s="201"/>
      <c r="AH32" s="201"/>
      <c r="AI32" s="201"/>
      <c r="AJ32" s="201"/>
      <c r="AK32" s="201"/>
      <c r="AL32" s="201"/>
    </row>
    <row r="33" spans="1:38" x14ac:dyDescent="0.3">
      <c r="A33" s="226">
        <v>1676</v>
      </c>
      <c r="B33" s="185" t="s">
        <v>505</v>
      </c>
      <c r="C33" s="185" t="s">
        <v>4569</v>
      </c>
      <c r="D33" s="185" t="s">
        <v>3061</v>
      </c>
      <c r="E33" s="185" t="s">
        <v>3494</v>
      </c>
      <c r="F33" s="185" t="s">
        <v>3187</v>
      </c>
      <c r="G33" s="185" t="s">
        <v>4310</v>
      </c>
      <c r="H33" s="185"/>
      <c r="I33" s="195" t="s">
        <v>136</v>
      </c>
      <c r="J33" s="185" t="s">
        <v>3492</v>
      </c>
      <c r="K33" s="185" t="s">
        <v>137</v>
      </c>
      <c r="L33" s="185" t="s">
        <v>3493</v>
      </c>
      <c r="M33" s="185" t="s">
        <v>3190</v>
      </c>
      <c r="N33" s="185" t="s">
        <v>4332</v>
      </c>
      <c r="O33" s="185" t="s">
        <v>3201</v>
      </c>
      <c r="P33" s="185" t="s">
        <v>3192</v>
      </c>
      <c r="Q33" s="185" t="s">
        <v>3193</v>
      </c>
      <c r="R33" s="185" t="s">
        <v>3194</v>
      </c>
      <c r="S33" s="196">
        <v>25724</v>
      </c>
      <c r="T33" s="185"/>
      <c r="U33" s="185" t="s">
        <v>5</v>
      </c>
      <c r="V33" s="185" t="s">
        <v>506</v>
      </c>
      <c r="W33" s="185" t="s">
        <v>138</v>
      </c>
      <c r="X33" s="185"/>
      <c r="Y33" s="185">
        <v>1</v>
      </c>
      <c r="Z33" s="185"/>
      <c r="AA33" s="185"/>
      <c r="AB33" s="185">
        <v>117</v>
      </c>
      <c r="AC33" s="197" t="s">
        <v>3068</v>
      </c>
      <c r="AD33" s="197" t="s">
        <v>5142</v>
      </c>
      <c r="AE33" s="197">
        <v>1</v>
      </c>
      <c r="AF33" s="197"/>
      <c r="AG33" s="197">
        <v>1</v>
      </c>
      <c r="AH33" s="197"/>
      <c r="AI33" s="197"/>
      <c r="AJ33" s="197"/>
      <c r="AK33" s="197"/>
      <c r="AL33" s="197"/>
    </row>
    <row r="34" spans="1:38" x14ac:dyDescent="0.3">
      <c r="A34" s="226">
        <v>1683</v>
      </c>
      <c r="B34" s="185" t="s">
        <v>1817</v>
      </c>
      <c r="C34" s="185" t="s">
        <v>4431</v>
      </c>
      <c r="D34" s="185" t="s">
        <v>3267</v>
      </c>
      <c r="E34" s="185" t="s">
        <v>1829</v>
      </c>
      <c r="F34" s="185" t="s">
        <v>4301</v>
      </c>
      <c r="G34" s="185" t="s">
        <v>3504</v>
      </c>
      <c r="H34" s="185"/>
      <c r="I34" s="195" t="s">
        <v>62</v>
      </c>
      <c r="J34" s="185" t="s">
        <v>63</v>
      </c>
      <c r="K34" s="185" t="s">
        <v>287</v>
      </c>
      <c r="L34" s="185" t="s">
        <v>4420</v>
      </c>
      <c r="M34" s="185" t="s">
        <v>3190</v>
      </c>
      <c r="N34" s="185" t="s">
        <v>4332</v>
      </c>
      <c r="O34" s="185" t="s">
        <v>3201</v>
      </c>
      <c r="P34" s="185" t="s">
        <v>3192</v>
      </c>
      <c r="Q34" s="185" t="s">
        <v>3193</v>
      </c>
      <c r="R34" s="185" t="s">
        <v>3194</v>
      </c>
      <c r="S34" s="196">
        <v>26001</v>
      </c>
      <c r="T34" s="185"/>
      <c r="U34" s="185" t="s">
        <v>0</v>
      </c>
      <c r="V34" s="185" t="s">
        <v>1818</v>
      </c>
      <c r="W34" s="185" t="s">
        <v>1819</v>
      </c>
      <c r="X34" s="185"/>
      <c r="Y34" s="185">
        <v>1</v>
      </c>
      <c r="Z34" s="185"/>
      <c r="AA34" s="185"/>
      <c r="AB34" s="185">
        <v>422</v>
      </c>
      <c r="AC34" s="197" t="s">
        <v>2695</v>
      </c>
      <c r="AD34" s="197" t="s">
        <v>2695</v>
      </c>
      <c r="AE34" s="197">
        <v>1</v>
      </c>
      <c r="AF34" s="197"/>
      <c r="AG34" s="197">
        <v>1</v>
      </c>
      <c r="AH34" s="197"/>
      <c r="AI34" s="197"/>
      <c r="AJ34" s="197"/>
      <c r="AK34" s="197"/>
      <c r="AL34" s="197"/>
    </row>
    <row r="35" spans="1:38" x14ac:dyDescent="0.3">
      <c r="A35" s="226">
        <v>1684</v>
      </c>
      <c r="B35" s="198" t="s">
        <v>1932</v>
      </c>
      <c r="C35" s="198" t="s">
        <v>4452</v>
      </c>
      <c r="D35" s="198" t="s">
        <v>3269</v>
      </c>
      <c r="E35" s="198" t="s">
        <v>1933</v>
      </c>
      <c r="F35" s="198" t="s">
        <v>4301</v>
      </c>
      <c r="G35" s="198" t="s">
        <v>3505</v>
      </c>
      <c r="H35" s="198"/>
      <c r="I35" s="199" t="s">
        <v>1167</v>
      </c>
      <c r="J35" s="198" t="s">
        <v>1935</v>
      </c>
      <c r="K35" s="198" t="s">
        <v>1936</v>
      </c>
      <c r="L35" s="198" t="s">
        <v>3293</v>
      </c>
      <c r="M35" s="198" t="s">
        <v>3190</v>
      </c>
      <c r="N35" s="198" t="s">
        <v>4332</v>
      </c>
      <c r="O35" s="198" t="s">
        <v>3201</v>
      </c>
      <c r="P35" s="198" t="s">
        <v>3192</v>
      </c>
      <c r="Q35" s="198" t="s">
        <v>3193</v>
      </c>
      <c r="R35" s="198" t="s">
        <v>3194</v>
      </c>
      <c r="S35" s="200">
        <v>26001</v>
      </c>
      <c r="T35" s="198"/>
      <c r="U35" s="198" t="s">
        <v>0</v>
      </c>
      <c r="V35" s="198" t="s">
        <v>1934</v>
      </c>
      <c r="W35" s="198"/>
      <c r="X35" s="198">
        <v>1</v>
      </c>
      <c r="Y35" s="198">
        <v>1</v>
      </c>
      <c r="Z35" s="198"/>
      <c r="AA35" s="198"/>
      <c r="AB35" s="198">
        <v>99</v>
      </c>
      <c r="AC35" s="201" t="s">
        <v>4987</v>
      </c>
      <c r="AD35" s="201" t="s">
        <v>4987</v>
      </c>
      <c r="AE35" s="201">
        <v>0</v>
      </c>
      <c r="AF35" s="201"/>
      <c r="AG35" s="201"/>
      <c r="AH35" s="201"/>
      <c r="AI35" s="201"/>
      <c r="AJ35" s="201"/>
      <c r="AK35" s="201"/>
      <c r="AL35" s="201"/>
    </row>
    <row r="36" spans="1:38" x14ac:dyDescent="0.3">
      <c r="A36" s="226">
        <v>1693</v>
      </c>
      <c r="B36" s="198" t="s">
        <v>885</v>
      </c>
      <c r="C36" s="198" t="s">
        <v>3185</v>
      </c>
      <c r="D36" s="198" t="s">
        <v>3186</v>
      </c>
      <c r="E36" s="198"/>
      <c r="F36" s="198" t="s">
        <v>3187</v>
      </c>
      <c r="G36" s="198" t="s">
        <v>3514</v>
      </c>
      <c r="H36" s="198"/>
      <c r="I36" s="199" t="s">
        <v>224</v>
      </c>
      <c r="J36" s="198" t="s">
        <v>881</v>
      </c>
      <c r="K36" s="198" t="s">
        <v>883</v>
      </c>
      <c r="L36" s="198" t="s">
        <v>3515</v>
      </c>
      <c r="M36" s="198" t="s">
        <v>3190</v>
      </c>
      <c r="N36" s="198" t="s">
        <v>4332</v>
      </c>
      <c r="O36" s="198" t="s">
        <v>3191</v>
      </c>
      <c r="P36" s="198" t="s">
        <v>3192</v>
      </c>
      <c r="Q36" s="198" t="s">
        <v>3193</v>
      </c>
      <c r="R36" s="198" t="s">
        <v>3194</v>
      </c>
      <c r="S36" s="200">
        <v>27164</v>
      </c>
      <c r="T36" s="198"/>
      <c r="U36" s="198" t="s">
        <v>19</v>
      </c>
      <c r="V36" s="198" t="s">
        <v>886</v>
      </c>
      <c r="W36" s="198" t="s">
        <v>887</v>
      </c>
      <c r="X36" s="198">
        <v>1</v>
      </c>
      <c r="Y36" s="198"/>
      <c r="Z36" s="198"/>
      <c r="AA36" s="198"/>
      <c r="AB36" s="198">
        <v>141</v>
      </c>
      <c r="AC36" s="201" t="s">
        <v>3072</v>
      </c>
      <c r="AD36" s="201" t="s">
        <v>3072</v>
      </c>
      <c r="AE36" s="201">
        <v>0</v>
      </c>
      <c r="AF36" s="201"/>
      <c r="AG36" s="201"/>
      <c r="AH36" s="201"/>
      <c r="AI36" s="201"/>
      <c r="AJ36" s="201"/>
      <c r="AK36" s="201"/>
      <c r="AL36" s="201"/>
    </row>
    <row r="37" spans="1:38" x14ac:dyDescent="0.3">
      <c r="A37" s="226">
        <v>1722</v>
      </c>
      <c r="B37" s="198" t="s">
        <v>2614</v>
      </c>
      <c r="C37" s="198" t="s">
        <v>4396</v>
      </c>
      <c r="D37" s="198" t="s">
        <v>3061</v>
      </c>
      <c r="E37" s="198"/>
      <c r="F37" s="198" t="s">
        <v>3187</v>
      </c>
      <c r="G37" s="198" t="s">
        <v>3556</v>
      </c>
      <c r="H37" s="198"/>
      <c r="I37" s="199" t="s">
        <v>387</v>
      </c>
      <c r="J37" s="198" t="s">
        <v>2616</v>
      </c>
      <c r="K37" s="198" t="s">
        <v>2617</v>
      </c>
      <c r="L37" s="198" t="s">
        <v>3557</v>
      </c>
      <c r="M37" s="198" t="s">
        <v>3211</v>
      </c>
      <c r="N37" s="198" t="s">
        <v>3212</v>
      </c>
      <c r="O37" s="198" t="s">
        <v>3201</v>
      </c>
      <c r="P37" s="198" t="s">
        <v>3192</v>
      </c>
      <c r="Q37" s="198" t="s">
        <v>3193</v>
      </c>
      <c r="R37" s="198" t="s">
        <v>3194</v>
      </c>
      <c r="S37" s="200">
        <v>38596</v>
      </c>
      <c r="T37" s="198"/>
      <c r="U37" s="198" t="s">
        <v>5</v>
      </c>
      <c r="V37" s="198" t="s">
        <v>2615</v>
      </c>
      <c r="W37" s="198" t="s">
        <v>2618</v>
      </c>
      <c r="X37" s="198"/>
      <c r="Y37" s="198">
        <v>1</v>
      </c>
      <c r="Z37" s="198"/>
      <c r="AA37" s="198"/>
      <c r="AB37" s="198">
        <v>23</v>
      </c>
      <c r="AC37" s="201" t="s">
        <v>2695</v>
      </c>
      <c r="AD37" s="201" t="s">
        <v>2695</v>
      </c>
      <c r="AE37" s="201">
        <v>0</v>
      </c>
      <c r="AF37" s="201"/>
      <c r="AG37" s="201"/>
      <c r="AH37" s="201"/>
      <c r="AI37" s="201"/>
      <c r="AJ37" s="201"/>
      <c r="AK37" s="201"/>
      <c r="AL37" s="201"/>
    </row>
    <row r="38" spans="1:38" x14ac:dyDescent="0.3">
      <c r="A38" s="226">
        <v>1724</v>
      </c>
      <c r="B38" s="218" t="s">
        <v>3559</v>
      </c>
      <c r="C38" s="218" t="s">
        <v>4803</v>
      </c>
      <c r="D38" s="218" t="s">
        <v>3560</v>
      </c>
      <c r="E38" s="218" t="s">
        <v>3561</v>
      </c>
      <c r="F38" s="218" t="s">
        <v>4301</v>
      </c>
      <c r="G38" s="218" t="s">
        <v>4801</v>
      </c>
      <c r="H38" s="218"/>
      <c r="I38" s="219" t="s">
        <v>364</v>
      </c>
      <c r="J38" s="218" t="s">
        <v>899</v>
      </c>
      <c r="K38" s="218" t="s">
        <v>900</v>
      </c>
      <c r="L38" s="218" t="s">
        <v>3374</v>
      </c>
      <c r="M38" s="218" t="s">
        <v>3190</v>
      </c>
      <c r="N38" s="218" t="s">
        <v>4332</v>
      </c>
      <c r="O38" s="218" t="s">
        <v>3483</v>
      </c>
      <c r="P38" s="218" t="s">
        <v>3192</v>
      </c>
      <c r="Q38" s="218" t="s">
        <v>3193</v>
      </c>
      <c r="R38" s="218" t="s">
        <v>3194</v>
      </c>
      <c r="S38" s="220">
        <v>39873</v>
      </c>
      <c r="T38" s="218">
        <v>1</v>
      </c>
      <c r="U38" s="218" t="s">
        <v>82</v>
      </c>
      <c r="V38" s="218" t="s">
        <v>5078</v>
      </c>
      <c r="W38" s="218" t="s">
        <v>5079</v>
      </c>
      <c r="X38" s="218"/>
      <c r="Y38" s="218"/>
      <c r="Z38" s="218">
        <v>1</v>
      </c>
      <c r="AA38" s="218"/>
      <c r="AB38" s="218">
        <v>45</v>
      </c>
      <c r="AC38" s="221" t="s">
        <v>2695</v>
      </c>
      <c r="AD38" s="221" t="s">
        <v>2695</v>
      </c>
      <c r="AE38" s="221">
        <v>1</v>
      </c>
      <c r="AF38" s="221"/>
      <c r="AG38" s="221"/>
      <c r="AH38" s="221"/>
      <c r="AI38" s="221">
        <v>1</v>
      </c>
      <c r="AJ38" s="221"/>
      <c r="AK38" s="221" t="s">
        <v>5174</v>
      </c>
      <c r="AL38" s="221">
        <v>1</v>
      </c>
    </row>
    <row r="39" spans="1:38" x14ac:dyDescent="0.3">
      <c r="A39" s="226">
        <v>1732</v>
      </c>
      <c r="B39" s="198" t="s">
        <v>1558</v>
      </c>
      <c r="C39" s="198" t="s">
        <v>4479</v>
      </c>
      <c r="D39" s="198" t="s">
        <v>3199</v>
      </c>
      <c r="E39" s="198" t="s">
        <v>1559</v>
      </c>
      <c r="F39" s="198" t="s">
        <v>3187</v>
      </c>
      <c r="G39" s="198" t="s">
        <v>4484</v>
      </c>
      <c r="H39" s="198"/>
      <c r="I39" s="199" t="s">
        <v>1349</v>
      </c>
      <c r="J39" s="198" t="s">
        <v>1561</v>
      </c>
      <c r="K39" s="198" t="s">
        <v>1562</v>
      </c>
      <c r="L39" s="198" t="s">
        <v>4486</v>
      </c>
      <c r="M39" s="198" t="s">
        <v>3190</v>
      </c>
      <c r="N39" s="198" t="s">
        <v>4332</v>
      </c>
      <c r="O39" s="198" t="s">
        <v>3199</v>
      </c>
      <c r="P39" s="198" t="s">
        <v>3192</v>
      </c>
      <c r="Q39" s="198" t="s">
        <v>3193</v>
      </c>
      <c r="R39" s="198" t="s">
        <v>3194</v>
      </c>
      <c r="S39" s="200">
        <v>23863</v>
      </c>
      <c r="T39" s="198"/>
      <c r="U39" s="198" t="s">
        <v>82</v>
      </c>
      <c r="V39" s="198" t="s">
        <v>1560</v>
      </c>
      <c r="W39" s="198" t="s">
        <v>1563</v>
      </c>
      <c r="X39" s="198"/>
      <c r="Y39" s="198"/>
      <c r="Z39" s="198">
        <v>1</v>
      </c>
      <c r="AA39" s="198"/>
      <c r="AB39" s="198">
        <v>180</v>
      </c>
      <c r="AC39" s="201" t="s">
        <v>2695</v>
      </c>
      <c r="AD39" s="202" t="s">
        <v>2695</v>
      </c>
      <c r="AE39" s="201">
        <v>0</v>
      </c>
      <c r="AF39" s="201"/>
      <c r="AG39" s="201"/>
      <c r="AH39" s="201"/>
      <c r="AI39" s="201"/>
      <c r="AJ39" s="201"/>
      <c r="AK39" s="201"/>
      <c r="AL39" s="201"/>
    </row>
    <row r="40" spans="1:38" x14ac:dyDescent="0.3">
      <c r="A40" s="226">
        <v>1736</v>
      </c>
      <c r="B40" s="198" t="s">
        <v>1924</v>
      </c>
      <c r="C40" s="198" t="s">
        <v>4426</v>
      </c>
      <c r="D40" s="198" t="s">
        <v>3199</v>
      </c>
      <c r="E40" s="198" t="s">
        <v>1925</v>
      </c>
      <c r="F40" s="198" t="s">
        <v>3187</v>
      </c>
      <c r="G40" s="198" t="s">
        <v>4440</v>
      </c>
      <c r="H40" s="198" t="s">
        <v>3585</v>
      </c>
      <c r="I40" s="199" t="s">
        <v>1755</v>
      </c>
      <c r="J40" s="198" t="s">
        <v>63</v>
      </c>
      <c r="K40" s="198" t="s">
        <v>287</v>
      </c>
      <c r="L40" s="198" t="s">
        <v>4420</v>
      </c>
      <c r="M40" s="198" t="s">
        <v>3190</v>
      </c>
      <c r="N40" s="198" t="s">
        <v>4332</v>
      </c>
      <c r="O40" s="198" t="s">
        <v>3199</v>
      </c>
      <c r="P40" s="198" t="s">
        <v>3192</v>
      </c>
      <c r="Q40" s="198" t="s">
        <v>3193</v>
      </c>
      <c r="R40" s="198" t="s">
        <v>3194</v>
      </c>
      <c r="S40" s="200">
        <v>23863</v>
      </c>
      <c r="T40" s="198"/>
      <c r="U40" s="198" t="s">
        <v>82</v>
      </c>
      <c r="V40" s="198" t="s">
        <v>1926</v>
      </c>
      <c r="W40" s="198" t="s">
        <v>1927</v>
      </c>
      <c r="X40" s="198"/>
      <c r="Y40" s="198"/>
      <c r="Z40" s="198">
        <v>1</v>
      </c>
      <c r="AA40" s="198"/>
      <c r="AB40" s="198">
        <v>733</v>
      </c>
      <c r="AC40" s="201" t="s">
        <v>2695</v>
      </c>
      <c r="AD40" s="202" t="s">
        <v>2695</v>
      </c>
      <c r="AE40" s="201">
        <v>0</v>
      </c>
      <c r="AF40" s="201"/>
      <c r="AG40" s="201"/>
      <c r="AH40" s="201"/>
      <c r="AI40" s="201"/>
      <c r="AJ40" s="201"/>
      <c r="AK40" s="201"/>
      <c r="AL40" s="201"/>
    </row>
    <row r="41" spans="1:38" x14ac:dyDescent="0.3">
      <c r="A41" s="226">
        <v>1738</v>
      </c>
      <c r="B41" s="185" t="s">
        <v>3588</v>
      </c>
      <c r="C41" s="185" t="s">
        <v>4804</v>
      </c>
      <c r="D41" s="185" t="s">
        <v>3283</v>
      </c>
      <c r="E41" s="185" t="s">
        <v>2282</v>
      </c>
      <c r="F41" s="185" t="s">
        <v>4301</v>
      </c>
      <c r="G41" s="185" t="s">
        <v>4801</v>
      </c>
      <c r="H41" s="185"/>
      <c r="I41" s="195" t="s">
        <v>364</v>
      </c>
      <c r="J41" s="185" t="s">
        <v>899</v>
      </c>
      <c r="K41" s="185" t="s">
        <v>900</v>
      </c>
      <c r="L41" s="185" t="s">
        <v>3374</v>
      </c>
      <c r="M41" s="185" t="s">
        <v>3190</v>
      </c>
      <c r="N41" s="185" t="s">
        <v>4332</v>
      </c>
      <c r="O41" s="185" t="s">
        <v>3199</v>
      </c>
      <c r="P41" s="185" t="s">
        <v>3192</v>
      </c>
      <c r="Q41" s="185" t="s">
        <v>3193</v>
      </c>
      <c r="R41" s="185" t="s">
        <v>3194</v>
      </c>
      <c r="S41" s="196">
        <v>24534</v>
      </c>
      <c r="T41" s="185">
        <v>1</v>
      </c>
      <c r="U41" s="185" t="s">
        <v>82</v>
      </c>
      <c r="V41" s="185" t="s">
        <v>5078</v>
      </c>
      <c r="W41" s="185" t="s">
        <v>5079</v>
      </c>
      <c r="X41" s="185"/>
      <c r="Y41" s="185"/>
      <c r="Z41" s="185">
        <v>1</v>
      </c>
      <c r="AA41" s="185"/>
      <c r="AB41" s="185">
        <v>149</v>
      </c>
      <c r="AC41" s="197" t="s">
        <v>2695</v>
      </c>
      <c r="AD41" s="197" t="s">
        <v>2695</v>
      </c>
      <c r="AE41" s="197">
        <v>1</v>
      </c>
      <c r="AF41" s="197"/>
      <c r="AG41" s="197"/>
      <c r="AH41" s="197"/>
      <c r="AI41" s="197">
        <v>1</v>
      </c>
      <c r="AJ41" s="197"/>
      <c r="AK41" s="197"/>
      <c r="AL41" s="197"/>
    </row>
    <row r="42" spans="1:38" x14ac:dyDescent="0.3">
      <c r="A42" s="226">
        <v>1747</v>
      </c>
      <c r="B42" s="198" t="s">
        <v>1833</v>
      </c>
      <c r="C42" s="198" t="s">
        <v>4432</v>
      </c>
      <c r="D42" s="198" t="s">
        <v>3061</v>
      </c>
      <c r="E42" s="198" t="s">
        <v>3605</v>
      </c>
      <c r="F42" s="198" t="s">
        <v>3187</v>
      </c>
      <c r="G42" s="198" t="s">
        <v>3474</v>
      </c>
      <c r="H42" s="198"/>
      <c r="I42" s="199" t="s">
        <v>62</v>
      </c>
      <c r="J42" s="198" t="s">
        <v>63</v>
      </c>
      <c r="K42" s="198" t="s">
        <v>287</v>
      </c>
      <c r="L42" s="198" t="s">
        <v>4420</v>
      </c>
      <c r="M42" s="198" t="s">
        <v>3190</v>
      </c>
      <c r="N42" s="198" t="s">
        <v>4332</v>
      </c>
      <c r="O42" s="198" t="s">
        <v>3201</v>
      </c>
      <c r="P42" s="198" t="s">
        <v>3192</v>
      </c>
      <c r="Q42" s="198" t="s">
        <v>3193</v>
      </c>
      <c r="R42" s="198" t="s">
        <v>3194</v>
      </c>
      <c r="S42" s="200">
        <v>24754</v>
      </c>
      <c r="T42" s="198"/>
      <c r="U42" s="198" t="s">
        <v>5</v>
      </c>
      <c r="V42" s="198" t="s">
        <v>3606</v>
      </c>
      <c r="W42" s="198" t="s">
        <v>1834</v>
      </c>
      <c r="X42" s="198"/>
      <c r="Y42" s="198">
        <v>1</v>
      </c>
      <c r="Z42" s="198"/>
      <c r="AA42" s="198"/>
      <c r="AB42" s="198">
        <v>137</v>
      </c>
      <c r="AC42" s="201" t="s">
        <v>2695</v>
      </c>
      <c r="AD42" s="204" t="s">
        <v>2695</v>
      </c>
      <c r="AE42" s="201">
        <v>0</v>
      </c>
      <c r="AF42" s="201"/>
      <c r="AG42" s="201"/>
      <c r="AH42" s="201"/>
      <c r="AI42" s="201"/>
      <c r="AJ42" s="201"/>
      <c r="AK42" s="201"/>
      <c r="AL42" s="201"/>
    </row>
    <row r="43" spans="1:38" x14ac:dyDescent="0.3">
      <c r="A43" s="226">
        <v>1750</v>
      </c>
      <c r="B43" s="198" t="s">
        <v>2451</v>
      </c>
      <c r="C43" s="198" t="s">
        <v>3200</v>
      </c>
      <c r="D43" s="198" t="s">
        <v>478</v>
      </c>
      <c r="E43" s="198"/>
      <c r="F43" s="198" t="s">
        <v>3187</v>
      </c>
      <c r="G43" s="198" t="s">
        <v>4311</v>
      </c>
      <c r="H43" s="198"/>
      <c r="I43" s="199" t="s">
        <v>609</v>
      </c>
      <c r="J43" s="198" t="s">
        <v>2452</v>
      </c>
      <c r="K43" s="198" t="s">
        <v>2453</v>
      </c>
      <c r="L43" s="198" t="s">
        <v>3613</v>
      </c>
      <c r="M43" s="198" t="s">
        <v>3190</v>
      </c>
      <c r="N43" s="198" t="s">
        <v>4332</v>
      </c>
      <c r="O43" s="198" t="s">
        <v>3201</v>
      </c>
      <c r="P43" s="198" t="s">
        <v>3192</v>
      </c>
      <c r="Q43" s="198" t="s">
        <v>3193</v>
      </c>
      <c r="R43" s="198" t="s">
        <v>3194</v>
      </c>
      <c r="S43" s="200">
        <v>24754</v>
      </c>
      <c r="T43" s="198"/>
      <c r="U43" s="198" t="s">
        <v>5</v>
      </c>
      <c r="V43" s="198" t="s">
        <v>3614</v>
      </c>
      <c r="W43" s="198" t="s">
        <v>2454</v>
      </c>
      <c r="X43" s="198"/>
      <c r="Y43" s="198">
        <v>1</v>
      </c>
      <c r="Z43" s="198"/>
      <c r="AA43" s="198"/>
      <c r="AB43" s="198">
        <v>78</v>
      </c>
      <c r="AC43" s="201" t="s">
        <v>3074</v>
      </c>
      <c r="AD43" s="201" t="s">
        <v>4987</v>
      </c>
      <c r="AE43" s="201">
        <v>0</v>
      </c>
      <c r="AF43" s="201"/>
      <c r="AG43" s="201"/>
      <c r="AH43" s="201"/>
      <c r="AI43" s="201"/>
      <c r="AJ43" s="201"/>
      <c r="AK43" s="201"/>
      <c r="AL43" s="201"/>
    </row>
    <row r="44" spans="1:38" x14ac:dyDescent="0.3">
      <c r="A44" s="226">
        <v>1763</v>
      </c>
      <c r="B44" s="185" t="s">
        <v>2394</v>
      </c>
      <c r="C44" s="185" t="s">
        <v>3200</v>
      </c>
      <c r="D44" s="185" t="s">
        <v>478</v>
      </c>
      <c r="E44" s="185"/>
      <c r="F44" s="185" t="s">
        <v>3187</v>
      </c>
      <c r="G44" s="185" t="s">
        <v>3234</v>
      </c>
      <c r="H44" s="185"/>
      <c r="I44" s="195" t="s">
        <v>69</v>
      </c>
      <c r="J44" s="185" t="s">
        <v>2395</v>
      </c>
      <c r="K44" s="185" t="s">
        <v>308</v>
      </c>
      <c r="L44" s="185" t="s">
        <v>3645</v>
      </c>
      <c r="M44" s="185" t="s">
        <v>3190</v>
      </c>
      <c r="N44" s="185" t="s">
        <v>4332</v>
      </c>
      <c r="O44" s="185" t="s">
        <v>3201</v>
      </c>
      <c r="P44" s="185" t="s">
        <v>3192</v>
      </c>
      <c r="Q44" s="185" t="s">
        <v>3193</v>
      </c>
      <c r="R44" s="185" t="s">
        <v>3194</v>
      </c>
      <c r="S44" s="196">
        <v>24755</v>
      </c>
      <c r="T44" s="185"/>
      <c r="U44" s="185" t="s">
        <v>5</v>
      </c>
      <c r="V44" s="185" t="s">
        <v>2396</v>
      </c>
      <c r="W44" s="185" t="s">
        <v>2397</v>
      </c>
      <c r="X44" s="185">
        <v>1</v>
      </c>
      <c r="Y44" s="185">
        <v>1</v>
      </c>
      <c r="Z44" s="185"/>
      <c r="AA44" s="185"/>
      <c r="AB44" s="185">
        <v>69</v>
      </c>
      <c r="AC44" s="197" t="s">
        <v>2695</v>
      </c>
      <c r="AD44" s="197" t="s">
        <v>2695</v>
      </c>
      <c r="AE44" s="197">
        <v>1</v>
      </c>
      <c r="AF44" s="197"/>
      <c r="AG44" s="197">
        <v>1</v>
      </c>
      <c r="AH44" s="197"/>
      <c r="AI44" s="197"/>
      <c r="AJ44" s="197"/>
      <c r="AK44" s="197"/>
      <c r="AL44" s="197"/>
    </row>
    <row r="45" spans="1:38" x14ac:dyDescent="0.3">
      <c r="A45" s="226">
        <v>1765</v>
      </c>
      <c r="B45" s="198" t="s">
        <v>1536</v>
      </c>
      <c r="C45" s="198" t="s">
        <v>3200</v>
      </c>
      <c r="D45" s="198" t="s">
        <v>478</v>
      </c>
      <c r="E45" s="198"/>
      <c r="F45" s="198" t="s">
        <v>3187</v>
      </c>
      <c r="G45" s="198" t="s">
        <v>3648</v>
      </c>
      <c r="H45" s="198"/>
      <c r="I45" s="199" t="s">
        <v>1259</v>
      </c>
      <c r="J45" s="198" t="s">
        <v>1537</v>
      </c>
      <c r="K45" s="198" t="s">
        <v>1539</v>
      </c>
      <c r="L45" s="198" t="s">
        <v>3649</v>
      </c>
      <c r="M45" s="198" t="s">
        <v>3190</v>
      </c>
      <c r="N45" s="198" t="s">
        <v>4332</v>
      </c>
      <c r="O45" s="198" t="s">
        <v>3201</v>
      </c>
      <c r="P45" s="198" t="s">
        <v>3192</v>
      </c>
      <c r="Q45" s="198" t="s">
        <v>3193</v>
      </c>
      <c r="R45" s="198" t="s">
        <v>3194</v>
      </c>
      <c r="S45" s="200">
        <v>24755</v>
      </c>
      <c r="T45" s="198"/>
      <c r="U45" s="198" t="s">
        <v>5</v>
      </c>
      <c r="V45" s="198" t="s">
        <v>1538</v>
      </c>
      <c r="W45" s="198" t="s">
        <v>1540</v>
      </c>
      <c r="X45" s="198"/>
      <c r="Y45" s="198">
        <v>1</v>
      </c>
      <c r="Z45" s="198"/>
      <c r="AA45" s="198"/>
      <c r="AB45" s="198">
        <v>60</v>
      </c>
      <c r="AC45" s="201" t="s">
        <v>2695</v>
      </c>
      <c r="AD45" s="201" t="s">
        <v>2695</v>
      </c>
      <c r="AE45" s="201">
        <v>0</v>
      </c>
      <c r="AF45" s="201"/>
      <c r="AG45" s="201"/>
      <c r="AH45" s="201"/>
      <c r="AI45" s="201"/>
      <c r="AJ45" s="201"/>
      <c r="AK45" s="201"/>
      <c r="AL45" s="201"/>
    </row>
    <row r="46" spans="1:38" x14ac:dyDescent="0.3">
      <c r="A46" s="226">
        <v>1772</v>
      </c>
      <c r="B46" s="198" t="s">
        <v>624</v>
      </c>
      <c r="C46" s="198" t="s">
        <v>4430</v>
      </c>
      <c r="D46" s="198" t="s">
        <v>3061</v>
      </c>
      <c r="E46" s="198" t="s">
        <v>3280</v>
      </c>
      <c r="F46" s="198" t="s">
        <v>3187</v>
      </c>
      <c r="G46" s="198" t="s">
        <v>3661</v>
      </c>
      <c r="H46" s="198"/>
      <c r="I46" s="199" t="s">
        <v>609</v>
      </c>
      <c r="J46" s="198" t="s">
        <v>610</v>
      </c>
      <c r="K46" s="198" t="s">
        <v>611</v>
      </c>
      <c r="L46" s="198" t="s">
        <v>3437</v>
      </c>
      <c r="M46" s="198" t="s">
        <v>3190</v>
      </c>
      <c r="N46" s="198" t="s">
        <v>4332</v>
      </c>
      <c r="O46" s="198" t="s">
        <v>3201</v>
      </c>
      <c r="P46" s="198" t="s">
        <v>3192</v>
      </c>
      <c r="Q46" s="198" t="s">
        <v>3193</v>
      </c>
      <c r="R46" s="198" t="s">
        <v>3194</v>
      </c>
      <c r="S46" s="200">
        <v>24756</v>
      </c>
      <c r="T46" s="198"/>
      <c r="U46" s="198" t="s">
        <v>5</v>
      </c>
      <c r="V46" s="198" t="s">
        <v>625</v>
      </c>
      <c r="W46" s="198" t="s">
        <v>626</v>
      </c>
      <c r="X46" s="198"/>
      <c r="Y46" s="198">
        <v>1</v>
      </c>
      <c r="Z46" s="198"/>
      <c r="AA46" s="198"/>
      <c r="AB46" s="198">
        <v>133</v>
      </c>
      <c r="AC46" s="201" t="s">
        <v>3074</v>
      </c>
      <c r="AD46" s="201" t="s">
        <v>5151</v>
      </c>
      <c r="AE46" s="201">
        <v>0</v>
      </c>
      <c r="AF46" s="201"/>
      <c r="AG46" s="201"/>
      <c r="AH46" s="201"/>
      <c r="AI46" s="201"/>
      <c r="AJ46" s="201"/>
      <c r="AK46" s="201"/>
      <c r="AL46" s="201"/>
    </row>
    <row r="47" spans="1:38" x14ac:dyDescent="0.3">
      <c r="A47" s="226">
        <v>1805</v>
      </c>
      <c r="B47" s="218" t="s">
        <v>3702</v>
      </c>
      <c r="C47" s="218" t="s">
        <v>4433</v>
      </c>
      <c r="D47" s="218" t="s">
        <v>3481</v>
      </c>
      <c r="E47" s="218" t="s">
        <v>3703</v>
      </c>
      <c r="F47" s="218" t="s">
        <v>3187</v>
      </c>
      <c r="G47" s="218" t="s">
        <v>4443</v>
      </c>
      <c r="H47" s="218" t="s">
        <v>1754</v>
      </c>
      <c r="I47" s="219" t="s">
        <v>1755</v>
      </c>
      <c r="J47" s="218" t="s">
        <v>63</v>
      </c>
      <c r="K47" s="218" t="s">
        <v>287</v>
      </c>
      <c r="L47" s="218" t="s">
        <v>4420</v>
      </c>
      <c r="M47" s="218" t="s">
        <v>3190</v>
      </c>
      <c r="N47" s="218" t="s">
        <v>4332</v>
      </c>
      <c r="O47" s="218" t="s">
        <v>3483</v>
      </c>
      <c r="P47" s="218" t="s">
        <v>3192</v>
      </c>
      <c r="Q47" s="218" t="s">
        <v>3193</v>
      </c>
      <c r="R47" s="218" t="s">
        <v>3194</v>
      </c>
      <c r="S47" s="220">
        <v>26365</v>
      </c>
      <c r="T47" s="218"/>
      <c r="U47" s="218" t="s">
        <v>82</v>
      </c>
      <c r="V47" s="218" t="s">
        <v>1753</v>
      </c>
      <c r="W47" s="218" t="s">
        <v>1756</v>
      </c>
      <c r="X47" s="218"/>
      <c r="Y47" s="218"/>
      <c r="Z47" s="218">
        <v>1</v>
      </c>
      <c r="AA47" s="218"/>
      <c r="AB47" s="218">
        <v>93</v>
      </c>
      <c r="AC47" s="221" t="s">
        <v>2695</v>
      </c>
      <c r="AD47" s="221" t="s">
        <v>2695</v>
      </c>
      <c r="AE47" s="221">
        <v>1</v>
      </c>
      <c r="AF47" s="221"/>
      <c r="AG47" s="221">
        <v>1</v>
      </c>
      <c r="AH47" s="221"/>
      <c r="AI47" s="221"/>
      <c r="AJ47" s="221"/>
      <c r="AK47" s="221" t="s">
        <v>5160</v>
      </c>
      <c r="AL47" s="221">
        <v>1</v>
      </c>
    </row>
    <row r="48" spans="1:38" x14ac:dyDescent="0.3">
      <c r="A48" s="226">
        <v>1808</v>
      </c>
      <c r="B48" s="185" t="s">
        <v>386</v>
      </c>
      <c r="C48" s="185" t="s">
        <v>3200</v>
      </c>
      <c r="D48" s="185" t="s">
        <v>478</v>
      </c>
      <c r="E48" s="185"/>
      <c r="F48" s="185" t="s">
        <v>3187</v>
      </c>
      <c r="G48" s="185" t="s">
        <v>4903</v>
      </c>
      <c r="H48" s="185"/>
      <c r="I48" s="195" t="s">
        <v>387</v>
      </c>
      <c r="J48" s="185" t="s">
        <v>388</v>
      </c>
      <c r="K48" s="185" t="s">
        <v>389</v>
      </c>
      <c r="L48" s="185" t="s">
        <v>3704</v>
      </c>
      <c r="M48" s="185" t="s">
        <v>3190</v>
      </c>
      <c r="N48" s="185" t="s">
        <v>4332</v>
      </c>
      <c r="O48" s="185" t="s">
        <v>3201</v>
      </c>
      <c r="P48" s="185" t="s">
        <v>3192</v>
      </c>
      <c r="Q48" s="185" t="s">
        <v>3193</v>
      </c>
      <c r="R48" s="185" t="s">
        <v>3194</v>
      </c>
      <c r="S48" s="196">
        <v>26458</v>
      </c>
      <c r="T48" s="185"/>
      <c r="U48" s="185" t="s">
        <v>5</v>
      </c>
      <c r="V48" s="185" t="s">
        <v>5103</v>
      </c>
      <c r="W48" s="185" t="s">
        <v>390</v>
      </c>
      <c r="X48" s="185">
        <v>1</v>
      </c>
      <c r="Y48" s="185">
        <v>1</v>
      </c>
      <c r="Z48" s="185"/>
      <c r="AA48" s="185"/>
      <c r="AB48" s="185">
        <v>141</v>
      </c>
      <c r="AC48" s="197" t="s">
        <v>2695</v>
      </c>
      <c r="AD48" s="197" t="s">
        <v>2695</v>
      </c>
      <c r="AE48" s="197">
        <v>1</v>
      </c>
      <c r="AF48" s="197"/>
      <c r="AG48" s="197">
        <v>1</v>
      </c>
      <c r="AH48" s="197"/>
      <c r="AI48" s="197"/>
      <c r="AJ48" s="197"/>
      <c r="AK48" s="197"/>
      <c r="AL48" s="197"/>
    </row>
    <row r="49" spans="1:38" x14ac:dyDescent="0.3">
      <c r="A49" s="226">
        <v>1822</v>
      </c>
      <c r="B49" s="198" t="s">
        <v>2593</v>
      </c>
      <c r="C49" s="198" t="s">
        <v>3720</v>
      </c>
      <c r="D49" s="198" t="s">
        <v>478</v>
      </c>
      <c r="E49" s="198" t="s">
        <v>3721</v>
      </c>
      <c r="F49" s="198" t="s">
        <v>3187</v>
      </c>
      <c r="G49" s="198" t="s">
        <v>3722</v>
      </c>
      <c r="H49" s="198"/>
      <c r="I49" s="199" t="s">
        <v>136</v>
      </c>
      <c r="J49" s="198" t="s">
        <v>2594</v>
      </c>
      <c r="K49" s="198" t="s">
        <v>2596</v>
      </c>
      <c r="L49" s="198" t="s">
        <v>3723</v>
      </c>
      <c r="M49" s="198" t="s">
        <v>3190</v>
      </c>
      <c r="N49" s="198" t="s">
        <v>4332</v>
      </c>
      <c r="O49" s="198" t="s">
        <v>3201</v>
      </c>
      <c r="P49" s="198" t="s">
        <v>3192</v>
      </c>
      <c r="Q49" s="198" t="s">
        <v>3193</v>
      </c>
      <c r="R49" s="198" t="s">
        <v>3194</v>
      </c>
      <c r="S49" s="200">
        <v>28023</v>
      </c>
      <c r="T49" s="198"/>
      <c r="U49" s="198" t="s">
        <v>5</v>
      </c>
      <c r="V49" s="198" t="s">
        <v>2595</v>
      </c>
      <c r="W49" s="198" t="s">
        <v>2597</v>
      </c>
      <c r="X49" s="198">
        <v>1</v>
      </c>
      <c r="Y49" s="198">
        <v>1</v>
      </c>
      <c r="Z49" s="198"/>
      <c r="AA49" s="198"/>
      <c r="AB49" s="198">
        <v>209</v>
      </c>
      <c r="AC49" s="201" t="s">
        <v>2695</v>
      </c>
      <c r="AD49" s="201" t="s">
        <v>2695</v>
      </c>
      <c r="AE49" s="201">
        <v>0</v>
      </c>
      <c r="AF49" s="201"/>
      <c r="AG49" s="201"/>
      <c r="AH49" s="201"/>
      <c r="AI49" s="201"/>
      <c r="AJ49" s="201"/>
      <c r="AK49" s="201"/>
      <c r="AL49" s="201"/>
    </row>
    <row r="50" spans="1:38" x14ac:dyDescent="0.3">
      <c r="A50" s="226">
        <v>1831</v>
      </c>
      <c r="B50" s="198" t="s">
        <v>1165</v>
      </c>
      <c r="C50" s="198" t="s">
        <v>4597</v>
      </c>
      <c r="D50" s="198" t="s">
        <v>3730</v>
      </c>
      <c r="E50" s="198"/>
      <c r="F50" s="198" t="s">
        <v>3187</v>
      </c>
      <c r="G50" s="198" t="s">
        <v>3731</v>
      </c>
      <c r="H50" s="198"/>
      <c r="I50" s="199" t="s">
        <v>1167</v>
      </c>
      <c r="J50" s="198" t="s">
        <v>1166</v>
      </c>
      <c r="K50" s="198" t="s">
        <v>1168</v>
      </c>
      <c r="L50" s="198" t="s">
        <v>4600</v>
      </c>
      <c r="M50" s="198" t="s">
        <v>3190</v>
      </c>
      <c r="N50" s="198" t="s">
        <v>4332</v>
      </c>
      <c r="O50" s="198" t="s">
        <v>3201</v>
      </c>
      <c r="P50" s="198" t="s">
        <v>3192</v>
      </c>
      <c r="Q50" s="198" t="s">
        <v>3193</v>
      </c>
      <c r="R50" s="198" t="s">
        <v>3194</v>
      </c>
      <c r="S50" s="200">
        <v>31291</v>
      </c>
      <c r="T50" s="198"/>
      <c r="U50" s="198" t="s">
        <v>5</v>
      </c>
      <c r="V50" s="198" t="s">
        <v>3732</v>
      </c>
      <c r="W50" s="198" t="s">
        <v>1169</v>
      </c>
      <c r="X50" s="198"/>
      <c r="Y50" s="198">
        <v>1</v>
      </c>
      <c r="Z50" s="198"/>
      <c r="AA50" s="198"/>
      <c r="AB50" s="198">
        <v>56</v>
      </c>
      <c r="AC50" s="201" t="s">
        <v>2695</v>
      </c>
      <c r="AD50" s="201" t="s">
        <v>2695</v>
      </c>
      <c r="AE50" s="201">
        <v>0</v>
      </c>
      <c r="AF50" s="201"/>
      <c r="AG50" s="201"/>
      <c r="AH50" s="201"/>
      <c r="AI50" s="201"/>
      <c r="AJ50" s="201"/>
      <c r="AK50" s="201"/>
      <c r="AL50" s="201"/>
    </row>
    <row r="51" spans="1:38" x14ac:dyDescent="0.3">
      <c r="A51" s="226">
        <v>1832</v>
      </c>
      <c r="B51" s="185" t="s">
        <v>1853</v>
      </c>
      <c r="C51" s="185" t="s">
        <v>3733</v>
      </c>
      <c r="D51" s="185" t="s">
        <v>478</v>
      </c>
      <c r="E51" s="185" t="s">
        <v>1854</v>
      </c>
      <c r="F51" s="185" t="s">
        <v>3187</v>
      </c>
      <c r="G51" s="185" t="s">
        <v>3734</v>
      </c>
      <c r="H51" s="185"/>
      <c r="I51" s="195" t="s">
        <v>69</v>
      </c>
      <c r="J51" s="185" t="s">
        <v>1856</v>
      </c>
      <c r="K51" s="185" t="s">
        <v>1857</v>
      </c>
      <c r="L51" s="185" t="s">
        <v>3735</v>
      </c>
      <c r="M51" s="185" t="s">
        <v>3217</v>
      </c>
      <c r="N51" s="185" t="s">
        <v>3212</v>
      </c>
      <c r="O51" s="185" t="s">
        <v>3201</v>
      </c>
      <c r="P51" s="185" t="s">
        <v>3192</v>
      </c>
      <c r="Q51" s="185" t="s">
        <v>3193</v>
      </c>
      <c r="R51" s="185" t="s">
        <v>3194</v>
      </c>
      <c r="S51" s="196">
        <v>31291</v>
      </c>
      <c r="T51" s="185"/>
      <c r="U51" s="185" t="s">
        <v>5</v>
      </c>
      <c r="V51" s="185" t="s">
        <v>1855</v>
      </c>
      <c r="W51" s="185" t="s">
        <v>1858</v>
      </c>
      <c r="X51" s="185">
        <v>1</v>
      </c>
      <c r="Y51" s="185">
        <v>1</v>
      </c>
      <c r="Z51" s="185"/>
      <c r="AA51" s="185"/>
      <c r="AB51" s="185">
        <v>151</v>
      </c>
      <c r="AC51" s="197" t="s">
        <v>2695</v>
      </c>
      <c r="AD51" s="197" t="s">
        <v>2695</v>
      </c>
      <c r="AE51" s="197">
        <v>1</v>
      </c>
      <c r="AF51" s="197"/>
      <c r="AG51" s="197"/>
      <c r="AH51" s="197">
        <v>1</v>
      </c>
      <c r="AI51" s="197"/>
      <c r="AJ51" s="197"/>
      <c r="AK51" s="197"/>
      <c r="AL51" s="197"/>
    </row>
    <row r="52" spans="1:38" x14ac:dyDescent="0.3">
      <c r="A52" s="226">
        <v>1837</v>
      </c>
      <c r="B52" s="198" t="s">
        <v>1056</v>
      </c>
      <c r="C52" s="198" t="s">
        <v>4396</v>
      </c>
      <c r="D52" s="198" t="s">
        <v>3061</v>
      </c>
      <c r="E52" s="198"/>
      <c r="F52" s="198" t="s">
        <v>3187</v>
      </c>
      <c r="G52" s="198" t="s">
        <v>3741</v>
      </c>
      <c r="H52" s="198"/>
      <c r="I52" s="199" t="s">
        <v>48</v>
      </c>
      <c r="J52" s="198" t="s">
        <v>1057</v>
      </c>
      <c r="K52" s="198" t="s">
        <v>1059</v>
      </c>
      <c r="L52" s="198" t="s">
        <v>4531</v>
      </c>
      <c r="M52" s="198" t="s">
        <v>3217</v>
      </c>
      <c r="N52" s="198" t="s">
        <v>3205</v>
      </c>
      <c r="O52" s="198" t="s">
        <v>3201</v>
      </c>
      <c r="P52" s="198" t="s">
        <v>3192</v>
      </c>
      <c r="Q52" s="198" t="s">
        <v>3193</v>
      </c>
      <c r="R52" s="198" t="s">
        <v>3194</v>
      </c>
      <c r="S52" s="200">
        <v>32752</v>
      </c>
      <c r="T52" s="198"/>
      <c r="U52" s="198" t="s">
        <v>5</v>
      </c>
      <c r="V52" s="198" t="s">
        <v>1058</v>
      </c>
      <c r="W52" s="198" t="s">
        <v>1060</v>
      </c>
      <c r="X52" s="198"/>
      <c r="Y52" s="198">
        <v>1</v>
      </c>
      <c r="Z52" s="198"/>
      <c r="AA52" s="198"/>
      <c r="AB52" s="198">
        <v>20</v>
      </c>
      <c r="AC52" s="201" t="s">
        <v>2695</v>
      </c>
      <c r="AD52" s="201" t="s">
        <v>2695</v>
      </c>
      <c r="AE52" s="201">
        <v>0</v>
      </c>
      <c r="AF52" s="201"/>
      <c r="AG52" s="201"/>
      <c r="AH52" s="201"/>
      <c r="AI52" s="201"/>
      <c r="AJ52" s="201"/>
      <c r="AK52" s="201"/>
      <c r="AL52" s="201"/>
    </row>
    <row r="53" spans="1:38" x14ac:dyDescent="0.3">
      <c r="A53" s="226">
        <v>1838</v>
      </c>
      <c r="B53" s="198" t="s">
        <v>799</v>
      </c>
      <c r="C53" s="198" t="s">
        <v>4585</v>
      </c>
      <c r="D53" s="198" t="s">
        <v>3186</v>
      </c>
      <c r="E53" s="198" t="s">
        <v>3535</v>
      </c>
      <c r="F53" s="198" t="s">
        <v>3187</v>
      </c>
      <c r="G53" s="198" t="s">
        <v>4773</v>
      </c>
      <c r="H53" s="198"/>
      <c r="I53" s="199" t="s">
        <v>609</v>
      </c>
      <c r="J53" s="198" t="s">
        <v>610</v>
      </c>
      <c r="K53" s="198" t="s">
        <v>611</v>
      </c>
      <c r="L53" s="198" t="s">
        <v>3437</v>
      </c>
      <c r="M53" s="198" t="s">
        <v>3190</v>
      </c>
      <c r="N53" s="198" t="s">
        <v>4332</v>
      </c>
      <c r="O53" s="198" t="s">
        <v>3191</v>
      </c>
      <c r="P53" s="198" t="s">
        <v>3192</v>
      </c>
      <c r="Q53" s="198" t="s">
        <v>3193</v>
      </c>
      <c r="R53" s="198" t="s">
        <v>3194</v>
      </c>
      <c r="S53" s="200">
        <v>32752</v>
      </c>
      <c r="T53" s="198"/>
      <c r="U53" s="198" t="s">
        <v>19</v>
      </c>
      <c r="V53" s="198" t="s">
        <v>800</v>
      </c>
      <c r="W53" s="198" t="s">
        <v>801</v>
      </c>
      <c r="X53" s="198">
        <v>1</v>
      </c>
      <c r="Y53" s="198"/>
      <c r="Z53" s="198"/>
      <c r="AA53" s="198"/>
      <c r="AB53" s="198">
        <v>72</v>
      </c>
      <c r="AC53" s="201" t="s">
        <v>3074</v>
      </c>
      <c r="AD53" s="201" t="s">
        <v>5151</v>
      </c>
      <c r="AE53" s="201">
        <v>0</v>
      </c>
      <c r="AF53" s="201"/>
      <c r="AG53" s="201"/>
      <c r="AH53" s="201"/>
      <c r="AI53" s="201"/>
      <c r="AJ53" s="201"/>
      <c r="AK53" s="201"/>
      <c r="AL53" s="201"/>
    </row>
    <row r="54" spans="1:38" x14ac:dyDescent="0.3">
      <c r="A54" s="226">
        <v>1843</v>
      </c>
      <c r="B54" s="207" t="s">
        <v>482</v>
      </c>
      <c r="C54" s="207" t="s">
        <v>3754</v>
      </c>
      <c r="D54" s="207" t="s">
        <v>3186</v>
      </c>
      <c r="E54" s="207" t="s">
        <v>3755</v>
      </c>
      <c r="F54" s="207" t="s">
        <v>3187</v>
      </c>
      <c r="G54" s="207" t="s">
        <v>4835</v>
      </c>
      <c r="H54" s="207"/>
      <c r="I54" s="208" t="s">
        <v>197</v>
      </c>
      <c r="J54" s="207" t="s">
        <v>479</v>
      </c>
      <c r="K54" s="207" t="s">
        <v>480</v>
      </c>
      <c r="L54" s="207" t="s">
        <v>4828</v>
      </c>
      <c r="M54" s="207" t="s">
        <v>3190</v>
      </c>
      <c r="N54" s="207" t="s">
        <v>4332</v>
      </c>
      <c r="O54" s="207" t="s">
        <v>3191</v>
      </c>
      <c r="P54" s="207" t="s">
        <v>3192</v>
      </c>
      <c r="Q54" s="207" t="s">
        <v>3193</v>
      </c>
      <c r="R54" s="207" t="s">
        <v>3194</v>
      </c>
      <c r="S54" s="209">
        <v>34578</v>
      </c>
      <c r="T54" s="207">
        <v>2</v>
      </c>
      <c r="U54" s="207" t="s">
        <v>19</v>
      </c>
      <c r="V54" s="207" t="s">
        <v>483</v>
      </c>
      <c r="W54" s="207" t="s">
        <v>484</v>
      </c>
      <c r="X54" s="207">
        <v>1</v>
      </c>
      <c r="Y54" s="207"/>
      <c r="Z54" s="207"/>
      <c r="AA54" s="207"/>
      <c r="AB54" s="207">
        <v>78</v>
      </c>
      <c r="AC54" s="210" t="s">
        <v>2702</v>
      </c>
      <c r="AD54" s="210" t="s">
        <v>5142</v>
      </c>
      <c r="AE54" s="210">
        <v>1</v>
      </c>
      <c r="AF54" s="210"/>
      <c r="AG54" s="210"/>
      <c r="AH54" s="210"/>
      <c r="AI54" s="210">
        <v>1</v>
      </c>
      <c r="AJ54" s="210"/>
      <c r="AK54" s="210"/>
      <c r="AL54" s="210"/>
    </row>
    <row r="55" spans="1:38" x14ac:dyDescent="0.3">
      <c r="A55" s="226">
        <v>1847</v>
      </c>
      <c r="B55" s="198" t="s">
        <v>18</v>
      </c>
      <c r="C55" s="198" t="s">
        <v>3185</v>
      </c>
      <c r="D55" s="198" t="s">
        <v>3186</v>
      </c>
      <c r="E55" s="198"/>
      <c r="F55" s="198" t="s">
        <v>3187</v>
      </c>
      <c r="G55" s="198" t="s">
        <v>3761</v>
      </c>
      <c r="H55" s="198"/>
      <c r="I55" s="199" t="s">
        <v>22</v>
      </c>
      <c r="J55" s="198" t="s">
        <v>20</v>
      </c>
      <c r="K55" s="198" t="s">
        <v>23</v>
      </c>
      <c r="L55" s="198" t="s">
        <v>4966</v>
      </c>
      <c r="M55" s="198" t="s">
        <v>3190</v>
      </c>
      <c r="N55" s="198" t="s">
        <v>4332</v>
      </c>
      <c r="O55" s="198" t="s">
        <v>3191</v>
      </c>
      <c r="P55" s="198" t="s">
        <v>3192</v>
      </c>
      <c r="Q55" s="198" t="s">
        <v>3193</v>
      </c>
      <c r="R55" s="198" t="s">
        <v>3194</v>
      </c>
      <c r="S55" s="200">
        <v>35674</v>
      </c>
      <c r="T55" s="198"/>
      <c r="U55" s="198" t="s">
        <v>19</v>
      </c>
      <c r="V55" s="198" t="s">
        <v>21</v>
      </c>
      <c r="W55" s="198" t="s">
        <v>24</v>
      </c>
      <c r="X55" s="198">
        <v>1</v>
      </c>
      <c r="Y55" s="198"/>
      <c r="Z55" s="198"/>
      <c r="AA55" s="198"/>
      <c r="AB55" s="198">
        <v>22</v>
      </c>
      <c r="AC55" s="201" t="s">
        <v>3072</v>
      </c>
      <c r="AD55" s="201" t="s">
        <v>3072</v>
      </c>
      <c r="AE55" s="201">
        <v>0</v>
      </c>
      <c r="AF55" s="201"/>
      <c r="AG55" s="201"/>
      <c r="AH55" s="201"/>
      <c r="AI55" s="201"/>
      <c r="AJ55" s="201"/>
      <c r="AK55" s="201"/>
      <c r="AL55" s="201"/>
    </row>
    <row r="56" spans="1:38" x14ac:dyDescent="0.3">
      <c r="A56" s="226">
        <v>1854</v>
      </c>
      <c r="B56" s="185" t="s">
        <v>1296</v>
      </c>
      <c r="C56" s="185" t="s">
        <v>3185</v>
      </c>
      <c r="D56" s="185" t="s">
        <v>3186</v>
      </c>
      <c r="E56" s="185"/>
      <c r="F56" s="185" t="s">
        <v>3187</v>
      </c>
      <c r="G56" s="185" t="s">
        <v>3771</v>
      </c>
      <c r="H56" s="185"/>
      <c r="I56" s="195" t="s">
        <v>48</v>
      </c>
      <c r="J56" s="185" t="s">
        <v>1297</v>
      </c>
      <c r="K56" s="185" t="s">
        <v>1299</v>
      </c>
      <c r="L56" s="185" t="s">
        <v>3772</v>
      </c>
      <c r="M56" s="185" t="s">
        <v>3190</v>
      </c>
      <c r="N56" s="185" t="s">
        <v>4332</v>
      </c>
      <c r="O56" s="185" t="s">
        <v>3191</v>
      </c>
      <c r="P56" s="185" t="s">
        <v>3192</v>
      </c>
      <c r="Q56" s="185" t="s">
        <v>3193</v>
      </c>
      <c r="R56" s="185" t="s">
        <v>3194</v>
      </c>
      <c r="S56" s="196">
        <v>37500</v>
      </c>
      <c r="T56" s="185"/>
      <c r="U56" s="185" t="s">
        <v>19</v>
      </c>
      <c r="V56" s="185" t="s">
        <v>1298</v>
      </c>
      <c r="W56" s="185" t="s">
        <v>1300</v>
      </c>
      <c r="X56" s="185">
        <v>1</v>
      </c>
      <c r="Y56" s="185"/>
      <c r="Z56" s="185"/>
      <c r="AA56" s="185"/>
      <c r="AB56" s="185">
        <v>14</v>
      </c>
      <c r="AC56" s="197" t="s">
        <v>2695</v>
      </c>
      <c r="AD56" s="197" t="s">
        <v>2695</v>
      </c>
      <c r="AE56" s="197">
        <v>1</v>
      </c>
      <c r="AF56" s="197"/>
      <c r="AG56" s="197"/>
      <c r="AH56" s="197"/>
      <c r="AI56" s="197">
        <v>1</v>
      </c>
      <c r="AJ56" s="197"/>
      <c r="AK56" s="197"/>
      <c r="AL56" s="197"/>
    </row>
    <row r="57" spans="1:38" x14ac:dyDescent="0.3">
      <c r="A57" s="226">
        <v>1879</v>
      </c>
      <c r="B57" s="218" t="s">
        <v>1828</v>
      </c>
      <c r="C57" s="218" t="s">
        <v>4434</v>
      </c>
      <c r="D57" s="218" t="s">
        <v>3799</v>
      </c>
      <c r="E57" s="218" t="s">
        <v>1829</v>
      </c>
      <c r="F57" s="218" t="s">
        <v>4301</v>
      </c>
      <c r="G57" s="218" t="s">
        <v>4442</v>
      </c>
      <c r="H57" s="218"/>
      <c r="I57" s="219" t="s">
        <v>1831</v>
      </c>
      <c r="J57" s="218" t="s">
        <v>63</v>
      </c>
      <c r="K57" s="218" t="s">
        <v>287</v>
      </c>
      <c r="L57" s="218" t="s">
        <v>4420</v>
      </c>
      <c r="M57" s="218" t="s">
        <v>3190</v>
      </c>
      <c r="N57" s="218" t="s">
        <v>4332</v>
      </c>
      <c r="O57" s="218" t="s">
        <v>3312</v>
      </c>
      <c r="P57" s="218" t="s">
        <v>3192</v>
      </c>
      <c r="Q57" s="218" t="s">
        <v>3193</v>
      </c>
      <c r="R57" s="218" t="s">
        <v>3194</v>
      </c>
      <c r="S57" s="220">
        <v>24544</v>
      </c>
      <c r="T57" s="218"/>
      <c r="U57" s="218" t="s">
        <v>130</v>
      </c>
      <c r="V57" s="218" t="s">
        <v>1830</v>
      </c>
      <c r="W57" s="218" t="s">
        <v>1832</v>
      </c>
      <c r="X57" s="218"/>
      <c r="Y57" s="218"/>
      <c r="Z57" s="218"/>
      <c r="AA57" s="218">
        <v>1</v>
      </c>
      <c r="AB57" s="218">
        <v>495</v>
      </c>
      <c r="AC57" s="221" t="s">
        <v>2695</v>
      </c>
      <c r="AD57" s="221" t="s">
        <v>2695</v>
      </c>
      <c r="AE57" s="221">
        <v>1</v>
      </c>
      <c r="AF57" s="221"/>
      <c r="AG57" s="221">
        <v>1</v>
      </c>
      <c r="AH57" s="221"/>
      <c r="AI57" s="221"/>
      <c r="AJ57" s="221"/>
      <c r="AK57" s="221" t="s">
        <v>5165</v>
      </c>
      <c r="AL57" s="221">
        <v>1</v>
      </c>
    </row>
    <row r="58" spans="1:38" x14ac:dyDescent="0.3">
      <c r="A58" s="226">
        <v>1888</v>
      </c>
      <c r="B58" s="185" t="s">
        <v>2073</v>
      </c>
      <c r="C58" s="185" t="s">
        <v>4396</v>
      </c>
      <c r="D58" s="185" t="s">
        <v>3061</v>
      </c>
      <c r="E58" s="185"/>
      <c r="F58" s="185" t="s">
        <v>3187</v>
      </c>
      <c r="G58" s="185" t="s">
        <v>3814</v>
      </c>
      <c r="H58" s="185"/>
      <c r="I58" s="195" t="s">
        <v>48</v>
      </c>
      <c r="J58" s="185" t="s">
        <v>2074</v>
      </c>
      <c r="K58" s="185" t="s">
        <v>2075</v>
      </c>
      <c r="L58" s="185" t="s">
        <v>4961</v>
      </c>
      <c r="M58" s="185" t="s">
        <v>3190</v>
      </c>
      <c r="N58" s="185" t="s">
        <v>4332</v>
      </c>
      <c r="O58" s="185" t="s">
        <v>3201</v>
      </c>
      <c r="P58" s="185" t="s">
        <v>3192</v>
      </c>
      <c r="Q58" s="185" t="s">
        <v>3193</v>
      </c>
      <c r="R58" s="185" t="s">
        <v>3194</v>
      </c>
      <c r="S58" s="196">
        <v>24754</v>
      </c>
      <c r="T58" s="185"/>
      <c r="U58" s="185" t="s">
        <v>5</v>
      </c>
      <c r="V58" s="185" t="s">
        <v>3815</v>
      </c>
      <c r="W58" s="185" t="s">
        <v>2076</v>
      </c>
      <c r="X58" s="185"/>
      <c r="Y58" s="185">
        <v>1</v>
      </c>
      <c r="Z58" s="185"/>
      <c r="AA58" s="185"/>
      <c r="AB58" s="185">
        <v>76</v>
      </c>
      <c r="AC58" s="197" t="s">
        <v>2695</v>
      </c>
      <c r="AD58" s="197" t="s">
        <v>2695</v>
      </c>
      <c r="AE58" s="197">
        <v>1</v>
      </c>
      <c r="AF58" s="197"/>
      <c r="AG58" s="197">
        <v>1</v>
      </c>
      <c r="AH58" s="197"/>
      <c r="AI58" s="197"/>
      <c r="AJ58" s="197"/>
      <c r="AK58" s="197"/>
      <c r="AL58" s="197"/>
    </row>
    <row r="59" spans="1:38" x14ac:dyDescent="0.3">
      <c r="A59" s="226">
        <v>1892</v>
      </c>
      <c r="B59" s="198" t="s">
        <v>2473</v>
      </c>
      <c r="C59" s="198" t="s">
        <v>3200</v>
      </c>
      <c r="D59" s="198" t="s">
        <v>478</v>
      </c>
      <c r="E59" s="198"/>
      <c r="F59" s="198" t="s">
        <v>3187</v>
      </c>
      <c r="G59" s="198" t="s">
        <v>3256</v>
      </c>
      <c r="H59" s="198"/>
      <c r="I59" s="199" t="s">
        <v>387</v>
      </c>
      <c r="J59" s="198" t="s">
        <v>2474</v>
      </c>
      <c r="K59" s="198" t="s">
        <v>2475</v>
      </c>
      <c r="L59" s="198" t="s">
        <v>3819</v>
      </c>
      <c r="M59" s="198" t="s">
        <v>3190</v>
      </c>
      <c r="N59" s="198" t="s">
        <v>4332</v>
      </c>
      <c r="O59" s="198" t="s">
        <v>3201</v>
      </c>
      <c r="P59" s="198" t="s">
        <v>3192</v>
      </c>
      <c r="Q59" s="198" t="s">
        <v>3193</v>
      </c>
      <c r="R59" s="198" t="s">
        <v>3194</v>
      </c>
      <c r="S59" s="200">
        <v>24754</v>
      </c>
      <c r="T59" s="198"/>
      <c r="U59" s="198" t="s">
        <v>5</v>
      </c>
      <c r="V59" s="198" t="s">
        <v>3820</v>
      </c>
      <c r="W59" s="198" t="s">
        <v>2476</v>
      </c>
      <c r="X59" s="198"/>
      <c r="Y59" s="198">
        <v>1</v>
      </c>
      <c r="Z59" s="198"/>
      <c r="AA59" s="198"/>
      <c r="AB59" s="198">
        <v>86</v>
      </c>
      <c r="AC59" s="201" t="s">
        <v>2695</v>
      </c>
      <c r="AD59" s="201" t="s">
        <v>2695</v>
      </c>
      <c r="AE59" s="201">
        <v>0</v>
      </c>
      <c r="AF59" s="201"/>
      <c r="AG59" s="201"/>
      <c r="AH59" s="201"/>
      <c r="AI59" s="201"/>
      <c r="AJ59" s="201"/>
      <c r="AK59" s="201"/>
      <c r="AL59" s="201"/>
    </row>
    <row r="60" spans="1:38" x14ac:dyDescent="0.3">
      <c r="A60" s="226">
        <v>1893</v>
      </c>
      <c r="B60" s="185" t="s">
        <v>1960</v>
      </c>
      <c r="C60" s="185" t="s">
        <v>3821</v>
      </c>
      <c r="D60" s="185" t="s">
        <v>478</v>
      </c>
      <c r="E60" s="185" t="s">
        <v>3822</v>
      </c>
      <c r="F60" s="185" t="s">
        <v>3187</v>
      </c>
      <c r="G60" s="185" t="s">
        <v>3823</v>
      </c>
      <c r="H60" s="185"/>
      <c r="I60" s="195" t="s">
        <v>62</v>
      </c>
      <c r="J60" s="185" t="s">
        <v>1961</v>
      </c>
      <c r="K60" s="185" t="s">
        <v>1963</v>
      </c>
      <c r="L60" s="185" t="s">
        <v>3824</v>
      </c>
      <c r="M60" s="185" t="s">
        <v>3190</v>
      </c>
      <c r="N60" s="185" t="s">
        <v>4332</v>
      </c>
      <c r="O60" s="185" t="s">
        <v>3201</v>
      </c>
      <c r="P60" s="185" t="s">
        <v>3192</v>
      </c>
      <c r="Q60" s="185" t="s">
        <v>3193</v>
      </c>
      <c r="R60" s="185" t="s">
        <v>3194</v>
      </c>
      <c r="S60" s="196">
        <v>24754</v>
      </c>
      <c r="T60" s="185"/>
      <c r="U60" s="185" t="s">
        <v>5</v>
      </c>
      <c r="V60" s="185" t="s">
        <v>1962</v>
      </c>
      <c r="W60" s="185" t="s">
        <v>1964</v>
      </c>
      <c r="X60" s="185">
        <v>1</v>
      </c>
      <c r="Y60" s="185">
        <v>1</v>
      </c>
      <c r="Z60" s="185"/>
      <c r="AA60" s="185"/>
      <c r="AB60" s="185">
        <v>54</v>
      </c>
      <c r="AC60" s="197" t="s">
        <v>3068</v>
      </c>
      <c r="AD60" s="197" t="s">
        <v>5142</v>
      </c>
      <c r="AE60" s="197">
        <v>1</v>
      </c>
      <c r="AF60" s="197"/>
      <c r="AG60" s="197">
        <v>1</v>
      </c>
      <c r="AH60" s="197"/>
      <c r="AI60" s="197"/>
      <c r="AJ60" s="197"/>
      <c r="AK60" s="197"/>
      <c r="AL60" s="197"/>
    </row>
    <row r="61" spans="1:38" x14ac:dyDescent="0.3">
      <c r="A61" s="226">
        <v>1897</v>
      </c>
      <c r="B61" s="185" t="s">
        <v>698</v>
      </c>
      <c r="C61" s="185" t="s">
        <v>4396</v>
      </c>
      <c r="D61" s="185" t="s">
        <v>3061</v>
      </c>
      <c r="E61" s="185"/>
      <c r="F61" s="185" t="s">
        <v>3187</v>
      </c>
      <c r="G61" s="185" t="s">
        <v>4302</v>
      </c>
      <c r="H61" s="185"/>
      <c r="I61" s="195" t="s">
        <v>48</v>
      </c>
      <c r="J61" s="185" t="s">
        <v>699</v>
      </c>
      <c r="K61" s="185" t="s">
        <v>700</v>
      </c>
      <c r="L61" s="185" t="s">
        <v>4859</v>
      </c>
      <c r="M61" s="185" t="s">
        <v>3217</v>
      </c>
      <c r="N61" s="185" t="s">
        <v>3212</v>
      </c>
      <c r="O61" s="185" t="s">
        <v>3201</v>
      </c>
      <c r="P61" s="185" t="s">
        <v>3192</v>
      </c>
      <c r="Q61" s="185" t="s">
        <v>3193</v>
      </c>
      <c r="R61" s="185" t="s">
        <v>3194</v>
      </c>
      <c r="S61" s="196">
        <v>24756</v>
      </c>
      <c r="T61" s="185"/>
      <c r="U61" s="185" t="s">
        <v>5</v>
      </c>
      <c r="V61" s="185" t="s">
        <v>3834</v>
      </c>
      <c r="W61" s="185" t="s">
        <v>701</v>
      </c>
      <c r="X61" s="185"/>
      <c r="Y61" s="185">
        <v>1</v>
      </c>
      <c r="Z61" s="185"/>
      <c r="AA61" s="185"/>
      <c r="AB61" s="185">
        <v>16</v>
      </c>
      <c r="AC61" s="197" t="s">
        <v>3072</v>
      </c>
      <c r="AD61" s="197" t="s">
        <v>3072</v>
      </c>
      <c r="AE61" s="197">
        <v>1</v>
      </c>
      <c r="AF61" s="197"/>
      <c r="AG61" s="197"/>
      <c r="AH61" s="197">
        <v>1</v>
      </c>
      <c r="AI61" s="197"/>
      <c r="AJ61" s="197"/>
      <c r="AK61" s="197"/>
      <c r="AL61" s="197"/>
    </row>
    <row r="62" spans="1:38" x14ac:dyDescent="0.3">
      <c r="A62" s="226">
        <v>1900</v>
      </c>
      <c r="B62" s="198" t="s">
        <v>2554</v>
      </c>
      <c r="C62" s="198" t="s">
        <v>3837</v>
      </c>
      <c r="D62" s="198" t="s">
        <v>3245</v>
      </c>
      <c r="E62" s="198"/>
      <c r="F62" s="198" t="s">
        <v>3187</v>
      </c>
      <c r="G62" s="198" t="s">
        <v>3188</v>
      </c>
      <c r="H62" s="198"/>
      <c r="I62" s="199" t="s">
        <v>387</v>
      </c>
      <c r="J62" s="198" t="s">
        <v>2555</v>
      </c>
      <c r="K62" s="198" t="s">
        <v>2557</v>
      </c>
      <c r="L62" s="198" t="s">
        <v>3838</v>
      </c>
      <c r="M62" s="198" t="s">
        <v>3190</v>
      </c>
      <c r="N62" s="198" t="s">
        <v>4332</v>
      </c>
      <c r="O62" s="198" t="s">
        <v>3201</v>
      </c>
      <c r="P62" s="198" t="s">
        <v>3192</v>
      </c>
      <c r="Q62" s="198" t="s">
        <v>3193</v>
      </c>
      <c r="R62" s="198" t="s">
        <v>3194</v>
      </c>
      <c r="S62" s="200">
        <v>24756</v>
      </c>
      <c r="T62" s="198"/>
      <c r="U62" s="198" t="s">
        <v>5</v>
      </c>
      <c r="V62" s="198" t="s">
        <v>2556</v>
      </c>
      <c r="W62" s="198" t="s">
        <v>2558</v>
      </c>
      <c r="X62" s="198"/>
      <c r="Y62" s="198">
        <v>1</v>
      </c>
      <c r="Z62" s="198"/>
      <c r="AA62" s="198"/>
      <c r="AB62" s="198">
        <v>44</v>
      </c>
      <c r="AC62" s="201" t="s">
        <v>2695</v>
      </c>
      <c r="AD62" s="201" t="s">
        <v>2695</v>
      </c>
      <c r="AE62" s="201">
        <v>0</v>
      </c>
      <c r="AF62" s="201"/>
      <c r="AG62" s="201"/>
      <c r="AH62" s="201"/>
      <c r="AI62" s="201"/>
      <c r="AJ62" s="201"/>
      <c r="AK62" s="201"/>
      <c r="AL62" s="201"/>
    </row>
    <row r="63" spans="1:38" x14ac:dyDescent="0.3">
      <c r="A63" s="226">
        <v>1904</v>
      </c>
      <c r="B63" s="185" t="s">
        <v>2244</v>
      </c>
      <c r="C63" s="185" t="s">
        <v>3262</v>
      </c>
      <c r="D63" s="185" t="s">
        <v>3186</v>
      </c>
      <c r="E63" s="185" t="s">
        <v>177</v>
      </c>
      <c r="F63" s="185" t="s">
        <v>3187</v>
      </c>
      <c r="G63" s="185" t="s">
        <v>3256</v>
      </c>
      <c r="H63" s="185"/>
      <c r="I63" s="195" t="s">
        <v>676</v>
      </c>
      <c r="J63" s="185" t="s">
        <v>2245</v>
      </c>
      <c r="K63" s="185" t="s">
        <v>2246</v>
      </c>
      <c r="L63" s="185" t="s">
        <v>3291</v>
      </c>
      <c r="M63" s="185" t="s">
        <v>3190</v>
      </c>
      <c r="N63" s="185" t="s">
        <v>4332</v>
      </c>
      <c r="O63" s="185" t="s">
        <v>3191</v>
      </c>
      <c r="P63" s="185" t="s">
        <v>3192</v>
      </c>
      <c r="Q63" s="185" t="s">
        <v>3193</v>
      </c>
      <c r="R63" s="185" t="s">
        <v>3194</v>
      </c>
      <c r="S63" s="196">
        <v>24755</v>
      </c>
      <c r="T63" s="185"/>
      <c r="U63" s="185" t="s">
        <v>19</v>
      </c>
      <c r="V63" s="185" t="s">
        <v>170</v>
      </c>
      <c r="W63" s="185" t="s">
        <v>2247</v>
      </c>
      <c r="X63" s="185">
        <v>1</v>
      </c>
      <c r="Y63" s="185"/>
      <c r="Z63" s="185"/>
      <c r="AA63" s="185"/>
      <c r="AB63" s="185">
        <v>15</v>
      </c>
      <c r="AC63" s="197" t="s">
        <v>2695</v>
      </c>
      <c r="AD63" s="197" t="s">
        <v>2695</v>
      </c>
      <c r="AE63" s="197">
        <v>1</v>
      </c>
      <c r="AF63" s="197"/>
      <c r="AG63" s="197"/>
      <c r="AH63" s="197">
        <v>1</v>
      </c>
      <c r="AI63" s="197"/>
      <c r="AJ63" s="197"/>
      <c r="AK63" s="197"/>
      <c r="AL63" s="197"/>
    </row>
    <row r="64" spans="1:38" x14ac:dyDescent="0.3">
      <c r="A64" s="226">
        <v>1908</v>
      </c>
      <c r="B64" s="198" t="s">
        <v>44</v>
      </c>
      <c r="C64" s="198" t="s">
        <v>3185</v>
      </c>
      <c r="D64" s="198" t="s">
        <v>3186</v>
      </c>
      <c r="E64" s="198"/>
      <c r="F64" s="198" t="s">
        <v>3187</v>
      </c>
      <c r="G64" s="198" t="s">
        <v>3843</v>
      </c>
      <c r="H64" s="198"/>
      <c r="I64" s="199" t="s">
        <v>48</v>
      </c>
      <c r="J64" s="198" t="s">
        <v>45</v>
      </c>
      <c r="K64" s="198" t="s">
        <v>49</v>
      </c>
      <c r="L64" s="198" t="s">
        <v>3846</v>
      </c>
      <c r="M64" s="198" t="s">
        <v>3190</v>
      </c>
      <c r="N64" s="198" t="s">
        <v>4332</v>
      </c>
      <c r="O64" s="198" t="s">
        <v>3191</v>
      </c>
      <c r="P64" s="198" t="s">
        <v>3192</v>
      </c>
      <c r="Q64" s="198" t="s">
        <v>3193</v>
      </c>
      <c r="R64" s="198" t="s">
        <v>3194</v>
      </c>
      <c r="S64" s="200">
        <v>24755</v>
      </c>
      <c r="T64" s="198"/>
      <c r="U64" s="198" t="s">
        <v>19</v>
      </c>
      <c r="V64" s="198" t="s">
        <v>46</v>
      </c>
      <c r="W64" s="198" t="s">
        <v>50</v>
      </c>
      <c r="X64" s="198">
        <v>1</v>
      </c>
      <c r="Y64" s="198"/>
      <c r="Z64" s="198"/>
      <c r="AA64" s="198"/>
      <c r="AB64" s="198">
        <v>52</v>
      </c>
      <c r="AC64" s="201" t="s">
        <v>2695</v>
      </c>
      <c r="AD64" s="201" t="s">
        <v>2695</v>
      </c>
      <c r="AE64" s="201">
        <v>0</v>
      </c>
      <c r="AF64" s="201"/>
      <c r="AG64" s="201"/>
      <c r="AH64" s="201"/>
      <c r="AI64" s="201"/>
      <c r="AJ64" s="201"/>
      <c r="AK64" s="201"/>
      <c r="AL64" s="201"/>
    </row>
    <row r="65" spans="1:38" x14ac:dyDescent="0.3">
      <c r="A65" s="226">
        <v>1914</v>
      </c>
      <c r="B65" s="198" t="s">
        <v>598</v>
      </c>
      <c r="C65" s="198" t="s">
        <v>3200</v>
      </c>
      <c r="D65" s="198" t="s">
        <v>478</v>
      </c>
      <c r="E65" s="198"/>
      <c r="F65" s="198" t="s">
        <v>3187</v>
      </c>
      <c r="G65" s="198" t="s">
        <v>3234</v>
      </c>
      <c r="H65" s="198"/>
      <c r="I65" s="199" t="s">
        <v>62</v>
      </c>
      <c r="J65" s="198" t="s">
        <v>599</v>
      </c>
      <c r="K65" s="198" t="s">
        <v>601</v>
      </c>
      <c r="L65" s="198" t="s">
        <v>3856</v>
      </c>
      <c r="M65" s="198" t="s">
        <v>3190</v>
      </c>
      <c r="N65" s="198" t="s">
        <v>4332</v>
      </c>
      <c r="O65" s="198" t="s">
        <v>3201</v>
      </c>
      <c r="P65" s="198" t="s">
        <v>3192</v>
      </c>
      <c r="Q65" s="198" t="s">
        <v>3193</v>
      </c>
      <c r="R65" s="198" t="s">
        <v>3194</v>
      </c>
      <c r="S65" s="200">
        <v>24756</v>
      </c>
      <c r="T65" s="198"/>
      <c r="U65" s="198" t="s">
        <v>5</v>
      </c>
      <c r="V65" s="198" t="s">
        <v>600</v>
      </c>
      <c r="W65" s="198" t="s">
        <v>602</v>
      </c>
      <c r="X65" s="198">
        <v>1</v>
      </c>
      <c r="Y65" s="198">
        <v>1</v>
      </c>
      <c r="Z65" s="198"/>
      <c r="AA65" s="198"/>
      <c r="AB65" s="198">
        <v>89</v>
      </c>
      <c r="AC65" s="201" t="s">
        <v>2695</v>
      </c>
      <c r="AD65" s="201" t="s">
        <v>2695</v>
      </c>
      <c r="AE65" s="201">
        <v>0</v>
      </c>
      <c r="AF65" s="201"/>
      <c r="AG65" s="201"/>
      <c r="AH65" s="201"/>
      <c r="AI65" s="201"/>
      <c r="AJ65" s="201"/>
      <c r="AK65" s="201"/>
      <c r="AL65" s="201"/>
    </row>
    <row r="66" spans="1:38" x14ac:dyDescent="0.3">
      <c r="A66" s="226">
        <v>1915</v>
      </c>
      <c r="B66" s="198" t="s">
        <v>607</v>
      </c>
      <c r="C66" s="198" t="s">
        <v>4491</v>
      </c>
      <c r="D66" s="198" t="s">
        <v>3061</v>
      </c>
      <c r="E66" s="198" t="s">
        <v>232</v>
      </c>
      <c r="F66" s="198" t="s">
        <v>3187</v>
      </c>
      <c r="G66" s="198" t="s">
        <v>3857</v>
      </c>
      <c r="H66" s="198"/>
      <c r="I66" s="199" t="s">
        <v>609</v>
      </c>
      <c r="J66" s="198" t="s">
        <v>610</v>
      </c>
      <c r="K66" s="198" t="s">
        <v>611</v>
      </c>
      <c r="L66" s="198" t="s">
        <v>3437</v>
      </c>
      <c r="M66" s="198" t="s">
        <v>3190</v>
      </c>
      <c r="N66" s="198" t="s">
        <v>4332</v>
      </c>
      <c r="O66" s="198" t="s">
        <v>3201</v>
      </c>
      <c r="P66" s="198" t="s">
        <v>3192</v>
      </c>
      <c r="Q66" s="198" t="s">
        <v>3193</v>
      </c>
      <c r="R66" s="198" t="s">
        <v>3194</v>
      </c>
      <c r="S66" s="200">
        <v>24756</v>
      </c>
      <c r="T66" s="198"/>
      <c r="U66" s="198" t="s">
        <v>5</v>
      </c>
      <c r="V66" s="198" t="s">
        <v>608</v>
      </c>
      <c r="W66" s="198" t="s">
        <v>612</v>
      </c>
      <c r="X66" s="198"/>
      <c r="Y66" s="198">
        <v>1</v>
      </c>
      <c r="Z66" s="198"/>
      <c r="AA66" s="198"/>
      <c r="AB66" s="198">
        <v>163</v>
      </c>
      <c r="AC66" s="201" t="s">
        <v>3074</v>
      </c>
      <c r="AD66" s="201" t="s">
        <v>5151</v>
      </c>
      <c r="AE66" s="201">
        <v>0</v>
      </c>
      <c r="AF66" s="201"/>
      <c r="AG66" s="201"/>
      <c r="AH66" s="201"/>
      <c r="AI66" s="201"/>
      <c r="AJ66" s="201"/>
      <c r="AK66" s="201"/>
      <c r="AL66" s="201"/>
    </row>
    <row r="67" spans="1:38" x14ac:dyDescent="0.3">
      <c r="A67" s="226">
        <v>1918</v>
      </c>
      <c r="B67" s="198" t="s">
        <v>472</v>
      </c>
      <c r="C67" s="198" t="s">
        <v>3200</v>
      </c>
      <c r="D67" s="198" t="s">
        <v>478</v>
      </c>
      <c r="E67" s="198"/>
      <c r="F67" s="198" t="s">
        <v>3187</v>
      </c>
      <c r="G67" s="198" t="s">
        <v>3858</v>
      </c>
      <c r="H67" s="198"/>
      <c r="I67" s="199" t="s">
        <v>62</v>
      </c>
      <c r="J67" s="198" t="s">
        <v>473</v>
      </c>
      <c r="K67" s="198" t="s">
        <v>475</v>
      </c>
      <c r="L67" s="198" t="s">
        <v>3859</v>
      </c>
      <c r="M67" s="198" t="s">
        <v>3190</v>
      </c>
      <c r="N67" s="198" t="s">
        <v>4332</v>
      </c>
      <c r="O67" s="198" t="s">
        <v>3201</v>
      </c>
      <c r="P67" s="198" t="s">
        <v>3192</v>
      </c>
      <c r="Q67" s="198" t="s">
        <v>3193</v>
      </c>
      <c r="R67" s="198" t="s">
        <v>3194</v>
      </c>
      <c r="S67" s="200">
        <v>24756</v>
      </c>
      <c r="T67" s="198"/>
      <c r="U67" s="198" t="s">
        <v>5</v>
      </c>
      <c r="V67" s="198" t="s">
        <v>474</v>
      </c>
      <c r="W67" s="198" t="s">
        <v>476</v>
      </c>
      <c r="X67" s="198">
        <v>1</v>
      </c>
      <c r="Y67" s="198">
        <v>1</v>
      </c>
      <c r="Z67" s="198"/>
      <c r="AA67" s="198"/>
      <c r="AB67" s="198">
        <v>52</v>
      </c>
      <c r="AC67" s="201" t="s">
        <v>2702</v>
      </c>
      <c r="AD67" s="201" t="s">
        <v>5142</v>
      </c>
      <c r="AE67" s="201">
        <v>0</v>
      </c>
      <c r="AF67" s="201"/>
      <c r="AG67" s="201"/>
      <c r="AH67" s="201"/>
      <c r="AI67" s="201"/>
      <c r="AJ67" s="201"/>
      <c r="AK67" s="201"/>
      <c r="AL67" s="201"/>
    </row>
    <row r="68" spans="1:38" x14ac:dyDescent="0.3">
      <c r="A68" s="226">
        <v>1920</v>
      </c>
      <c r="B68" s="198" t="s">
        <v>361</v>
      </c>
      <c r="C68" s="198" t="s">
        <v>3863</v>
      </c>
      <c r="D68" s="198" t="s">
        <v>478</v>
      </c>
      <c r="E68" s="198" t="s">
        <v>3864</v>
      </c>
      <c r="F68" s="198" t="s">
        <v>3187</v>
      </c>
      <c r="G68" s="198" t="s">
        <v>4315</v>
      </c>
      <c r="H68" s="198"/>
      <c r="I68" s="199" t="s">
        <v>364</v>
      </c>
      <c r="J68" s="198" t="s">
        <v>362</v>
      </c>
      <c r="K68" s="198" t="s">
        <v>365</v>
      </c>
      <c r="L68" s="198" t="s">
        <v>3865</v>
      </c>
      <c r="M68" s="198" t="s">
        <v>3190</v>
      </c>
      <c r="N68" s="198" t="s">
        <v>4332</v>
      </c>
      <c r="O68" s="198" t="s">
        <v>3201</v>
      </c>
      <c r="P68" s="198" t="s">
        <v>3192</v>
      </c>
      <c r="Q68" s="198" t="s">
        <v>3193</v>
      </c>
      <c r="R68" s="198" t="s">
        <v>3194</v>
      </c>
      <c r="S68" s="200">
        <v>24756</v>
      </c>
      <c r="T68" s="198"/>
      <c r="U68" s="198" t="s">
        <v>5</v>
      </c>
      <c r="V68" s="198" t="s">
        <v>363</v>
      </c>
      <c r="W68" s="198" t="s">
        <v>366</v>
      </c>
      <c r="X68" s="198">
        <v>1</v>
      </c>
      <c r="Y68" s="198">
        <v>1</v>
      </c>
      <c r="Z68" s="198"/>
      <c r="AA68" s="198"/>
      <c r="AB68" s="198">
        <v>65</v>
      </c>
      <c r="AC68" s="201" t="s">
        <v>2695</v>
      </c>
      <c r="AD68" s="201" t="s">
        <v>2695</v>
      </c>
      <c r="AE68" s="201">
        <v>0</v>
      </c>
      <c r="AF68" s="201"/>
      <c r="AG68" s="201"/>
      <c r="AH68" s="201"/>
      <c r="AI68" s="201"/>
      <c r="AJ68" s="201"/>
      <c r="AK68" s="201"/>
      <c r="AL68" s="201"/>
    </row>
    <row r="69" spans="1:38" x14ac:dyDescent="0.3">
      <c r="A69" s="226">
        <v>1927</v>
      </c>
      <c r="B69" s="185" t="s">
        <v>231</v>
      </c>
      <c r="C69" s="185" t="s">
        <v>4491</v>
      </c>
      <c r="D69" s="185" t="s">
        <v>3061</v>
      </c>
      <c r="E69" s="185" t="s">
        <v>232</v>
      </c>
      <c r="F69" s="185" t="s">
        <v>3187</v>
      </c>
      <c r="G69" s="185" t="s">
        <v>3876</v>
      </c>
      <c r="H69" s="185"/>
      <c r="I69" s="195" t="s">
        <v>224</v>
      </c>
      <c r="J69" s="185" t="s">
        <v>225</v>
      </c>
      <c r="K69" s="185" t="s">
        <v>226</v>
      </c>
      <c r="L69" s="185" t="s">
        <v>3239</v>
      </c>
      <c r="M69" s="185" t="s">
        <v>3190</v>
      </c>
      <c r="N69" s="185" t="s">
        <v>4332</v>
      </c>
      <c r="O69" s="185" t="s">
        <v>3201</v>
      </c>
      <c r="P69" s="185" t="s">
        <v>3192</v>
      </c>
      <c r="Q69" s="185" t="s">
        <v>3193</v>
      </c>
      <c r="R69" s="185" t="s">
        <v>3194</v>
      </c>
      <c r="S69" s="196">
        <v>24756</v>
      </c>
      <c r="T69" s="185"/>
      <c r="U69" s="185" t="s">
        <v>5</v>
      </c>
      <c r="V69" s="185" t="s">
        <v>233</v>
      </c>
      <c r="W69" s="185" t="s">
        <v>234</v>
      </c>
      <c r="X69" s="185"/>
      <c r="Y69" s="185">
        <v>1</v>
      </c>
      <c r="Z69" s="185"/>
      <c r="AA69" s="185"/>
      <c r="AB69" s="185">
        <v>236</v>
      </c>
      <c r="AC69" s="197" t="s">
        <v>3072</v>
      </c>
      <c r="AD69" s="197" t="s">
        <v>3072</v>
      </c>
      <c r="AE69" s="197">
        <v>1</v>
      </c>
      <c r="AF69" s="197"/>
      <c r="AG69" s="197"/>
      <c r="AH69" s="197"/>
      <c r="AI69" s="197">
        <v>1</v>
      </c>
      <c r="AJ69" s="197"/>
      <c r="AK69" s="197"/>
      <c r="AL69" s="197"/>
    </row>
    <row r="70" spans="1:38" x14ac:dyDescent="0.3">
      <c r="A70" s="226">
        <v>1935</v>
      </c>
      <c r="B70" s="218" t="s">
        <v>3887</v>
      </c>
      <c r="C70" s="218" t="s">
        <v>4976</v>
      </c>
      <c r="D70" s="218" t="s">
        <v>3352</v>
      </c>
      <c r="E70" s="218" t="s">
        <v>3888</v>
      </c>
      <c r="F70" s="218" t="s">
        <v>3187</v>
      </c>
      <c r="G70" s="218" t="s">
        <v>4441</v>
      </c>
      <c r="H70" s="218" t="s">
        <v>1826</v>
      </c>
      <c r="I70" s="219" t="s">
        <v>1755</v>
      </c>
      <c r="J70" s="218" t="s">
        <v>63</v>
      </c>
      <c r="K70" s="218" t="s">
        <v>287</v>
      </c>
      <c r="L70" s="218" t="s">
        <v>4420</v>
      </c>
      <c r="M70" s="218" t="s">
        <v>3190</v>
      </c>
      <c r="N70" s="218" t="s">
        <v>4332</v>
      </c>
      <c r="O70" s="218" t="s">
        <v>3354</v>
      </c>
      <c r="P70" s="218" t="s">
        <v>3192</v>
      </c>
      <c r="Q70" s="218" t="s">
        <v>3193</v>
      </c>
      <c r="R70" s="218" t="s">
        <v>3194</v>
      </c>
      <c r="S70" s="220">
        <v>25283</v>
      </c>
      <c r="T70" s="218"/>
      <c r="U70" s="218" t="s">
        <v>184</v>
      </c>
      <c r="V70" s="218" t="s">
        <v>3479</v>
      </c>
      <c r="W70" s="218" t="s">
        <v>1827</v>
      </c>
      <c r="X70" s="218"/>
      <c r="Y70" s="218"/>
      <c r="Z70" s="218"/>
      <c r="AA70" s="218">
        <v>1</v>
      </c>
      <c r="AB70" s="218">
        <v>695</v>
      </c>
      <c r="AC70" s="221" t="s">
        <v>2695</v>
      </c>
      <c r="AD70" s="221" t="s">
        <v>2695</v>
      </c>
      <c r="AE70" s="221">
        <v>0</v>
      </c>
      <c r="AF70" s="221"/>
      <c r="AG70" s="221"/>
      <c r="AH70" s="221"/>
      <c r="AI70" s="221"/>
      <c r="AJ70" s="221"/>
      <c r="AK70" s="221" t="s">
        <v>5166</v>
      </c>
      <c r="AL70" s="221">
        <v>1</v>
      </c>
    </row>
    <row r="71" spans="1:38" x14ac:dyDescent="0.3">
      <c r="A71" s="226">
        <v>1940</v>
      </c>
      <c r="B71" s="198" t="s">
        <v>1103</v>
      </c>
      <c r="C71" s="198" t="s">
        <v>4574</v>
      </c>
      <c r="D71" s="198" t="s">
        <v>3061</v>
      </c>
      <c r="E71" s="198" t="s">
        <v>1104</v>
      </c>
      <c r="F71" s="198" t="s">
        <v>3187</v>
      </c>
      <c r="G71" s="198" t="s">
        <v>5001</v>
      </c>
      <c r="H71" s="198"/>
      <c r="I71" s="199" t="s">
        <v>464</v>
      </c>
      <c r="J71" s="198" t="s">
        <v>1106</v>
      </c>
      <c r="K71" s="198" t="s">
        <v>1107</v>
      </c>
      <c r="L71" s="198" t="s">
        <v>3427</v>
      </c>
      <c r="M71" s="198" t="s">
        <v>3190</v>
      </c>
      <c r="N71" s="198" t="s">
        <v>4332</v>
      </c>
      <c r="O71" s="198" t="s">
        <v>3201</v>
      </c>
      <c r="P71" s="198" t="s">
        <v>3192</v>
      </c>
      <c r="Q71" s="198" t="s">
        <v>3193</v>
      </c>
      <c r="R71" s="198" t="s">
        <v>3194</v>
      </c>
      <c r="S71" s="200">
        <v>25724</v>
      </c>
      <c r="T71" s="198"/>
      <c r="U71" s="198" t="s">
        <v>5</v>
      </c>
      <c r="V71" s="198" t="s">
        <v>1105</v>
      </c>
      <c r="W71" s="198" t="s">
        <v>1108</v>
      </c>
      <c r="X71" s="198"/>
      <c r="Y71" s="198">
        <v>1</v>
      </c>
      <c r="Z71" s="198"/>
      <c r="AA71" s="198"/>
      <c r="AB71" s="198">
        <v>37</v>
      </c>
      <c r="AC71" s="201" t="s">
        <v>3072</v>
      </c>
      <c r="AD71" s="201" t="s">
        <v>3072</v>
      </c>
      <c r="AE71" s="201">
        <v>0</v>
      </c>
      <c r="AF71" s="201"/>
      <c r="AG71" s="201"/>
      <c r="AH71" s="201"/>
      <c r="AI71" s="201"/>
      <c r="AJ71" s="201"/>
      <c r="AK71" s="201"/>
      <c r="AL71" s="201"/>
    </row>
    <row r="72" spans="1:38" x14ac:dyDescent="0.3">
      <c r="A72" s="226">
        <v>1941</v>
      </c>
      <c r="B72" s="198" t="s">
        <v>2545</v>
      </c>
      <c r="C72" s="198" t="s">
        <v>5102</v>
      </c>
      <c r="D72" s="198" t="s">
        <v>3061</v>
      </c>
      <c r="E72" s="198"/>
      <c r="F72" s="198" t="s">
        <v>3187</v>
      </c>
      <c r="G72" s="198" t="s">
        <v>3260</v>
      </c>
      <c r="H72" s="198"/>
      <c r="I72" s="199" t="s">
        <v>710</v>
      </c>
      <c r="J72" s="198" t="s">
        <v>2541</v>
      </c>
      <c r="K72" s="198" t="s">
        <v>2543</v>
      </c>
      <c r="L72" s="198" t="s">
        <v>3895</v>
      </c>
      <c r="M72" s="198" t="s">
        <v>3190</v>
      </c>
      <c r="N72" s="198" t="s">
        <v>4332</v>
      </c>
      <c r="O72" s="198" t="s">
        <v>3201</v>
      </c>
      <c r="P72" s="198" t="s">
        <v>3192</v>
      </c>
      <c r="Q72" s="198" t="s">
        <v>3193</v>
      </c>
      <c r="R72" s="198" t="s">
        <v>3194</v>
      </c>
      <c r="S72" s="200">
        <v>25724</v>
      </c>
      <c r="T72" s="198"/>
      <c r="U72" s="198" t="s">
        <v>5</v>
      </c>
      <c r="V72" s="198" t="s">
        <v>2546</v>
      </c>
      <c r="W72" s="198" t="s">
        <v>2547</v>
      </c>
      <c r="X72" s="198"/>
      <c r="Y72" s="198">
        <v>1</v>
      </c>
      <c r="Z72" s="198"/>
      <c r="AA72" s="198"/>
      <c r="AB72" s="198">
        <v>112</v>
      </c>
      <c r="AC72" s="201" t="s">
        <v>2702</v>
      </c>
      <c r="AD72" s="201" t="s">
        <v>2695</v>
      </c>
      <c r="AE72" s="201">
        <v>0</v>
      </c>
      <c r="AF72" s="201"/>
      <c r="AG72" s="201"/>
      <c r="AH72" s="201"/>
      <c r="AI72" s="201"/>
      <c r="AJ72" s="201"/>
      <c r="AK72" s="201"/>
      <c r="AL72" s="201"/>
    </row>
    <row r="73" spans="1:38" x14ac:dyDescent="0.3">
      <c r="A73" s="226">
        <v>1945</v>
      </c>
      <c r="B73" s="185" t="s">
        <v>134</v>
      </c>
      <c r="C73" s="185" t="s">
        <v>3899</v>
      </c>
      <c r="D73" s="185" t="s">
        <v>3186</v>
      </c>
      <c r="E73" s="185" t="s">
        <v>3494</v>
      </c>
      <c r="F73" s="185" t="s">
        <v>3187</v>
      </c>
      <c r="G73" s="185" t="s">
        <v>3900</v>
      </c>
      <c r="H73" s="185"/>
      <c r="I73" s="195" t="s">
        <v>136</v>
      </c>
      <c r="J73" s="185" t="s">
        <v>3492</v>
      </c>
      <c r="K73" s="185" t="s">
        <v>137</v>
      </c>
      <c r="L73" s="185" t="s">
        <v>3493</v>
      </c>
      <c r="M73" s="185" t="s">
        <v>3190</v>
      </c>
      <c r="N73" s="185" t="s">
        <v>4332</v>
      </c>
      <c r="O73" s="185" t="s">
        <v>3191</v>
      </c>
      <c r="P73" s="185" t="s">
        <v>3192</v>
      </c>
      <c r="Q73" s="185" t="s">
        <v>3193</v>
      </c>
      <c r="R73" s="185" t="s">
        <v>3194</v>
      </c>
      <c r="S73" s="196">
        <v>25825</v>
      </c>
      <c r="T73" s="185"/>
      <c r="U73" s="185" t="s">
        <v>19</v>
      </c>
      <c r="V73" s="185" t="s">
        <v>135</v>
      </c>
      <c r="W73" s="185" t="s">
        <v>138</v>
      </c>
      <c r="X73" s="185">
        <v>1</v>
      </c>
      <c r="Y73" s="185"/>
      <c r="Z73" s="185"/>
      <c r="AA73" s="185"/>
      <c r="AB73" s="185">
        <v>73</v>
      </c>
      <c r="AC73" s="197" t="s">
        <v>3068</v>
      </c>
      <c r="AD73" s="197" t="s">
        <v>5142</v>
      </c>
      <c r="AE73" s="197">
        <v>1</v>
      </c>
      <c r="AF73" s="197"/>
      <c r="AG73" s="197">
        <v>1</v>
      </c>
      <c r="AH73" s="197"/>
      <c r="AI73" s="197"/>
      <c r="AJ73" s="197"/>
      <c r="AK73" s="197"/>
      <c r="AL73" s="197"/>
    </row>
    <row r="74" spans="1:38" x14ac:dyDescent="0.3">
      <c r="A74" s="226">
        <v>1947</v>
      </c>
      <c r="B74" s="198" t="s">
        <v>2278</v>
      </c>
      <c r="C74" s="198" t="s">
        <v>4805</v>
      </c>
      <c r="D74" s="198" t="s">
        <v>3269</v>
      </c>
      <c r="E74" s="198" t="s">
        <v>2279</v>
      </c>
      <c r="F74" s="198" t="s">
        <v>4301</v>
      </c>
      <c r="G74" s="198" t="s">
        <v>3903</v>
      </c>
      <c r="H74" s="198"/>
      <c r="I74" s="199" t="s">
        <v>364</v>
      </c>
      <c r="J74" s="198" t="s">
        <v>899</v>
      </c>
      <c r="K74" s="198" t="s">
        <v>900</v>
      </c>
      <c r="L74" s="198" t="s">
        <v>3374</v>
      </c>
      <c r="M74" s="198" t="s">
        <v>3190</v>
      </c>
      <c r="N74" s="198" t="s">
        <v>4332</v>
      </c>
      <c r="O74" s="198" t="s">
        <v>3201</v>
      </c>
      <c r="P74" s="198" t="s">
        <v>3192</v>
      </c>
      <c r="Q74" s="198" t="s">
        <v>3193</v>
      </c>
      <c r="R74" s="198" t="s">
        <v>3194</v>
      </c>
      <c r="S74" s="200">
        <v>26011</v>
      </c>
      <c r="T74" s="198"/>
      <c r="U74" s="198" t="s">
        <v>0</v>
      </c>
      <c r="V74" s="198" t="s">
        <v>2280</v>
      </c>
      <c r="W74" s="198" t="s">
        <v>2281</v>
      </c>
      <c r="X74" s="198"/>
      <c r="Y74" s="198">
        <v>1</v>
      </c>
      <c r="Z74" s="198"/>
      <c r="AA74" s="198"/>
      <c r="AB74" s="198">
        <v>90</v>
      </c>
      <c r="AC74" s="201" t="s">
        <v>2695</v>
      </c>
      <c r="AD74" s="201" t="s">
        <v>2695</v>
      </c>
      <c r="AE74" s="201">
        <v>0</v>
      </c>
      <c r="AF74" s="201"/>
      <c r="AG74" s="201"/>
      <c r="AH74" s="201"/>
      <c r="AI74" s="201"/>
      <c r="AJ74" s="201"/>
      <c r="AK74" s="201"/>
      <c r="AL74" s="201"/>
    </row>
    <row r="75" spans="1:38" x14ac:dyDescent="0.3">
      <c r="A75" s="226">
        <v>1952</v>
      </c>
      <c r="B75" s="198" t="s">
        <v>2287</v>
      </c>
      <c r="C75" s="198" t="s">
        <v>4481</v>
      </c>
      <c r="D75" s="198" t="s">
        <v>3267</v>
      </c>
      <c r="E75" s="198" t="s">
        <v>1214</v>
      </c>
      <c r="F75" s="198" t="s">
        <v>4301</v>
      </c>
      <c r="G75" s="198" t="s">
        <v>3906</v>
      </c>
      <c r="H75" s="198"/>
      <c r="I75" s="199" t="s">
        <v>609</v>
      </c>
      <c r="J75" s="198" t="s">
        <v>610</v>
      </c>
      <c r="K75" s="198" t="s">
        <v>611</v>
      </c>
      <c r="L75" s="198" t="s">
        <v>3437</v>
      </c>
      <c r="M75" s="198" t="s">
        <v>3190</v>
      </c>
      <c r="N75" s="198" t="s">
        <v>4332</v>
      </c>
      <c r="O75" s="198" t="s">
        <v>3201</v>
      </c>
      <c r="P75" s="198" t="s">
        <v>3192</v>
      </c>
      <c r="Q75" s="198" t="s">
        <v>3193</v>
      </c>
      <c r="R75" s="198" t="s">
        <v>3194</v>
      </c>
      <c r="S75" s="200">
        <v>26010</v>
      </c>
      <c r="T75" s="198"/>
      <c r="U75" s="198" t="s">
        <v>0</v>
      </c>
      <c r="V75" s="198" t="s">
        <v>333</v>
      </c>
      <c r="W75" s="198" t="s">
        <v>2288</v>
      </c>
      <c r="X75" s="198">
        <v>1</v>
      </c>
      <c r="Y75" s="198">
        <v>1</v>
      </c>
      <c r="Z75" s="198"/>
      <c r="AA75" s="198"/>
      <c r="AB75" s="198">
        <v>261</v>
      </c>
      <c r="AC75" s="201" t="s">
        <v>3074</v>
      </c>
      <c r="AD75" s="201" t="s">
        <v>5151</v>
      </c>
      <c r="AE75" s="201">
        <v>0</v>
      </c>
      <c r="AF75" s="201"/>
      <c r="AG75" s="201"/>
      <c r="AH75" s="201"/>
      <c r="AI75" s="201"/>
      <c r="AJ75" s="201"/>
      <c r="AK75" s="201"/>
      <c r="AL75" s="201"/>
    </row>
    <row r="76" spans="1:38" x14ac:dyDescent="0.3">
      <c r="A76" s="226">
        <v>1953</v>
      </c>
      <c r="B76" s="198" t="s">
        <v>1564</v>
      </c>
      <c r="C76" s="198" t="s">
        <v>4480</v>
      </c>
      <c r="D76" s="198" t="s">
        <v>3061</v>
      </c>
      <c r="E76" s="198" t="s">
        <v>1565</v>
      </c>
      <c r="F76" s="198" t="s">
        <v>3187</v>
      </c>
      <c r="G76" s="198" t="s">
        <v>4319</v>
      </c>
      <c r="H76" s="198"/>
      <c r="I76" s="199" t="s">
        <v>1349</v>
      </c>
      <c r="J76" s="198" t="s">
        <v>1561</v>
      </c>
      <c r="K76" s="198" t="s">
        <v>1562</v>
      </c>
      <c r="L76" s="198" t="s">
        <v>4486</v>
      </c>
      <c r="M76" s="198" t="s">
        <v>3190</v>
      </c>
      <c r="N76" s="198" t="s">
        <v>4332</v>
      </c>
      <c r="O76" s="198" t="s">
        <v>3201</v>
      </c>
      <c r="P76" s="198" t="s">
        <v>3192</v>
      </c>
      <c r="Q76" s="198" t="s">
        <v>3193</v>
      </c>
      <c r="R76" s="198" t="s">
        <v>3194</v>
      </c>
      <c r="S76" s="200">
        <v>26204</v>
      </c>
      <c r="T76" s="198"/>
      <c r="U76" s="198" t="s">
        <v>5</v>
      </c>
      <c r="V76" s="198" t="s">
        <v>1566</v>
      </c>
      <c r="W76" s="198" t="s">
        <v>1567</v>
      </c>
      <c r="X76" s="198"/>
      <c r="Y76" s="198">
        <v>1</v>
      </c>
      <c r="Z76" s="198"/>
      <c r="AA76" s="198"/>
      <c r="AB76" s="198">
        <v>83</v>
      </c>
      <c r="AC76" s="201" t="s">
        <v>2695</v>
      </c>
      <c r="AD76" s="201" t="s">
        <v>2695</v>
      </c>
      <c r="AE76" s="201">
        <v>0</v>
      </c>
      <c r="AF76" s="201"/>
      <c r="AG76" s="201"/>
      <c r="AH76" s="201"/>
      <c r="AI76" s="201"/>
      <c r="AJ76" s="201"/>
      <c r="AK76" s="201"/>
      <c r="AL76" s="201"/>
    </row>
    <row r="77" spans="1:38" x14ac:dyDescent="0.3">
      <c r="A77" s="226">
        <v>1954</v>
      </c>
      <c r="B77" s="198" t="s">
        <v>1843</v>
      </c>
      <c r="C77" s="198" t="s">
        <v>3907</v>
      </c>
      <c r="D77" s="198" t="s">
        <v>478</v>
      </c>
      <c r="E77" s="198" t="s">
        <v>3908</v>
      </c>
      <c r="F77" s="198" t="s">
        <v>3187</v>
      </c>
      <c r="G77" s="198" t="s">
        <v>4525</v>
      </c>
      <c r="H77" s="198"/>
      <c r="I77" s="199" t="s">
        <v>387</v>
      </c>
      <c r="J77" s="198" t="s">
        <v>1844</v>
      </c>
      <c r="K77" s="198" t="s">
        <v>1846</v>
      </c>
      <c r="L77" s="198" t="s">
        <v>3909</v>
      </c>
      <c r="M77" s="198" t="s">
        <v>3190</v>
      </c>
      <c r="N77" s="198" t="s">
        <v>4332</v>
      </c>
      <c r="O77" s="198" t="s">
        <v>3201</v>
      </c>
      <c r="P77" s="198" t="s">
        <v>3192</v>
      </c>
      <c r="Q77" s="198" t="s">
        <v>3193</v>
      </c>
      <c r="R77" s="198" t="s">
        <v>3194</v>
      </c>
      <c r="S77" s="200">
        <v>26204</v>
      </c>
      <c r="T77" s="198"/>
      <c r="U77" s="198" t="s">
        <v>5</v>
      </c>
      <c r="V77" s="198" t="s">
        <v>1845</v>
      </c>
      <c r="W77" s="198" t="s">
        <v>1847</v>
      </c>
      <c r="X77" s="198">
        <v>1</v>
      </c>
      <c r="Y77" s="198">
        <v>1</v>
      </c>
      <c r="Z77" s="198"/>
      <c r="AA77" s="198"/>
      <c r="AB77" s="198">
        <v>173</v>
      </c>
      <c r="AC77" s="201" t="s">
        <v>2695</v>
      </c>
      <c r="AD77" s="201" t="s">
        <v>2695</v>
      </c>
      <c r="AE77" s="201">
        <v>0</v>
      </c>
      <c r="AF77" s="201"/>
      <c r="AG77" s="201"/>
      <c r="AH77" s="201"/>
      <c r="AI77" s="201"/>
      <c r="AJ77" s="201"/>
      <c r="AK77" s="201"/>
      <c r="AL77" s="201"/>
    </row>
    <row r="78" spans="1:38" x14ac:dyDescent="0.3">
      <c r="A78" s="226">
        <v>1972</v>
      </c>
      <c r="B78" s="198" t="s">
        <v>2197</v>
      </c>
      <c r="C78" s="198" t="s">
        <v>3200</v>
      </c>
      <c r="D78" s="198" t="s">
        <v>478</v>
      </c>
      <c r="E78" s="198"/>
      <c r="F78" s="198" t="s">
        <v>3187</v>
      </c>
      <c r="G78" s="198" t="s">
        <v>3256</v>
      </c>
      <c r="H78" s="198"/>
      <c r="I78" s="199" t="s">
        <v>1349</v>
      </c>
      <c r="J78" s="198" t="s">
        <v>2198</v>
      </c>
      <c r="K78" s="198" t="s">
        <v>271</v>
      </c>
      <c r="L78" s="198" t="s">
        <v>4540</v>
      </c>
      <c r="M78" s="198" t="s">
        <v>3190</v>
      </c>
      <c r="N78" s="198" t="s">
        <v>4332</v>
      </c>
      <c r="O78" s="198" t="s">
        <v>3201</v>
      </c>
      <c r="P78" s="198" t="s">
        <v>3192</v>
      </c>
      <c r="Q78" s="198" t="s">
        <v>3193</v>
      </c>
      <c r="R78" s="198" t="s">
        <v>3194</v>
      </c>
      <c r="S78" s="200">
        <v>31656</v>
      </c>
      <c r="T78" s="198"/>
      <c r="U78" s="198" t="s">
        <v>5</v>
      </c>
      <c r="V78" s="198" t="s">
        <v>2199</v>
      </c>
      <c r="W78" s="198" t="s">
        <v>2200</v>
      </c>
      <c r="X78" s="198">
        <v>1</v>
      </c>
      <c r="Y78" s="198">
        <v>1</v>
      </c>
      <c r="Z78" s="198"/>
      <c r="AA78" s="198"/>
      <c r="AB78" s="198">
        <v>60</v>
      </c>
      <c r="AC78" s="201" t="s">
        <v>2695</v>
      </c>
      <c r="AD78" s="201" t="s">
        <v>2695</v>
      </c>
      <c r="AE78" s="201">
        <v>0</v>
      </c>
      <c r="AF78" s="201"/>
      <c r="AG78" s="201"/>
      <c r="AH78" s="201"/>
      <c r="AI78" s="201"/>
      <c r="AJ78" s="201"/>
      <c r="AK78" s="201"/>
      <c r="AL78" s="201"/>
    </row>
    <row r="79" spans="1:38" x14ac:dyDescent="0.3">
      <c r="A79" s="226">
        <v>1973</v>
      </c>
      <c r="B79" s="198" t="s">
        <v>1262</v>
      </c>
      <c r="C79" s="198" t="s">
        <v>4607</v>
      </c>
      <c r="D79" s="198" t="s">
        <v>478</v>
      </c>
      <c r="E79" s="198" t="s">
        <v>3936</v>
      </c>
      <c r="F79" s="198" t="s">
        <v>3187</v>
      </c>
      <c r="G79" s="198" t="s">
        <v>4321</v>
      </c>
      <c r="H79" s="198"/>
      <c r="I79" s="199" t="s">
        <v>1259</v>
      </c>
      <c r="J79" s="198" t="s">
        <v>1260</v>
      </c>
      <c r="K79" s="198" t="s">
        <v>1261</v>
      </c>
      <c r="L79" s="198" t="s">
        <v>4604</v>
      </c>
      <c r="M79" s="198" t="s">
        <v>3190</v>
      </c>
      <c r="N79" s="198" t="s">
        <v>4332</v>
      </c>
      <c r="O79" s="198" t="s">
        <v>3201</v>
      </c>
      <c r="P79" s="198" t="s">
        <v>3192</v>
      </c>
      <c r="Q79" s="198" t="s">
        <v>3193</v>
      </c>
      <c r="R79" s="198" t="s">
        <v>3194</v>
      </c>
      <c r="S79" s="200">
        <v>31656</v>
      </c>
      <c r="T79" s="198"/>
      <c r="U79" s="198" t="s">
        <v>5</v>
      </c>
      <c r="V79" s="198" t="s">
        <v>1263</v>
      </c>
      <c r="W79" s="198" t="s">
        <v>1264</v>
      </c>
      <c r="X79" s="198">
        <v>1</v>
      </c>
      <c r="Y79" s="198">
        <v>1</v>
      </c>
      <c r="Z79" s="198"/>
      <c r="AA79" s="198"/>
      <c r="AB79" s="198">
        <v>80</v>
      </c>
      <c r="AC79" s="201" t="s">
        <v>2695</v>
      </c>
      <c r="AD79" s="201" t="s">
        <v>2695</v>
      </c>
      <c r="AE79" s="201">
        <v>0</v>
      </c>
      <c r="AF79" s="201"/>
      <c r="AG79" s="201"/>
      <c r="AH79" s="201"/>
      <c r="AI79" s="201"/>
      <c r="AJ79" s="201"/>
      <c r="AK79" s="201"/>
      <c r="AL79" s="201"/>
    </row>
    <row r="80" spans="1:38" x14ac:dyDescent="0.3">
      <c r="A80" s="226">
        <v>1993</v>
      </c>
      <c r="B80" s="185" t="s">
        <v>1912</v>
      </c>
      <c r="C80" s="185" t="s">
        <v>4430</v>
      </c>
      <c r="D80" s="185" t="s">
        <v>3061</v>
      </c>
      <c r="E80" s="185" t="s">
        <v>3280</v>
      </c>
      <c r="F80" s="185" t="s">
        <v>3187</v>
      </c>
      <c r="G80" s="185" t="s">
        <v>4435</v>
      </c>
      <c r="H80" s="185"/>
      <c r="I80" s="195" t="s">
        <v>62</v>
      </c>
      <c r="J80" s="185" t="s">
        <v>63</v>
      </c>
      <c r="K80" s="185" t="s">
        <v>287</v>
      </c>
      <c r="L80" s="185" t="s">
        <v>4420</v>
      </c>
      <c r="M80" s="185" t="s">
        <v>3190</v>
      </c>
      <c r="N80" s="185" t="s">
        <v>4332</v>
      </c>
      <c r="O80" s="185" t="s">
        <v>3201</v>
      </c>
      <c r="P80" s="185" t="s">
        <v>3192</v>
      </c>
      <c r="Q80" s="185" t="s">
        <v>3193</v>
      </c>
      <c r="R80" s="185" t="s">
        <v>3194</v>
      </c>
      <c r="S80" s="196">
        <v>36404</v>
      </c>
      <c r="T80" s="185"/>
      <c r="U80" s="185" t="s">
        <v>5</v>
      </c>
      <c r="V80" s="185" t="s">
        <v>1913</v>
      </c>
      <c r="W80" s="185" t="s">
        <v>1914</v>
      </c>
      <c r="X80" s="185"/>
      <c r="Y80" s="185">
        <v>1</v>
      </c>
      <c r="Z80" s="185"/>
      <c r="AA80" s="185"/>
      <c r="AB80" s="185">
        <v>272</v>
      </c>
      <c r="AC80" s="197" t="s">
        <v>2695</v>
      </c>
      <c r="AD80" s="210" t="s">
        <v>2695</v>
      </c>
      <c r="AE80" s="197">
        <v>1</v>
      </c>
      <c r="AF80" s="197"/>
      <c r="AG80" s="197">
        <v>1</v>
      </c>
      <c r="AH80" s="197"/>
      <c r="AI80" s="197"/>
      <c r="AJ80" s="197"/>
      <c r="AK80" s="197"/>
      <c r="AL80" s="197"/>
    </row>
    <row r="81" spans="1:38" x14ac:dyDescent="0.3">
      <c r="A81" s="226">
        <v>2028</v>
      </c>
      <c r="B81" s="198" t="s">
        <v>2390</v>
      </c>
      <c r="C81" s="198" t="s">
        <v>4544</v>
      </c>
      <c r="D81" s="198" t="s">
        <v>3199</v>
      </c>
      <c r="E81" s="198" t="s">
        <v>2391</v>
      </c>
      <c r="F81" s="198" t="s">
        <v>3187</v>
      </c>
      <c r="G81" s="198" t="s">
        <v>4548</v>
      </c>
      <c r="H81" s="198"/>
      <c r="I81" s="199" t="s">
        <v>2385</v>
      </c>
      <c r="J81" s="198" t="s">
        <v>2383</v>
      </c>
      <c r="K81" s="198" t="s">
        <v>609</v>
      </c>
      <c r="L81" s="198" t="s">
        <v>4550</v>
      </c>
      <c r="M81" s="198" t="s">
        <v>3190</v>
      </c>
      <c r="N81" s="198" t="s">
        <v>4332</v>
      </c>
      <c r="O81" s="198" t="s">
        <v>3199</v>
      </c>
      <c r="P81" s="198" t="s">
        <v>3192</v>
      </c>
      <c r="Q81" s="198" t="s">
        <v>3193</v>
      </c>
      <c r="R81" s="198" t="s">
        <v>3194</v>
      </c>
      <c r="S81" s="200">
        <v>23863</v>
      </c>
      <c r="T81" s="198"/>
      <c r="U81" s="198" t="s">
        <v>82</v>
      </c>
      <c r="V81" s="198" t="s">
        <v>2392</v>
      </c>
      <c r="W81" s="198" t="s">
        <v>2393</v>
      </c>
      <c r="X81" s="198"/>
      <c r="Y81" s="198"/>
      <c r="Z81" s="198">
        <v>1</v>
      </c>
      <c r="AA81" s="198"/>
      <c r="AB81" s="198">
        <v>75</v>
      </c>
      <c r="AC81" s="201" t="s">
        <v>2695</v>
      </c>
      <c r="AD81" s="201" t="s">
        <v>2695</v>
      </c>
      <c r="AE81" s="201">
        <v>0</v>
      </c>
      <c r="AF81" s="201"/>
      <c r="AG81" s="201"/>
      <c r="AH81" s="201"/>
      <c r="AI81" s="201"/>
      <c r="AJ81" s="201"/>
      <c r="AK81" s="201"/>
      <c r="AL81" s="201"/>
    </row>
    <row r="82" spans="1:38" x14ac:dyDescent="0.3">
      <c r="A82" s="226">
        <v>2031</v>
      </c>
      <c r="B82" s="198" t="s">
        <v>619</v>
      </c>
      <c r="C82" s="198" t="s">
        <v>4769</v>
      </c>
      <c r="D82" s="198" t="s">
        <v>3199</v>
      </c>
      <c r="E82" s="198" t="s">
        <v>620</v>
      </c>
      <c r="F82" s="198" t="s">
        <v>3187</v>
      </c>
      <c r="G82" s="198" t="s">
        <v>4774</v>
      </c>
      <c r="H82" s="198"/>
      <c r="I82" s="199" t="s">
        <v>622</v>
      </c>
      <c r="J82" s="198" t="s">
        <v>610</v>
      </c>
      <c r="K82" s="198" t="s">
        <v>611</v>
      </c>
      <c r="L82" s="198" t="s">
        <v>3437</v>
      </c>
      <c r="M82" s="198" t="s">
        <v>3190</v>
      </c>
      <c r="N82" s="198" t="s">
        <v>4332</v>
      </c>
      <c r="O82" s="198" t="s">
        <v>3199</v>
      </c>
      <c r="P82" s="198" t="s">
        <v>3192</v>
      </c>
      <c r="Q82" s="198" t="s">
        <v>3193</v>
      </c>
      <c r="R82" s="198" t="s">
        <v>3194</v>
      </c>
      <c r="S82" s="200">
        <v>23863</v>
      </c>
      <c r="T82" s="198"/>
      <c r="U82" s="198" t="s">
        <v>82</v>
      </c>
      <c r="V82" s="198" t="s">
        <v>621</v>
      </c>
      <c r="W82" s="198" t="s">
        <v>623</v>
      </c>
      <c r="X82" s="198"/>
      <c r="Y82" s="198"/>
      <c r="Z82" s="198">
        <v>1</v>
      </c>
      <c r="AA82" s="198"/>
      <c r="AB82" s="198">
        <v>478</v>
      </c>
      <c r="AC82" s="201" t="s">
        <v>3074</v>
      </c>
      <c r="AD82" s="201" t="s">
        <v>5151</v>
      </c>
      <c r="AE82" s="201">
        <v>0</v>
      </c>
      <c r="AF82" s="201"/>
      <c r="AG82" s="201"/>
      <c r="AH82" s="201"/>
      <c r="AI82" s="201"/>
      <c r="AJ82" s="201"/>
      <c r="AK82" s="201"/>
      <c r="AL82" s="201"/>
    </row>
    <row r="83" spans="1:38" x14ac:dyDescent="0.3">
      <c r="A83" s="226">
        <v>2036</v>
      </c>
      <c r="B83" s="198" t="s">
        <v>2289</v>
      </c>
      <c r="C83" s="198" t="s">
        <v>4770</v>
      </c>
      <c r="D83" s="198" t="s">
        <v>3283</v>
      </c>
      <c r="E83" s="198" t="s">
        <v>1214</v>
      </c>
      <c r="F83" s="198" t="s">
        <v>4301</v>
      </c>
      <c r="G83" s="198" t="s">
        <v>4010</v>
      </c>
      <c r="H83" s="198"/>
      <c r="I83" s="199" t="s">
        <v>609</v>
      </c>
      <c r="J83" s="198" t="s">
        <v>610</v>
      </c>
      <c r="K83" s="198" t="s">
        <v>611</v>
      </c>
      <c r="L83" s="198" t="s">
        <v>3437</v>
      </c>
      <c r="M83" s="198" t="s">
        <v>3190</v>
      </c>
      <c r="N83" s="198" t="s">
        <v>4332</v>
      </c>
      <c r="O83" s="198" t="s">
        <v>3199</v>
      </c>
      <c r="P83" s="198" t="s">
        <v>3192</v>
      </c>
      <c r="Q83" s="198" t="s">
        <v>3193</v>
      </c>
      <c r="R83" s="198" t="s">
        <v>3194</v>
      </c>
      <c r="S83" s="200">
        <v>24534</v>
      </c>
      <c r="T83" s="198"/>
      <c r="U83" s="198" t="s">
        <v>82</v>
      </c>
      <c r="V83" s="198" t="s">
        <v>2290</v>
      </c>
      <c r="W83" s="198" t="s">
        <v>2291</v>
      </c>
      <c r="X83" s="198"/>
      <c r="Y83" s="198"/>
      <c r="Z83" s="198">
        <v>1</v>
      </c>
      <c r="AA83" s="198"/>
      <c r="AB83" s="198">
        <v>360</v>
      </c>
      <c r="AC83" s="201" t="s">
        <v>3074</v>
      </c>
      <c r="AD83" s="201" t="s">
        <v>5151</v>
      </c>
      <c r="AE83" s="201">
        <v>0</v>
      </c>
      <c r="AF83" s="201"/>
      <c r="AG83" s="201"/>
      <c r="AH83" s="201"/>
      <c r="AI83" s="201"/>
      <c r="AJ83" s="201"/>
      <c r="AK83" s="201"/>
      <c r="AL83" s="201"/>
    </row>
    <row r="84" spans="1:38" x14ac:dyDescent="0.3">
      <c r="A84" s="226">
        <v>2045</v>
      </c>
      <c r="B84" s="207" t="s">
        <v>1820</v>
      </c>
      <c r="C84" s="207" t="s">
        <v>3417</v>
      </c>
      <c r="D84" s="207" t="s">
        <v>3186</v>
      </c>
      <c r="E84" s="207" t="s">
        <v>3264</v>
      </c>
      <c r="F84" s="207" t="s">
        <v>3187</v>
      </c>
      <c r="G84" s="207" t="s">
        <v>4438</v>
      </c>
      <c r="H84" s="207"/>
      <c r="I84" s="208" t="s">
        <v>62</v>
      </c>
      <c r="J84" s="207" t="s">
        <v>63</v>
      </c>
      <c r="K84" s="207" t="s">
        <v>287</v>
      </c>
      <c r="L84" s="207" t="s">
        <v>4420</v>
      </c>
      <c r="M84" s="207" t="s">
        <v>3190</v>
      </c>
      <c r="N84" s="207" t="s">
        <v>3205</v>
      </c>
      <c r="O84" s="207" t="s">
        <v>3191</v>
      </c>
      <c r="P84" s="207" t="s">
        <v>3192</v>
      </c>
      <c r="Q84" s="207" t="s">
        <v>3193</v>
      </c>
      <c r="R84" s="207" t="s">
        <v>3194</v>
      </c>
      <c r="S84" s="209">
        <v>24754</v>
      </c>
      <c r="T84" s="207"/>
      <c r="U84" s="207" t="s">
        <v>19</v>
      </c>
      <c r="V84" s="207" t="s">
        <v>4023</v>
      </c>
      <c r="W84" s="207" t="s">
        <v>1821</v>
      </c>
      <c r="X84" s="207">
        <v>1</v>
      </c>
      <c r="Y84" s="207"/>
      <c r="Z84" s="207"/>
      <c r="AA84" s="207"/>
      <c r="AB84" s="207">
        <v>150</v>
      </c>
      <c r="AC84" s="210" t="s">
        <v>2695</v>
      </c>
      <c r="AD84" s="210" t="s">
        <v>2695</v>
      </c>
      <c r="AE84" s="210">
        <v>1</v>
      </c>
      <c r="AF84" s="210"/>
      <c r="AG84" s="210">
        <v>1</v>
      </c>
      <c r="AH84" s="210"/>
      <c r="AI84" s="210"/>
      <c r="AJ84" s="210"/>
      <c r="AK84" s="210"/>
      <c r="AL84" s="210"/>
    </row>
    <row r="85" spans="1:38" x14ac:dyDescent="0.3">
      <c r="A85" s="226">
        <v>2048</v>
      </c>
      <c r="B85" s="198" t="s">
        <v>2140</v>
      </c>
      <c r="C85" s="198" t="s">
        <v>3200</v>
      </c>
      <c r="D85" s="198" t="s">
        <v>478</v>
      </c>
      <c r="E85" s="198"/>
      <c r="F85" s="198" t="s">
        <v>3187</v>
      </c>
      <c r="G85" s="198" t="s">
        <v>4032</v>
      </c>
      <c r="H85" s="198"/>
      <c r="I85" s="199" t="s">
        <v>1720</v>
      </c>
      <c r="J85" s="198" t="s">
        <v>2141</v>
      </c>
      <c r="K85" s="198" t="s">
        <v>2142</v>
      </c>
      <c r="L85" s="198" t="s">
        <v>4033</v>
      </c>
      <c r="M85" s="198" t="s">
        <v>3190</v>
      </c>
      <c r="N85" s="198" t="s">
        <v>4332</v>
      </c>
      <c r="O85" s="198" t="s">
        <v>3201</v>
      </c>
      <c r="P85" s="198" t="s">
        <v>3192</v>
      </c>
      <c r="Q85" s="198" t="s">
        <v>3193</v>
      </c>
      <c r="R85" s="198" t="s">
        <v>3194</v>
      </c>
      <c r="S85" s="200">
        <v>24754</v>
      </c>
      <c r="T85" s="198"/>
      <c r="U85" s="198" t="s">
        <v>5</v>
      </c>
      <c r="V85" s="198" t="s">
        <v>4034</v>
      </c>
      <c r="W85" s="198" t="s">
        <v>2143</v>
      </c>
      <c r="X85" s="198"/>
      <c r="Y85" s="198">
        <v>1</v>
      </c>
      <c r="Z85" s="198"/>
      <c r="AA85" s="198"/>
      <c r="AB85" s="198">
        <v>43</v>
      </c>
      <c r="AC85" s="201" t="s">
        <v>2695</v>
      </c>
      <c r="AD85" s="201" t="s">
        <v>2695</v>
      </c>
      <c r="AE85" s="201">
        <v>0</v>
      </c>
      <c r="AF85" s="201"/>
      <c r="AG85" s="201"/>
      <c r="AH85" s="201"/>
      <c r="AI85" s="201"/>
      <c r="AJ85" s="201"/>
      <c r="AK85" s="201"/>
      <c r="AL85" s="201"/>
    </row>
    <row r="86" spans="1:38" x14ac:dyDescent="0.3">
      <c r="A86" s="226">
        <v>2049</v>
      </c>
      <c r="B86" s="185" t="s">
        <v>2144</v>
      </c>
      <c r="C86" s="185" t="s">
        <v>3200</v>
      </c>
      <c r="D86" s="185" t="s">
        <v>478</v>
      </c>
      <c r="E86" s="185"/>
      <c r="F86" s="185" t="s">
        <v>3187</v>
      </c>
      <c r="G86" s="185" t="s">
        <v>4035</v>
      </c>
      <c r="H86" s="185"/>
      <c r="I86" s="195" t="s">
        <v>62</v>
      </c>
      <c r="J86" s="185" t="s">
        <v>2145</v>
      </c>
      <c r="K86" s="185" t="s">
        <v>2146</v>
      </c>
      <c r="L86" s="185" t="s">
        <v>4036</v>
      </c>
      <c r="M86" s="185" t="s">
        <v>3190</v>
      </c>
      <c r="N86" s="185" t="s">
        <v>4332</v>
      </c>
      <c r="O86" s="185" t="s">
        <v>3201</v>
      </c>
      <c r="P86" s="185" t="s">
        <v>3192</v>
      </c>
      <c r="Q86" s="185" t="s">
        <v>3193</v>
      </c>
      <c r="R86" s="185" t="s">
        <v>3194</v>
      </c>
      <c r="S86" s="196">
        <v>24754</v>
      </c>
      <c r="T86" s="185"/>
      <c r="U86" s="185" t="s">
        <v>5</v>
      </c>
      <c r="V86" s="185" t="s">
        <v>4037</v>
      </c>
      <c r="W86" s="185" t="s">
        <v>2147</v>
      </c>
      <c r="X86" s="185">
        <v>1</v>
      </c>
      <c r="Y86" s="185">
        <v>1</v>
      </c>
      <c r="Z86" s="185"/>
      <c r="AA86" s="185"/>
      <c r="AB86" s="185">
        <v>84</v>
      </c>
      <c r="AC86" s="197" t="s">
        <v>3068</v>
      </c>
      <c r="AD86" s="197" t="s">
        <v>5142</v>
      </c>
      <c r="AE86" s="197">
        <v>1</v>
      </c>
      <c r="AF86" s="197"/>
      <c r="AG86" s="197">
        <v>1</v>
      </c>
      <c r="AH86" s="197"/>
      <c r="AI86" s="197"/>
      <c r="AJ86" s="197"/>
      <c r="AK86" s="197"/>
      <c r="AL86" s="197"/>
    </row>
    <row r="87" spans="1:38" x14ac:dyDescent="0.3">
      <c r="A87" s="226">
        <v>2051</v>
      </c>
      <c r="B87" s="198" t="s">
        <v>728</v>
      </c>
      <c r="C87" s="198" t="s">
        <v>3200</v>
      </c>
      <c r="D87" s="198" t="s">
        <v>478</v>
      </c>
      <c r="E87" s="198"/>
      <c r="F87" s="198" t="s">
        <v>3187</v>
      </c>
      <c r="G87" s="198" t="s">
        <v>4038</v>
      </c>
      <c r="H87" s="198"/>
      <c r="I87" s="199" t="s">
        <v>387</v>
      </c>
      <c r="J87" s="198" t="s">
        <v>729</v>
      </c>
      <c r="K87" s="198" t="s">
        <v>731</v>
      </c>
      <c r="L87" s="198" t="s">
        <v>4039</v>
      </c>
      <c r="M87" s="198" t="s">
        <v>3217</v>
      </c>
      <c r="N87" s="198" t="s">
        <v>3205</v>
      </c>
      <c r="O87" s="198" t="s">
        <v>3201</v>
      </c>
      <c r="P87" s="198" t="s">
        <v>3192</v>
      </c>
      <c r="Q87" s="198" t="s">
        <v>3193</v>
      </c>
      <c r="R87" s="198" t="s">
        <v>3194</v>
      </c>
      <c r="S87" s="200">
        <v>24756</v>
      </c>
      <c r="T87" s="198"/>
      <c r="U87" s="198" t="s">
        <v>5</v>
      </c>
      <c r="V87" s="198" t="s">
        <v>730</v>
      </c>
      <c r="W87" s="198"/>
      <c r="X87" s="198"/>
      <c r="Y87" s="198">
        <v>1</v>
      </c>
      <c r="Z87" s="198"/>
      <c r="AA87" s="198"/>
      <c r="AB87" s="198">
        <v>61</v>
      </c>
      <c r="AC87" s="201" t="s">
        <v>2695</v>
      </c>
      <c r="AD87" s="201" t="s">
        <v>2695</v>
      </c>
      <c r="AE87" s="201">
        <v>0</v>
      </c>
      <c r="AF87" s="201"/>
      <c r="AG87" s="201"/>
      <c r="AH87" s="201"/>
      <c r="AI87" s="201"/>
      <c r="AJ87" s="201"/>
      <c r="AK87" s="201"/>
      <c r="AL87" s="201"/>
    </row>
    <row r="88" spans="1:38" x14ac:dyDescent="0.3">
      <c r="A88" s="226">
        <v>2053</v>
      </c>
      <c r="B88" s="198" t="s">
        <v>821</v>
      </c>
      <c r="C88" s="198" t="s">
        <v>3200</v>
      </c>
      <c r="D88" s="198" t="s">
        <v>478</v>
      </c>
      <c r="E88" s="198"/>
      <c r="F88" s="198" t="s">
        <v>3187</v>
      </c>
      <c r="G88" s="198" t="s">
        <v>4325</v>
      </c>
      <c r="H88" s="198"/>
      <c r="I88" s="199" t="s">
        <v>62</v>
      </c>
      <c r="J88" s="198" t="s">
        <v>823</v>
      </c>
      <c r="K88" s="198" t="s">
        <v>824</v>
      </c>
      <c r="L88" s="198" t="s">
        <v>4041</v>
      </c>
      <c r="M88" s="198" t="s">
        <v>3217</v>
      </c>
      <c r="N88" s="198" t="s">
        <v>3205</v>
      </c>
      <c r="O88" s="198" t="s">
        <v>3201</v>
      </c>
      <c r="P88" s="198" t="s">
        <v>3192</v>
      </c>
      <c r="Q88" s="198" t="s">
        <v>3193</v>
      </c>
      <c r="R88" s="198" t="s">
        <v>3194</v>
      </c>
      <c r="S88" s="200">
        <v>24756</v>
      </c>
      <c r="T88" s="198"/>
      <c r="U88" s="198" t="s">
        <v>5</v>
      </c>
      <c r="V88" s="198" t="s">
        <v>822</v>
      </c>
      <c r="W88" s="198" t="s">
        <v>825</v>
      </c>
      <c r="X88" s="198"/>
      <c r="Y88" s="198">
        <v>1</v>
      </c>
      <c r="Z88" s="198"/>
      <c r="AA88" s="198"/>
      <c r="AB88" s="198">
        <v>70</v>
      </c>
      <c r="AC88" s="201" t="s">
        <v>2695</v>
      </c>
      <c r="AD88" s="201" t="s">
        <v>2695</v>
      </c>
      <c r="AE88" s="201">
        <v>0</v>
      </c>
      <c r="AF88" s="201"/>
      <c r="AG88" s="201"/>
      <c r="AH88" s="201"/>
      <c r="AI88" s="201"/>
      <c r="AJ88" s="201"/>
      <c r="AK88" s="201"/>
      <c r="AL88" s="201"/>
    </row>
    <row r="89" spans="1:38" x14ac:dyDescent="0.3">
      <c r="A89" s="226">
        <v>2055</v>
      </c>
      <c r="B89" s="185" t="s">
        <v>2307</v>
      </c>
      <c r="C89" s="185" t="s">
        <v>3200</v>
      </c>
      <c r="D89" s="185" t="s">
        <v>478</v>
      </c>
      <c r="E89" s="185"/>
      <c r="F89" s="185" t="s">
        <v>3187</v>
      </c>
      <c r="G89" s="185" t="s">
        <v>4042</v>
      </c>
      <c r="H89" s="185"/>
      <c r="I89" s="195" t="s">
        <v>710</v>
      </c>
      <c r="J89" s="185" t="s">
        <v>2308</v>
      </c>
      <c r="K89" s="185" t="s">
        <v>2310</v>
      </c>
      <c r="L89" s="185" t="s">
        <v>2676</v>
      </c>
      <c r="M89" s="185" t="s">
        <v>3190</v>
      </c>
      <c r="N89" s="185" t="s">
        <v>4332</v>
      </c>
      <c r="O89" s="185" t="s">
        <v>3201</v>
      </c>
      <c r="P89" s="185" t="s">
        <v>3192</v>
      </c>
      <c r="Q89" s="185" t="s">
        <v>3193</v>
      </c>
      <c r="R89" s="185" t="s">
        <v>3194</v>
      </c>
      <c r="S89" s="196">
        <v>24755</v>
      </c>
      <c r="T89" s="185"/>
      <c r="U89" s="185" t="s">
        <v>5</v>
      </c>
      <c r="V89" s="185" t="s">
        <v>2309</v>
      </c>
      <c r="W89" s="185" t="s">
        <v>2311</v>
      </c>
      <c r="X89" s="185"/>
      <c r="Y89" s="185">
        <v>1</v>
      </c>
      <c r="Z89" s="185"/>
      <c r="AA89" s="185"/>
      <c r="AB89" s="185">
        <v>80</v>
      </c>
      <c r="AC89" s="197" t="s">
        <v>2702</v>
      </c>
      <c r="AD89" s="197" t="s">
        <v>2695</v>
      </c>
      <c r="AE89" s="197">
        <v>1</v>
      </c>
      <c r="AF89" s="197"/>
      <c r="AG89" s="197"/>
      <c r="AH89" s="197"/>
      <c r="AI89" s="197">
        <v>1</v>
      </c>
      <c r="AJ89" s="197"/>
      <c r="AK89" s="197"/>
      <c r="AL89" s="197"/>
    </row>
    <row r="90" spans="1:38" x14ac:dyDescent="0.3">
      <c r="A90" s="226">
        <v>2065</v>
      </c>
      <c r="B90" s="198" t="s">
        <v>2292</v>
      </c>
      <c r="C90" s="198" t="s">
        <v>4771</v>
      </c>
      <c r="D90" s="198" t="s">
        <v>3061</v>
      </c>
      <c r="E90" s="198" t="s">
        <v>2293</v>
      </c>
      <c r="F90" s="198" t="s">
        <v>3187</v>
      </c>
      <c r="G90" s="198" t="s">
        <v>4324</v>
      </c>
      <c r="H90" s="198"/>
      <c r="I90" s="199" t="s">
        <v>1720</v>
      </c>
      <c r="J90" s="198" t="s">
        <v>2295</v>
      </c>
      <c r="K90" s="198" t="s">
        <v>2296</v>
      </c>
      <c r="L90" s="198" t="s">
        <v>4058</v>
      </c>
      <c r="M90" s="198" t="s">
        <v>3217</v>
      </c>
      <c r="N90" s="198" t="s">
        <v>3320</v>
      </c>
      <c r="O90" s="198" t="s">
        <v>3201</v>
      </c>
      <c r="P90" s="198" t="s">
        <v>3192</v>
      </c>
      <c r="Q90" s="198" t="s">
        <v>3193</v>
      </c>
      <c r="R90" s="198" t="s">
        <v>3194</v>
      </c>
      <c r="S90" s="200">
        <v>24756</v>
      </c>
      <c r="T90" s="198"/>
      <c r="U90" s="198" t="s">
        <v>5</v>
      </c>
      <c r="V90" s="198" t="s">
        <v>2294</v>
      </c>
      <c r="W90" s="198" t="s">
        <v>2297</v>
      </c>
      <c r="X90" s="198"/>
      <c r="Y90" s="198">
        <v>1</v>
      </c>
      <c r="Z90" s="198"/>
      <c r="AA90" s="198"/>
      <c r="AB90" s="198">
        <v>25</v>
      </c>
      <c r="AC90" s="201" t="s">
        <v>2695</v>
      </c>
      <c r="AD90" s="201" t="s">
        <v>2695</v>
      </c>
      <c r="AE90" s="201">
        <v>0</v>
      </c>
      <c r="AF90" s="201"/>
      <c r="AG90" s="201"/>
      <c r="AH90" s="201"/>
      <c r="AI90" s="201"/>
      <c r="AJ90" s="201"/>
      <c r="AK90" s="201"/>
      <c r="AL90" s="201"/>
    </row>
    <row r="91" spans="1:38" x14ac:dyDescent="0.3">
      <c r="A91" s="226">
        <v>2070</v>
      </c>
      <c r="B91" s="198" t="s">
        <v>2264</v>
      </c>
      <c r="C91" s="198" t="s">
        <v>3200</v>
      </c>
      <c r="D91" s="198" t="s">
        <v>478</v>
      </c>
      <c r="E91" s="198"/>
      <c r="F91" s="198" t="s">
        <v>3187</v>
      </c>
      <c r="G91" s="198" t="s">
        <v>4063</v>
      </c>
      <c r="H91" s="198"/>
      <c r="I91" s="199" t="s">
        <v>62</v>
      </c>
      <c r="J91" s="198" t="s">
        <v>2265</v>
      </c>
      <c r="K91" s="198" t="s">
        <v>2267</v>
      </c>
      <c r="L91" s="198" t="s">
        <v>4064</v>
      </c>
      <c r="M91" s="198" t="s">
        <v>3190</v>
      </c>
      <c r="N91" s="198" t="s">
        <v>4332</v>
      </c>
      <c r="O91" s="198" t="s">
        <v>3201</v>
      </c>
      <c r="P91" s="198" t="s">
        <v>3192</v>
      </c>
      <c r="Q91" s="198" t="s">
        <v>3193</v>
      </c>
      <c r="R91" s="198" t="s">
        <v>3194</v>
      </c>
      <c r="S91" s="200">
        <v>24756</v>
      </c>
      <c r="T91" s="198">
        <v>2</v>
      </c>
      <c r="U91" s="198" t="s">
        <v>5</v>
      </c>
      <c r="V91" s="198" t="s">
        <v>2266</v>
      </c>
      <c r="W91" s="198" t="s">
        <v>2268</v>
      </c>
      <c r="X91" s="198">
        <v>1</v>
      </c>
      <c r="Y91" s="198">
        <v>1</v>
      </c>
      <c r="Z91" s="198"/>
      <c r="AA91" s="198"/>
      <c r="AB91" s="198">
        <v>87</v>
      </c>
      <c r="AC91" s="201" t="s">
        <v>2695</v>
      </c>
      <c r="AD91" s="201" t="s">
        <v>2695</v>
      </c>
      <c r="AE91" s="201">
        <v>0</v>
      </c>
      <c r="AF91" s="201"/>
      <c r="AG91" s="201"/>
      <c r="AH91" s="201"/>
      <c r="AI91" s="201"/>
      <c r="AJ91" s="201"/>
      <c r="AK91" s="201"/>
      <c r="AL91" s="201"/>
    </row>
    <row r="92" spans="1:38" x14ac:dyDescent="0.3">
      <c r="A92" s="226">
        <v>2086</v>
      </c>
      <c r="B92" s="185" t="s">
        <v>1928</v>
      </c>
      <c r="C92" s="185" t="s">
        <v>4427</v>
      </c>
      <c r="D92" s="185" t="s">
        <v>3283</v>
      </c>
      <c r="E92" s="185" t="s">
        <v>1929</v>
      </c>
      <c r="F92" s="185" t="s">
        <v>4301</v>
      </c>
      <c r="G92" s="185" t="s">
        <v>4444</v>
      </c>
      <c r="H92" s="185"/>
      <c r="I92" s="195" t="s">
        <v>62</v>
      </c>
      <c r="J92" s="185" t="s">
        <v>63</v>
      </c>
      <c r="K92" s="185" t="s">
        <v>287</v>
      </c>
      <c r="L92" s="185" t="s">
        <v>4420</v>
      </c>
      <c r="M92" s="185" t="s">
        <v>3190</v>
      </c>
      <c r="N92" s="185" t="s">
        <v>4332</v>
      </c>
      <c r="O92" s="185" t="s">
        <v>3199</v>
      </c>
      <c r="P92" s="185" t="s">
        <v>3192</v>
      </c>
      <c r="Q92" s="185" t="s">
        <v>3193</v>
      </c>
      <c r="R92" s="185" t="s">
        <v>3194</v>
      </c>
      <c r="S92" s="196">
        <v>24534</v>
      </c>
      <c r="T92" s="185"/>
      <c r="U92" s="185" t="s">
        <v>82</v>
      </c>
      <c r="V92" s="185" t="s">
        <v>1930</v>
      </c>
      <c r="W92" s="185" t="s">
        <v>1931</v>
      </c>
      <c r="X92" s="185"/>
      <c r="Y92" s="185"/>
      <c r="Z92" s="185">
        <v>1</v>
      </c>
      <c r="AA92" s="185"/>
      <c r="AB92" s="185">
        <v>486</v>
      </c>
      <c r="AC92" s="197" t="s">
        <v>2695</v>
      </c>
      <c r="AD92" s="197" t="s">
        <v>2695</v>
      </c>
      <c r="AE92" s="197">
        <v>1</v>
      </c>
      <c r="AF92" s="197"/>
      <c r="AG92" s="197"/>
      <c r="AH92" s="197"/>
      <c r="AI92" s="197">
        <v>1</v>
      </c>
      <c r="AJ92" s="197"/>
      <c r="AK92" s="197"/>
      <c r="AL92" s="197"/>
    </row>
    <row r="93" spans="1:38" x14ac:dyDescent="0.3">
      <c r="A93" s="226">
        <v>2087</v>
      </c>
      <c r="B93" s="198" t="s">
        <v>66</v>
      </c>
      <c r="C93" s="198" t="s">
        <v>5157</v>
      </c>
      <c r="D93" s="198" t="s">
        <v>478</v>
      </c>
      <c r="E93" s="198" t="s">
        <v>4079</v>
      </c>
      <c r="F93" s="198" t="s">
        <v>3187</v>
      </c>
      <c r="G93" s="198" t="s">
        <v>4080</v>
      </c>
      <c r="H93" s="198"/>
      <c r="I93" s="199" t="s">
        <v>69</v>
      </c>
      <c r="J93" s="198" t="s">
        <v>67</v>
      </c>
      <c r="K93" s="198" t="s">
        <v>70</v>
      </c>
      <c r="L93" s="198" t="s">
        <v>4081</v>
      </c>
      <c r="M93" s="198" t="s">
        <v>3190</v>
      </c>
      <c r="N93" s="198" t="s">
        <v>4332</v>
      </c>
      <c r="O93" s="198" t="s">
        <v>3201</v>
      </c>
      <c r="P93" s="198" t="s">
        <v>3192</v>
      </c>
      <c r="Q93" s="198" t="s">
        <v>3193</v>
      </c>
      <c r="R93" s="198" t="s">
        <v>3194</v>
      </c>
      <c r="S93" s="200">
        <v>24756</v>
      </c>
      <c r="T93" s="198"/>
      <c r="U93" s="198" t="s">
        <v>5</v>
      </c>
      <c r="V93" s="198" t="s">
        <v>68</v>
      </c>
      <c r="W93" s="198" t="s">
        <v>71</v>
      </c>
      <c r="X93" s="198">
        <v>1</v>
      </c>
      <c r="Y93" s="198">
        <v>1</v>
      </c>
      <c r="Z93" s="198"/>
      <c r="AA93" s="198"/>
      <c r="AB93" s="198">
        <v>50</v>
      </c>
      <c r="AC93" s="201" t="s">
        <v>2695</v>
      </c>
      <c r="AD93" s="201" t="s">
        <v>2695</v>
      </c>
      <c r="AE93" s="201">
        <v>0</v>
      </c>
      <c r="AF93" s="201"/>
      <c r="AG93" s="201"/>
      <c r="AH93" s="201"/>
      <c r="AI93" s="201"/>
      <c r="AJ93" s="201"/>
      <c r="AK93" s="201"/>
      <c r="AL93" s="201"/>
    </row>
    <row r="94" spans="1:38" x14ac:dyDescent="0.3">
      <c r="A94" s="226">
        <v>2099</v>
      </c>
      <c r="B94" s="198" t="s">
        <v>1918</v>
      </c>
      <c r="C94" s="198" t="s">
        <v>4428</v>
      </c>
      <c r="D94" s="198" t="s">
        <v>3061</v>
      </c>
      <c r="E94" s="198" t="s">
        <v>4094</v>
      </c>
      <c r="F94" s="198" t="s">
        <v>3187</v>
      </c>
      <c r="G94" s="198" t="s">
        <v>4095</v>
      </c>
      <c r="H94" s="198"/>
      <c r="I94" s="199" t="s">
        <v>62</v>
      </c>
      <c r="J94" s="198" t="s">
        <v>63</v>
      </c>
      <c r="K94" s="198" t="s">
        <v>287</v>
      </c>
      <c r="L94" s="198" t="s">
        <v>4420</v>
      </c>
      <c r="M94" s="198" t="s">
        <v>3190</v>
      </c>
      <c r="N94" s="198" t="s">
        <v>4332</v>
      </c>
      <c r="O94" s="198" t="s">
        <v>3201</v>
      </c>
      <c r="P94" s="198" t="s">
        <v>3192</v>
      </c>
      <c r="Q94" s="198" t="s">
        <v>3193</v>
      </c>
      <c r="R94" s="198" t="s">
        <v>3194</v>
      </c>
      <c r="S94" s="200">
        <v>24754</v>
      </c>
      <c r="T94" s="198"/>
      <c r="U94" s="198" t="s">
        <v>5</v>
      </c>
      <c r="V94" s="198" t="s">
        <v>4096</v>
      </c>
      <c r="W94" s="198" t="s">
        <v>1834</v>
      </c>
      <c r="X94" s="198"/>
      <c r="Y94" s="198">
        <v>1</v>
      </c>
      <c r="Z94" s="198"/>
      <c r="AA94" s="198"/>
      <c r="AB94" s="198">
        <v>151</v>
      </c>
      <c r="AC94" s="201" t="s">
        <v>2695</v>
      </c>
      <c r="AD94" s="204" t="s">
        <v>2695</v>
      </c>
      <c r="AE94" s="201">
        <v>0</v>
      </c>
      <c r="AF94" s="201"/>
      <c r="AG94" s="201"/>
      <c r="AH94" s="201"/>
      <c r="AI94" s="201"/>
      <c r="AJ94" s="201"/>
      <c r="AK94" s="201"/>
      <c r="AL94" s="201"/>
    </row>
    <row r="95" spans="1:38" x14ac:dyDescent="0.3">
      <c r="A95" s="226">
        <v>2104</v>
      </c>
      <c r="B95" s="198" t="s">
        <v>1717</v>
      </c>
      <c r="C95" s="198" t="s">
        <v>4396</v>
      </c>
      <c r="D95" s="198" t="s">
        <v>3061</v>
      </c>
      <c r="E95" s="198"/>
      <c r="F95" s="198" t="s">
        <v>3187</v>
      </c>
      <c r="G95" s="198" t="s">
        <v>3256</v>
      </c>
      <c r="H95" s="198"/>
      <c r="I95" s="199" t="s">
        <v>1720</v>
      </c>
      <c r="J95" s="198" t="s">
        <v>1718</v>
      </c>
      <c r="K95" s="198" t="s">
        <v>1721</v>
      </c>
      <c r="L95" s="198" t="s">
        <v>4933</v>
      </c>
      <c r="M95" s="198" t="s">
        <v>3190</v>
      </c>
      <c r="N95" s="198" t="s">
        <v>4332</v>
      </c>
      <c r="O95" s="198" t="s">
        <v>3201</v>
      </c>
      <c r="P95" s="198" t="s">
        <v>3192</v>
      </c>
      <c r="Q95" s="198" t="s">
        <v>3193</v>
      </c>
      <c r="R95" s="198" t="s">
        <v>3194</v>
      </c>
      <c r="S95" s="200">
        <v>25724</v>
      </c>
      <c r="T95" s="198"/>
      <c r="U95" s="198" t="s">
        <v>5</v>
      </c>
      <c r="V95" s="198" t="s">
        <v>1719</v>
      </c>
      <c r="W95" s="198" t="s">
        <v>1722</v>
      </c>
      <c r="X95" s="198"/>
      <c r="Y95" s="198">
        <v>1</v>
      </c>
      <c r="Z95" s="198"/>
      <c r="AA95" s="198"/>
      <c r="AB95" s="198">
        <v>23</v>
      </c>
      <c r="AC95" s="201" t="s">
        <v>2695</v>
      </c>
      <c r="AD95" s="201" t="s">
        <v>2695</v>
      </c>
      <c r="AE95" s="201">
        <v>0</v>
      </c>
      <c r="AF95" s="201"/>
      <c r="AG95" s="201"/>
      <c r="AH95" s="201"/>
      <c r="AI95" s="201"/>
      <c r="AJ95" s="201"/>
      <c r="AK95" s="201"/>
      <c r="AL95" s="201"/>
    </row>
    <row r="96" spans="1:38" x14ac:dyDescent="0.3">
      <c r="A96" s="226">
        <v>2121</v>
      </c>
      <c r="B96" s="198" t="s">
        <v>714</v>
      </c>
      <c r="C96" s="198" t="s">
        <v>3200</v>
      </c>
      <c r="D96" s="198" t="s">
        <v>478</v>
      </c>
      <c r="E96" s="198"/>
      <c r="F96" s="198" t="s">
        <v>3187</v>
      </c>
      <c r="G96" s="198" t="s">
        <v>4130</v>
      </c>
      <c r="H96" s="198"/>
      <c r="I96" s="199" t="s">
        <v>387</v>
      </c>
      <c r="J96" s="198" t="s">
        <v>715</v>
      </c>
      <c r="K96" s="198" t="s">
        <v>717</v>
      </c>
      <c r="L96" s="198" t="s">
        <v>4860</v>
      </c>
      <c r="M96" s="198" t="s">
        <v>3190</v>
      </c>
      <c r="N96" s="198" t="s">
        <v>4332</v>
      </c>
      <c r="O96" s="198" t="s">
        <v>3201</v>
      </c>
      <c r="P96" s="198" t="s">
        <v>3192</v>
      </c>
      <c r="Q96" s="198" t="s">
        <v>3193</v>
      </c>
      <c r="R96" s="198" t="s">
        <v>3194</v>
      </c>
      <c r="S96" s="200">
        <v>24756</v>
      </c>
      <c r="T96" s="198"/>
      <c r="U96" s="198" t="s">
        <v>5</v>
      </c>
      <c r="V96" s="198" t="s">
        <v>716</v>
      </c>
      <c r="W96" s="198" t="s">
        <v>718</v>
      </c>
      <c r="X96" s="198">
        <v>1</v>
      </c>
      <c r="Y96" s="198">
        <v>1</v>
      </c>
      <c r="Z96" s="198"/>
      <c r="AA96" s="198"/>
      <c r="AB96" s="198">
        <v>37</v>
      </c>
      <c r="AC96" s="201" t="s">
        <v>2695</v>
      </c>
      <c r="AD96" s="201" t="s">
        <v>2695</v>
      </c>
      <c r="AE96" s="201">
        <v>0</v>
      </c>
      <c r="AF96" s="201"/>
      <c r="AG96" s="201"/>
      <c r="AH96" s="201"/>
      <c r="AI96" s="201"/>
      <c r="AJ96" s="201"/>
      <c r="AK96" s="201"/>
      <c r="AL96" s="201"/>
    </row>
    <row r="97" spans="1:38" x14ac:dyDescent="0.3">
      <c r="A97" s="226">
        <v>2126</v>
      </c>
      <c r="B97" s="203" t="s">
        <v>2252</v>
      </c>
      <c r="C97" s="203" t="s">
        <v>4874</v>
      </c>
      <c r="D97" s="203" t="s">
        <v>478</v>
      </c>
      <c r="E97" s="203" t="s">
        <v>4135</v>
      </c>
      <c r="F97" s="203" t="s">
        <v>3187</v>
      </c>
      <c r="G97" s="203" t="s">
        <v>4876</v>
      </c>
      <c r="H97" s="203"/>
      <c r="I97" s="205" t="s">
        <v>62</v>
      </c>
      <c r="J97" s="203" t="s">
        <v>2253</v>
      </c>
      <c r="K97" s="203" t="s">
        <v>2254</v>
      </c>
      <c r="L97" s="203" t="s">
        <v>4136</v>
      </c>
      <c r="M97" s="203" t="s">
        <v>3211</v>
      </c>
      <c r="N97" s="203" t="s">
        <v>3212</v>
      </c>
      <c r="O97" s="203" t="s">
        <v>3201</v>
      </c>
      <c r="P97" s="203" t="s">
        <v>3192</v>
      </c>
      <c r="Q97" s="203" t="s">
        <v>3193</v>
      </c>
      <c r="R97" s="203" t="s">
        <v>3194</v>
      </c>
      <c r="S97" s="206">
        <v>24756</v>
      </c>
      <c r="T97" s="203">
        <v>2</v>
      </c>
      <c r="U97" s="203" t="s">
        <v>5</v>
      </c>
      <c r="V97" s="203" t="s">
        <v>4137</v>
      </c>
      <c r="W97" s="203" t="s">
        <v>2255</v>
      </c>
      <c r="X97" s="203">
        <v>1</v>
      </c>
      <c r="Y97" s="203">
        <v>1</v>
      </c>
      <c r="Z97" s="203"/>
      <c r="AA97" s="203"/>
      <c r="AB97" s="203">
        <v>138</v>
      </c>
      <c r="AC97" s="204" t="s">
        <v>2695</v>
      </c>
      <c r="AD97" s="204" t="s">
        <v>2695</v>
      </c>
      <c r="AE97" s="204">
        <v>0</v>
      </c>
      <c r="AF97" s="204"/>
      <c r="AG97" s="204"/>
      <c r="AH97" s="204"/>
      <c r="AI97" s="204"/>
      <c r="AJ97" s="204"/>
      <c r="AK97" s="204"/>
      <c r="AL97" s="204"/>
    </row>
    <row r="98" spans="1:38" x14ac:dyDescent="0.3">
      <c r="A98" s="226">
        <v>2132</v>
      </c>
      <c r="B98" s="198" t="s">
        <v>139</v>
      </c>
      <c r="C98" s="198" t="s">
        <v>4054</v>
      </c>
      <c r="D98" s="198" t="s">
        <v>3186</v>
      </c>
      <c r="E98" s="198" t="s">
        <v>4055</v>
      </c>
      <c r="F98" s="198" t="s">
        <v>3187</v>
      </c>
      <c r="G98" s="198" t="s">
        <v>4571</v>
      </c>
      <c r="H98" s="198"/>
      <c r="I98" s="199" t="s">
        <v>136</v>
      </c>
      <c r="J98" s="198" t="s">
        <v>3492</v>
      </c>
      <c r="K98" s="198" t="s">
        <v>137</v>
      </c>
      <c r="L98" s="198" t="s">
        <v>3493</v>
      </c>
      <c r="M98" s="198" t="s">
        <v>3190</v>
      </c>
      <c r="N98" s="198" t="s">
        <v>4332</v>
      </c>
      <c r="O98" s="198" t="s">
        <v>3191</v>
      </c>
      <c r="P98" s="198" t="s">
        <v>3192</v>
      </c>
      <c r="Q98" s="198" t="s">
        <v>3193</v>
      </c>
      <c r="R98" s="198" t="s">
        <v>3194</v>
      </c>
      <c r="S98" s="200">
        <v>24755</v>
      </c>
      <c r="T98" s="198"/>
      <c r="U98" s="198" t="s">
        <v>19</v>
      </c>
      <c r="V98" s="198" t="s">
        <v>140</v>
      </c>
      <c r="W98" s="198" t="s">
        <v>141</v>
      </c>
      <c r="X98" s="198">
        <v>1</v>
      </c>
      <c r="Y98" s="198"/>
      <c r="Z98" s="198"/>
      <c r="AA98" s="198"/>
      <c r="AB98" s="198">
        <v>93</v>
      </c>
      <c r="AC98" s="201" t="s">
        <v>3068</v>
      </c>
      <c r="AD98" s="201" t="s">
        <v>5142</v>
      </c>
      <c r="AE98" s="201">
        <v>0</v>
      </c>
      <c r="AF98" s="201"/>
      <c r="AG98" s="201"/>
      <c r="AH98" s="201"/>
      <c r="AI98" s="201"/>
      <c r="AJ98" s="201"/>
      <c r="AK98" s="201"/>
      <c r="AL98" s="201"/>
    </row>
    <row r="99" spans="1:38" x14ac:dyDescent="0.3">
      <c r="A99" s="226">
        <v>2136</v>
      </c>
      <c r="B99" s="198" t="s">
        <v>1268</v>
      </c>
      <c r="C99" s="198" t="s">
        <v>4146</v>
      </c>
      <c r="D99" s="198" t="s">
        <v>478</v>
      </c>
      <c r="E99" s="198" t="s">
        <v>1269</v>
      </c>
      <c r="F99" s="198" t="s">
        <v>3187</v>
      </c>
      <c r="G99" s="198" t="s">
        <v>4147</v>
      </c>
      <c r="H99" s="198"/>
      <c r="I99" s="199" t="s">
        <v>224</v>
      </c>
      <c r="J99" s="198" t="s">
        <v>1271</v>
      </c>
      <c r="K99" s="198" t="s">
        <v>1272</v>
      </c>
      <c r="L99" s="198" t="s">
        <v>4148</v>
      </c>
      <c r="M99" s="198" t="s">
        <v>3190</v>
      </c>
      <c r="N99" s="198" t="s">
        <v>4332</v>
      </c>
      <c r="O99" s="198" t="s">
        <v>3201</v>
      </c>
      <c r="P99" s="198" t="s">
        <v>3192</v>
      </c>
      <c r="Q99" s="198" t="s">
        <v>3193</v>
      </c>
      <c r="R99" s="198" t="s">
        <v>3194</v>
      </c>
      <c r="S99" s="200">
        <v>24755</v>
      </c>
      <c r="T99" s="198"/>
      <c r="U99" s="198" t="s">
        <v>5</v>
      </c>
      <c r="V99" s="198" t="s">
        <v>1270</v>
      </c>
      <c r="W99" s="198" t="s">
        <v>1273</v>
      </c>
      <c r="X99" s="198"/>
      <c r="Y99" s="198">
        <v>1</v>
      </c>
      <c r="Z99" s="198"/>
      <c r="AA99" s="198"/>
      <c r="AB99" s="198">
        <v>178</v>
      </c>
      <c r="AC99" s="201" t="s">
        <v>3072</v>
      </c>
      <c r="AD99" s="201" t="s">
        <v>3072</v>
      </c>
      <c r="AE99" s="201">
        <v>0</v>
      </c>
      <c r="AF99" s="201"/>
      <c r="AG99" s="201"/>
      <c r="AH99" s="201"/>
      <c r="AI99" s="201"/>
      <c r="AJ99" s="201"/>
      <c r="AK99" s="201"/>
      <c r="AL99" s="201"/>
    </row>
    <row r="100" spans="1:38" x14ac:dyDescent="0.3">
      <c r="A100" s="226">
        <v>2139</v>
      </c>
      <c r="B100" s="198" t="s">
        <v>1919</v>
      </c>
      <c r="C100" s="198" t="s">
        <v>4429</v>
      </c>
      <c r="D100" s="198" t="s">
        <v>3199</v>
      </c>
      <c r="E100" s="198" t="s">
        <v>1920</v>
      </c>
      <c r="F100" s="198" t="s">
        <v>3187</v>
      </c>
      <c r="G100" s="198" t="s">
        <v>4439</v>
      </c>
      <c r="H100" s="198" t="s">
        <v>1922</v>
      </c>
      <c r="I100" s="199" t="s">
        <v>1755</v>
      </c>
      <c r="J100" s="198" t="s">
        <v>63</v>
      </c>
      <c r="K100" s="198" t="s">
        <v>287</v>
      </c>
      <c r="L100" s="198" t="s">
        <v>4420</v>
      </c>
      <c r="M100" s="198" t="s">
        <v>3190</v>
      </c>
      <c r="N100" s="198" t="s">
        <v>4332</v>
      </c>
      <c r="O100" s="198" t="s">
        <v>3199</v>
      </c>
      <c r="P100" s="198" t="s">
        <v>3192</v>
      </c>
      <c r="Q100" s="198" t="s">
        <v>3193</v>
      </c>
      <c r="R100" s="198" t="s">
        <v>3194</v>
      </c>
      <c r="S100" s="200">
        <v>28198</v>
      </c>
      <c r="T100" s="198"/>
      <c r="U100" s="198" t="s">
        <v>82</v>
      </c>
      <c r="V100" s="198" t="s">
        <v>1921</v>
      </c>
      <c r="W100" s="198" t="s">
        <v>1923</v>
      </c>
      <c r="X100" s="198"/>
      <c r="Y100" s="198"/>
      <c r="Z100" s="198">
        <v>1</v>
      </c>
      <c r="AA100" s="198"/>
      <c r="AB100" s="198">
        <v>613</v>
      </c>
      <c r="AC100" s="201" t="s">
        <v>2695</v>
      </c>
      <c r="AD100" s="201" t="s">
        <v>2695</v>
      </c>
      <c r="AE100" s="201">
        <v>0</v>
      </c>
      <c r="AF100" s="201"/>
      <c r="AG100" s="201"/>
      <c r="AH100" s="201"/>
      <c r="AI100" s="201"/>
      <c r="AJ100" s="201"/>
      <c r="AK100" s="201"/>
      <c r="AL100" s="201"/>
    </row>
    <row r="101" spans="1:38" x14ac:dyDescent="0.3">
      <c r="A101" s="226">
        <v>2146</v>
      </c>
      <c r="B101" s="198" t="s">
        <v>2165</v>
      </c>
      <c r="C101" s="198" t="s">
        <v>4396</v>
      </c>
      <c r="D101" s="198" t="s">
        <v>3061</v>
      </c>
      <c r="E101" s="198"/>
      <c r="F101" s="198" t="s">
        <v>3187</v>
      </c>
      <c r="G101" s="198" t="s">
        <v>4162</v>
      </c>
      <c r="H101" s="198"/>
      <c r="I101" s="199" t="s">
        <v>387</v>
      </c>
      <c r="J101" s="198" t="s">
        <v>2166</v>
      </c>
      <c r="K101" s="198" t="s">
        <v>2168</v>
      </c>
      <c r="L101" s="198" t="s">
        <v>4163</v>
      </c>
      <c r="M101" s="198" t="s">
        <v>3190</v>
      </c>
      <c r="N101" s="198" t="s">
        <v>4332</v>
      </c>
      <c r="O101" s="198" t="s">
        <v>3201</v>
      </c>
      <c r="P101" s="198" t="s">
        <v>3192</v>
      </c>
      <c r="Q101" s="198" t="s">
        <v>3193</v>
      </c>
      <c r="R101" s="198" t="s">
        <v>3194</v>
      </c>
      <c r="S101" s="200">
        <v>24756</v>
      </c>
      <c r="T101" s="198"/>
      <c r="U101" s="198" t="s">
        <v>5</v>
      </c>
      <c r="V101" s="198" t="s">
        <v>2167</v>
      </c>
      <c r="W101" s="198"/>
      <c r="X101" s="198"/>
      <c r="Y101" s="198">
        <v>1</v>
      </c>
      <c r="Z101" s="198"/>
      <c r="AA101" s="198"/>
      <c r="AB101" s="198">
        <v>55</v>
      </c>
      <c r="AC101" s="201" t="s">
        <v>2695</v>
      </c>
      <c r="AD101" s="201" t="s">
        <v>2695</v>
      </c>
      <c r="AE101" s="201">
        <v>0</v>
      </c>
      <c r="AF101" s="201"/>
      <c r="AG101" s="201"/>
      <c r="AH101" s="201"/>
      <c r="AI101" s="201"/>
      <c r="AJ101" s="201"/>
      <c r="AK101" s="201"/>
      <c r="AL101" s="201"/>
    </row>
    <row r="102" spans="1:38" x14ac:dyDescent="0.3">
      <c r="A102" s="226">
        <v>2150</v>
      </c>
      <c r="B102" s="198" t="s">
        <v>301</v>
      </c>
      <c r="C102" s="198" t="s">
        <v>3200</v>
      </c>
      <c r="D102" s="198" t="s">
        <v>478</v>
      </c>
      <c r="E102" s="198"/>
      <c r="F102" s="198" t="s">
        <v>3187</v>
      </c>
      <c r="G102" s="198" t="s">
        <v>3256</v>
      </c>
      <c r="H102" s="198"/>
      <c r="I102" s="199" t="s">
        <v>8</v>
      </c>
      <c r="J102" s="198" t="s">
        <v>302</v>
      </c>
      <c r="K102" s="198" t="s">
        <v>304</v>
      </c>
      <c r="L102" s="198" t="s">
        <v>4167</v>
      </c>
      <c r="M102" s="198" t="s">
        <v>3190</v>
      </c>
      <c r="N102" s="198" t="s">
        <v>4332</v>
      </c>
      <c r="O102" s="198" t="s">
        <v>3201</v>
      </c>
      <c r="P102" s="198" t="s">
        <v>3192</v>
      </c>
      <c r="Q102" s="198" t="s">
        <v>3193</v>
      </c>
      <c r="R102" s="198" t="s">
        <v>3194</v>
      </c>
      <c r="S102" s="200">
        <v>24756</v>
      </c>
      <c r="T102" s="198"/>
      <c r="U102" s="198" t="s">
        <v>5</v>
      </c>
      <c r="V102" s="198" t="s">
        <v>303</v>
      </c>
      <c r="W102" s="198" t="s">
        <v>305</v>
      </c>
      <c r="X102" s="198">
        <v>1</v>
      </c>
      <c r="Y102" s="198">
        <v>1</v>
      </c>
      <c r="Z102" s="198"/>
      <c r="AA102" s="198"/>
      <c r="AB102" s="198">
        <v>70</v>
      </c>
      <c r="AC102" s="201" t="s">
        <v>3072</v>
      </c>
      <c r="AD102" s="201" t="s">
        <v>3072</v>
      </c>
      <c r="AE102" s="201">
        <v>0</v>
      </c>
      <c r="AF102" s="201"/>
      <c r="AG102" s="201"/>
      <c r="AH102" s="201"/>
      <c r="AI102" s="201"/>
      <c r="AJ102" s="201"/>
      <c r="AK102" s="201"/>
      <c r="AL102" s="201"/>
    </row>
    <row r="103" spans="1:38" x14ac:dyDescent="0.3">
      <c r="A103" s="226">
        <v>2153</v>
      </c>
      <c r="B103" s="198" t="s">
        <v>880</v>
      </c>
      <c r="C103" s="198" t="s">
        <v>4396</v>
      </c>
      <c r="D103" s="198" t="s">
        <v>3061</v>
      </c>
      <c r="E103" s="198"/>
      <c r="F103" s="198" t="s">
        <v>3187</v>
      </c>
      <c r="G103" s="198" t="s">
        <v>3514</v>
      </c>
      <c r="H103" s="198"/>
      <c r="I103" s="199" t="s">
        <v>224</v>
      </c>
      <c r="J103" s="198" t="s">
        <v>881</v>
      </c>
      <c r="K103" s="198" t="s">
        <v>883</v>
      </c>
      <c r="L103" s="198" t="s">
        <v>3515</v>
      </c>
      <c r="M103" s="198" t="s">
        <v>3190</v>
      </c>
      <c r="N103" s="198" t="s">
        <v>4332</v>
      </c>
      <c r="O103" s="198" t="s">
        <v>3201</v>
      </c>
      <c r="P103" s="198" t="s">
        <v>3192</v>
      </c>
      <c r="Q103" s="198" t="s">
        <v>3193</v>
      </c>
      <c r="R103" s="198" t="s">
        <v>3194</v>
      </c>
      <c r="S103" s="200">
        <v>24756</v>
      </c>
      <c r="T103" s="198"/>
      <c r="U103" s="198" t="s">
        <v>5</v>
      </c>
      <c r="V103" s="198" t="s">
        <v>882</v>
      </c>
      <c r="W103" s="198" t="s">
        <v>884</v>
      </c>
      <c r="X103" s="198"/>
      <c r="Y103" s="198">
        <v>1</v>
      </c>
      <c r="Z103" s="198"/>
      <c r="AA103" s="198"/>
      <c r="AB103" s="198">
        <v>269</v>
      </c>
      <c r="AC103" s="201" t="s">
        <v>3072</v>
      </c>
      <c r="AD103" s="201" t="s">
        <v>3072</v>
      </c>
      <c r="AE103" s="201">
        <v>0</v>
      </c>
      <c r="AF103" s="201"/>
      <c r="AG103" s="201"/>
      <c r="AH103" s="201"/>
      <c r="AI103" s="201"/>
      <c r="AJ103" s="201"/>
      <c r="AK103" s="201"/>
      <c r="AL103" s="201"/>
    </row>
    <row r="104" spans="1:38" x14ac:dyDescent="0.3">
      <c r="A104" s="226">
        <v>2155</v>
      </c>
      <c r="B104" s="198" t="s">
        <v>893</v>
      </c>
      <c r="C104" s="198" t="s">
        <v>3200</v>
      </c>
      <c r="D104" s="198" t="s">
        <v>478</v>
      </c>
      <c r="E104" s="198"/>
      <c r="F104" s="198" t="s">
        <v>3187</v>
      </c>
      <c r="G104" s="198" t="s">
        <v>4168</v>
      </c>
      <c r="H104" s="198"/>
      <c r="I104" s="199" t="s">
        <v>609</v>
      </c>
      <c r="J104" s="198" t="s">
        <v>894</v>
      </c>
      <c r="K104" s="198" t="s">
        <v>896</v>
      </c>
      <c r="L104" s="198" t="s">
        <v>4169</v>
      </c>
      <c r="M104" s="198" t="s">
        <v>3190</v>
      </c>
      <c r="N104" s="198" t="s">
        <v>4332</v>
      </c>
      <c r="O104" s="198" t="s">
        <v>3201</v>
      </c>
      <c r="P104" s="198" t="s">
        <v>3192</v>
      </c>
      <c r="Q104" s="198" t="s">
        <v>3193</v>
      </c>
      <c r="R104" s="198" t="s">
        <v>3194</v>
      </c>
      <c r="S104" s="200">
        <v>24756</v>
      </c>
      <c r="T104" s="198"/>
      <c r="U104" s="198" t="s">
        <v>5</v>
      </c>
      <c r="V104" s="198" t="s">
        <v>895</v>
      </c>
      <c r="W104" s="198" t="s">
        <v>897</v>
      </c>
      <c r="X104" s="198">
        <v>1</v>
      </c>
      <c r="Y104" s="198">
        <v>1</v>
      </c>
      <c r="Z104" s="198"/>
      <c r="AA104" s="198"/>
      <c r="AB104" s="198">
        <v>128</v>
      </c>
      <c r="AC104" s="201" t="s">
        <v>2702</v>
      </c>
      <c r="AD104" s="201" t="s">
        <v>5142</v>
      </c>
      <c r="AE104" s="201">
        <v>0</v>
      </c>
      <c r="AF104" s="201"/>
      <c r="AG104" s="201"/>
      <c r="AH104" s="201"/>
      <c r="AI104" s="201"/>
      <c r="AJ104" s="201"/>
      <c r="AK104" s="201"/>
      <c r="AL104" s="201"/>
    </row>
    <row r="105" spans="1:38" x14ac:dyDescent="0.3">
      <c r="A105" s="226">
        <v>2160</v>
      </c>
      <c r="B105" s="198" t="s">
        <v>2275</v>
      </c>
      <c r="C105" s="198" t="s">
        <v>4807</v>
      </c>
      <c r="D105" s="198" t="s">
        <v>3061</v>
      </c>
      <c r="E105" s="198" t="s">
        <v>241</v>
      </c>
      <c r="F105" s="198" t="s">
        <v>3187</v>
      </c>
      <c r="G105" s="198" t="s">
        <v>4172</v>
      </c>
      <c r="H105" s="198"/>
      <c r="I105" s="199" t="s">
        <v>364</v>
      </c>
      <c r="J105" s="198" t="s">
        <v>899</v>
      </c>
      <c r="K105" s="198" t="s">
        <v>900</v>
      </c>
      <c r="L105" s="198" t="s">
        <v>3374</v>
      </c>
      <c r="M105" s="198" t="s">
        <v>3190</v>
      </c>
      <c r="N105" s="198" t="s">
        <v>4332</v>
      </c>
      <c r="O105" s="198" t="s">
        <v>3201</v>
      </c>
      <c r="P105" s="198" t="s">
        <v>3192</v>
      </c>
      <c r="Q105" s="198" t="s">
        <v>3193</v>
      </c>
      <c r="R105" s="198" t="s">
        <v>3194</v>
      </c>
      <c r="S105" s="200">
        <v>33482</v>
      </c>
      <c r="T105" s="198"/>
      <c r="U105" s="198" t="s">
        <v>5</v>
      </c>
      <c r="V105" s="198" t="s">
        <v>2276</v>
      </c>
      <c r="W105" s="198" t="s">
        <v>2277</v>
      </c>
      <c r="X105" s="198"/>
      <c r="Y105" s="198">
        <v>1</v>
      </c>
      <c r="Z105" s="198"/>
      <c r="AA105" s="198"/>
      <c r="AB105" s="198">
        <v>130</v>
      </c>
      <c r="AC105" s="201" t="s">
        <v>2695</v>
      </c>
      <c r="AD105" s="201" t="s">
        <v>2695</v>
      </c>
      <c r="AE105" s="201">
        <v>0</v>
      </c>
      <c r="AF105" s="201"/>
      <c r="AG105" s="201"/>
      <c r="AH105" s="201"/>
      <c r="AI105" s="201"/>
      <c r="AJ105" s="201"/>
      <c r="AK105" s="201"/>
      <c r="AL105" s="201"/>
    </row>
    <row r="106" spans="1:38" x14ac:dyDescent="0.3">
      <c r="A106" s="226">
        <v>2165</v>
      </c>
      <c r="B106" s="198" t="s">
        <v>2369</v>
      </c>
      <c r="C106" s="198" t="s">
        <v>3200</v>
      </c>
      <c r="D106" s="198" t="s">
        <v>478</v>
      </c>
      <c r="E106" s="198"/>
      <c r="F106" s="198" t="s">
        <v>3187</v>
      </c>
      <c r="G106" s="198" t="s">
        <v>4178</v>
      </c>
      <c r="H106" s="198"/>
      <c r="I106" s="199" t="s">
        <v>1167</v>
      </c>
      <c r="J106" s="198" t="s">
        <v>4179</v>
      </c>
      <c r="K106" s="198" t="s">
        <v>2371</v>
      </c>
      <c r="L106" s="198" t="s">
        <v>4850</v>
      </c>
      <c r="M106" s="198" t="s">
        <v>3190</v>
      </c>
      <c r="N106" s="198" t="s">
        <v>4332</v>
      </c>
      <c r="O106" s="198" t="s">
        <v>3201</v>
      </c>
      <c r="P106" s="198" t="s">
        <v>3192</v>
      </c>
      <c r="Q106" s="198" t="s">
        <v>3193</v>
      </c>
      <c r="R106" s="198" t="s">
        <v>3194</v>
      </c>
      <c r="S106" s="200">
        <v>24756</v>
      </c>
      <c r="T106" s="198"/>
      <c r="U106" s="198" t="s">
        <v>5</v>
      </c>
      <c r="V106" s="198" t="s">
        <v>2370</v>
      </c>
      <c r="W106" s="198" t="s">
        <v>2372</v>
      </c>
      <c r="X106" s="198">
        <v>1</v>
      </c>
      <c r="Y106" s="198">
        <v>1</v>
      </c>
      <c r="Z106" s="198"/>
      <c r="AA106" s="198"/>
      <c r="AB106" s="198">
        <v>71</v>
      </c>
      <c r="AC106" s="201" t="s">
        <v>2695</v>
      </c>
      <c r="AD106" s="201" t="s">
        <v>2695</v>
      </c>
      <c r="AE106" s="201">
        <v>0</v>
      </c>
      <c r="AF106" s="201"/>
      <c r="AG106" s="201"/>
      <c r="AH106" s="201"/>
      <c r="AI106" s="201"/>
      <c r="AJ106" s="201"/>
      <c r="AK106" s="201"/>
      <c r="AL106" s="201"/>
    </row>
    <row r="107" spans="1:38" x14ac:dyDescent="0.3">
      <c r="A107" s="226">
        <v>2167</v>
      </c>
      <c r="B107" s="198" t="s">
        <v>673</v>
      </c>
      <c r="C107" s="198" t="s">
        <v>3200</v>
      </c>
      <c r="D107" s="198" t="s">
        <v>478</v>
      </c>
      <c r="E107" s="198"/>
      <c r="F107" s="198" t="s">
        <v>3187</v>
      </c>
      <c r="G107" s="198" t="s">
        <v>4182</v>
      </c>
      <c r="H107" s="198"/>
      <c r="I107" s="199" t="s">
        <v>676</v>
      </c>
      <c r="J107" s="198" t="s">
        <v>674</v>
      </c>
      <c r="K107" s="198" t="s">
        <v>677</v>
      </c>
      <c r="L107" s="198" t="s">
        <v>4853</v>
      </c>
      <c r="M107" s="198" t="s">
        <v>3190</v>
      </c>
      <c r="N107" s="198" t="s">
        <v>4332</v>
      </c>
      <c r="O107" s="198" t="s">
        <v>3201</v>
      </c>
      <c r="P107" s="198" t="s">
        <v>3192</v>
      </c>
      <c r="Q107" s="198" t="s">
        <v>3193</v>
      </c>
      <c r="R107" s="198" t="s">
        <v>3194</v>
      </c>
      <c r="S107" s="200">
        <v>24756</v>
      </c>
      <c r="T107" s="198"/>
      <c r="U107" s="198" t="s">
        <v>5</v>
      </c>
      <c r="V107" s="198" t="s">
        <v>675</v>
      </c>
      <c r="W107" s="198" t="s">
        <v>678</v>
      </c>
      <c r="X107" s="198"/>
      <c r="Y107" s="198">
        <v>1</v>
      </c>
      <c r="Z107" s="198"/>
      <c r="AA107" s="198"/>
      <c r="AB107" s="198">
        <v>39</v>
      </c>
      <c r="AC107" s="201" t="s">
        <v>2695</v>
      </c>
      <c r="AD107" s="201" t="s">
        <v>2695</v>
      </c>
      <c r="AE107" s="201">
        <v>0</v>
      </c>
      <c r="AF107" s="201"/>
      <c r="AG107" s="201"/>
      <c r="AH107" s="201"/>
      <c r="AI107" s="201"/>
      <c r="AJ107" s="201"/>
      <c r="AK107" s="201"/>
      <c r="AL107" s="201"/>
    </row>
    <row r="108" spans="1:38" x14ac:dyDescent="0.3">
      <c r="A108" s="226">
        <v>2175</v>
      </c>
      <c r="B108" s="203" t="s">
        <v>1760</v>
      </c>
      <c r="C108" s="203" t="s">
        <v>4483</v>
      </c>
      <c r="D108" s="203" t="s">
        <v>3061</v>
      </c>
      <c r="E108" s="203" t="s">
        <v>1761</v>
      </c>
      <c r="F108" s="203" t="s">
        <v>3187</v>
      </c>
      <c r="G108" s="203" t="s">
        <v>4192</v>
      </c>
      <c r="H108" s="203"/>
      <c r="I108" s="205" t="s">
        <v>1349</v>
      </c>
      <c r="J108" s="203" t="s">
        <v>1561</v>
      </c>
      <c r="K108" s="203" t="s">
        <v>1562</v>
      </c>
      <c r="L108" s="203" t="s">
        <v>4486</v>
      </c>
      <c r="M108" s="203" t="s">
        <v>3190</v>
      </c>
      <c r="N108" s="203" t="s">
        <v>4332</v>
      </c>
      <c r="O108" s="203" t="s">
        <v>3201</v>
      </c>
      <c r="P108" s="203" t="s">
        <v>3192</v>
      </c>
      <c r="Q108" s="203" t="s">
        <v>3193</v>
      </c>
      <c r="R108" s="203" t="s">
        <v>3194</v>
      </c>
      <c r="S108" s="206">
        <v>36404</v>
      </c>
      <c r="T108" s="203"/>
      <c r="U108" s="203" t="s">
        <v>5</v>
      </c>
      <c r="V108" s="203" t="s">
        <v>1762</v>
      </c>
      <c r="W108" s="203" t="s">
        <v>1763</v>
      </c>
      <c r="X108" s="203"/>
      <c r="Y108" s="203">
        <v>1</v>
      </c>
      <c r="Z108" s="203"/>
      <c r="AA108" s="203"/>
      <c r="AB108" s="203">
        <v>27</v>
      </c>
      <c r="AC108" s="204" t="s">
        <v>2695</v>
      </c>
      <c r="AD108" s="204" t="s">
        <v>2695</v>
      </c>
      <c r="AE108" s="204">
        <v>0</v>
      </c>
      <c r="AF108" s="204"/>
      <c r="AG108" s="204"/>
      <c r="AH108" s="204"/>
      <c r="AI108" s="204"/>
      <c r="AJ108" s="204"/>
      <c r="AK108" s="204"/>
      <c r="AL108" s="204"/>
    </row>
    <row r="109" spans="1:38" x14ac:dyDescent="0.3">
      <c r="A109" s="226">
        <v>2182</v>
      </c>
      <c r="B109" s="198" t="s">
        <v>59</v>
      </c>
      <c r="C109" s="198" t="s">
        <v>5156</v>
      </c>
      <c r="D109" s="198" t="s">
        <v>478</v>
      </c>
      <c r="E109" s="198" t="s">
        <v>4196</v>
      </c>
      <c r="F109" s="198" t="s">
        <v>3187</v>
      </c>
      <c r="G109" s="198" t="s">
        <v>3256</v>
      </c>
      <c r="H109" s="198"/>
      <c r="I109" s="199" t="s">
        <v>62</v>
      </c>
      <c r="J109" s="198" t="s">
        <v>60</v>
      </c>
      <c r="K109" s="198" t="s">
        <v>64</v>
      </c>
      <c r="L109" s="198" t="s">
        <v>4923</v>
      </c>
      <c r="M109" s="198" t="s">
        <v>3190</v>
      </c>
      <c r="N109" s="198" t="s">
        <v>4332</v>
      </c>
      <c r="O109" s="198" t="s">
        <v>3201</v>
      </c>
      <c r="P109" s="198" t="s">
        <v>3192</v>
      </c>
      <c r="Q109" s="198" t="s">
        <v>3193</v>
      </c>
      <c r="R109" s="198" t="s">
        <v>3194</v>
      </c>
      <c r="S109" s="200">
        <v>24756</v>
      </c>
      <c r="T109" s="198"/>
      <c r="U109" s="198" t="s">
        <v>5</v>
      </c>
      <c r="V109" s="198" t="s">
        <v>61</v>
      </c>
      <c r="W109" s="198" t="s">
        <v>65</v>
      </c>
      <c r="X109" s="198">
        <v>1</v>
      </c>
      <c r="Y109" s="198">
        <v>1</v>
      </c>
      <c r="Z109" s="198"/>
      <c r="AA109" s="198"/>
      <c r="AB109" s="198">
        <v>114</v>
      </c>
      <c r="AC109" s="201" t="s">
        <v>4992</v>
      </c>
      <c r="AD109" s="201" t="s">
        <v>5142</v>
      </c>
      <c r="AE109" s="201">
        <v>0</v>
      </c>
      <c r="AF109" s="201"/>
      <c r="AG109" s="201"/>
      <c r="AH109" s="201"/>
      <c r="AI109" s="201"/>
      <c r="AJ109" s="201"/>
      <c r="AK109" s="201"/>
      <c r="AL109" s="201"/>
    </row>
    <row r="110" spans="1:38" x14ac:dyDescent="0.3">
      <c r="A110" s="226">
        <v>2187</v>
      </c>
      <c r="B110" s="198" t="s">
        <v>613</v>
      </c>
      <c r="C110" s="198" t="s">
        <v>4202</v>
      </c>
      <c r="D110" s="198" t="s">
        <v>3186</v>
      </c>
      <c r="E110" s="198" t="s">
        <v>614</v>
      </c>
      <c r="F110" s="198" t="s">
        <v>3187</v>
      </c>
      <c r="G110" s="198" t="s">
        <v>3484</v>
      </c>
      <c r="H110" s="198"/>
      <c r="I110" s="199" t="s">
        <v>609</v>
      </c>
      <c r="J110" s="198" t="s">
        <v>610</v>
      </c>
      <c r="K110" s="198" t="s">
        <v>611</v>
      </c>
      <c r="L110" s="198" t="s">
        <v>3437</v>
      </c>
      <c r="M110" s="198" t="s">
        <v>3217</v>
      </c>
      <c r="N110" s="198" t="s">
        <v>4332</v>
      </c>
      <c r="O110" s="198" t="s">
        <v>3191</v>
      </c>
      <c r="P110" s="198" t="s">
        <v>3192</v>
      </c>
      <c r="Q110" s="198" t="s">
        <v>3193</v>
      </c>
      <c r="R110" s="198" t="s">
        <v>3194</v>
      </c>
      <c r="S110" s="200">
        <v>25329</v>
      </c>
      <c r="T110" s="198"/>
      <c r="U110" s="198" t="s">
        <v>19</v>
      </c>
      <c r="V110" s="198" t="s">
        <v>615</v>
      </c>
      <c r="W110" s="198" t="s">
        <v>616</v>
      </c>
      <c r="X110" s="198">
        <v>1</v>
      </c>
      <c r="Y110" s="198"/>
      <c r="Z110" s="198"/>
      <c r="AA110" s="198"/>
      <c r="AB110" s="198">
        <v>57</v>
      </c>
      <c r="AC110" s="201" t="s">
        <v>3074</v>
      </c>
      <c r="AD110" s="201" t="s">
        <v>5151</v>
      </c>
      <c r="AE110" s="201">
        <v>0</v>
      </c>
      <c r="AF110" s="201"/>
      <c r="AG110" s="201"/>
      <c r="AH110" s="201"/>
      <c r="AI110" s="201"/>
      <c r="AJ110" s="201"/>
      <c r="AK110" s="201"/>
      <c r="AL110" s="201"/>
    </row>
    <row r="111" spans="1:38" x14ac:dyDescent="0.3">
      <c r="A111" s="226">
        <v>2191</v>
      </c>
      <c r="B111" s="185" t="s">
        <v>708</v>
      </c>
      <c r="C111" s="185" t="s">
        <v>4206</v>
      </c>
      <c r="D111" s="185" t="s">
        <v>3186</v>
      </c>
      <c r="E111" s="185" t="s">
        <v>3328</v>
      </c>
      <c r="F111" s="185" t="s">
        <v>3187</v>
      </c>
      <c r="G111" s="185" t="s">
        <v>4207</v>
      </c>
      <c r="H111" s="185"/>
      <c r="I111" s="195" t="s">
        <v>710</v>
      </c>
      <c r="J111" s="185" t="s">
        <v>709</v>
      </c>
      <c r="K111" s="185" t="s">
        <v>711</v>
      </c>
      <c r="L111" s="185" t="s">
        <v>3330</v>
      </c>
      <c r="M111" s="185" t="s">
        <v>3190</v>
      </c>
      <c r="N111" s="185" t="s">
        <v>4332</v>
      </c>
      <c r="O111" s="185" t="s">
        <v>3191</v>
      </c>
      <c r="P111" s="185" t="s">
        <v>3192</v>
      </c>
      <c r="Q111" s="185" t="s">
        <v>3193</v>
      </c>
      <c r="R111" s="185" t="s">
        <v>3194</v>
      </c>
      <c r="S111" s="196">
        <v>25723</v>
      </c>
      <c r="T111" s="185"/>
      <c r="U111" s="185" t="s">
        <v>19</v>
      </c>
      <c r="V111" s="185" t="s">
        <v>5094</v>
      </c>
      <c r="W111" s="185" t="s">
        <v>712</v>
      </c>
      <c r="X111" s="185">
        <v>1</v>
      </c>
      <c r="Y111" s="185"/>
      <c r="Z111" s="185"/>
      <c r="AA111" s="185"/>
      <c r="AB111" s="185">
        <v>110</v>
      </c>
      <c r="AC111" s="197" t="s">
        <v>2702</v>
      </c>
      <c r="AD111" s="197" t="s">
        <v>2695</v>
      </c>
      <c r="AE111" s="197">
        <v>1</v>
      </c>
      <c r="AF111" s="197"/>
      <c r="AG111" s="197"/>
      <c r="AH111" s="197"/>
      <c r="AI111" s="197"/>
      <c r="AJ111" s="197">
        <v>1</v>
      </c>
      <c r="AK111" s="197"/>
      <c r="AL111" s="197"/>
    </row>
    <row r="112" spans="1:38" x14ac:dyDescent="0.3">
      <c r="A112" s="226">
        <v>2193</v>
      </c>
      <c r="B112" s="198" t="s">
        <v>2540</v>
      </c>
      <c r="C112" s="198" t="s">
        <v>3185</v>
      </c>
      <c r="D112" s="198" t="s">
        <v>3186</v>
      </c>
      <c r="E112" s="198"/>
      <c r="F112" s="198" t="s">
        <v>3187</v>
      </c>
      <c r="G112" s="198" t="s">
        <v>4209</v>
      </c>
      <c r="H112" s="198"/>
      <c r="I112" s="199" t="s">
        <v>710</v>
      </c>
      <c r="J112" s="198" t="s">
        <v>2541</v>
      </c>
      <c r="K112" s="198" t="s">
        <v>2543</v>
      </c>
      <c r="L112" s="198" t="s">
        <v>3895</v>
      </c>
      <c r="M112" s="198" t="s">
        <v>3190</v>
      </c>
      <c r="N112" s="198" t="s">
        <v>4332</v>
      </c>
      <c r="O112" s="198" t="s">
        <v>3191</v>
      </c>
      <c r="P112" s="198" t="s">
        <v>3192</v>
      </c>
      <c r="Q112" s="198" t="s">
        <v>3193</v>
      </c>
      <c r="R112" s="198" t="s">
        <v>3194</v>
      </c>
      <c r="S112" s="200">
        <v>25723</v>
      </c>
      <c r="T112" s="198"/>
      <c r="U112" s="198" t="s">
        <v>19</v>
      </c>
      <c r="V112" s="198" t="s">
        <v>2542</v>
      </c>
      <c r="W112" s="198" t="s">
        <v>2544</v>
      </c>
      <c r="X112" s="198">
        <v>1</v>
      </c>
      <c r="Y112" s="198"/>
      <c r="Z112" s="198"/>
      <c r="AA112" s="198"/>
      <c r="AB112" s="198">
        <v>68</v>
      </c>
      <c r="AC112" s="201" t="s">
        <v>2702</v>
      </c>
      <c r="AD112" s="201" t="s">
        <v>2695</v>
      </c>
      <c r="AE112" s="201">
        <v>0</v>
      </c>
      <c r="AF112" s="201"/>
      <c r="AG112" s="201"/>
      <c r="AH112" s="201"/>
      <c r="AI112" s="201"/>
      <c r="AJ112" s="201"/>
      <c r="AK112" s="201"/>
      <c r="AL112" s="201"/>
    </row>
    <row r="113" spans="1:38" x14ac:dyDescent="0.3">
      <c r="A113" s="226">
        <v>2280</v>
      </c>
      <c r="B113" s="185" t="s">
        <v>1822</v>
      </c>
      <c r="C113" s="185" t="s">
        <v>4402</v>
      </c>
      <c r="D113" s="185" t="s">
        <v>3061</v>
      </c>
      <c r="E113" s="185" t="s">
        <v>3264</v>
      </c>
      <c r="F113" s="185" t="s">
        <v>3187</v>
      </c>
      <c r="G113" s="185" t="s">
        <v>4210</v>
      </c>
      <c r="H113" s="185"/>
      <c r="I113" s="195" t="s">
        <v>62</v>
      </c>
      <c r="J113" s="185" t="s">
        <v>63</v>
      </c>
      <c r="K113" s="185" t="s">
        <v>287</v>
      </c>
      <c r="L113" s="185" t="s">
        <v>4420</v>
      </c>
      <c r="M113" s="185" t="s">
        <v>3190</v>
      </c>
      <c r="N113" s="185" t="s">
        <v>4332</v>
      </c>
      <c r="O113" s="185" t="s">
        <v>3201</v>
      </c>
      <c r="P113" s="185" t="s">
        <v>3192</v>
      </c>
      <c r="Q113" s="185" t="s">
        <v>3193</v>
      </c>
      <c r="R113" s="185" t="s">
        <v>3194</v>
      </c>
      <c r="S113" s="196">
        <v>39692</v>
      </c>
      <c r="T113" s="185"/>
      <c r="U113" s="185" t="s">
        <v>5</v>
      </c>
      <c r="V113" s="185" t="s">
        <v>1823</v>
      </c>
      <c r="W113" s="185" t="s">
        <v>1821</v>
      </c>
      <c r="X113" s="185"/>
      <c r="Y113" s="185">
        <v>1</v>
      </c>
      <c r="Z113" s="185"/>
      <c r="AA113" s="185"/>
      <c r="AB113" s="185">
        <v>340</v>
      </c>
      <c r="AC113" s="197" t="s">
        <v>2695</v>
      </c>
      <c r="AD113" s="210" t="s">
        <v>2695</v>
      </c>
      <c r="AE113" s="197">
        <v>1</v>
      </c>
      <c r="AF113" s="197"/>
      <c r="AG113" s="197">
        <v>1</v>
      </c>
      <c r="AH113" s="197"/>
      <c r="AI113" s="197"/>
      <c r="AJ113" s="197"/>
      <c r="AK113" s="197"/>
      <c r="AL113" s="197"/>
    </row>
    <row r="114" spans="1:38" x14ac:dyDescent="0.3">
      <c r="A114" s="226">
        <v>2198</v>
      </c>
      <c r="B114" s="185" t="s">
        <v>1346</v>
      </c>
      <c r="C114" s="185" t="s">
        <v>4785</v>
      </c>
      <c r="D114" s="185" t="s">
        <v>478</v>
      </c>
      <c r="E114" s="185" t="s">
        <v>1347</v>
      </c>
      <c r="F114" s="185" t="s">
        <v>3187</v>
      </c>
      <c r="G114" s="185" t="s">
        <v>4211</v>
      </c>
      <c r="H114" s="185"/>
      <c r="I114" s="195" t="s">
        <v>1349</v>
      </c>
      <c r="J114" s="185" t="s">
        <v>1350</v>
      </c>
      <c r="K114" s="185" t="s">
        <v>1351</v>
      </c>
      <c r="L114" s="185" t="s">
        <v>4212</v>
      </c>
      <c r="M114" s="185" t="s">
        <v>3190</v>
      </c>
      <c r="N114" s="185" t="s">
        <v>4332</v>
      </c>
      <c r="O114" s="185" t="s">
        <v>3201</v>
      </c>
      <c r="P114" s="185" t="s">
        <v>3192</v>
      </c>
      <c r="Q114" s="185" t="s">
        <v>3193</v>
      </c>
      <c r="R114" s="185" t="s">
        <v>3194</v>
      </c>
      <c r="S114" s="196">
        <v>40057</v>
      </c>
      <c r="T114" s="185"/>
      <c r="U114" s="185" t="s">
        <v>5</v>
      </c>
      <c r="V114" s="185" t="s">
        <v>1348</v>
      </c>
      <c r="W114" s="185" t="s">
        <v>1352</v>
      </c>
      <c r="X114" s="185">
        <v>1</v>
      </c>
      <c r="Y114" s="185">
        <v>1</v>
      </c>
      <c r="Z114" s="185"/>
      <c r="AA114" s="185"/>
      <c r="AB114" s="185">
        <v>52</v>
      </c>
      <c r="AC114" s="197" t="s">
        <v>2695</v>
      </c>
      <c r="AD114" s="197" t="s">
        <v>2695</v>
      </c>
      <c r="AE114" s="197">
        <v>1</v>
      </c>
      <c r="AF114" s="197"/>
      <c r="AG114" s="197"/>
      <c r="AH114" s="197"/>
      <c r="AI114" s="197">
        <v>1</v>
      </c>
      <c r="AJ114" s="197"/>
      <c r="AK114" s="197"/>
      <c r="AL114" s="197"/>
    </row>
    <row r="115" spans="1:38" x14ac:dyDescent="0.3">
      <c r="A115" s="226">
        <v>2204</v>
      </c>
      <c r="B115" s="198" t="s">
        <v>2662</v>
      </c>
      <c r="C115" s="198" t="s">
        <v>4396</v>
      </c>
      <c r="D115" s="198" t="s">
        <v>3061</v>
      </c>
      <c r="E115" s="198"/>
      <c r="F115" s="198" t="s">
        <v>3187</v>
      </c>
      <c r="G115" s="198" t="s">
        <v>3188</v>
      </c>
      <c r="H115" s="198"/>
      <c r="I115" s="199" t="s">
        <v>48</v>
      </c>
      <c r="J115" s="198" t="s">
        <v>2663</v>
      </c>
      <c r="K115" s="198" t="s">
        <v>501</v>
      </c>
      <c r="L115" s="198" t="s">
        <v>4218</v>
      </c>
      <c r="M115" s="198" t="s">
        <v>3190</v>
      </c>
      <c r="N115" s="198" t="s">
        <v>4332</v>
      </c>
      <c r="O115" s="198" t="s">
        <v>3201</v>
      </c>
      <c r="P115" s="198" t="s">
        <v>3192</v>
      </c>
      <c r="Q115" s="198" t="s">
        <v>3193</v>
      </c>
      <c r="R115" s="198" t="s">
        <v>3194</v>
      </c>
      <c r="S115" s="200">
        <v>41883</v>
      </c>
      <c r="T115" s="198"/>
      <c r="U115" s="198" t="s">
        <v>5</v>
      </c>
      <c r="V115" s="198" t="s">
        <v>2664</v>
      </c>
      <c r="W115" s="198"/>
      <c r="X115" s="198"/>
      <c r="Y115" s="198"/>
      <c r="Z115" s="198">
        <v>1</v>
      </c>
      <c r="AA115" s="198"/>
      <c r="AB115" s="198">
        <v>17</v>
      </c>
      <c r="AC115" s="201" t="s">
        <v>4988</v>
      </c>
      <c r="AD115" s="201" t="s">
        <v>3072</v>
      </c>
      <c r="AE115" s="201">
        <v>0</v>
      </c>
      <c r="AF115" s="201"/>
      <c r="AG115" s="201"/>
      <c r="AH115" s="201"/>
      <c r="AI115" s="201"/>
      <c r="AJ115" s="201"/>
      <c r="AK115" s="201"/>
      <c r="AL115" s="201"/>
    </row>
    <row r="116" spans="1:38" x14ac:dyDescent="0.3">
      <c r="A116" s="226">
        <v>2213</v>
      </c>
      <c r="B116" s="198" t="s">
        <v>1645</v>
      </c>
      <c r="C116" s="198" t="s">
        <v>3185</v>
      </c>
      <c r="D116" s="198" t="s">
        <v>3186</v>
      </c>
      <c r="E116" s="198"/>
      <c r="F116" s="198" t="s">
        <v>3187</v>
      </c>
      <c r="G116" s="198" t="s">
        <v>4229</v>
      </c>
      <c r="H116" s="198"/>
      <c r="I116" s="199" t="s">
        <v>197</v>
      </c>
      <c r="J116" s="198" t="s">
        <v>1641</v>
      </c>
      <c r="K116" s="198" t="s">
        <v>1643</v>
      </c>
      <c r="L116" s="198" t="s">
        <v>4230</v>
      </c>
      <c r="M116" s="198" t="s">
        <v>3190</v>
      </c>
      <c r="N116" s="198" t="s">
        <v>4332</v>
      </c>
      <c r="O116" s="198" t="s">
        <v>3191</v>
      </c>
      <c r="P116" s="198" t="s">
        <v>3192</v>
      </c>
      <c r="Q116" s="198" t="s">
        <v>3193</v>
      </c>
      <c r="R116" s="198" t="s">
        <v>3194</v>
      </c>
      <c r="S116" s="200">
        <v>26204</v>
      </c>
      <c r="T116" s="198"/>
      <c r="U116" s="198" t="s">
        <v>19</v>
      </c>
      <c r="V116" s="198" t="s">
        <v>1646</v>
      </c>
      <c r="W116" s="198" t="s">
        <v>1647</v>
      </c>
      <c r="X116" s="198">
        <v>1</v>
      </c>
      <c r="Y116" s="198"/>
      <c r="Z116" s="198"/>
      <c r="AA116" s="198"/>
      <c r="AB116" s="198">
        <v>47</v>
      </c>
      <c r="AC116" s="201" t="s">
        <v>2702</v>
      </c>
      <c r="AD116" s="201" t="s">
        <v>5142</v>
      </c>
      <c r="AE116" s="201">
        <v>0</v>
      </c>
      <c r="AF116" s="201"/>
      <c r="AG116" s="201"/>
      <c r="AH116" s="201"/>
      <c r="AI116" s="201"/>
      <c r="AJ116" s="201"/>
      <c r="AK116" s="201"/>
      <c r="AL116" s="201"/>
    </row>
    <row r="117" spans="1:38" x14ac:dyDescent="0.3">
      <c r="A117" s="226">
        <v>2215</v>
      </c>
      <c r="B117" s="198" t="s">
        <v>1640</v>
      </c>
      <c r="C117" s="198" t="s">
        <v>4396</v>
      </c>
      <c r="D117" s="198" t="s">
        <v>3061</v>
      </c>
      <c r="E117" s="198"/>
      <c r="F117" s="198" t="s">
        <v>3187</v>
      </c>
      <c r="G117" s="198" t="s">
        <v>4232</v>
      </c>
      <c r="H117" s="198"/>
      <c r="I117" s="199" t="s">
        <v>197</v>
      </c>
      <c r="J117" s="198" t="s">
        <v>1641</v>
      </c>
      <c r="K117" s="198" t="s">
        <v>1643</v>
      </c>
      <c r="L117" s="198" t="s">
        <v>4230</v>
      </c>
      <c r="M117" s="198" t="s">
        <v>3190</v>
      </c>
      <c r="N117" s="198" t="s">
        <v>4332</v>
      </c>
      <c r="O117" s="198" t="s">
        <v>3201</v>
      </c>
      <c r="P117" s="198" t="s">
        <v>3192</v>
      </c>
      <c r="Q117" s="198" t="s">
        <v>3193</v>
      </c>
      <c r="R117" s="198" t="s">
        <v>3194</v>
      </c>
      <c r="S117" s="200">
        <v>26204</v>
      </c>
      <c r="T117" s="198"/>
      <c r="U117" s="198" t="s">
        <v>5</v>
      </c>
      <c r="V117" s="198" t="s">
        <v>1642</v>
      </c>
      <c r="W117" s="198" t="s">
        <v>1644</v>
      </c>
      <c r="X117" s="198"/>
      <c r="Y117" s="198">
        <v>1</v>
      </c>
      <c r="Z117" s="198"/>
      <c r="AA117" s="198"/>
      <c r="AB117" s="198">
        <v>104</v>
      </c>
      <c r="AC117" s="201" t="s">
        <v>2702</v>
      </c>
      <c r="AD117" s="201" t="s">
        <v>5142</v>
      </c>
      <c r="AE117" s="201">
        <v>0</v>
      </c>
      <c r="AF117" s="201"/>
      <c r="AG117" s="201"/>
      <c r="AH117" s="201"/>
      <c r="AI117" s="201"/>
      <c r="AJ117" s="201"/>
      <c r="AK117" s="201"/>
      <c r="AL117" s="201"/>
    </row>
    <row r="118" spans="1:38" x14ac:dyDescent="0.3">
      <c r="A118" s="226">
        <v>2221</v>
      </c>
      <c r="B118" s="198" t="s">
        <v>142</v>
      </c>
      <c r="C118" s="198" t="s">
        <v>4236</v>
      </c>
      <c r="D118" s="198" t="s">
        <v>3186</v>
      </c>
      <c r="E118" s="198" t="s">
        <v>4237</v>
      </c>
      <c r="F118" s="198" t="s">
        <v>3187</v>
      </c>
      <c r="G118" s="198" t="s">
        <v>4238</v>
      </c>
      <c r="H118" s="198"/>
      <c r="I118" s="199" t="s">
        <v>136</v>
      </c>
      <c r="J118" s="198" t="s">
        <v>3492</v>
      </c>
      <c r="K118" s="198" t="s">
        <v>137</v>
      </c>
      <c r="L118" s="198" t="s">
        <v>3493</v>
      </c>
      <c r="M118" s="198" t="s">
        <v>3190</v>
      </c>
      <c r="N118" s="198" t="s">
        <v>4332</v>
      </c>
      <c r="O118" s="198" t="s">
        <v>3191</v>
      </c>
      <c r="P118" s="198" t="s">
        <v>3192</v>
      </c>
      <c r="Q118" s="198" t="s">
        <v>3193</v>
      </c>
      <c r="R118" s="198" t="s">
        <v>3194</v>
      </c>
      <c r="S118" s="200">
        <v>26962</v>
      </c>
      <c r="T118" s="198"/>
      <c r="U118" s="198" t="s">
        <v>19</v>
      </c>
      <c r="V118" s="198" t="s">
        <v>143</v>
      </c>
      <c r="W118" s="198" t="s">
        <v>144</v>
      </c>
      <c r="X118" s="198">
        <v>1</v>
      </c>
      <c r="Y118" s="198"/>
      <c r="Z118" s="198"/>
      <c r="AA118" s="198"/>
      <c r="AB118" s="198">
        <v>68</v>
      </c>
      <c r="AC118" s="201" t="s">
        <v>3068</v>
      </c>
      <c r="AD118" s="201" t="s">
        <v>5142</v>
      </c>
      <c r="AE118" s="201">
        <v>0</v>
      </c>
      <c r="AF118" s="201"/>
      <c r="AG118" s="201"/>
      <c r="AH118" s="201"/>
      <c r="AI118" s="201"/>
      <c r="AJ118" s="201"/>
      <c r="AK118" s="201"/>
      <c r="AL118" s="201"/>
    </row>
    <row r="119" spans="1:38" x14ac:dyDescent="0.3">
      <c r="A119" s="226">
        <v>2229</v>
      </c>
      <c r="B119" s="198" t="s">
        <v>2387</v>
      </c>
      <c r="C119" s="198" t="s">
        <v>3185</v>
      </c>
      <c r="D119" s="198" t="s">
        <v>3186</v>
      </c>
      <c r="E119" s="198"/>
      <c r="F119" s="198" t="s">
        <v>3187</v>
      </c>
      <c r="G119" s="198" t="s">
        <v>3876</v>
      </c>
      <c r="H119" s="198"/>
      <c r="I119" s="199" t="s">
        <v>2385</v>
      </c>
      <c r="J119" s="198" t="s">
        <v>2383</v>
      </c>
      <c r="K119" s="198" t="s">
        <v>609</v>
      </c>
      <c r="L119" s="198" t="s">
        <v>4550</v>
      </c>
      <c r="M119" s="198" t="s">
        <v>3190</v>
      </c>
      <c r="N119" s="198" t="s">
        <v>4332</v>
      </c>
      <c r="O119" s="198" t="s">
        <v>3191</v>
      </c>
      <c r="P119" s="198" t="s">
        <v>3192</v>
      </c>
      <c r="Q119" s="198" t="s">
        <v>3193</v>
      </c>
      <c r="R119" s="198" t="s">
        <v>3194</v>
      </c>
      <c r="S119" s="200">
        <v>27904</v>
      </c>
      <c r="T119" s="198"/>
      <c r="U119" s="198" t="s">
        <v>19</v>
      </c>
      <c r="V119" s="198" t="s">
        <v>2388</v>
      </c>
      <c r="W119" s="198" t="s">
        <v>2389</v>
      </c>
      <c r="X119" s="198">
        <v>1</v>
      </c>
      <c r="Y119" s="198"/>
      <c r="Z119" s="198"/>
      <c r="AA119" s="198"/>
      <c r="AB119" s="198">
        <v>16</v>
      </c>
      <c r="AC119" s="201" t="s">
        <v>2695</v>
      </c>
      <c r="AD119" s="201" t="s">
        <v>2695</v>
      </c>
      <c r="AE119" s="201">
        <v>0</v>
      </c>
      <c r="AF119" s="201"/>
      <c r="AG119" s="201"/>
      <c r="AH119" s="201"/>
      <c r="AI119" s="201"/>
      <c r="AJ119" s="201"/>
      <c r="AK119" s="201"/>
      <c r="AL119" s="201"/>
    </row>
    <row r="120" spans="1:38" x14ac:dyDescent="0.3">
      <c r="A120" s="226">
        <v>2256</v>
      </c>
      <c r="B120" s="198" t="s">
        <v>2398</v>
      </c>
      <c r="C120" s="198" t="s">
        <v>3185</v>
      </c>
      <c r="D120" s="198" t="s">
        <v>3186</v>
      </c>
      <c r="E120" s="198"/>
      <c r="F120" s="198" t="s">
        <v>3187</v>
      </c>
      <c r="G120" s="198" t="s">
        <v>3843</v>
      </c>
      <c r="H120" s="198"/>
      <c r="I120" s="199" t="s">
        <v>685</v>
      </c>
      <c r="J120" s="198" t="s">
        <v>2399</v>
      </c>
      <c r="K120" s="198" t="s">
        <v>622</v>
      </c>
      <c r="L120" s="198" t="s">
        <v>4272</v>
      </c>
      <c r="M120" s="198" t="s">
        <v>3190</v>
      </c>
      <c r="N120" s="198" t="s">
        <v>4332</v>
      </c>
      <c r="O120" s="198" t="s">
        <v>3191</v>
      </c>
      <c r="P120" s="198" t="s">
        <v>3192</v>
      </c>
      <c r="Q120" s="198" t="s">
        <v>3193</v>
      </c>
      <c r="R120" s="198" t="s">
        <v>3194</v>
      </c>
      <c r="S120" s="200">
        <v>37135</v>
      </c>
      <c r="T120" s="198"/>
      <c r="U120" s="198" t="s">
        <v>19</v>
      </c>
      <c r="V120" s="198" t="s">
        <v>2400</v>
      </c>
      <c r="W120" s="198" t="s">
        <v>2401</v>
      </c>
      <c r="X120" s="198">
        <v>1</v>
      </c>
      <c r="Y120" s="198"/>
      <c r="Z120" s="198"/>
      <c r="AA120" s="198"/>
      <c r="AB120" s="198">
        <v>16</v>
      </c>
      <c r="AC120" s="201" t="s">
        <v>4987</v>
      </c>
      <c r="AD120" s="201" t="s">
        <v>4987</v>
      </c>
      <c r="AE120" s="201">
        <v>0</v>
      </c>
      <c r="AF120" s="201"/>
      <c r="AG120" s="201"/>
      <c r="AH120" s="201"/>
      <c r="AI120" s="201"/>
      <c r="AJ120" s="201"/>
      <c r="AK120" s="201"/>
      <c r="AL120" s="201"/>
    </row>
    <row r="121" spans="1:38" x14ac:dyDescent="0.3">
      <c r="A121" s="226">
        <v>2269</v>
      </c>
      <c r="B121" s="218" t="s">
        <v>4287</v>
      </c>
      <c r="C121" s="218" t="s">
        <v>4610</v>
      </c>
      <c r="D121" s="218" t="s">
        <v>3269</v>
      </c>
      <c r="E121" s="218" t="s">
        <v>4288</v>
      </c>
      <c r="F121" s="218" t="s">
        <v>4301</v>
      </c>
      <c r="G121" s="218" t="s">
        <v>3771</v>
      </c>
      <c r="H121" s="218"/>
      <c r="I121" s="219" t="s">
        <v>69</v>
      </c>
      <c r="J121" s="218" t="s">
        <v>4289</v>
      </c>
      <c r="K121" s="218" t="s">
        <v>4291</v>
      </c>
      <c r="L121" s="218" t="s">
        <v>4290</v>
      </c>
      <c r="M121" s="218" t="s">
        <v>3190</v>
      </c>
      <c r="N121" s="218" t="s">
        <v>4332</v>
      </c>
      <c r="O121" s="218" t="s">
        <v>3201</v>
      </c>
      <c r="P121" s="218" t="s">
        <v>3192</v>
      </c>
      <c r="Q121" s="218" t="s">
        <v>3193</v>
      </c>
      <c r="R121" s="218" t="s">
        <v>3194</v>
      </c>
      <c r="S121" s="220">
        <v>42248</v>
      </c>
      <c r="T121" s="218"/>
      <c r="U121" s="218"/>
      <c r="V121" s="218"/>
      <c r="W121" s="218"/>
      <c r="X121" s="218"/>
      <c r="Y121" s="218">
        <v>1</v>
      </c>
      <c r="Z121" s="218"/>
      <c r="AA121" s="218"/>
      <c r="AB121" s="218">
        <v>25</v>
      </c>
      <c r="AC121" s="221" t="s">
        <v>2695</v>
      </c>
      <c r="AD121" s="221" t="s">
        <v>2695</v>
      </c>
      <c r="AE121" s="221">
        <v>0</v>
      </c>
      <c r="AF121" s="221"/>
      <c r="AG121" s="221"/>
      <c r="AH121" s="221"/>
      <c r="AI121" s="221"/>
      <c r="AJ121" s="221"/>
      <c r="AK121" s="221" t="s">
        <v>5174</v>
      </c>
      <c r="AL121" s="221">
        <v>1</v>
      </c>
    </row>
    <row r="123" spans="1:38" x14ac:dyDescent="0.3">
      <c r="W123" s="204">
        <f>121-1</f>
        <v>120</v>
      </c>
      <c r="X123" s="203">
        <f>SUM(X2:X121)</f>
        <v>53</v>
      </c>
      <c r="Y123" s="203">
        <f>SUM(Y2:Y121)</f>
        <v>78</v>
      </c>
      <c r="Z123" s="203">
        <f>SUM(Z2:Z121)</f>
        <v>15</v>
      </c>
      <c r="AA123" s="203">
        <f>SUM(AA2:AA121)</f>
        <v>3</v>
      </c>
      <c r="AB123" s="272">
        <f>SUM(AB2:AB121)</f>
        <v>17167</v>
      </c>
      <c r="AC123" s="1"/>
      <c r="AD123" s="1"/>
      <c r="AE123" s="203">
        <f t="shared" ref="AE123:AJ123" si="0">SUM(AE2:AE121)</f>
        <v>34</v>
      </c>
      <c r="AF123" s="203">
        <f t="shared" si="0"/>
        <v>0</v>
      </c>
      <c r="AG123" s="203">
        <f t="shared" si="0"/>
        <v>15</v>
      </c>
      <c r="AH123" s="203">
        <f t="shared" si="0"/>
        <v>5</v>
      </c>
      <c r="AI123" s="203">
        <f t="shared" si="0"/>
        <v>12</v>
      </c>
      <c r="AJ123" s="203">
        <f t="shared" si="0"/>
        <v>2</v>
      </c>
      <c r="AK123" s="203"/>
      <c r="AL123" s="203"/>
    </row>
    <row r="124" spans="1:38" x14ac:dyDescent="0.3">
      <c r="X124" s="260">
        <v>29</v>
      </c>
    </row>
    <row r="125" spans="1:38" x14ac:dyDescent="0.3">
      <c r="X125" s="203">
        <f>X123-X124</f>
        <v>24</v>
      </c>
      <c r="AA125" s="203">
        <f>X125+Y123+Z123+AA123</f>
        <v>120</v>
      </c>
      <c r="AD125" s="1"/>
    </row>
    <row r="128" spans="1:38" x14ac:dyDescent="0.3">
      <c r="W128" s="207">
        <v>76</v>
      </c>
      <c r="X128" s="185">
        <v>70</v>
      </c>
      <c r="Y128" s="185">
        <v>127</v>
      </c>
      <c r="Z128" s="185">
        <v>195</v>
      </c>
      <c r="AA128" s="192"/>
      <c r="AC128" s="185">
        <v>127</v>
      </c>
    </row>
    <row r="129" spans="23:29" x14ac:dyDescent="0.3">
      <c r="W129" s="207">
        <v>642</v>
      </c>
      <c r="X129" s="185">
        <v>35</v>
      </c>
      <c r="Y129" s="185">
        <v>139</v>
      </c>
      <c r="Z129" s="185">
        <v>110</v>
      </c>
      <c r="AA129" s="169"/>
      <c r="AC129" s="185">
        <v>139</v>
      </c>
    </row>
    <row r="130" spans="23:29" x14ac:dyDescent="0.3">
      <c r="W130" s="185">
        <v>117</v>
      </c>
      <c r="X130" s="185">
        <v>151</v>
      </c>
      <c r="Y130" s="185">
        <v>648</v>
      </c>
      <c r="Z130" s="169"/>
      <c r="AC130" s="185">
        <v>70</v>
      </c>
    </row>
    <row r="131" spans="23:29" x14ac:dyDescent="0.3">
      <c r="W131" s="185">
        <v>422</v>
      </c>
      <c r="X131" s="185">
        <v>16</v>
      </c>
      <c r="Y131" s="207">
        <v>128</v>
      </c>
      <c r="Z131" s="192"/>
      <c r="AC131" s="207">
        <v>76</v>
      </c>
    </row>
    <row r="132" spans="23:29" x14ac:dyDescent="0.3">
      <c r="W132" s="185">
        <v>69</v>
      </c>
      <c r="X132" s="185">
        <v>15</v>
      </c>
      <c r="Y132" s="218">
        <v>45</v>
      </c>
      <c r="Z132" s="192"/>
      <c r="AC132" s="185">
        <v>195</v>
      </c>
    </row>
    <row r="133" spans="23:29" x14ac:dyDescent="0.3">
      <c r="W133" s="218">
        <v>93</v>
      </c>
      <c r="Y133" s="185">
        <v>149</v>
      </c>
      <c r="Z133" s="192"/>
      <c r="AC133" s="207">
        <v>642</v>
      </c>
    </row>
    <row r="134" spans="23:29" x14ac:dyDescent="0.3">
      <c r="W134" s="185">
        <v>141</v>
      </c>
      <c r="Y134" s="207">
        <v>78</v>
      </c>
      <c r="Z134" s="192"/>
      <c r="AC134" s="185">
        <v>35</v>
      </c>
    </row>
    <row r="135" spans="23:29" x14ac:dyDescent="0.3">
      <c r="W135" s="218">
        <v>495</v>
      </c>
      <c r="Y135" s="185">
        <v>14</v>
      </c>
      <c r="Z135" s="169"/>
      <c r="AC135" s="185">
        <v>648</v>
      </c>
    </row>
    <row r="136" spans="23:29" x14ac:dyDescent="0.3">
      <c r="W136" s="185">
        <v>76</v>
      </c>
      <c r="Y136" s="185">
        <v>236</v>
      </c>
      <c r="Z136" s="169"/>
      <c r="AC136" s="207">
        <v>128</v>
      </c>
    </row>
    <row r="137" spans="23:29" x14ac:dyDescent="0.3">
      <c r="W137" s="185">
        <v>54</v>
      </c>
      <c r="Y137" s="185">
        <v>80</v>
      </c>
      <c r="Z137" s="169"/>
      <c r="AC137" s="185">
        <v>117</v>
      </c>
    </row>
    <row r="138" spans="23:29" x14ac:dyDescent="0.3">
      <c r="W138" s="185">
        <v>73</v>
      </c>
      <c r="Y138" s="185">
        <v>486</v>
      </c>
      <c r="Z138" s="169"/>
      <c r="AC138" s="185">
        <v>422</v>
      </c>
    </row>
    <row r="139" spans="23:29" x14ac:dyDescent="0.3">
      <c r="W139" s="185">
        <v>272</v>
      </c>
      <c r="Y139" s="185">
        <v>52</v>
      </c>
      <c r="Z139" s="169"/>
      <c r="AC139" s="218">
        <v>45</v>
      </c>
    </row>
    <row r="140" spans="23:29" x14ac:dyDescent="0.3">
      <c r="W140" s="207">
        <v>150</v>
      </c>
      <c r="X140" s="169"/>
      <c r="AC140" s="185">
        <v>149</v>
      </c>
    </row>
    <row r="141" spans="23:29" x14ac:dyDescent="0.3">
      <c r="W141" s="185">
        <v>84</v>
      </c>
      <c r="X141" s="169"/>
      <c r="AC141" s="185">
        <v>69</v>
      </c>
    </row>
    <row r="142" spans="23:29" x14ac:dyDescent="0.3">
      <c r="W142" s="185">
        <v>340</v>
      </c>
      <c r="AC142" s="218">
        <v>93</v>
      </c>
    </row>
    <row r="143" spans="23:29" x14ac:dyDescent="0.3">
      <c r="W143" s="169"/>
      <c r="AC143" s="185">
        <v>141</v>
      </c>
    </row>
    <row r="144" spans="23:29" x14ac:dyDescent="0.3">
      <c r="W144" s="169">
        <f>SUM(W128:W142)</f>
        <v>3104</v>
      </c>
      <c r="X144" s="1">
        <f>SUM(X128:X141)</f>
        <v>287</v>
      </c>
      <c r="Y144" s="1">
        <f>SUM(Y128:Y141)</f>
        <v>2182</v>
      </c>
      <c r="Z144" s="1">
        <f t="shared" ref="Z144" si="1">SUM(Z128:Z141)</f>
        <v>305</v>
      </c>
      <c r="AA144" s="1"/>
      <c r="AC144" s="185">
        <v>151</v>
      </c>
    </row>
    <row r="145" spans="23:29" x14ac:dyDescent="0.3">
      <c r="W145" s="169"/>
      <c r="AC145" s="207">
        <v>78</v>
      </c>
    </row>
    <row r="146" spans="23:29" x14ac:dyDescent="0.3">
      <c r="W146" s="192"/>
      <c r="AC146" s="185">
        <v>14</v>
      </c>
    </row>
    <row r="147" spans="23:29" x14ac:dyDescent="0.3">
      <c r="W147" s="169"/>
      <c r="AC147" s="218">
        <v>495</v>
      </c>
    </row>
    <row r="148" spans="23:29" x14ac:dyDescent="0.3">
      <c r="W148" s="169"/>
      <c r="AC148" s="185">
        <v>76</v>
      </c>
    </row>
    <row r="149" spans="23:29" x14ac:dyDescent="0.3">
      <c r="W149" s="169"/>
      <c r="AC149" s="185">
        <v>54</v>
      </c>
    </row>
    <row r="150" spans="23:29" x14ac:dyDescent="0.3">
      <c r="W150" s="169"/>
      <c r="AC150" s="185">
        <v>16</v>
      </c>
    </row>
    <row r="151" spans="23:29" x14ac:dyDescent="0.3">
      <c r="W151" s="169"/>
      <c r="AC151" s="185">
        <v>15</v>
      </c>
    </row>
    <row r="152" spans="23:29" x14ac:dyDescent="0.3">
      <c r="W152" s="169"/>
      <c r="AC152" s="185">
        <v>236</v>
      </c>
    </row>
    <row r="153" spans="23:29" x14ac:dyDescent="0.3">
      <c r="W153" s="169"/>
      <c r="AC153" s="185">
        <v>73</v>
      </c>
    </row>
    <row r="154" spans="23:29" x14ac:dyDescent="0.3">
      <c r="W154" s="169"/>
      <c r="AC154" s="185">
        <v>272</v>
      </c>
    </row>
    <row r="155" spans="23:29" x14ac:dyDescent="0.3">
      <c r="W155" s="169"/>
      <c r="AC155" s="207">
        <v>150</v>
      </c>
    </row>
    <row r="156" spans="23:29" x14ac:dyDescent="0.3">
      <c r="W156" s="169"/>
      <c r="AC156" s="185">
        <v>84</v>
      </c>
    </row>
    <row r="157" spans="23:29" x14ac:dyDescent="0.3">
      <c r="W157" s="169"/>
      <c r="AC157" s="185">
        <v>80</v>
      </c>
    </row>
    <row r="158" spans="23:29" x14ac:dyDescent="0.3">
      <c r="W158" s="169"/>
      <c r="AC158" s="185">
        <v>486</v>
      </c>
    </row>
    <row r="159" spans="23:29" x14ac:dyDescent="0.3">
      <c r="W159" s="169"/>
      <c r="AC159" s="185">
        <v>110</v>
      </c>
    </row>
    <row r="160" spans="23:29" x14ac:dyDescent="0.3">
      <c r="W160" s="169"/>
      <c r="AC160" s="185">
        <v>340</v>
      </c>
    </row>
    <row r="161" spans="23:29" x14ac:dyDescent="0.3">
      <c r="W161" s="169"/>
      <c r="AC161" s="185">
        <v>52</v>
      </c>
    </row>
    <row r="162" spans="23:29" x14ac:dyDescent="0.3">
      <c r="W162" s="169"/>
    </row>
    <row r="163" spans="23:29" x14ac:dyDescent="0.3">
      <c r="AC163" s="1">
        <f>SUM(AC128:AC161)</f>
        <v>5878</v>
      </c>
    </row>
    <row r="164" spans="23:29" x14ac:dyDescent="0.3">
      <c r="W164" s="1">
        <f>SUM(W128:W162)</f>
        <v>6208</v>
      </c>
    </row>
  </sheetData>
  <autoFilter ref="A1:AL121" xr:uid="{B35B452B-201E-4D79-82A7-DCB23151C77B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AA94-C4C6-426A-8D5C-AC341D7F73CE}">
  <dimension ref="A1:AL171"/>
  <sheetViews>
    <sheetView workbookViewId="0">
      <selection activeCell="B124" sqref="B124"/>
    </sheetView>
  </sheetViews>
  <sheetFormatPr baseColWidth="10" defaultRowHeight="14.4" x14ac:dyDescent="0.3"/>
  <cols>
    <col min="4" max="4" width="33.88671875" customWidth="1"/>
    <col min="5" max="5" width="22" customWidth="1"/>
    <col min="10" max="10" width="23.44140625" customWidth="1"/>
    <col min="12" max="12" width="18" customWidth="1"/>
    <col min="29" max="29" width="19.33203125" customWidth="1"/>
    <col min="30" max="30" width="21.88671875" customWidth="1"/>
    <col min="37" max="37" width="23" customWidth="1"/>
  </cols>
  <sheetData>
    <row r="1" spans="1:38" x14ac:dyDescent="0.3">
      <c r="A1" s="169" t="s">
        <v>3164</v>
      </c>
      <c r="B1" s="169" t="s">
        <v>3165</v>
      </c>
      <c r="C1" s="169" t="s">
        <v>3166</v>
      </c>
      <c r="D1" s="169" t="s">
        <v>3167</v>
      </c>
      <c r="E1" s="169" t="s">
        <v>3168</v>
      </c>
      <c r="F1" s="169" t="s">
        <v>3169</v>
      </c>
      <c r="G1" s="169" t="s">
        <v>3170</v>
      </c>
      <c r="H1" s="169" t="s">
        <v>3171</v>
      </c>
      <c r="I1" s="172" t="s">
        <v>3172</v>
      </c>
      <c r="J1" s="169" t="s">
        <v>3173</v>
      </c>
      <c r="K1" s="169" t="s">
        <v>3177</v>
      </c>
      <c r="L1" s="169" t="s">
        <v>3174</v>
      </c>
      <c r="M1" s="169" t="s">
        <v>4336</v>
      </c>
      <c r="N1" s="169" t="s">
        <v>4337</v>
      </c>
      <c r="O1" s="169" t="s">
        <v>3175</v>
      </c>
      <c r="P1" s="169" t="s">
        <v>3176</v>
      </c>
      <c r="Q1" s="169" t="s">
        <v>3178</v>
      </c>
      <c r="R1" s="169" t="s">
        <v>3179</v>
      </c>
      <c r="S1" s="170" t="s">
        <v>3180</v>
      </c>
      <c r="T1" s="169" t="s">
        <v>3181</v>
      </c>
      <c r="U1" s="169" t="s">
        <v>3182</v>
      </c>
      <c r="V1" s="169" t="s">
        <v>3183</v>
      </c>
      <c r="W1" s="169" t="s">
        <v>3184</v>
      </c>
      <c r="X1" s="169" t="s">
        <v>3055</v>
      </c>
      <c r="Y1" s="169" t="s">
        <v>4338</v>
      </c>
      <c r="Z1" s="169" t="s">
        <v>4339</v>
      </c>
      <c r="AA1" s="169" t="s">
        <v>4985</v>
      </c>
      <c r="AB1" s="149" t="s">
        <v>4967</v>
      </c>
      <c r="AC1" s="171" t="s">
        <v>2680</v>
      </c>
      <c r="AD1" s="171" t="s">
        <v>5141</v>
      </c>
      <c r="AE1" s="169" t="s">
        <v>3056</v>
      </c>
      <c r="AF1" s="169" t="s">
        <v>5020</v>
      </c>
      <c r="AG1" s="169" t="s">
        <v>2666</v>
      </c>
      <c r="AH1" s="169" t="s">
        <v>3063</v>
      </c>
      <c r="AI1" s="169" t="s">
        <v>3064</v>
      </c>
      <c r="AJ1" s="169" t="s">
        <v>5019</v>
      </c>
      <c r="AK1" s="169" t="s">
        <v>5159</v>
      </c>
      <c r="AL1" s="169" t="s">
        <v>4445</v>
      </c>
    </row>
    <row r="2" spans="1:38" x14ac:dyDescent="0.3">
      <c r="A2" s="226">
        <v>1534</v>
      </c>
      <c r="B2" s="198" t="s">
        <v>2650</v>
      </c>
      <c r="C2" s="198" t="s">
        <v>4447</v>
      </c>
      <c r="D2" s="198" t="s">
        <v>3199</v>
      </c>
      <c r="E2" s="198" t="s">
        <v>2651</v>
      </c>
      <c r="F2" s="198" t="s">
        <v>3187</v>
      </c>
      <c r="G2" s="198" t="s">
        <v>3251</v>
      </c>
      <c r="H2" s="198"/>
      <c r="I2" s="199" t="s">
        <v>253</v>
      </c>
      <c r="J2" s="198" t="s">
        <v>254</v>
      </c>
      <c r="K2" s="198" t="s">
        <v>255</v>
      </c>
      <c r="L2" s="198" t="s">
        <v>2670</v>
      </c>
      <c r="M2" s="198" t="s">
        <v>3190</v>
      </c>
      <c r="N2" s="198" t="s">
        <v>4332</v>
      </c>
      <c r="O2" s="198" t="s">
        <v>3199</v>
      </c>
      <c r="P2" s="198" t="s">
        <v>3192</v>
      </c>
      <c r="Q2" s="198" t="s">
        <v>3193</v>
      </c>
      <c r="R2" s="198" t="s">
        <v>3194</v>
      </c>
      <c r="S2" s="200">
        <v>42522</v>
      </c>
      <c r="T2" s="198">
        <v>2</v>
      </c>
      <c r="U2" s="198" t="s">
        <v>82</v>
      </c>
      <c r="V2" s="198" t="s">
        <v>2652</v>
      </c>
      <c r="W2" s="198"/>
      <c r="X2" s="198"/>
      <c r="Y2" s="198"/>
      <c r="Z2" s="198">
        <v>1</v>
      </c>
      <c r="AA2" s="198"/>
      <c r="AB2" s="198">
        <v>452</v>
      </c>
      <c r="AC2" s="201" t="s">
        <v>3058</v>
      </c>
      <c r="AD2" s="201" t="s">
        <v>5148</v>
      </c>
      <c r="AE2" s="201">
        <v>0</v>
      </c>
      <c r="AF2" s="201"/>
      <c r="AG2" s="201"/>
      <c r="AH2" s="201"/>
      <c r="AI2" s="201"/>
      <c r="AJ2" s="201"/>
      <c r="AK2" s="201"/>
      <c r="AL2" s="201"/>
    </row>
    <row r="3" spans="1:38" x14ac:dyDescent="0.3">
      <c r="A3" s="226">
        <v>1537</v>
      </c>
      <c r="B3" s="185" t="s">
        <v>2162</v>
      </c>
      <c r="C3" s="185" t="s">
        <v>4553</v>
      </c>
      <c r="D3" s="185" t="s">
        <v>3186</v>
      </c>
      <c r="E3" s="185" t="s">
        <v>3258</v>
      </c>
      <c r="F3" s="185" t="s">
        <v>3187</v>
      </c>
      <c r="G3" s="185" t="s">
        <v>4561</v>
      </c>
      <c r="H3" s="185"/>
      <c r="I3" s="195" t="s">
        <v>151</v>
      </c>
      <c r="J3" s="185" t="s">
        <v>56</v>
      </c>
      <c r="K3" s="185" t="s">
        <v>28</v>
      </c>
      <c r="L3" s="185" t="s">
        <v>3259</v>
      </c>
      <c r="M3" s="185" t="s">
        <v>3190</v>
      </c>
      <c r="N3" s="185" t="s">
        <v>3205</v>
      </c>
      <c r="O3" s="185" t="s">
        <v>3191</v>
      </c>
      <c r="P3" s="185" t="s">
        <v>3192</v>
      </c>
      <c r="Q3" s="185" t="s">
        <v>3193</v>
      </c>
      <c r="R3" s="185" t="s">
        <v>3194</v>
      </c>
      <c r="S3" s="196">
        <v>24755</v>
      </c>
      <c r="T3" s="185">
        <v>2</v>
      </c>
      <c r="U3" s="185" t="s">
        <v>19</v>
      </c>
      <c r="V3" s="185" t="s">
        <v>2163</v>
      </c>
      <c r="W3" s="185" t="s">
        <v>2164</v>
      </c>
      <c r="X3" s="185">
        <v>1</v>
      </c>
      <c r="Y3" s="185"/>
      <c r="Z3" s="185"/>
      <c r="AA3" s="185"/>
      <c r="AB3" s="185">
        <v>93</v>
      </c>
      <c r="AC3" s="197" t="s">
        <v>3069</v>
      </c>
      <c r="AD3" s="197" t="s">
        <v>5149</v>
      </c>
      <c r="AE3" s="197">
        <v>1</v>
      </c>
      <c r="AF3" s="197"/>
      <c r="AG3" s="197">
        <v>1</v>
      </c>
      <c r="AH3" s="197"/>
      <c r="AI3" s="197"/>
      <c r="AJ3" s="197"/>
      <c r="AK3" s="197"/>
      <c r="AL3" s="197"/>
    </row>
    <row r="4" spans="1:38" x14ac:dyDescent="0.3">
      <c r="A4" s="226">
        <v>1704</v>
      </c>
      <c r="B4" s="198" t="s">
        <v>2262</v>
      </c>
      <c r="C4" s="198" t="s">
        <v>4402</v>
      </c>
      <c r="D4" s="198" t="s">
        <v>3061</v>
      </c>
      <c r="E4" s="198" t="s">
        <v>3264</v>
      </c>
      <c r="F4" s="198" t="s">
        <v>3187</v>
      </c>
      <c r="G4" s="198" t="s">
        <v>3265</v>
      </c>
      <c r="H4" s="198"/>
      <c r="I4" s="199" t="s">
        <v>316</v>
      </c>
      <c r="J4" s="198" t="s">
        <v>317</v>
      </c>
      <c r="K4" s="198" t="s">
        <v>318</v>
      </c>
      <c r="L4" s="198" t="s">
        <v>3266</v>
      </c>
      <c r="M4" s="198" t="s">
        <v>3190</v>
      </c>
      <c r="N4" s="198" t="s">
        <v>3205</v>
      </c>
      <c r="O4" s="198" t="s">
        <v>3201</v>
      </c>
      <c r="P4" s="198" t="s">
        <v>3192</v>
      </c>
      <c r="Q4" s="198" t="s">
        <v>3193</v>
      </c>
      <c r="R4" s="198" t="s">
        <v>3194</v>
      </c>
      <c r="S4" s="200">
        <v>24756</v>
      </c>
      <c r="T4" s="198">
        <v>2</v>
      </c>
      <c r="U4" s="198" t="s">
        <v>5</v>
      </c>
      <c r="V4" s="198" t="s">
        <v>1823</v>
      </c>
      <c r="W4" s="198" t="s">
        <v>2263</v>
      </c>
      <c r="X4" s="198"/>
      <c r="Y4" s="198">
        <v>1</v>
      </c>
      <c r="Z4" s="198"/>
      <c r="AA4" s="198"/>
      <c r="AB4" s="198">
        <v>195</v>
      </c>
      <c r="AC4" s="201" t="s">
        <v>3058</v>
      </c>
      <c r="AD4" s="201" t="s">
        <v>5148</v>
      </c>
      <c r="AE4" s="201">
        <v>0</v>
      </c>
      <c r="AF4" s="201"/>
      <c r="AG4" s="201"/>
      <c r="AH4" s="201"/>
      <c r="AI4" s="201"/>
      <c r="AJ4" s="201"/>
      <c r="AK4" s="201"/>
      <c r="AL4" s="201"/>
    </row>
    <row r="5" spans="1:38" x14ac:dyDescent="0.3">
      <c r="A5" s="226">
        <v>1544</v>
      </c>
      <c r="B5" s="198" t="s">
        <v>2349</v>
      </c>
      <c r="C5" s="198" t="s">
        <v>3272</v>
      </c>
      <c r="D5" s="198" t="s">
        <v>3186</v>
      </c>
      <c r="E5" s="198" t="s">
        <v>2350</v>
      </c>
      <c r="F5" s="198" t="s">
        <v>3187</v>
      </c>
      <c r="G5" s="198" t="s">
        <v>3273</v>
      </c>
      <c r="H5" s="198"/>
      <c r="I5" s="199" t="s">
        <v>316</v>
      </c>
      <c r="J5" s="198" t="s">
        <v>317</v>
      </c>
      <c r="K5" s="198" t="s">
        <v>318</v>
      </c>
      <c r="L5" s="198" t="s">
        <v>3266</v>
      </c>
      <c r="M5" s="198" t="s">
        <v>3190</v>
      </c>
      <c r="N5" s="198" t="s">
        <v>3205</v>
      </c>
      <c r="O5" s="198" t="s">
        <v>3191</v>
      </c>
      <c r="P5" s="198" t="s">
        <v>3192</v>
      </c>
      <c r="Q5" s="198" t="s">
        <v>3193</v>
      </c>
      <c r="R5" s="198" t="s">
        <v>3194</v>
      </c>
      <c r="S5" s="200">
        <v>29112</v>
      </c>
      <c r="T5" s="198">
        <v>2</v>
      </c>
      <c r="U5" s="198" t="s">
        <v>19</v>
      </c>
      <c r="V5" s="198" t="s">
        <v>2351</v>
      </c>
      <c r="W5" s="198" t="s">
        <v>2352</v>
      </c>
      <c r="X5" s="198">
        <v>1</v>
      </c>
      <c r="Y5" s="198"/>
      <c r="Z5" s="198"/>
      <c r="AA5" s="198"/>
      <c r="AB5" s="198">
        <v>79</v>
      </c>
      <c r="AC5" s="201" t="s">
        <v>3058</v>
      </c>
      <c r="AD5" s="201" t="s">
        <v>5148</v>
      </c>
      <c r="AE5" s="201">
        <v>0</v>
      </c>
      <c r="AF5" s="201"/>
      <c r="AG5" s="201"/>
      <c r="AH5" s="201"/>
      <c r="AI5" s="201"/>
      <c r="AJ5" s="201"/>
      <c r="AK5" s="201"/>
      <c r="AL5" s="201"/>
    </row>
    <row r="6" spans="1:38" x14ac:dyDescent="0.3">
      <c r="A6" s="226">
        <v>1550</v>
      </c>
      <c r="B6" s="185" t="s">
        <v>1790</v>
      </c>
      <c r="C6" s="185" t="s">
        <v>4344</v>
      </c>
      <c r="D6" s="185" t="s">
        <v>3061</v>
      </c>
      <c r="E6" s="185" t="s">
        <v>3281</v>
      </c>
      <c r="F6" s="185" t="s">
        <v>3187</v>
      </c>
      <c r="G6" s="185" t="s">
        <v>3282</v>
      </c>
      <c r="H6" s="185"/>
      <c r="I6" s="195" t="s">
        <v>1782</v>
      </c>
      <c r="J6" s="185" t="s">
        <v>1783</v>
      </c>
      <c r="K6" s="185" t="s">
        <v>1784</v>
      </c>
      <c r="L6" s="185" t="s">
        <v>2672</v>
      </c>
      <c r="M6" s="185" t="s">
        <v>3190</v>
      </c>
      <c r="N6" s="185" t="s">
        <v>4332</v>
      </c>
      <c r="O6" s="185" t="s">
        <v>3201</v>
      </c>
      <c r="P6" s="185" t="s">
        <v>3192</v>
      </c>
      <c r="Q6" s="185" t="s">
        <v>3193</v>
      </c>
      <c r="R6" s="185" t="s">
        <v>3194</v>
      </c>
      <c r="S6" s="196">
        <v>35309</v>
      </c>
      <c r="T6" s="185">
        <v>2</v>
      </c>
      <c r="U6" s="185" t="s">
        <v>5</v>
      </c>
      <c r="V6" s="185" t="s">
        <v>1791</v>
      </c>
      <c r="W6" s="185" t="s">
        <v>1792</v>
      </c>
      <c r="X6" s="185"/>
      <c r="Y6" s="185">
        <v>1</v>
      </c>
      <c r="Z6" s="185"/>
      <c r="AA6" s="185"/>
      <c r="AB6" s="185">
        <v>208</v>
      </c>
      <c r="AC6" s="197" t="s">
        <v>3060</v>
      </c>
      <c r="AD6" s="197" t="s">
        <v>5146</v>
      </c>
      <c r="AE6" s="197">
        <v>1</v>
      </c>
      <c r="AF6" s="197"/>
      <c r="AG6" s="197">
        <v>1</v>
      </c>
      <c r="AH6" s="197"/>
      <c r="AI6" s="197"/>
      <c r="AJ6" s="197"/>
      <c r="AK6" s="197"/>
      <c r="AL6" s="197"/>
    </row>
    <row r="7" spans="1:38" x14ac:dyDescent="0.3">
      <c r="A7" s="226">
        <v>1574</v>
      </c>
      <c r="B7" s="207" t="s">
        <v>1122</v>
      </c>
      <c r="C7" s="207" t="s">
        <v>4396</v>
      </c>
      <c r="D7" s="207" t="s">
        <v>3061</v>
      </c>
      <c r="E7" s="207"/>
      <c r="F7" s="207" t="s">
        <v>3187</v>
      </c>
      <c r="G7" s="207" t="s">
        <v>4502</v>
      </c>
      <c r="H7" s="207"/>
      <c r="I7" s="208" t="s">
        <v>1119</v>
      </c>
      <c r="J7" s="207" t="s">
        <v>1117</v>
      </c>
      <c r="K7" s="207" t="s">
        <v>1120</v>
      </c>
      <c r="L7" s="207" t="s">
        <v>3306</v>
      </c>
      <c r="M7" s="207" t="s">
        <v>3190</v>
      </c>
      <c r="N7" s="207" t="s">
        <v>4332</v>
      </c>
      <c r="O7" s="207" t="s">
        <v>3201</v>
      </c>
      <c r="P7" s="207" t="s">
        <v>3192</v>
      </c>
      <c r="Q7" s="207" t="s">
        <v>3193</v>
      </c>
      <c r="R7" s="207" t="s">
        <v>3194</v>
      </c>
      <c r="S7" s="209">
        <v>30926</v>
      </c>
      <c r="T7" s="207">
        <v>2</v>
      </c>
      <c r="U7" s="207" t="s">
        <v>5</v>
      </c>
      <c r="V7" s="207" t="s">
        <v>1123</v>
      </c>
      <c r="W7" s="207" t="s">
        <v>1124</v>
      </c>
      <c r="X7" s="207"/>
      <c r="Y7" s="207">
        <v>1</v>
      </c>
      <c r="Z7" s="207"/>
      <c r="AA7" s="207"/>
      <c r="AB7" s="207">
        <v>142</v>
      </c>
      <c r="AC7" s="210" t="s">
        <v>3058</v>
      </c>
      <c r="AD7" s="210" t="s">
        <v>5146</v>
      </c>
      <c r="AE7" s="210">
        <v>1</v>
      </c>
      <c r="AF7" s="210"/>
      <c r="AG7" s="210"/>
      <c r="AH7" s="210"/>
      <c r="AI7" s="210"/>
      <c r="AJ7" s="210">
        <v>1</v>
      </c>
      <c r="AK7" s="210"/>
      <c r="AL7" s="210"/>
    </row>
    <row r="8" spans="1:38" x14ac:dyDescent="0.3">
      <c r="A8" s="226">
        <v>1578</v>
      </c>
      <c r="B8" s="198" t="s">
        <v>1956</v>
      </c>
      <c r="C8" s="198" t="s">
        <v>4448</v>
      </c>
      <c r="D8" s="198" t="s">
        <v>3061</v>
      </c>
      <c r="E8" s="198" t="s">
        <v>1951</v>
      </c>
      <c r="F8" s="198" t="s">
        <v>3187</v>
      </c>
      <c r="G8" s="198" t="s">
        <v>3317</v>
      </c>
      <c r="H8" s="198"/>
      <c r="I8" s="199" t="s">
        <v>1</v>
      </c>
      <c r="J8" s="198" t="s">
        <v>2</v>
      </c>
      <c r="K8" s="198" t="s">
        <v>3</v>
      </c>
      <c r="L8" s="198" t="s">
        <v>2665</v>
      </c>
      <c r="M8" s="198" t="s">
        <v>3217</v>
      </c>
      <c r="N8" s="198" t="s">
        <v>3205</v>
      </c>
      <c r="O8" s="198" t="s">
        <v>3201</v>
      </c>
      <c r="P8" s="198" t="s">
        <v>3192</v>
      </c>
      <c r="Q8" s="198" t="s">
        <v>3193</v>
      </c>
      <c r="R8" s="198" t="s">
        <v>3194</v>
      </c>
      <c r="S8" s="200">
        <v>24754</v>
      </c>
      <c r="T8" s="198">
        <v>2</v>
      </c>
      <c r="U8" s="198" t="s">
        <v>5</v>
      </c>
      <c r="V8" s="198" t="s">
        <v>3318</v>
      </c>
      <c r="W8" s="198" t="s">
        <v>1957</v>
      </c>
      <c r="X8" s="198"/>
      <c r="Y8" s="198">
        <v>1</v>
      </c>
      <c r="Z8" s="198"/>
      <c r="AA8" s="198"/>
      <c r="AB8" s="198">
        <v>202</v>
      </c>
      <c r="AC8" s="201" t="s">
        <v>2702</v>
      </c>
      <c r="AD8" s="201" t="s">
        <v>5137</v>
      </c>
      <c r="AE8" s="201">
        <v>0</v>
      </c>
      <c r="AF8" s="201"/>
      <c r="AG8" s="201"/>
      <c r="AH8" s="201"/>
      <c r="AI8" s="201"/>
      <c r="AJ8" s="201"/>
      <c r="AK8" s="201"/>
      <c r="AL8" s="201"/>
    </row>
    <row r="9" spans="1:38" x14ac:dyDescent="0.3">
      <c r="A9" s="226">
        <v>1585</v>
      </c>
      <c r="B9" s="203" t="s">
        <v>1950</v>
      </c>
      <c r="C9" s="203" t="s">
        <v>3331</v>
      </c>
      <c r="D9" s="203" t="s">
        <v>3186</v>
      </c>
      <c r="E9" s="203" t="s">
        <v>1951</v>
      </c>
      <c r="F9" s="203" t="s">
        <v>3187</v>
      </c>
      <c r="G9" s="203" t="s">
        <v>3332</v>
      </c>
      <c r="H9" s="203"/>
      <c r="I9" s="205" t="s">
        <v>1</v>
      </c>
      <c r="J9" s="203" t="s">
        <v>2</v>
      </c>
      <c r="K9" s="203" t="s">
        <v>3</v>
      </c>
      <c r="L9" s="203" t="s">
        <v>2665</v>
      </c>
      <c r="M9" s="203" t="s">
        <v>3190</v>
      </c>
      <c r="N9" s="203" t="s">
        <v>3205</v>
      </c>
      <c r="O9" s="203" t="s">
        <v>3191</v>
      </c>
      <c r="P9" s="203" t="s">
        <v>3192</v>
      </c>
      <c r="Q9" s="203" t="s">
        <v>3193</v>
      </c>
      <c r="R9" s="203" t="s">
        <v>3194</v>
      </c>
      <c r="S9" s="206">
        <v>24754</v>
      </c>
      <c r="T9" s="203">
        <v>2</v>
      </c>
      <c r="U9" s="203" t="s">
        <v>19</v>
      </c>
      <c r="V9" s="203" t="s">
        <v>3333</v>
      </c>
      <c r="W9" s="203" t="s">
        <v>1952</v>
      </c>
      <c r="X9" s="203">
        <v>1</v>
      </c>
      <c r="Y9" s="203"/>
      <c r="Z9" s="203"/>
      <c r="AA9" s="203"/>
      <c r="AB9" s="203">
        <v>90</v>
      </c>
      <c r="AC9" s="204" t="s">
        <v>2702</v>
      </c>
      <c r="AD9" s="204" t="s">
        <v>5137</v>
      </c>
      <c r="AE9" s="204">
        <v>0</v>
      </c>
      <c r="AF9" s="204"/>
      <c r="AG9" s="204"/>
      <c r="AH9" s="204"/>
      <c r="AI9" s="204"/>
      <c r="AJ9" s="204"/>
      <c r="AK9" s="204"/>
      <c r="AL9" s="204"/>
    </row>
    <row r="10" spans="1:38" x14ac:dyDescent="0.3">
      <c r="A10" s="226">
        <v>1608</v>
      </c>
      <c r="B10" s="218" t="s">
        <v>1944</v>
      </c>
      <c r="C10" s="218" t="s">
        <v>4450</v>
      </c>
      <c r="D10" s="218" t="s">
        <v>3312</v>
      </c>
      <c r="E10" s="218" t="s">
        <v>1945</v>
      </c>
      <c r="F10" s="218" t="s">
        <v>3187</v>
      </c>
      <c r="G10" s="218" t="s">
        <v>4467</v>
      </c>
      <c r="H10" s="218" t="s">
        <v>1947</v>
      </c>
      <c r="I10" s="219" t="s">
        <v>1948</v>
      </c>
      <c r="J10" s="218" t="s">
        <v>2</v>
      </c>
      <c r="K10" s="218" t="s">
        <v>3</v>
      </c>
      <c r="L10" s="218" t="s">
        <v>2665</v>
      </c>
      <c r="M10" s="218" t="s">
        <v>3190</v>
      </c>
      <c r="N10" s="218" t="s">
        <v>4332</v>
      </c>
      <c r="O10" s="218" t="s">
        <v>3312</v>
      </c>
      <c r="P10" s="218" t="s">
        <v>3192</v>
      </c>
      <c r="Q10" s="218" t="s">
        <v>3193</v>
      </c>
      <c r="R10" s="218" t="s">
        <v>3194</v>
      </c>
      <c r="S10" s="220">
        <v>23863</v>
      </c>
      <c r="T10" s="218"/>
      <c r="U10" s="218" t="s">
        <v>130</v>
      </c>
      <c r="V10" s="218" t="s">
        <v>1946</v>
      </c>
      <c r="W10" s="218" t="s">
        <v>1949</v>
      </c>
      <c r="X10" s="218"/>
      <c r="Y10" s="218"/>
      <c r="Z10" s="218"/>
      <c r="AA10" s="218">
        <v>1</v>
      </c>
      <c r="AB10" s="218">
        <v>295</v>
      </c>
      <c r="AC10" s="221" t="s">
        <v>2702</v>
      </c>
      <c r="AD10" s="221" t="s">
        <v>5137</v>
      </c>
      <c r="AE10" s="221">
        <v>0</v>
      </c>
      <c r="AF10" s="221"/>
      <c r="AG10" s="221"/>
      <c r="AH10" s="221"/>
      <c r="AI10" s="221"/>
      <c r="AJ10" s="221"/>
      <c r="AK10" s="221" t="s">
        <v>5163</v>
      </c>
      <c r="AL10" s="221">
        <v>1</v>
      </c>
    </row>
    <row r="11" spans="1:38" x14ac:dyDescent="0.3">
      <c r="A11" s="226">
        <v>1610</v>
      </c>
      <c r="B11" s="198" t="s">
        <v>2357</v>
      </c>
      <c r="C11" s="198" t="s">
        <v>4836</v>
      </c>
      <c r="D11" s="198" t="s">
        <v>3199</v>
      </c>
      <c r="E11" s="198" t="s">
        <v>2358</v>
      </c>
      <c r="F11" s="198" t="s">
        <v>3187</v>
      </c>
      <c r="G11" s="198" t="s">
        <v>4846</v>
      </c>
      <c r="H11" s="198"/>
      <c r="I11" s="199" t="s">
        <v>316</v>
      </c>
      <c r="J11" s="198" t="s">
        <v>317</v>
      </c>
      <c r="K11" s="198" t="s">
        <v>318</v>
      </c>
      <c r="L11" s="198" t="s">
        <v>3266</v>
      </c>
      <c r="M11" s="198" t="s">
        <v>3190</v>
      </c>
      <c r="N11" s="198" t="s">
        <v>4332</v>
      </c>
      <c r="O11" s="198" t="s">
        <v>3199</v>
      </c>
      <c r="P11" s="198" t="s">
        <v>3192</v>
      </c>
      <c r="Q11" s="198" t="s">
        <v>3193</v>
      </c>
      <c r="R11" s="198" t="s">
        <v>3194</v>
      </c>
      <c r="S11" s="200">
        <v>23863</v>
      </c>
      <c r="T11" s="198"/>
      <c r="U11" s="198" t="s">
        <v>82</v>
      </c>
      <c r="V11" s="198" t="s">
        <v>2359</v>
      </c>
      <c r="W11" s="198" t="s">
        <v>2360</v>
      </c>
      <c r="X11" s="198"/>
      <c r="Y11" s="198"/>
      <c r="Z11" s="198">
        <v>1</v>
      </c>
      <c r="AA11" s="198"/>
      <c r="AB11" s="198">
        <v>790</v>
      </c>
      <c r="AC11" s="201" t="s">
        <v>3058</v>
      </c>
      <c r="AD11" s="201" t="s">
        <v>5148</v>
      </c>
      <c r="AE11" s="201">
        <v>0</v>
      </c>
      <c r="AF11" s="201"/>
      <c r="AG11" s="201"/>
      <c r="AH11" s="201"/>
      <c r="AI11" s="201"/>
      <c r="AJ11" s="201"/>
      <c r="AK11" s="201"/>
      <c r="AL11" s="201"/>
    </row>
    <row r="12" spans="1:38" x14ac:dyDescent="0.3">
      <c r="A12" s="226">
        <v>1616</v>
      </c>
      <c r="B12" s="185" t="s">
        <v>1786</v>
      </c>
      <c r="C12" s="185" t="s">
        <v>3377</v>
      </c>
      <c r="D12" s="185" t="s">
        <v>3186</v>
      </c>
      <c r="E12" s="185" t="s">
        <v>1787</v>
      </c>
      <c r="F12" s="185" t="s">
        <v>3187</v>
      </c>
      <c r="G12" s="185" t="s">
        <v>3378</v>
      </c>
      <c r="H12" s="185"/>
      <c r="I12" s="195" t="s">
        <v>1782</v>
      </c>
      <c r="J12" s="185" t="s">
        <v>1783</v>
      </c>
      <c r="K12" s="185" t="s">
        <v>1784</v>
      </c>
      <c r="L12" s="185" t="s">
        <v>2672</v>
      </c>
      <c r="M12" s="185" t="s">
        <v>3190</v>
      </c>
      <c r="N12" s="185" t="s">
        <v>4332</v>
      </c>
      <c r="O12" s="185" t="s">
        <v>3191</v>
      </c>
      <c r="P12" s="185" t="s">
        <v>3192</v>
      </c>
      <c r="Q12" s="185" t="s">
        <v>3193</v>
      </c>
      <c r="R12" s="185" t="s">
        <v>3194</v>
      </c>
      <c r="S12" s="196">
        <v>24754</v>
      </c>
      <c r="T12" s="185"/>
      <c r="U12" s="185" t="s">
        <v>19</v>
      </c>
      <c r="V12" s="185" t="s">
        <v>1788</v>
      </c>
      <c r="W12" s="185" t="s">
        <v>1789</v>
      </c>
      <c r="X12" s="185">
        <v>1</v>
      </c>
      <c r="Y12" s="185"/>
      <c r="Z12" s="185"/>
      <c r="AA12" s="185"/>
      <c r="AB12" s="185">
        <v>173</v>
      </c>
      <c r="AC12" s="197" t="s">
        <v>3060</v>
      </c>
      <c r="AD12" s="197" t="s">
        <v>5146</v>
      </c>
      <c r="AE12" s="197">
        <v>1</v>
      </c>
      <c r="AF12" s="197"/>
      <c r="AG12" s="197">
        <v>1</v>
      </c>
      <c r="AH12" s="197"/>
      <c r="AI12" s="197"/>
      <c r="AJ12" s="197"/>
      <c r="AK12" s="197"/>
      <c r="AL12" s="197"/>
    </row>
    <row r="13" spans="1:38" x14ac:dyDescent="0.3">
      <c r="A13" s="226">
        <v>1621</v>
      </c>
      <c r="B13" s="185" t="s">
        <v>2006</v>
      </c>
      <c r="C13" s="185" t="s">
        <v>4409</v>
      </c>
      <c r="D13" s="185" t="s">
        <v>3061</v>
      </c>
      <c r="E13" s="185" t="s">
        <v>3390</v>
      </c>
      <c r="F13" s="185" t="s">
        <v>3187</v>
      </c>
      <c r="G13" s="185" t="s">
        <v>3391</v>
      </c>
      <c r="H13" s="185"/>
      <c r="I13" s="195" t="s">
        <v>1877</v>
      </c>
      <c r="J13" s="185" t="s">
        <v>1895</v>
      </c>
      <c r="K13" s="185" t="s">
        <v>1896</v>
      </c>
      <c r="L13" s="185" t="s">
        <v>2674</v>
      </c>
      <c r="M13" s="185" t="s">
        <v>3190</v>
      </c>
      <c r="N13" s="185" t="s">
        <v>4332</v>
      </c>
      <c r="O13" s="185" t="s">
        <v>3201</v>
      </c>
      <c r="P13" s="185" t="s">
        <v>3192</v>
      </c>
      <c r="Q13" s="185" t="s">
        <v>3193</v>
      </c>
      <c r="R13" s="185" t="s">
        <v>3194</v>
      </c>
      <c r="S13" s="196">
        <v>24754</v>
      </c>
      <c r="T13" s="185"/>
      <c r="U13" s="185" t="s">
        <v>5</v>
      </c>
      <c r="V13" s="185" t="s">
        <v>3392</v>
      </c>
      <c r="W13" s="185" t="s">
        <v>2007</v>
      </c>
      <c r="X13" s="185"/>
      <c r="Y13" s="185">
        <v>1</v>
      </c>
      <c r="Z13" s="185"/>
      <c r="AA13" s="185"/>
      <c r="AB13" s="185">
        <v>137</v>
      </c>
      <c r="AC13" s="185" t="s">
        <v>3066</v>
      </c>
      <c r="AD13" s="185" t="s">
        <v>5150</v>
      </c>
      <c r="AE13" s="197">
        <v>1</v>
      </c>
      <c r="AF13" s="197"/>
      <c r="AG13" s="197">
        <v>1</v>
      </c>
      <c r="AH13" s="197"/>
      <c r="AI13" s="197"/>
      <c r="AJ13" s="197"/>
      <c r="AK13" s="197"/>
      <c r="AL13" s="197"/>
    </row>
    <row r="14" spans="1:38" x14ac:dyDescent="0.3">
      <c r="A14" s="226">
        <v>1622</v>
      </c>
      <c r="B14" s="198" t="s">
        <v>1958</v>
      </c>
      <c r="C14" s="198" t="s">
        <v>4451</v>
      </c>
      <c r="D14" s="198" t="s">
        <v>3061</v>
      </c>
      <c r="E14" s="198" t="s">
        <v>262</v>
      </c>
      <c r="F14" s="198" t="s">
        <v>3187</v>
      </c>
      <c r="G14" s="198" t="s">
        <v>3393</v>
      </c>
      <c r="H14" s="198"/>
      <c r="I14" s="199" t="s">
        <v>1</v>
      </c>
      <c r="J14" s="198" t="s">
        <v>2</v>
      </c>
      <c r="K14" s="198" t="s">
        <v>3</v>
      </c>
      <c r="L14" s="198" t="s">
        <v>2665</v>
      </c>
      <c r="M14" s="198" t="s">
        <v>3190</v>
      </c>
      <c r="N14" s="198" t="s">
        <v>4332</v>
      </c>
      <c r="O14" s="198" t="s">
        <v>3201</v>
      </c>
      <c r="P14" s="198" t="s">
        <v>3192</v>
      </c>
      <c r="Q14" s="198" t="s">
        <v>3193</v>
      </c>
      <c r="R14" s="198" t="s">
        <v>3194</v>
      </c>
      <c r="S14" s="200">
        <v>24754</v>
      </c>
      <c r="T14" s="198">
        <v>2</v>
      </c>
      <c r="U14" s="198" t="s">
        <v>5</v>
      </c>
      <c r="V14" s="198" t="s">
        <v>263</v>
      </c>
      <c r="W14" s="198" t="s">
        <v>1959</v>
      </c>
      <c r="X14" s="198"/>
      <c r="Y14" s="198">
        <v>1</v>
      </c>
      <c r="Z14" s="198"/>
      <c r="AA14" s="198"/>
      <c r="AB14" s="198">
        <v>217</v>
      </c>
      <c r="AC14" s="201" t="s">
        <v>2702</v>
      </c>
      <c r="AD14" s="201" t="s">
        <v>5137</v>
      </c>
      <c r="AE14" s="201">
        <v>0</v>
      </c>
      <c r="AF14" s="201"/>
      <c r="AG14" s="201"/>
      <c r="AH14" s="201"/>
      <c r="AI14" s="201"/>
      <c r="AJ14" s="201"/>
      <c r="AK14" s="201"/>
      <c r="AL14" s="201"/>
    </row>
    <row r="15" spans="1:38" x14ac:dyDescent="0.3">
      <c r="A15" s="226">
        <v>1623</v>
      </c>
      <c r="B15" s="185" t="s">
        <v>2122</v>
      </c>
      <c r="C15" s="185" t="s">
        <v>3394</v>
      </c>
      <c r="D15" s="185" t="s">
        <v>3186</v>
      </c>
      <c r="E15" s="185" t="s">
        <v>557</v>
      </c>
      <c r="F15" s="185" t="s">
        <v>3187</v>
      </c>
      <c r="G15" s="185" t="s">
        <v>4468</v>
      </c>
      <c r="H15" s="185"/>
      <c r="I15" s="195" t="s">
        <v>253</v>
      </c>
      <c r="J15" s="185" t="s">
        <v>254</v>
      </c>
      <c r="K15" s="185" t="s">
        <v>255</v>
      </c>
      <c r="L15" s="185" t="s">
        <v>2670</v>
      </c>
      <c r="M15" s="185" t="s">
        <v>3190</v>
      </c>
      <c r="N15" s="185" t="s">
        <v>4332</v>
      </c>
      <c r="O15" s="185" t="s">
        <v>3191</v>
      </c>
      <c r="P15" s="185" t="s">
        <v>3192</v>
      </c>
      <c r="Q15" s="185" t="s">
        <v>3193</v>
      </c>
      <c r="R15" s="185" t="s">
        <v>3194</v>
      </c>
      <c r="S15" s="196">
        <v>24754</v>
      </c>
      <c r="T15" s="185"/>
      <c r="U15" s="185" t="s">
        <v>19</v>
      </c>
      <c r="V15" s="185" t="s">
        <v>3395</v>
      </c>
      <c r="W15" s="185" t="s">
        <v>2123</v>
      </c>
      <c r="X15" s="185">
        <v>1</v>
      </c>
      <c r="Y15" s="185"/>
      <c r="Z15" s="185"/>
      <c r="AA15" s="185"/>
      <c r="AB15" s="185">
        <v>133</v>
      </c>
      <c r="AC15" s="197" t="s">
        <v>3058</v>
      </c>
      <c r="AD15" s="197" t="s">
        <v>5148</v>
      </c>
      <c r="AE15" s="197">
        <v>1</v>
      </c>
      <c r="AF15" s="197"/>
      <c r="AG15" s="197">
        <v>1</v>
      </c>
      <c r="AH15" s="197"/>
      <c r="AI15" s="197"/>
      <c r="AJ15" s="197"/>
      <c r="AK15" s="197"/>
      <c r="AL15" s="197"/>
    </row>
    <row r="16" spans="1:38" x14ac:dyDescent="0.3">
      <c r="A16" s="226">
        <v>1644</v>
      </c>
      <c r="B16" s="198" t="s">
        <v>791</v>
      </c>
      <c r="C16" s="198" t="s">
        <v>3417</v>
      </c>
      <c r="D16" s="198" t="s">
        <v>3186</v>
      </c>
      <c r="E16" s="198" t="s">
        <v>3264</v>
      </c>
      <c r="F16" s="198" t="s">
        <v>3187</v>
      </c>
      <c r="G16" s="198" t="s">
        <v>3418</v>
      </c>
      <c r="H16" s="198"/>
      <c r="I16" s="199" t="s">
        <v>609</v>
      </c>
      <c r="J16" s="198" t="s">
        <v>610</v>
      </c>
      <c r="K16" s="198" t="s">
        <v>611</v>
      </c>
      <c r="L16" s="198" t="s">
        <v>3437</v>
      </c>
      <c r="M16" s="198" t="s">
        <v>3190</v>
      </c>
      <c r="N16" s="198" t="s">
        <v>4332</v>
      </c>
      <c r="O16" s="198" t="s">
        <v>3191</v>
      </c>
      <c r="P16" s="198" t="s">
        <v>3192</v>
      </c>
      <c r="Q16" s="198" t="s">
        <v>3193</v>
      </c>
      <c r="R16" s="198" t="s">
        <v>3194</v>
      </c>
      <c r="S16" s="200">
        <v>24756</v>
      </c>
      <c r="T16" s="198"/>
      <c r="U16" s="198" t="s">
        <v>19</v>
      </c>
      <c r="V16" s="198" t="s">
        <v>792</v>
      </c>
      <c r="W16" s="198" t="s">
        <v>793</v>
      </c>
      <c r="X16" s="198">
        <v>1</v>
      </c>
      <c r="Y16" s="198"/>
      <c r="Z16" s="198"/>
      <c r="AA16" s="198"/>
      <c r="AB16" s="198">
        <v>105</v>
      </c>
      <c r="AC16" s="201" t="s">
        <v>3074</v>
      </c>
      <c r="AD16" s="201" t="s">
        <v>5151</v>
      </c>
      <c r="AE16" s="201">
        <v>0</v>
      </c>
      <c r="AF16" s="201"/>
      <c r="AG16" s="201"/>
      <c r="AH16" s="201"/>
      <c r="AI16" s="201"/>
      <c r="AJ16" s="201"/>
      <c r="AK16" s="201"/>
      <c r="AL16" s="201"/>
    </row>
    <row r="17" spans="1:38" x14ac:dyDescent="0.3">
      <c r="A17" s="226">
        <v>1645</v>
      </c>
      <c r="B17" s="185" t="s">
        <v>1304</v>
      </c>
      <c r="C17" s="185" t="s">
        <v>3438</v>
      </c>
      <c r="D17" s="185" t="s">
        <v>3186</v>
      </c>
      <c r="E17" s="185" t="s">
        <v>3439</v>
      </c>
      <c r="F17" s="185" t="s">
        <v>3187</v>
      </c>
      <c r="G17" s="185" t="s">
        <v>3440</v>
      </c>
      <c r="H17" s="185"/>
      <c r="I17" s="195" t="s">
        <v>197</v>
      </c>
      <c r="J17" s="185" t="s">
        <v>198</v>
      </c>
      <c r="K17" s="185" t="s">
        <v>199</v>
      </c>
      <c r="L17" s="185" t="s">
        <v>3441</v>
      </c>
      <c r="M17" s="185" t="s">
        <v>3190</v>
      </c>
      <c r="N17" s="185" t="s">
        <v>4332</v>
      </c>
      <c r="O17" s="185" t="s">
        <v>3191</v>
      </c>
      <c r="P17" s="185" t="s">
        <v>3192</v>
      </c>
      <c r="Q17" s="185" t="s">
        <v>3193</v>
      </c>
      <c r="R17" s="185" t="s">
        <v>3194</v>
      </c>
      <c r="S17" s="196">
        <v>24756</v>
      </c>
      <c r="T17" s="185"/>
      <c r="U17" s="185" t="s">
        <v>19</v>
      </c>
      <c r="V17" s="185" t="s">
        <v>1305</v>
      </c>
      <c r="W17" s="185" t="s">
        <v>1306</v>
      </c>
      <c r="X17" s="185">
        <v>1</v>
      </c>
      <c r="Y17" s="185"/>
      <c r="Z17" s="185"/>
      <c r="AA17" s="185"/>
      <c r="AB17" s="185">
        <v>193</v>
      </c>
      <c r="AC17" s="197" t="s">
        <v>2702</v>
      </c>
      <c r="AD17" s="197" t="s">
        <v>5144</v>
      </c>
      <c r="AE17" s="197">
        <v>1</v>
      </c>
      <c r="AF17" s="197"/>
      <c r="AG17" s="197"/>
      <c r="AH17" s="197"/>
      <c r="AI17" s="197"/>
      <c r="AJ17" s="197">
        <v>1</v>
      </c>
      <c r="AK17" s="197"/>
      <c r="AL17" s="197"/>
    </row>
    <row r="18" spans="1:38" x14ac:dyDescent="0.3">
      <c r="A18" s="226">
        <v>1650</v>
      </c>
      <c r="B18" s="207" t="s">
        <v>477</v>
      </c>
      <c r="C18" s="207" t="s">
        <v>4832</v>
      </c>
      <c r="D18" s="207" t="s">
        <v>3061</v>
      </c>
      <c r="E18" s="207" t="s">
        <v>3444</v>
      </c>
      <c r="F18" s="207" t="s">
        <v>3187</v>
      </c>
      <c r="G18" s="207" t="s">
        <v>3445</v>
      </c>
      <c r="H18" s="207"/>
      <c r="I18" s="208" t="s">
        <v>197</v>
      </c>
      <c r="J18" s="207" t="s">
        <v>479</v>
      </c>
      <c r="K18" s="207" t="s">
        <v>480</v>
      </c>
      <c r="L18" s="207" t="s">
        <v>4828</v>
      </c>
      <c r="M18" s="207" t="s">
        <v>3217</v>
      </c>
      <c r="N18" s="207" t="s">
        <v>3205</v>
      </c>
      <c r="O18" s="207" t="s">
        <v>3201</v>
      </c>
      <c r="P18" s="207" t="s">
        <v>3192</v>
      </c>
      <c r="Q18" s="207" t="s">
        <v>3193</v>
      </c>
      <c r="R18" s="207" t="s">
        <v>3194</v>
      </c>
      <c r="S18" s="209">
        <v>24756</v>
      </c>
      <c r="T18" s="207">
        <v>2</v>
      </c>
      <c r="U18" s="207" t="s">
        <v>5</v>
      </c>
      <c r="V18" s="207" t="s">
        <v>478</v>
      </c>
      <c r="W18" s="207" t="s">
        <v>481</v>
      </c>
      <c r="X18" s="207"/>
      <c r="Y18" s="207">
        <v>1</v>
      </c>
      <c r="Z18" s="207"/>
      <c r="AA18" s="207"/>
      <c r="AB18" s="207">
        <v>128</v>
      </c>
      <c r="AC18" s="210" t="s">
        <v>2702</v>
      </c>
      <c r="AD18" s="210" t="s">
        <v>5142</v>
      </c>
      <c r="AE18" s="210">
        <v>1</v>
      </c>
      <c r="AF18" s="210"/>
      <c r="AG18" s="210"/>
      <c r="AH18" s="210"/>
      <c r="AI18" s="210">
        <v>1</v>
      </c>
      <c r="AJ18" s="210"/>
      <c r="AK18" s="210"/>
      <c r="AL18" s="210"/>
    </row>
    <row r="19" spans="1:38" x14ac:dyDescent="0.3">
      <c r="A19" s="226">
        <v>1651</v>
      </c>
      <c r="B19" s="198" t="s">
        <v>1439</v>
      </c>
      <c r="C19" s="198" t="s">
        <v>4560</v>
      </c>
      <c r="D19" s="198" t="s">
        <v>3061</v>
      </c>
      <c r="E19" s="198" t="s">
        <v>3446</v>
      </c>
      <c r="F19" s="198" t="s">
        <v>3187</v>
      </c>
      <c r="G19" s="198" t="s">
        <v>3447</v>
      </c>
      <c r="H19" s="198"/>
      <c r="I19" s="199" t="s">
        <v>316</v>
      </c>
      <c r="J19" s="198" t="s">
        <v>317</v>
      </c>
      <c r="K19" s="198" t="s">
        <v>318</v>
      </c>
      <c r="L19" s="198" t="s">
        <v>3266</v>
      </c>
      <c r="M19" s="198" t="s">
        <v>3190</v>
      </c>
      <c r="N19" s="198" t="s">
        <v>4332</v>
      </c>
      <c r="O19" s="198" t="s">
        <v>3201</v>
      </c>
      <c r="P19" s="198" t="s">
        <v>3192</v>
      </c>
      <c r="Q19" s="198" t="s">
        <v>3193</v>
      </c>
      <c r="R19" s="198" t="s">
        <v>3194</v>
      </c>
      <c r="S19" s="200">
        <v>24756</v>
      </c>
      <c r="T19" s="198"/>
      <c r="U19" s="198" t="s">
        <v>5</v>
      </c>
      <c r="V19" s="198" t="s">
        <v>1440</v>
      </c>
      <c r="W19" s="198" t="s">
        <v>1441</v>
      </c>
      <c r="X19" s="198"/>
      <c r="Y19" s="198">
        <v>1</v>
      </c>
      <c r="Z19" s="198"/>
      <c r="AA19" s="198"/>
      <c r="AB19" s="198">
        <v>165</v>
      </c>
      <c r="AC19" s="201" t="s">
        <v>3058</v>
      </c>
      <c r="AD19" s="201" t="s">
        <v>5148</v>
      </c>
      <c r="AE19" s="201">
        <v>0</v>
      </c>
      <c r="AF19" s="201"/>
      <c r="AG19" s="201"/>
      <c r="AH19" s="201"/>
      <c r="AI19" s="201"/>
      <c r="AJ19" s="201"/>
      <c r="AK19" s="201"/>
      <c r="AL19" s="201"/>
    </row>
    <row r="20" spans="1:38" x14ac:dyDescent="0.3">
      <c r="A20" s="226">
        <v>1662</v>
      </c>
      <c r="B20" s="185" t="s">
        <v>862</v>
      </c>
      <c r="C20" s="185" t="s">
        <v>4883</v>
      </c>
      <c r="D20" s="185" t="s">
        <v>3061</v>
      </c>
      <c r="E20" s="185" t="s">
        <v>1925</v>
      </c>
      <c r="F20" s="185" t="s">
        <v>3187</v>
      </c>
      <c r="G20" s="185" t="s">
        <v>3468</v>
      </c>
      <c r="H20" s="185"/>
      <c r="I20" s="195" t="s">
        <v>197</v>
      </c>
      <c r="J20" s="185" t="s">
        <v>860</v>
      </c>
      <c r="K20" s="185" t="s">
        <v>861</v>
      </c>
      <c r="L20" s="185" t="s">
        <v>2671</v>
      </c>
      <c r="M20" s="185" t="s">
        <v>3190</v>
      </c>
      <c r="N20" s="185" t="s">
        <v>4332</v>
      </c>
      <c r="O20" s="185" t="s">
        <v>3201</v>
      </c>
      <c r="P20" s="185" t="s">
        <v>3192</v>
      </c>
      <c r="Q20" s="185" t="s">
        <v>3193</v>
      </c>
      <c r="R20" s="185" t="s">
        <v>3194</v>
      </c>
      <c r="S20" s="196">
        <v>24756</v>
      </c>
      <c r="T20" s="185"/>
      <c r="U20" s="185" t="s">
        <v>5</v>
      </c>
      <c r="V20" s="185" t="s">
        <v>863</v>
      </c>
      <c r="W20" s="185" t="s">
        <v>864</v>
      </c>
      <c r="X20" s="185"/>
      <c r="Y20" s="185">
        <v>1</v>
      </c>
      <c r="Z20" s="185"/>
      <c r="AA20" s="185"/>
      <c r="AB20" s="185">
        <v>134</v>
      </c>
      <c r="AC20" s="197" t="s">
        <v>2702</v>
      </c>
      <c r="AD20" s="197" t="s">
        <v>5144</v>
      </c>
      <c r="AE20" s="197">
        <v>1</v>
      </c>
      <c r="AF20" s="197"/>
      <c r="AG20" s="197"/>
      <c r="AH20" s="197">
        <v>1</v>
      </c>
      <c r="AI20" s="197"/>
      <c r="AJ20" s="197"/>
      <c r="AK20" s="197"/>
      <c r="AL20" s="197"/>
    </row>
    <row r="21" spans="1:38" x14ac:dyDescent="0.3">
      <c r="A21" s="226">
        <v>1670</v>
      </c>
      <c r="B21" s="198" t="s">
        <v>617</v>
      </c>
      <c r="C21" s="198" t="s">
        <v>4768</v>
      </c>
      <c r="D21" s="198" t="s">
        <v>3061</v>
      </c>
      <c r="E21" s="198" t="s">
        <v>614</v>
      </c>
      <c r="F21" s="198" t="s">
        <v>3187</v>
      </c>
      <c r="G21" s="198" t="s">
        <v>3484</v>
      </c>
      <c r="H21" s="198"/>
      <c r="I21" s="199" t="s">
        <v>609</v>
      </c>
      <c r="J21" s="198" t="s">
        <v>610</v>
      </c>
      <c r="K21" s="198" t="s">
        <v>611</v>
      </c>
      <c r="L21" s="198" t="s">
        <v>3437</v>
      </c>
      <c r="M21" s="198" t="s">
        <v>3217</v>
      </c>
      <c r="N21" s="198" t="s">
        <v>4332</v>
      </c>
      <c r="O21" s="198" t="s">
        <v>3201</v>
      </c>
      <c r="P21" s="198" t="s">
        <v>3192</v>
      </c>
      <c r="Q21" s="198" t="s">
        <v>3193</v>
      </c>
      <c r="R21" s="198" t="s">
        <v>3194</v>
      </c>
      <c r="S21" s="200">
        <v>25329</v>
      </c>
      <c r="T21" s="198"/>
      <c r="U21" s="198" t="s">
        <v>5</v>
      </c>
      <c r="V21" s="198" t="s">
        <v>618</v>
      </c>
      <c r="W21" s="198" t="s">
        <v>616</v>
      </c>
      <c r="X21" s="198"/>
      <c r="Y21" s="198">
        <v>1</v>
      </c>
      <c r="Z21" s="198"/>
      <c r="AA21" s="198"/>
      <c r="AB21" s="198">
        <v>135</v>
      </c>
      <c r="AC21" s="201" t="s">
        <v>3074</v>
      </c>
      <c r="AD21" s="201" t="s">
        <v>5151</v>
      </c>
      <c r="AE21" s="201">
        <v>0</v>
      </c>
      <c r="AF21" s="201"/>
      <c r="AG21" s="201"/>
      <c r="AH21" s="201"/>
      <c r="AI21" s="201"/>
      <c r="AJ21" s="201"/>
      <c r="AK21" s="201"/>
      <c r="AL21" s="201"/>
    </row>
    <row r="22" spans="1:38" x14ac:dyDescent="0.3">
      <c r="A22" s="226">
        <v>1671</v>
      </c>
      <c r="B22" s="185" t="s">
        <v>831</v>
      </c>
      <c r="C22" s="185" t="s">
        <v>4368</v>
      </c>
      <c r="D22" s="185" t="s">
        <v>3061</v>
      </c>
      <c r="E22" s="185" t="s">
        <v>3485</v>
      </c>
      <c r="F22" s="185" t="s">
        <v>3187</v>
      </c>
      <c r="G22" s="185" t="s">
        <v>3486</v>
      </c>
      <c r="H22" s="185"/>
      <c r="I22" s="195" t="s">
        <v>28</v>
      </c>
      <c r="J22" s="185" t="s">
        <v>29</v>
      </c>
      <c r="K22" s="185" t="s">
        <v>30</v>
      </c>
      <c r="L22" s="185" t="s">
        <v>3487</v>
      </c>
      <c r="M22" s="185" t="s">
        <v>3190</v>
      </c>
      <c r="N22" s="185" t="s">
        <v>4332</v>
      </c>
      <c r="O22" s="185" t="s">
        <v>3201</v>
      </c>
      <c r="P22" s="185" t="s">
        <v>3192</v>
      </c>
      <c r="Q22" s="185" t="s">
        <v>3193</v>
      </c>
      <c r="R22" s="185" t="s">
        <v>3194</v>
      </c>
      <c r="S22" s="196">
        <v>25329</v>
      </c>
      <c r="T22" s="185"/>
      <c r="U22" s="185" t="s">
        <v>5</v>
      </c>
      <c r="V22" s="185" t="s">
        <v>1750</v>
      </c>
      <c r="W22" s="185" t="s">
        <v>832</v>
      </c>
      <c r="X22" s="185"/>
      <c r="Y22" s="185">
        <v>1</v>
      </c>
      <c r="Z22" s="185"/>
      <c r="AA22" s="185"/>
      <c r="AB22" s="185">
        <v>110</v>
      </c>
      <c r="AC22" s="197" t="s">
        <v>2702</v>
      </c>
      <c r="AD22" s="197" t="s">
        <v>5144</v>
      </c>
      <c r="AE22" s="197">
        <v>1</v>
      </c>
      <c r="AF22" s="197"/>
      <c r="AG22" s="197"/>
      <c r="AH22" s="197"/>
      <c r="AI22" s="197"/>
      <c r="AJ22" s="197">
        <v>1</v>
      </c>
      <c r="AK22" s="197"/>
      <c r="AL22" s="197"/>
    </row>
    <row r="23" spans="1:38" x14ac:dyDescent="0.3">
      <c r="A23" s="226">
        <v>916</v>
      </c>
      <c r="B23" s="198" t="s">
        <v>1100</v>
      </c>
      <c r="C23" s="198" t="s">
        <v>4568</v>
      </c>
      <c r="D23" s="198" t="s">
        <v>3061</v>
      </c>
      <c r="E23" s="198" t="s">
        <v>3491</v>
      </c>
      <c r="F23" s="198" t="s">
        <v>3187</v>
      </c>
      <c r="G23" s="198" t="s">
        <v>4570</v>
      </c>
      <c r="H23" s="198"/>
      <c r="I23" s="199" t="s">
        <v>136</v>
      </c>
      <c r="J23" s="198" t="s">
        <v>3492</v>
      </c>
      <c r="K23" s="198" t="s">
        <v>137</v>
      </c>
      <c r="L23" s="198" t="s">
        <v>3493</v>
      </c>
      <c r="M23" s="198" t="s">
        <v>3190</v>
      </c>
      <c r="N23" s="198" t="s">
        <v>4332</v>
      </c>
      <c r="O23" s="198" t="s">
        <v>3201</v>
      </c>
      <c r="P23" s="198" t="s">
        <v>3192</v>
      </c>
      <c r="Q23" s="198" t="s">
        <v>3193</v>
      </c>
      <c r="R23" s="198" t="s">
        <v>3194</v>
      </c>
      <c r="S23" s="200">
        <v>25723</v>
      </c>
      <c r="T23" s="198"/>
      <c r="U23" s="198" t="s">
        <v>5</v>
      </c>
      <c r="V23" s="198" t="s">
        <v>1101</v>
      </c>
      <c r="W23" s="198" t="s">
        <v>1102</v>
      </c>
      <c r="X23" s="198"/>
      <c r="Y23" s="198">
        <v>1</v>
      </c>
      <c r="Z23" s="198"/>
      <c r="AA23" s="198"/>
      <c r="AB23" s="198">
        <v>290</v>
      </c>
      <c r="AC23" s="201" t="s">
        <v>3068</v>
      </c>
      <c r="AD23" s="201" t="s">
        <v>5142</v>
      </c>
      <c r="AE23" s="201">
        <v>0</v>
      </c>
      <c r="AF23" s="201"/>
      <c r="AG23" s="201"/>
      <c r="AH23" s="201"/>
      <c r="AI23" s="201"/>
      <c r="AJ23" s="201"/>
      <c r="AK23" s="201"/>
      <c r="AL23" s="201"/>
    </row>
    <row r="24" spans="1:38" x14ac:dyDescent="0.3">
      <c r="A24" s="226">
        <v>1676</v>
      </c>
      <c r="B24" s="185" t="s">
        <v>505</v>
      </c>
      <c r="C24" s="185" t="s">
        <v>4569</v>
      </c>
      <c r="D24" s="185" t="s">
        <v>3061</v>
      </c>
      <c r="E24" s="185" t="s">
        <v>3494</v>
      </c>
      <c r="F24" s="185" t="s">
        <v>3187</v>
      </c>
      <c r="G24" s="185" t="s">
        <v>4310</v>
      </c>
      <c r="H24" s="185"/>
      <c r="I24" s="195" t="s">
        <v>136</v>
      </c>
      <c r="J24" s="185" t="s">
        <v>3492</v>
      </c>
      <c r="K24" s="185" t="s">
        <v>137</v>
      </c>
      <c r="L24" s="185" t="s">
        <v>3493</v>
      </c>
      <c r="M24" s="185" t="s">
        <v>3190</v>
      </c>
      <c r="N24" s="185" t="s">
        <v>4332</v>
      </c>
      <c r="O24" s="185" t="s">
        <v>3201</v>
      </c>
      <c r="P24" s="185" t="s">
        <v>3192</v>
      </c>
      <c r="Q24" s="185" t="s">
        <v>3193</v>
      </c>
      <c r="R24" s="185" t="s">
        <v>3194</v>
      </c>
      <c r="S24" s="196">
        <v>25724</v>
      </c>
      <c r="T24" s="185"/>
      <c r="U24" s="185" t="s">
        <v>5</v>
      </c>
      <c r="V24" s="185" t="s">
        <v>506</v>
      </c>
      <c r="W24" s="185" t="s">
        <v>138</v>
      </c>
      <c r="X24" s="185"/>
      <c r="Y24" s="185">
        <v>1</v>
      </c>
      <c r="Z24" s="185"/>
      <c r="AA24" s="185"/>
      <c r="AB24" s="185">
        <v>117</v>
      </c>
      <c r="AC24" s="197" t="s">
        <v>3068</v>
      </c>
      <c r="AD24" s="197" t="s">
        <v>5142</v>
      </c>
      <c r="AE24" s="197">
        <v>1</v>
      </c>
      <c r="AF24" s="197"/>
      <c r="AG24" s="197">
        <v>1</v>
      </c>
      <c r="AH24" s="197"/>
      <c r="AI24" s="197"/>
      <c r="AJ24" s="197"/>
      <c r="AK24" s="197"/>
      <c r="AL24" s="197"/>
    </row>
    <row r="25" spans="1:38" x14ac:dyDescent="0.3">
      <c r="A25" s="226">
        <v>1682</v>
      </c>
      <c r="B25" s="198" t="s">
        <v>2601</v>
      </c>
      <c r="C25" s="198" t="s">
        <v>4947</v>
      </c>
      <c r="D25" s="198" t="s">
        <v>3267</v>
      </c>
      <c r="E25" s="198" t="s">
        <v>2602</v>
      </c>
      <c r="F25" s="198" t="s">
        <v>4301</v>
      </c>
      <c r="G25" s="198" t="s">
        <v>3503</v>
      </c>
      <c r="H25" s="198"/>
      <c r="I25" s="199" t="s">
        <v>764</v>
      </c>
      <c r="J25" s="198" t="s">
        <v>765</v>
      </c>
      <c r="K25" s="198" t="s">
        <v>759</v>
      </c>
      <c r="L25" s="198" t="s">
        <v>4945</v>
      </c>
      <c r="M25" s="198" t="s">
        <v>3190</v>
      </c>
      <c r="N25" s="198" t="s">
        <v>4332</v>
      </c>
      <c r="O25" s="198" t="s">
        <v>3201</v>
      </c>
      <c r="P25" s="198" t="s">
        <v>3192</v>
      </c>
      <c r="Q25" s="198" t="s">
        <v>3193</v>
      </c>
      <c r="R25" s="198" t="s">
        <v>3194</v>
      </c>
      <c r="S25" s="200">
        <v>26015</v>
      </c>
      <c r="T25" s="198"/>
      <c r="U25" s="198" t="s">
        <v>0</v>
      </c>
      <c r="V25" s="198" t="s">
        <v>2603</v>
      </c>
      <c r="W25" s="198" t="s">
        <v>760</v>
      </c>
      <c r="X25" s="198">
        <v>1</v>
      </c>
      <c r="Y25" s="198">
        <v>1</v>
      </c>
      <c r="Z25" s="198"/>
      <c r="AA25" s="198"/>
      <c r="AB25" s="198">
        <v>326</v>
      </c>
      <c r="AC25" s="201" t="s">
        <v>2702</v>
      </c>
      <c r="AD25" s="201" t="s">
        <v>5144</v>
      </c>
      <c r="AE25" s="201">
        <v>0</v>
      </c>
      <c r="AF25" s="201"/>
      <c r="AG25" s="201"/>
      <c r="AH25" s="201"/>
      <c r="AI25" s="201"/>
      <c r="AJ25" s="201"/>
      <c r="AK25" s="201"/>
      <c r="AL25" s="201"/>
    </row>
    <row r="26" spans="1:38" x14ac:dyDescent="0.3">
      <c r="A26" s="226">
        <v>1690</v>
      </c>
      <c r="B26" s="198" t="s">
        <v>2180</v>
      </c>
      <c r="C26" s="198" t="s">
        <v>4453</v>
      </c>
      <c r="D26" s="198" t="s">
        <v>3199</v>
      </c>
      <c r="E26" s="198" t="s">
        <v>2181</v>
      </c>
      <c r="F26" s="198" t="s">
        <v>3187</v>
      </c>
      <c r="G26" s="198" t="s">
        <v>4470</v>
      </c>
      <c r="H26" s="198" t="s">
        <v>2183</v>
      </c>
      <c r="I26" s="199" t="s">
        <v>1948</v>
      </c>
      <c r="J26" s="198" t="s">
        <v>2</v>
      </c>
      <c r="K26" s="198" t="s">
        <v>3</v>
      </c>
      <c r="L26" s="198" t="s">
        <v>2665</v>
      </c>
      <c r="M26" s="198" t="s">
        <v>3190</v>
      </c>
      <c r="N26" s="198" t="s">
        <v>4332</v>
      </c>
      <c r="O26" s="198" t="s">
        <v>3199</v>
      </c>
      <c r="P26" s="198" t="s">
        <v>3192</v>
      </c>
      <c r="Q26" s="198" t="s">
        <v>3193</v>
      </c>
      <c r="R26" s="198" t="s">
        <v>3194</v>
      </c>
      <c r="S26" s="200">
        <v>26365</v>
      </c>
      <c r="T26" s="198"/>
      <c r="U26" s="198" t="s">
        <v>82</v>
      </c>
      <c r="V26" s="198" t="s">
        <v>2182</v>
      </c>
      <c r="W26" s="198" t="s">
        <v>2184</v>
      </c>
      <c r="X26" s="198"/>
      <c r="Y26" s="198"/>
      <c r="Z26" s="198">
        <v>1</v>
      </c>
      <c r="AA26" s="198"/>
      <c r="AB26" s="198">
        <v>557</v>
      </c>
      <c r="AC26" s="201" t="s">
        <v>2702</v>
      </c>
      <c r="AD26" s="201" t="s">
        <v>5137</v>
      </c>
      <c r="AE26" s="201">
        <v>0</v>
      </c>
      <c r="AF26" s="201"/>
      <c r="AG26" s="201"/>
      <c r="AH26" s="201"/>
      <c r="AI26" s="201"/>
      <c r="AJ26" s="201"/>
      <c r="AK26" s="201"/>
      <c r="AL26" s="201"/>
    </row>
    <row r="27" spans="1:38" x14ac:dyDescent="0.3">
      <c r="A27" s="226">
        <v>1527</v>
      </c>
      <c r="B27" s="185" t="s">
        <v>1307</v>
      </c>
      <c r="C27" s="185" t="s">
        <v>4792</v>
      </c>
      <c r="D27" s="185" t="s">
        <v>3199</v>
      </c>
      <c r="E27" s="185" t="s">
        <v>1308</v>
      </c>
      <c r="F27" s="185" t="s">
        <v>3187</v>
      </c>
      <c r="G27" s="185" t="s">
        <v>3512</v>
      </c>
      <c r="H27" s="185"/>
      <c r="I27" s="195" t="s">
        <v>197</v>
      </c>
      <c r="J27" s="185" t="s">
        <v>198</v>
      </c>
      <c r="K27" s="185" t="s">
        <v>199</v>
      </c>
      <c r="L27" s="185" t="s">
        <v>3441</v>
      </c>
      <c r="M27" s="185" t="s">
        <v>3190</v>
      </c>
      <c r="N27" s="185" t="s">
        <v>4332</v>
      </c>
      <c r="O27" s="185" t="s">
        <v>3199</v>
      </c>
      <c r="P27" s="185" t="s">
        <v>3192</v>
      </c>
      <c r="Q27" s="185" t="s">
        <v>3193</v>
      </c>
      <c r="R27" s="185" t="s">
        <v>3194</v>
      </c>
      <c r="S27" s="196">
        <v>26365</v>
      </c>
      <c r="T27" s="185"/>
      <c r="U27" s="185" t="s">
        <v>82</v>
      </c>
      <c r="V27" s="185" t="s">
        <v>1309</v>
      </c>
      <c r="W27" s="185" t="s">
        <v>1310</v>
      </c>
      <c r="X27" s="185"/>
      <c r="Y27" s="185"/>
      <c r="Z27" s="185">
        <v>1</v>
      </c>
      <c r="AA27" s="185"/>
      <c r="AB27" s="185">
        <v>747</v>
      </c>
      <c r="AC27" s="197" t="s">
        <v>2702</v>
      </c>
      <c r="AD27" s="197" t="s">
        <v>5144</v>
      </c>
      <c r="AE27" s="197">
        <v>1</v>
      </c>
      <c r="AF27" s="197"/>
      <c r="AG27" s="197"/>
      <c r="AH27" s="197"/>
      <c r="AI27" s="197"/>
      <c r="AJ27" s="197">
        <v>1</v>
      </c>
      <c r="AK27" s="197"/>
      <c r="AL27" s="197"/>
    </row>
    <row r="28" spans="1:38" x14ac:dyDescent="0.3">
      <c r="A28" s="226">
        <v>1697</v>
      </c>
      <c r="B28" s="203" t="s">
        <v>2300</v>
      </c>
      <c r="C28" s="203" t="s">
        <v>3519</v>
      </c>
      <c r="D28" s="203" t="s">
        <v>3186</v>
      </c>
      <c r="E28" s="203" t="s">
        <v>2301</v>
      </c>
      <c r="F28" s="203" t="s">
        <v>3187</v>
      </c>
      <c r="G28" s="203" t="s">
        <v>4957</v>
      </c>
      <c r="H28" s="203"/>
      <c r="I28" s="205" t="s">
        <v>764</v>
      </c>
      <c r="J28" s="203" t="s">
        <v>765</v>
      </c>
      <c r="K28" s="203" t="s">
        <v>759</v>
      </c>
      <c r="L28" s="203" t="s">
        <v>4945</v>
      </c>
      <c r="M28" s="203" t="s">
        <v>3190</v>
      </c>
      <c r="N28" s="203" t="s">
        <v>4332</v>
      </c>
      <c r="O28" s="203" t="s">
        <v>3191</v>
      </c>
      <c r="P28" s="203" t="s">
        <v>3192</v>
      </c>
      <c r="Q28" s="203" t="s">
        <v>3193</v>
      </c>
      <c r="R28" s="203" t="s">
        <v>3194</v>
      </c>
      <c r="S28" s="206">
        <v>27542</v>
      </c>
      <c r="T28" s="203">
        <v>2</v>
      </c>
      <c r="U28" s="203" t="s">
        <v>19</v>
      </c>
      <c r="V28" s="203" t="s">
        <v>2302</v>
      </c>
      <c r="W28" s="203" t="s">
        <v>2303</v>
      </c>
      <c r="X28" s="203">
        <v>1</v>
      </c>
      <c r="Y28" s="203"/>
      <c r="Z28" s="203"/>
      <c r="AA28" s="203"/>
      <c r="AB28" s="203">
        <v>106</v>
      </c>
      <c r="AC28" s="204" t="s">
        <v>2702</v>
      </c>
      <c r="AD28" s="204" t="s">
        <v>5144</v>
      </c>
      <c r="AE28" s="204">
        <v>0</v>
      </c>
      <c r="AF28" s="204"/>
      <c r="AG28" s="204"/>
      <c r="AH28" s="204"/>
      <c r="AI28" s="204"/>
      <c r="AJ28" s="204"/>
      <c r="AK28" s="204"/>
      <c r="AL28" s="204"/>
    </row>
    <row r="29" spans="1:38" x14ac:dyDescent="0.3">
      <c r="A29" s="226">
        <v>1700</v>
      </c>
      <c r="B29" s="185" t="s">
        <v>326</v>
      </c>
      <c r="C29" s="185" t="s">
        <v>4556</v>
      </c>
      <c r="D29" s="185" t="s">
        <v>3061</v>
      </c>
      <c r="E29" s="185" t="s">
        <v>3524</v>
      </c>
      <c r="F29" s="185" t="s">
        <v>3187</v>
      </c>
      <c r="G29" s="185" t="s">
        <v>4561</v>
      </c>
      <c r="H29" s="185"/>
      <c r="I29" s="195" t="s">
        <v>151</v>
      </c>
      <c r="J29" s="185" t="s">
        <v>56</v>
      </c>
      <c r="K29" s="185" t="s">
        <v>28</v>
      </c>
      <c r="L29" s="185" t="s">
        <v>3259</v>
      </c>
      <c r="M29" s="185" t="s">
        <v>3190</v>
      </c>
      <c r="N29" s="185" t="s">
        <v>4332</v>
      </c>
      <c r="O29" s="185" t="s">
        <v>3201</v>
      </c>
      <c r="P29" s="185" t="s">
        <v>3192</v>
      </c>
      <c r="Q29" s="185" t="s">
        <v>3193</v>
      </c>
      <c r="R29" s="185" t="s">
        <v>3194</v>
      </c>
      <c r="S29" s="196">
        <v>28254</v>
      </c>
      <c r="T29" s="185">
        <v>2</v>
      </c>
      <c r="U29" s="185" t="s">
        <v>5</v>
      </c>
      <c r="V29" s="185" t="s">
        <v>327</v>
      </c>
      <c r="W29" s="185" t="s">
        <v>328</v>
      </c>
      <c r="X29" s="185"/>
      <c r="Y29" s="185">
        <v>1</v>
      </c>
      <c r="Z29" s="185"/>
      <c r="AA29" s="185"/>
      <c r="AB29" s="185">
        <v>232</v>
      </c>
      <c r="AC29" s="197" t="s">
        <v>3069</v>
      </c>
      <c r="AD29" s="197" t="s">
        <v>5149</v>
      </c>
      <c r="AE29" s="197">
        <v>1</v>
      </c>
      <c r="AF29" s="197"/>
      <c r="AG29" s="197">
        <v>1</v>
      </c>
      <c r="AH29" s="197"/>
      <c r="AI29" s="197"/>
      <c r="AJ29" s="197"/>
      <c r="AK29" s="197"/>
      <c r="AL29" s="197"/>
    </row>
    <row r="30" spans="1:38" x14ac:dyDescent="0.3">
      <c r="A30" s="226">
        <v>1709</v>
      </c>
      <c r="B30" s="218" t="s">
        <v>3542</v>
      </c>
      <c r="C30" s="218" t="s">
        <v>4454</v>
      </c>
      <c r="D30" s="218" t="s">
        <v>3543</v>
      </c>
      <c r="E30" s="218" t="s">
        <v>3544</v>
      </c>
      <c r="F30" s="218" t="s">
        <v>4301</v>
      </c>
      <c r="G30" s="218" t="s">
        <v>4469</v>
      </c>
      <c r="H30" s="218"/>
      <c r="I30" s="219" t="s">
        <v>1</v>
      </c>
      <c r="J30" s="218" t="s">
        <v>2</v>
      </c>
      <c r="K30" s="218" t="s">
        <v>3</v>
      </c>
      <c r="L30" s="218" t="s">
        <v>2665</v>
      </c>
      <c r="M30" s="218" t="s">
        <v>3190</v>
      </c>
      <c r="N30" s="218" t="s">
        <v>4332</v>
      </c>
      <c r="O30" s="218" t="s">
        <v>3254</v>
      </c>
      <c r="P30" s="218" t="s">
        <v>3192</v>
      </c>
      <c r="Q30" s="218" t="s">
        <v>3193</v>
      </c>
      <c r="R30" s="218" t="s">
        <v>3194</v>
      </c>
      <c r="S30" s="220">
        <v>32752</v>
      </c>
      <c r="T30" s="218"/>
      <c r="U30" s="218" t="s">
        <v>184</v>
      </c>
      <c r="V30" s="218" t="s">
        <v>3985</v>
      </c>
      <c r="W30" s="218" t="s">
        <v>258</v>
      </c>
      <c r="X30" s="218"/>
      <c r="Y30" s="218"/>
      <c r="Z30" s="218"/>
      <c r="AA30" s="218">
        <v>1</v>
      </c>
      <c r="AB30" s="174">
        <v>26</v>
      </c>
      <c r="AC30" s="221" t="s">
        <v>2702</v>
      </c>
      <c r="AD30" s="221" t="s">
        <v>5137</v>
      </c>
      <c r="AE30" s="221">
        <v>0</v>
      </c>
      <c r="AF30" s="221"/>
      <c r="AG30" s="221"/>
      <c r="AH30" s="221"/>
      <c r="AI30" s="221"/>
      <c r="AJ30" s="221"/>
      <c r="AK30" s="221" t="s">
        <v>5173</v>
      </c>
      <c r="AL30" s="221">
        <v>1</v>
      </c>
    </row>
    <row r="31" spans="1:38" x14ac:dyDescent="0.3">
      <c r="A31" s="226">
        <v>1718</v>
      </c>
      <c r="B31" s="198" t="s">
        <v>25</v>
      </c>
      <c r="C31" s="198" t="s">
        <v>3555</v>
      </c>
      <c r="D31" s="198" t="s">
        <v>478</v>
      </c>
      <c r="E31" s="198" t="s">
        <v>26</v>
      </c>
      <c r="F31" s="198" t="s">
        <v>3187</v>
      </c>
      <c r="G31" s="198" t="s">
        <v>4399</v>
      </c>
      <c r="H31" s="198"/>
      <c r="I31" s="199" t="s">
        <v>28</v>
      </c>
      <c r="J31" s="198" t="s">
        <v>29</v>
      </c>
      <c r="K31" s="198" t="s">
        <v>30</v>
      </c>
      <c r="L31" s="198" t="s">
        <v>3487</v>
      </c>
      <c r="M31" s="198" t="s">
        <v>3217</v>
      </c>
      <c r="N31" s="198" t="s">
        <v>4332</v>
      </c>
      <c r="O31" s="198" t="s">
        <v>3201</v>
      </c>
      <c r="P31" s="198" t="s">
        <v>3192</v>
      </c>
      <c r="Q31" s="198" t="s">
        <v>3193</v>
      </c>
      <c r="R31" s="198" t="s">
        <v>3194</v>
      </c>
      <c r="S31" s="200">
        <v>37135</v>
      </c>
      <c r="T31" s="198">
        <v>2</v>
      </c>
      <c r="U31" s="198" t="s">
        <v>5</v>
      </c>
      <c r="V31" s="198" t="s">
        <v>27</v>
      </c>
      <c r="W31" s="198" t="s">
        <v>31</v>
      </c>
      <c r="X31" s="198">
        <v>1</v>
      </c>
      <c r="Y31" s="198">
        <v>1</v>
      </c>
      <c r="Z31" s="198"/>
      <c r="AA31" s="198"/>
      <c r="AB31" s="198">
        <v>171</v>
      </c>
      <c r="AC31" s="201" t="s">
        <v>2702</v>
      </c>
      <c r="AD31" s="201" t="s">
        <v>5144</v>
      </c>
      <c r="AE31" s="201">
        <v>0</v>
      </c>
      <c r="AF31" s="201"/>
      <c r="AG31" s="201"/>
      <c r="AH31" s="201"/>
      <c r="AI31" s="201"/>
      <c r="AJ31" s="201"/>
      <c r="AK31" s="201"/>
      <c r="AL31" s="201"/>
    </row>
    <row r="32" spans="1:38" x14ac:dyDescent="0.3">
      <c r="A32" s="226">
        <v>1721</v>
      </c>
      <c r="B32" s="198" t="s">
        <v>2598</v>
      </c>
      <c r="C32" s="198" t="s">
        <v>4948</v>
      </c>
      <c r="D32" s="198" t="s">
        <v>3547</v>
      </c>
      <c r="E32" s="198" t="s">
        <v>2358</v>
      </c>
      <c r="F32" s="198" t="s">
        <v>3187</v>
      </c>
      <c r="G32" s="198" t="s">
        <v>4958</v>
      </c>
      <c r="H32" s="198"/>
      <c r="I32" s="199" t="s">
        <v>764</v>
      </c>
      <c r="J32" s="198" t="s">
        <v>765</v>
      </c>
      <c r="K32" s="198" t="s">
        <v>759</v>
      </c>
      <c r="L32" s="198" t="s">
        <v>4945</v>
      </c>
      <c r="M32" s="198" t="s">
        <v>3190</v>
      </c>
      <c r="N32" s="198" t="s">
        <v>4332</v>
      </c>
      <c r="O32" s="198" t="s">
        <v>3363</v>
      </c>
      <c r="P32" s="198" t="s">
        <v>3192</v>
      </c>
      <c r="Q32" s="198" t="s">
        <v>3193</v>
      </c>
      <c r="R32" s="198" t="s">
        <v>3194</v>
      </c>
      <c r="S32" s="200">
        <v>39326</v>
      </c>
      <c r="T32" s="198"/>
      <c r="U32" s="198" t="s">
        <v>184</v>
      </c>
      <c r="V32" s="198" t="s">
        <v>2599</v>
      </c>
      <c r="W32" s="198" t="s">
        <v>2600</v>
      </c>
      <c r="X32" s="198"/>
      <c r="Y32" s="198"/>
      <c r="Z32" s="198"/>
      <c r="AA32" s="198">
        <v>1</v>
      </c>
      <c r="AB32" s="198">
        <v>1297</v>
      </c>
      <c r="AC32" s="201" t="s">
        <v>2702</v>
      </c>
      <c r="AD32" s="201" t="s">
        <v>5144</v>
      </c>
      <c r="AE32" s="201">
        <v>0</v>
      </c>
      <c r="AF32" s="201"/>
      <c r="AG32" s="201"/>
      <c r="AH32" s="201"/>
      <c r="AI32" s="201"/>
      <c r="AJ32" s="201"/>
      <c r="AK32" s="201"/>
      <c r="AL32" s="201"/>
    </row>
    <row r="33" spans="1:38" x14ac:dyDescent="0.3">
      <c r="A33" s="226">
        <v>1731</v>
      </c>
      <c r="B33" s="198" t="s">
        <v>252</v>
      </c>
      <c r="C33" s="198" t="s">
        <v>3577</v>
      </c>
      <c r="D33" s="198" t="s">
        <v>478</v>
      </c>
      <c r="E33" s="198" t="s">
        <v>3578</v>
      </c>
      <c r="F33" s="198" t="s">
        <v>3187</v>
      </c>
      <c r="G33" s="198" t="s">
        <v>3579</v>
      </c>
      <c r="H33" s="198"/>
      <c r="I33" s="199" t="s">
        <v>253</v>
      </c>
      <c r="J33" s="198" t="s">
        <v>254</v>
      </c>
      <c r="K33" s="198" t="s">
        <v>255</v>
      </c>
      <c r="L33" s="198" t="s">
        <v>2670</v>
      </c>
      <c r="M33" s="198" t="s">
        <v>3190</v>
      </c>
      <c r="N33" s="198" t="s">
        <v>4332</v>
      </c>
      <c r="O33" s="198" t="s">
        <v>3201</v>
      </c>
      <c r="P33" s="198" t="s">
        <v>3192</v>
      </c>
      <c r="Q33" s="198" t="s">
        <v>3193</v>
      </c>
      <c r="R33" s="198" t="s">
        <v>3194</v>
      </c>
      <c r="S33" s="200">
        <v>40787</v>
      </c>
      <c r="T33" s="198"/>
      <c r="U33" s="198" t="s">
        <v>5</v>
      </c>
      <c r="V33" s="198" t="s">
        <v>3580</v>
      </c>
      <c r="W33" s="198" t="s">
        <v>256</v>
      </c>
      <c r="X33" s="198"/>
      <c r="Y33" s="198">
        <v>1</v>
      </c>
      <c r="Z33" s="198"/>
      <c r="AA33" s="198"/>
      <c r="AB33" s="198">
        <v>334</v>
      </c>
      <c r="AC33" s="201" t="s">
        <v>3058</v>
      </c>
      <c r="AD33" s="201" t="s">
        <v>5148</v>
      </c>
      <c r="AE33" s="201">
        <v>0</v>
      </c>
      <c r="AF33" s="201"/>
      <c r="AG33" s="201"/>
      <c r="AH33" s="201"/>
      <c r="AI33" s="201"/>
      <c r="AJ33" s="201"/>
      <c r="AK33" s="201"/>
      <c r="AL33" s="201"/>
    </row>
    <row r="34" spans="1:38" x14ac:dyDescent="0.3">
      <c r="A34" s="226">
        <v>1748</v>
      </c>
      <c r="B34" s="198" t="s">
        <v>2114</v>
      </c>
      <c r="C34" s="198" t="s">
        <v>3185</v>
      </c>
      <c r="D34" s="198" t="s">
        <v>3186</v>
      </c>
      <c r="E34" s="198"/>
      <c r="F34" s="198" t="s">
        <v>3187</v>
      </c>
      <c r="G34" s="198" t="s">
        <v>4471</v>
      </c>
      <c r="H34" s="198"/>
      <c r="I34" s="199" t="s">
        <v>2111</v>
      </c>
      <c r="J34" s="198" t="s">
        <v>2109</v>
      </c>
      <c r="K34" s="198" t="s">
        <v>2112</v>
      </c>
      <c r="L34" s="198" t="s">
        <v>3607</v>
      </c>
      <c r="M34" s="198" t="s">
        <v>3190</v>
      </c>
      <c r="N34" s="198" t="s">
        <v>4332</v>
      </c>
      <c r="O34" s="198" t="s">
        <v>3191</v>
      </c>
      <c r="P34" s="198" t="s">
        <v>3192</v>
      </c>
      <c r="Q34" s="198" t="s">
        <v>3193</v>
      </c>
      <c r="R34" s="198" t="s">
        <v>3194</v>
      </c>
      <c r="S34" s="200">
        <v>24754</v>
      </c>
      <c r="T34" s="198"/>
      <c r="U34" s="198" t="s">
        <v>19</v>
      </c>
      <c r="V34" s="198" t="s">
        <v>3608</v>
      </c>
      <c r="W34" s="198" t="s">
        <v>2115</v>
      </c>
      <c r="X34" s="198">
        <v>1</v>
      </c>
      <c r="Y34" s="198"/>
      <c r="Z34" s="198"/>
      <c r="AA34" s="198"/>
      <c r="AB34" s="198">
        <v>248</v>
      </c>
      <c r="AC34" s="201" t="s">
        <v>2689</v>
      </c>
      <c r="AD34" s="201" t="s">
        <v>5148</v>
      </c>
      <c r="AE34" s="201">
        <v>0</v>
      </c>
      <c r="AF34" s="201"/>
      <c r="AG34" s="201"/>
      <c r="AH34" s="201"/>
      <c r="AI34" s="201"/>
      <c r="AJ34" s="201"/>
      <c r="AK34" s="201"/>
      <c r="AL34" s="201"/>
    </row>
    <row r="35" spans="1:38" x14ac:dyDescent="0.3">
      <c r="A35" s="226">
        <v>1758</v>
      </c>
      <c r="B35" s="185" t="s">
        <v>778</v>
      </c>
      <c r="C35" s="185" t="s">
        <v>4537</v>
      </c>
      <c r="D35" s="185" t="s">
        <v>3061</v>
      </c>
      <c r="E35" s="185" t="s">
        <v>3631</v>
      </c>
      <c r="F35" s="185" t="s">
        <v>3187</v>
      </c>
      <c r="G35" s="185" t="s">
        <v>3632</v>
      </c>
      <c r="H35" s="185"/>
      <c r="I35" s="195" t="s">
        <v>1</v>
      </c>
      <c r="J35" s="185" t="s">
        <v>779</v>
      </c>
      <c r="K35" s="185" t="s">
        <v>780</v>
      </c>
      <c r="L35" s="185" t="s">
        <v>2669</v>
      </c>
      <c r="M35" s="185" t="s">
        <v>3190</v>
      </c>
      <c r="N35" s="185" t="s">
        <v>4332</v>
      </c>
      <c r="O35" s="185" t="s">
        <v>3201</v>
      </c>
      <c r="P35" s="185" t="s">
        <v>3192</v>
      </c>
      <c r="Q35" s="185" t="s">
        <v>3193</v>
      </c>
      <c r="R35" s="185" t="s">
        <v>3194</v>
      </c>
      <c r="S35" s="196">
        <v>24754</v>
      </c>
      <c r="T35" s="185"/>
      <c r="U35" s="185" t="s">
        <v>5</v>
      </c>
      <c r="V35" s="185" t="s">
        <v>3633</v>
      </c>
      <c r="W35" s="185" t="s">
        <v>781</v>
      </c>
      <c r="X35" s="185"/>
      <c r="Y35" s="185">
        <v>1</v>
      </c>
      <c r="Z35" s="185"/>
      <c r="AA35" s="185"/>
      <c r="AB35" s="185">
        <v>154</v>
      </c>
      <c r="AC35" s="197" t="s">
        <v>2702</v>
      </c>
      <c r="AD35" s="197" t="s">
        <v>5137</v>
      </c>
      <c r="AE35" s="197">
        <v>1</v>
      </c>
      <c r="AF35" s="197"/>
      <c r="AG35" s="197">
        <v>1</v>
      </c>
      <c r="AH35" s="197"/>
      <c r="AI35" s="197"/>
      <c r="AJ35" s="197"/>
      <c r="AK35" s="197"/>
      <c r="AL35" s="197"/>
    </row>
    <row r="36" spans="1:38" x14ac:dyDescent="0.3">
      <c r="A36" s="226">
        <v>1760</v>
      </c>
      <c r="B36" s="185" t="s">
        <v>702</v>
      </c>
      <c r="C36" s="185" t="s">
        <v>4863</v>
      </c>
      <c r="D36" s="185" t="s">
        <v>3061</v>
      </c>
      <c r="E36" s="185" t="s">
        <v>3637</v>
      </c>
      <c r="F36" s="185" t="s">
        <v>3187</v>
      </c>
      <c r="G36" s="185" t="s">
        <v>3638</v>
      </c>
      <c r="H36" s="185"/>
      <c r="I36" s="195" t="s">
        <v>367</v>
      </c>
      <c r="J36" s="185" t="s">
        <v>703</v>
      </c>
      <c r="K36" s="185" t="s">
        <v>704</v>
      </c>
      <c r="L36" s="185" t="s">
        <v>3639</v>
      </c>
      <c r="M36" s="185" t="s">
        <v>3217</v>
      </c>
      <c r="N36" s="185" t="s">
        <v>4332</v>
      </c>
      <c r="O36" s="185" t="s">
        <v>3201</v>
      </c>
      <c r="P36" s="185" t="s">
        <v>3192</v>
      </c>
      <c r="Q36" s="185" t="s">
        <v>3193</v>
      </c>
      <c r="R36" s="185" t="s">
        <v>3194</v>
      </c>
      <c r="S36" s="196">
        <v>24756</v>
      </c>
      <c r="T36" s="185"/>
      <c r="U36" s="185" t="s">
        <v>5</v>
      </c>
      <c r="V36" s="185" t="s">
        <v>3640</v>
      </c>
      <c r="W36" s="185" t="s">
        <v>705</v>
      </c>
      <c r="X36" s="185"/>
      <c r="Y36" s="185">
        <v>1</v>
      </c>
      <c r="Z36" s="185"/>
      <c r="AA36" s="185"/>
      <c r="AB36" s="185">
        <v>203</v>
      </c>
      <c r="AC36" s="197" t="s">
        <v>3059</v>
      </c>
      <c r="AD36" s="197" t="s">
        <v>5146</v>
      </c>
      <c r="AE36" s="197">
        <v>1</v>
      </c>
      <c r="AF36" s="197"/>
      <c r="AG36" s="197"/>
      <c r="AH36" s="197"/>
      <c r="AI36" s="197">
        <v>1</v>
      </c>
      <c r="AJ36" s="197"/>
      <c r="AK36" s="197"/>
      <c r="AL36" s="197"/>
    </row>
    <row r="37" spans="1:38" x14ac:dyDescent="0.3">
      <c r="A37" s="226">
        <v>1772</v>
      </c>
      <c r="B37" s="198" t="s">
        <v>624</v>
      </c>
      <c r="C37" s="198" t="s">
        <v>4430</v>
      </c>
      <c r="D37" s="198" t="s">
        <v>3061</v>
      </c>
      <c r="E37" s="198" t="s">
        <v>3280</v>
      </c>
      <c r="F37" s="198" t="s">
        <v>3187</v>
      </c>
      <c r="G37" s="198" t="s">
        <v>3661</v>
      </c>
      <c r="H37" s="198"/>
      <c r="I37" s="199" t="s">
        <v>609</v>
      </c>
      <c r="J37" s="198" t="s">
        <v>610</v>
      </c>
      <c r="K37" s="198" t="s">
        <v>611</v>
      </c>
      <c r="L37" s="198" t="s">
        <v>3437</v>
      </c>
      <c r="M37" s="198" t="s">
        <v>3190</v>
      </c>
      <c r="N37" s="198" t="s">
        <v>4332</v>
      </c>
      <c r="O37" s="198" t="s">
        <v>3201</v>
      </c>
      <c r="P37" s="198" t="s">
        <v>3192</v>
      </c>
      <c r="Q37" s="198" t="s">
        <v>3193</v>
      </c>
      <c r="R37" s="198" t="s">
        <v>3194</v>
      </c>
      <c r="S37" s="200">
        <v>24756</v>
      </c>
      <c r="T37" s="198"/>
      <c r="U37" s="198" t="s">
        <v>5</v>
      </c>
      <c r="V37" s="198" t="s">
        <v>625</v>
      </c>
      <c r="W37" s="198" t="s">
        <v>626</v>
      </c>
      <c r="X37" s="198"/>
      <c r="Y37" s="198">
        <v>1</v>
      </c>
      <c r="Z37" s="198"/>
      <c r="AA37" s="198"/>
      <c r="AB37" s="198">
        <v>133</v>
      </c>
      <c r="AC37" s="201" t="s">
        <v>3074</v>
      </c>
      <c r="AD37" s="201" t="s">
        <v>5151</v>
      </c>
      <c r="AE37" s="201">
        <v>0</v>
      </c>
      <c r="AF37" s="201"/>
      <c r="AG37" s="201"/>
      <c r="AH37" s="201"/>
      <c r="AI37" s="201"/>
      <c r="AJ37" s="201"/>
      <c r="AK37" s="201"/>
      <c r="AL37" s="201"/>
    </row>
    <row r="38" spans="1:38" s="96" customFormat="1" x14ac:dyDescent="0.3">
      <c r="A38" s="226">
        <v>1775</v>
      </c>
      <c r="B38" s="198" t="s">
        <v>2269</v>
      </c>
      <c r="C38" s="198" t="s">
        <v>4839</v>
      </c>
      <c r="D38" s="198" t="s">
        <v>3186</v>
      </c>
      <c r="E38" s="198" t="s">
        <v>3664</v>
      </c>
      <c r="F38" s="198" t="s">
        <v>3187</v>
      </c>
      <c r="G38" s="198" t="s">
        <v>3665</v>
      </c>
      <c r="H38" s="198"/>
      <c r="I38" s="199" t="s">
        <v>316</v>
      </c>
      <c r="J38" s="198" t="s">
        <v>317</v>
      </c>
      <c r="K38" s="198" t="s">
        <v>318</v>
      </c>
      <c r="L38" s="198" t="s">
        <v>3266</v>
      </c>
      <c r="M38" s="198" t="s">
        <v>3190</v>
      </c>
      <c r="N38" s="198" t="s">
        <v>4332</v>
      </c>
      <c r="O38" s="198" t="s">
        <v>3191</v>
      </c>
      <c r="P38" s="198" t="s">
        <v>3192</v>
      </c>
      <c r="Q38" s="198" t="s">
        <v>3193</v>
      </c>
      <c r="R38" s="198" t="s">
        <v>3194</v>
      </c>
      <c r="S38" s="200">
        <v>24756</v>
      </c>
      <c r="T38" s="198"/>
      <c r="U38" s="198" t="s">
        <v>19</v>
      </c>
      <c r="V38" s="198" t="s">
        <v>2270</v>
      </c>
      <c r="W38" s="198" t="s">
        <v>2263</v>
      </c>
      <c r="X38" s="198">
        <v>1</v>
      </c>
      <c r="Y38" s="198"/>
      <c r="Z38" s="198"/>
      <c r="AA38" s="198"/>
      <c r="AB38" s="198">
        <v>71</v>
      </c>
      <c r="AC38" s="201" t="s">
        <v>3058</v>
      </c>
      <c r="AD38" s="201" t="s">
        <v>5148</v>
      </c>
      <c r="AE38" s="201">
        <v>0</v>
      </c>
      <c r="AF38" s="201"/>
      <c r="AG38" s="201"/>
      <c r="AH38" s="201"/>
      <c r="AI38" s="201"/>
      <c r="AJ38" s="201"/>
      <c r="AK38" s="201"/>
      <c r="AL38" s="201"/>
    </row>
    <row r="39" spans="1:38" x14ac:dyDescent="0.3">
      <c r="A39" s="226">
        <v>1781</v>
      </c>
      <c r="B39" s="185" t="s">
        <v>1415</v>
      </c>
      <c r="C39" s="185" t="s">
        <v>3673</v>
      </c>
      <c r="D39" s="185" t="s">
        <v>3186</v>
      </c>
      <c r="E39" s="185" t="s">
        <v>1416</v>
      </c>
      <c r="F39" s="185" t="s">
        <v>3187</v>
      </c>
      <c r="G39" s="185" t="s">
        <v>4924</v>
      </c>
      <c r="H39" s="185"/>
      <c r="I39" s="195" t="s">
        <v>54</v>
      </c>
      <c r="J39" s="185" t="s">
        <v>55</v>
      </c>
      <c r="K39" s="185" t="s">
        <v>57</v>
      </c>
      <c r="L39" s="185" t="s">
        <v>3674</v>
      </c>
      <c r="M39" s="185" t="s">
        <v>3190</v>
      </c>
      <c r="N39" s="185" t="s">
        <v>4332</v>
      </c>
      <c r="O39" s="185" t="s">
        <v>3191</v>
      </c>
      <c r="P39" s="185" t="s">
        <v>3192</v>
      </c>
      <c r="Q39" s="185" t="s">
        <v>3193</v>
      </c>
      <c r="R39" s="185" t="s">
        <v>3194</v>
      </c>
      <c r="S39" s="196">
        <v>24756</v>
      </c>
      <c r="T39" s="185"/>
      <c r="U39" s="185" t="s">
        <v>19</v>
      </c>
      <c r="V39" s="185" t="s">
        <v>1417</v>
      </c>
      <c r="W39" s="185" t="s">
        <v>1418</v>
      </c>
      <c r="X39" s="185">
        <v>1</v>
      </c>
      <c r="Y39" s="185"/>
      <c r="Z39" s="185"/>
      <c r="AA39" s="185"/>
      <c r="AB39" s="185">
        <v>70</v>
      </c>
      <c r="AC39" s="197" t="s">
        <v>2689</v>
      </c>
      <c r="AD39" s="197" t="s">
        <v>5148</v>
      </c>
      <c r="AE39" s="197">
        <v>1</v>
      </c>
      <c r="AF39" s="197"/>
      <c r="AG39" s="197"/>
      <c r="AH39" s="197"/>
      <c r="AI39" s="197">
        <v>1</v>
      </c>
      <c r="AJ39" s="197"/>
      <c r="AK39" s="197"/>
      <c r="AL39" s="197"/>
    </row>
    <row r="40" spans="1:38" x14ac:dyDescent="0.3">
      <c r="A40" s="226">
        <v>1782</v>
      </c>
      <c r="B40" s="185" t="s">
        <v>1406</v>
      </c>
      <c r="C40" s="185" t="s">
        <v>3675</v>
      </c>
      <c r="D40" s="185" t="s">
        <v>478</v>
      </c>
      <c r="E40" s="185" t="s">
        <v>1407</v>
      </c>
      <c r="F40" s="185" t="s">
        <v>3187</v>
      </c>
      <c r="G40" s="185" t="s">
        <v>4313</v>
      </c>
      <c r="H40" s="185"/>
      <c r="I40" s="195" t="s">
        <v>54</v>
      </c>
      <c r="J40" s="185" t="s">
        <v>55</v>
      </c>
      <c r="K40" s="185" t="s">
        <v>57</v>
      </c>
      <c r="L40" s="185" t="s">
        <v>3674</v>
      </c>
      <c r="M40" s="185" t="s">
        <v>3190</v>
      </c>
      <c r="N40" s="185" t="s">
        <v>4332</v>
      </c>
      <c r="O40" s="185" t="s">
        <v>3201</v>
      </c>
      <c r="P40" s="185" t="s">
        <v>3192</v>
      </c>
      <c r="Q40" s="185" t="s">
        <v>3193</v>
      </c>
      <c r="R40" s="185" t="s">
        <v>3194</v>
      </c>
      <c r="S40" s="196">
        <v>24756</v>
      </c>
      <c r="T40" s="185"/>
      <c r="U40" s="185" t="s">
        <v>5</v>
      </c>
      <c r="V40" s="185" t="s">
        <v>1408</v>
      </c>
      <c r="W40" s="185" t="s">
        <v>1409</v>
      </c>
      <c r="X40" s="185">
        <v>1</v>
      </c>
      <c r="Y40" s="185">
        <v>1</v>
      </c>
      <c r="Z40" s="185"/>
      <c r="AA40" s="185"/>
      <c r="AB40" s="185">
        <v>86</v>
      </c>
      <c r="AC40" s="197" t="s">
        <v>4930</v>
      </c>
      <c r="AD40" s="197" t="s">
        <v>5148</v>
      </c>
      <c r="AE40" s="197">
        <v>1</v>
      </c>
      <c r="AF40" s="197"/>
      <c r="AG40" s="197"/>
      <c r="AH40" s="197">
        <v>1</v>
      </c>
      <c r="AI40" s="197"/>
      <c r="AJ40" s="197"/>
      <c r="AK40" s="197"/>
      <c r="AL40" s="197"/>
    </row>
    <row r="41" spans="1:38" x14ac:dyDescent="0.3">
      <c r="A41" s="226">
        <v>1785</v>
      </c>
      <c r="B41" s="198" t="s">
        <v>1194</v>
      </c>
      <c r="C41" s="198" t="s">
        <v>3417</v>
      </c>
      <c r="D41" s="198" t="s">
        <v>3186</v>
      </c>
      <c r="E41" s="198" t="s">
        <v>3264</v>
      </c>
      <c r="F41" s="198" t="s">
        <v>3187</v>
      </c>
      <c r="G41" s="198" t="s">
        <v>3678</v>
      </c>
      <c r="H41" s="198"/>
      <c r="I41" s="199" t="s">
        <v>28</v>
      </c>
      <c r="J41" s="198" t="s">
        <v>29</v>
      </c>
      <c r="K41" s="198" t="s">
        <v>30</v>
      </c>
      <c r="L41" s="198" t="s">
        <v>3487</v>
      </c>
      <c r="M41" s="198" t="s">
        <v>3217</v>
      </c>
      <c r="N41" s="198" t="s">
        <v>3205</v>
      </c>
      <c r="O41" s="198" t="s">
        <v>3191</v>
      </c>
      <c r="P41" s="198" t="s">
        <v>3192</v>
      </c>
      <c r="Q41" s="198" t="s">
        <v>3193</v>
      </c>
      <c r="R41" s="198" t="s">
        <v>3194</v>
      </c>
      <c r="S41" s="200">
        <v>25247</v>
      </c>
      <c r="T41" s="198"/>
      <c r="U41" s="198" t="s">
        <v>19</v>
      </c>
      <c r="V41" s="198" t="s">
        <v>1195</v>
      </c>
      <c r="W41" s="198" t="s">
        <v>1196</v>
      </c>
      <c r="X41" s="198">
        <v>1</v>
      </c>
      <c r="Y41" s="198"/>
      <c r="Z41" s="198"/>
      <c r="AA41" s="198"/>
      <c r="AB41" s="198">
        <v>75</v>
      </c>
      <c r="AC41" s="201" t="s">
        <v>2702</v>
      </c>
      <c r="AD41" s="201" t="s">
        <v>5144</v>
      </c>
      <c r="AE41" s="201">
        <v>0</v>
      </c>
      <c r="AF41" s="201"/>
      <c r="AG41" s="201"/>
      <c r="AH41" s="201"/>
      <c r="AI41" s="201"/>
      <c r="AJ41" s="201"/>
      <c r="AK41" s="201"/>
      <c r="AL41" s="201"/>
    </row>
    <row r="42" spans="1:38" x14ac:dyDescent="0.3">
      <c r="A42" s="226">
        <v>1787</v>
      </c>
      <c r="B42" s="198" t="s">
        <v>520</v>
      </c>
      <c r="C42" s="198" t="s">
        <v>4422</v>
      </c>
      <c r="D42" s="198" t="s">
        <v>3186</v>
      </c>
      <c r="E42" s="198" t="s">
        <v>3280</v>
      </c>
      <c r="F42" s="198" t="s">
        <v>3187</v>
      </c>
      <c r="G42" s="198" t="s">
        <v>4845</v>
      </c>
      <c r="H42" s="198"/>
      <c r="I42" s="199" t="s">
        <v>316</v>
      </c>
      <c r="J42" s="198" t="s">
        <v>317</v>
      </c>
      <c r="K42" s="198" t="s">
        <v>318</v>
      </c>
      <c r="L42" s="198" t="s">
        <v>3266</v>
      </c>
      <c r="M42" s="198" t="s">
        <v>3190</v>
      </c>
      <c r="N42" s="198" t="s">
        <v>4332</v>
      </c>
      <c r="O42" s="198" t="s">
        <v>3191</v>
      </c>
      <c r="P42" s="198" t="s">
        <v>3192</v>
      </c>
      <c r="Q42" s="198" t="s">
        <v>3193</v>
      </c>
      <c r="R42" s="198" t="s">
        <v>3194</v>
      </c>
      <c r="S42" s="200">
        <v>25247</v>
      </c>
      <c r="T42" s="198"/>
      <c r="U42" s="198" t="s">
        <v>19</v>
      </c>
      <c r="V42" s="198" t="s">
        <v>521</v>
      </c>
      <c r="W42" s="198" t="s">
        <v>522</v>
      </c>
      <c r="X42" s="198">
        <v>1</v>
      </c>
      <c r="Y42" s="198"/>
      <c r="Z42" s="198"/>
      <c r="AA42" s="198"/>
      <c r="AB42" s="198">
        <v>77</v>
      </c>
      <c r="AC42" s="201" t="s">
        <v>3058</v>
      </c>
      <c r="AD42" s="201" t="s">
        <v>5148</v>
      </c>
      <c r="AE42" s="201">
        <v>0</v>
      </c>
      <c r="AF42" s="201"/>
      <c r="AG42" s="201"/>
      <c r="AH42" s="201"/>
      <c r="AI42" s="201"/>
      <c r="AJ42" s="201"/>
      <c r="AK42" s="201"/>
      <c r="AL42" s="201"/>
    </row>
    <row r="43" spans="1:38" x14ac:dyDescent="0.3">
      <c r="A43" s="226">
        <v>1793</v>
      </c>
      <c r="B43" s="198" t="s">
        <v>313</v>
      </c>
      <c r="C43" s="198" t="s">
        <v>3689</v>
      </c>
      <c r="D43" s="198" t="s">
        <v>3186</v>
      </c>
      <c r="E43" s="198" t="s">
        <v>314</v>
      </c>
      <c r="F43" s="198" t="s">
        <v>3187</v>
      </c>
      <c r="G43" s="198" t="s">
        <v>4844</v>
      </c>
      <c r="H43" s="198"/>
      <c r="I43" s="199" t="s">
        <v>316</v>
      </c>
      <c r="J43" s="198" t="s">
        <v>317</v>
      </c>
      <c r="K43" s="198" t="s">
        <v>318</v>
      </c>
      <c r="L43" s="198" t="s">
        <v>3266</v>
      </c>
      <c r="M43" s="198" t="s">
        <v>3190</v>
      </c>
      <c r="N43" s="198" t="s">
        <v>4332</v>
      </c>
      <c r="O43" s="198" t="s">
        <v>3191</v>
      </c>
      <c r="P43" s="198" t="s">
        <v>3192</v>
      </c>
      <c r="Q43" s="198" t="s">
        <v>3193</v>
      </c>
      <c r="R43" s="198" t="s">
        <v>3194</v>
      </c>
      <c r="S43" s="200">
        <v>25825</v>
      </c>
      <c r="T43" s="198"/>
      <c r="U43" s="198" t="s">
        <v>19</v>
      </c>
      <c r="V43" s="198" t="s">
        <v>315</v>
      </c>
      <c r="W43" s="198" t="s">
        <v>319</v>
      </c>
      <c r="X43" s="198">
        <v>1</v>
      </c>
      <c r="Y43" s="198"/>
      <c r="Z43" s="198"/>
      <c r="AA43" s="198"/>
      <c r="AB43" s="198">
        <v>129</v>
      </c>
      <c r="AC43" s="201" t="s">
        <v>3058</v>
      </c>
      <c r="AD43" s="201" t="s">
        <v>5148</v>
      </c>
      <c r="AE43" s="201">
        <v>0</v>
      </c>
      <c r="AF43" s="201"/>
      <c r="AG43" s="201"/>
      <c r="AH43" s="201"/>
      <c r="AI43" s="201"/>
      <c r="AJ43" s="201"/>
      <c r="AK43" s="201"/>
      <c r="AL43" s="201"/>
    </row>
    <row r="44" spans="1:38" x14ac:dyDescent="0.3">
      <c r="A44" s="226">
        <v>1794</v>
      </c>
      <c r="B44" s="198" t="s">
        <v>1410</v>
      </c>
      <c r="C44" s="198" t="s">
        <v>4927</v>
      </c>
      <c r="D44" s="198" t="s">
        <v>3199</v>
      </c>
      <c r="E44" s="198" t="s">
        <v>1411</v>
      </c>
      <c r="F44" s="198" t="s">
        <v>3187</v>
      </c>
      <c r="G44" s="198" t="s">
        <v>4925</v>
      </c>
      <c r="H44" s="198" t="s">
        <v>1413</v>
      </c>
      <c r="I44" s="199" t="s">
        <v>54</v>
      </c>
      <c r="J44" s="198" t="s">
        <v>55</v>
      </c>
      <c r="K44" s="198" t="s">
        <v>57</v>
      </c>
      <c r="L44" s="198" t="s">
        <v>3674</v>
      </c>
      <c r="M44" s="198" t="s">
        <v>3190</v>
      </c>
      <c r="N44" s="198" t="s">
        <v>4332</v>
      </c>
      <c r="O44" s="198" t="s">
        <v>3199</v>
      </c>
      <c r="P44" s="198" t="s">
        <v>3192</v>
      </c>
      <c r="Q44" s="198" t="s">
        <v>3193</v>
      </c>
      <c r="R44" s="198" t="s">
        <v>3194</v>
      </c>
      <c r="S44" s="200">
        <v>25982</v>
      </c>
      <c r="T44" s="198"/>
      <c r="U44" s="198" t="s">
        <v>82</v>
      </c>
      <c r="V44" s="198" t="s">
        <v>1412</v>
      </c>
      <c r="W44" s="198" t="s">
        <v>1414</v>
      </c>
      <c r="X44" s="198"/>
      <c r="Y44" s="198"/>
      <c r="Z44" s="198">
        <v>1</v>
      </c>
      <c r="AA44" s="198"/>
      <c r="AB44" s="198">
        <v>946</v>
      </c>
      <c r="AC44" s="201" t="s">
        <v>2689</v>
      </c>
      <c r="AD44" s="201" t="s">
        <v>5148</v>
      </c>
      <c r="AE44" s="201">
        <v>0</v>
      </c>
      <c r="AF44" s="201"/>
      <c r="AG44" s="201"/>
      <c r="AH44" s="201"/>
      <c r="AI44" s="201"/>
      <c r="AJ44" s="201"/>
      <c r="AK44" s="201"/>
      <c r="AL44" s="201"/>
    </row>
    <row r="45" spans="1:38" x14ac:dyDescent="0.3">
      <c r="A45" s="226">
        <v>1800</v>
      </c>
      <c r="B45" s="198" t="s">
        <v>1396</v>
      </c>
      <c r="C45" s="198" t="s">
        <v>4949</v>
      </c>
      <c r="D45" s="198" t="s">
        <v>3061</v>
      </c>
      <c r="E45" s="198" t="s">
        <v>3696</v>
      </c>
      <c r="F45" s="198" t="s">
        <v>3187</v>
      </c>
      <c r="G45" s="198" t="s">
        <v>4955</v>
      </c>
      <c r="H45" s="198"/>
      <c r="I45" s="199" t="s">
        <v>764</v>
      </c>
      <c r="J45" s="198" t="s">
        <v>765</v>
      </c>
      <c r="K45" s="198" t="s">
        <v>759</v>
      </c>
      <c r="L45" s="198" t="s">
        <v>4945</v>
      </c>
      <c r="M45" s="198" t="s">
        <v>3190</v>
      </c>
      <c r="N45" s="198" t="s">
        <v>4332</v>
      </c>
      <c r="O45" s="198" t="s">
        <v>3201</v>
      </c>
      <c r="P45" s="198" t="s">
        <v>3192</v>
      </c>
      <c r="Q45" s="198" t="s">
        <v>3193</v>
      </c>
      <c r="R45" s="198" t="s">
        <v>3194</v>
      </c>
      <c r="S45" s="200">
        <v>26204</v>
      </c>
      <c r="T45" s="198"/>
      <c r="U45" s="198" t="s">
        <v>5</v>
      </c>
      <c r="V45" s="198" t="s">
        <v>1397</v>
      </c>
      <c r="W45" s="198" t="s">
        <v>1398</v>
      </c>
      <c r="X45" s="198"/>
      <c r="Y45" s="198">
        <v>1</v>
      </c>
      <c r="Z45" s="198"/>
      <c r="AA45" s="198"/>
      <c r="AB45" s="198">
        <v>249</v>
      </c>
      <c r="AC45" s="201" t="s">
        <v>2702</v>
      </c>
      <c r="AD45" s="201" t="s">
        <v>5144</v>
      </c>
      <c r="AE45" s="201">
        <v>0</v>
      </c>
      <c r="AF45" s="201"/>
      <c r="AG45" s="201"/>
      <c r="AH45" s="201"/>
      <c r="AI45" s="201"/>
      <c r="AJ45" s="201"/>
      <c r="AK45" s="201"/>
      <c r="AL45" s="201"/>
    </row>
    <row r="46" spans="1:38" x14ac:dyDescent="0.3">
      <c r="A46" s="226">
        <v>1801</v>
      </c>
      <c r="B46" s="198" t="s">
        <v>1425</v>
      </c>
      <c r="C46" s="198" t="s">
        <v>3697</v>
      </c>
      <c r="D46" s="198" t="s">
        <v>3186</v>
      </c>
      <c r="E46" s="198" t="s">
        <v>1426</v>
      </c>
      <c r="F46" s="198" t="s">
        <v>3187</v>
      </c>
      <c r="G46" s="198" t="s">
        <v>3698</v>
      </c>
      <c r="H46" s="198"/>
      <c r="I46" s="199" t="s">
        <v>54</v>
      </c>
      <c r="J46" s="198" t="s">
        <v>55</v>
      </c>
      <c r="K46" s="198" t="s">
        <v>57</v>
      </c>
      <c r="L46" s="198" t="s">
        <v>3674</v>
      </c>
      <c r="M46" s="198" t="s">
        <v>3190</v>
      </c>
      <c r="N46" s="198" t="s">
        <v>4332</v>
      </c>
      <c r="O46" s="198" t="s">
        <v>3191</v>
      </c>
      <c r="P46" s="198" t="s">
        <v>3192</v>
      </c>
      <c r="Q46" s="198" t="s">
        <v>3193</v>
      </c>
      <c r="R46" s="198" t="s">
        <v>3194</v>
      </c>
      <c r="S46" s="200">
        <v>26253</v>
      </c>
      <c r="T46" s="198"/>
      <c r="U46" s="198" t="s">
        <v>19</v>
      </c>
      <c r="V46" s="198" t="s">
        <v>1427</v>
      </c>
      <c r="W46" s="198" t="s">
        <v>1428</v>
      </c>
      <c r="X46" s="198">
        <v>1</v>
      </c>
      <c r="Y46" s="198"/>
      <c r="Z46" s="198"/>
      <c r="AA46" s="198"/>
      <c r="AB46" s="198">
        <v>134</v>
      </c>
      <c r="AC46" s="201" t="s">
        <v>2689</v>
      </c>
      <c r="AD46" s="201" t="s">
        <v>5148</v>
      </c>
      <c r="AE46" s="201">
        <v>0</v>
      </c>
      <c r="AF46" s="201"/>
      <c r="AG46" s="201"/>
      <c r="AH46" s="201"/>
      <c r="AI46" s="201"/>
      <c r="AJ46" s="201"/>
      <c r="AK46" s="201"/>
      <c r="AL46" s="201"/>
    </row>
    <row r="47" spans="1:38" x14ac:dyDescent="0.3">
      <c r="A47" s="226">
        <v>1803</v>
      </c>
      <c r="B47" s="185" t="s">
        <v>1421</v>
      </c>
      <c r="C47" s="185" t="s">
        <v>3701</v>
      </c>
      <c r="D47" s="185" t="s">
        <v>478</v>
      </c>
      <c r="E47" s="185" t="s">
        <v>1422</v>
      </c>
      <c r="F47" s="185" t="s">
        <v>3187</v>
      </c>
      <c r="G47" s="185" t="s">
        <v>4314</v>
      </c>
      <c r="H47" s="185"/>
      <c r="I47" s="195" t="s">
        <v>54</v>
      </c>
      <c r="J47" s="185" t="s">
        <v>55</v>
      </c>
      <c r="K47" s="185" t="s">
        <v>57</v>
      </c>
      <c r="L47" s="185" t="s">
        <v>3674</v>
      </c>
      <c r="M47" s="185" t="s">
        <v>3231</v>
      </c>
      <c r="N47" s="185" t="s">
        <v>3320</v>
      </c>
      <c r="O47" s="185" t="s">
        <v>3201</v>
      </c>
      <c r="P47" s="185" t="s">
        <v>3192</v>
      </c>
      <c r="Q47" s="185" t="s">
        <v>3193</v>
      </c>
      <c r="R47" s="185" t="s">
        <v>3194</v>
      </c>
      <c r="S47" s="196">
        <v>26227</v>
      </c>
      <c r="T47" s="185"/>
      <c r="U47" s="185" t="s">
        <v>5</v>
      </c>
      <c r="V47" s="185" t="s">
        <v>1423</v>
      </c>
      <c r="W47" s="185" t="s">
        <v>1424</v>
      </c>
      <c r="X47" s="185"/>
      <c r="Y47" s="185">
        <v>1</v>
      </c>
      <c r="Z47" s="185"/>
      <c r="AA47" s="185"/>
      <c r="AB47" s="185">
        <v>33</v>
      </c>
      <c r="AC47" s="197" t="s">
        <v>4930</v>
      </c>
      <c r="AD47" s="197" t="s">
        <v>5148</v>
      </c>
      <c r="AE47" s="197">
        <v>1</v>
      </c>
      <c r="AF47" s="197"/>
      <c r="AG47" s="197">
        <v>1</v>
      </c>
      <c r="AH47" s="197"/>
      <c r="AI47" s="197"/>
      <c r="AJ47" s="197"/>
      <c r="AK47" s="197"/>
      <c r="AL47" s="197"/>
    </row>
    <row r="48" spans="1:38" x14ac:dyDescent="0.3">
      <c r="A48" s="226">
        <v>1813</v>
      </c>
      <c r="B48" s="198" t="s">
        <v>1965</v>
      </c>
      <c r="C48" s="198" t="s">
        <v>4455</v>
      </c>
      <c r="D48" s="198" t="s">
        <v>3061</v>
      </c>
      <c r="E48" s="198" t="s">
        <v>1966</v>
      </c>
      <c r="F48" s="198" t="s">
        <v>3187</v>
      </c>
      <c r="G48" s="198" t="s">
        <v>3711</v>
      </c>
      <c r="H48" s="198"/>
      <c r="I48" s="199" t="s">
        <v>1</v>
      </c>
      <c r="J48" s="198" t="s">
        <v>2</v>
      </c>
      <c r="K48" s="198" t="s">
        <v>3</v>
      </c>
      <c r="L48" s="198" t="s">
        <v>2665</v>
      </c>
      <c r="M48" s="198" t="s">
        <v>3190</v>
      </c>
      <c r="N48" s="198" t="s">
        <v>4332</v>
      </c>
      <c r="O48" s="198" t="s">
        <v>3201</v>
      </c>
      <c r="P48" s="198" t="s">
        <v>3192</v>
      </c>
      <c r="Q48" s="198" t="s">
        <v>3193</v>
      </c>
      <c r="R48" s="198" t="s">
        <v>3194</v>
      </c>
      <c r="S48" s="200">
        <v>27164</v>
      </c>
      <c r="T48" s="198"/>
      <c r="U48" s="198" t="s">
        <v>5</v>
      </c>
      <c r="V48" s="198" t="s">
        <v>1967</v>
      </c>
      <c r="W48" s="198" t="s">
        <v>1968</v>
      </c>
      <c r="X48" s="198"/>
      <c r="Y48" s="198">
        <v>1</v>
      </c>
      <c r="Z48" s="198"/>
      <c r="AA48" s="198"/>
      <c r="AB48" s="198">
        <v>211</v>
      </c>
      <c r="AC48" s="201" t="s">
        <v>2702</v>
      </c>
      <c r="AD48" s="201" t="s">
        <v>5137</v>
      </c>
      <c r="AE48" s="201">
        <v>0</v>
      </c>
      <c r="AF48" s="201"/>
      <c r="AG48" s="201"/>
      <c r="AH48" s="201"/>
      <c r="AI48" s="201"/>
      <c r="AJ48" s="201"/>
      <c r="AK48" s="201"/>
      <c r="AL48" s="201"/>
    </row>
    <row r="49" spans="1:38" x14ac:dyDescent="0.3">
      <c r="A49" s="226">
        <v>1819</v>
      </c>
      <c r="B49" s="198" t="s">
        <v>2104</v>
      </c>
      <c r="C49" s="198" t="s">
        <v>3717</v>
      </c>
      <c r="D49" s="198" t="s">
        <v>478</v>
      </c>
      <c r="E49" s="198" t="s">
        <v>2105</v>
      </c>
      <c r="F49" s="198" t="s">
        <v>3187</v>
      </c>
      <c r="G49" s="198" t="s">
        <v>3718</v>
      </c>
      <c r="H49" s="198"/>
      <c r="I49" s="199" t="s">
        <v>1</v>
      </c>
      <c r="J49" s="198" t="s">
        <v>2</v>
      </c>
      <c r="K49" s="198" t="s">
        <v>3</v>
      </c>
      <c r="L49" s="198" t="s">
        <v>2665</v>
      </c>
      <c r="M49" s="198" t="s">
        <v>3190</v>
      </c>
      <c r="N49" s="198" t="s">
        <v>4332</v>
      </c>
      <c r="O49" s="198" t="s">
        <v>3201</v>
      </c>
      <c r="P49" s="198" t="s">
        <v>3192</v>
      </c>
      <c r="Q49" s="198" t="s">
        <v>3193</v>
      </c>
      <c r="R49" s="198" t="s">
        <v>3194</v>
      </c>
      <c r="S49" s="200">
        <v>27662</v>
      </c>
      <c r="T49" s="198"/>
      <c r="U49" s="198" t="s">
        <v>5</v>
      </c>
      <c r="V49" s="198" t="s">
        <v>2106</v>
      </c>
      <c r="W49" s="198" t="s">
        <v>2107</v>
      </c>
      <c r="X49" s="198">
        <v>1</v>
      </c>
      <c r="Y49" s="198">
        <v>1</v>
      </c>
      <c r="Z49" s="198"/>
      <c r="AA49" s="198"/>
      <c r="AB49" s="198">
        <v>233</v>
      </c>
      <c r="AC49" s="201" t="s">
        <v>2702</v>
      </c>
      <c r="AD49" s="201" t="s">
        <v>5137</v>
      </c>
      <c r="AE49" s="201">
        <v>0</v>
      </c>
      <c r="AF49" s="201"/>
      <c r="AG49" s="201"/>
      <c r="AH49" s="201"/>
      <c r="AI49" s="201"/>
      <c r="AJ49" s="201"/>
      <c r="AK49" s="201"/>
      <c r="AL49" s="201"/>
    </row>
    <row r="50" spans="1:38" x14ac:dyDescent="0.3">
      <c r="A50" s="226">
        <v>1820</v>
      </c>
      <c r="B50" s="198" t="s">
        <v>2619</v>
      </c>
      <c r="C50" s="198" t="s">
        <v>4456</v>
      </c>
      <c r="D50" s="198" t="s">
        <v>3199</v>
      </c>
      <c r="E50" s="198" t="s">
        <v>2620</v>
      </c>
      <c r="F50" s="198" t="s">
        <v>3187</v>
      </c>
      <c r="G50" s="198" t="s">
        <v>3719</v>
      </c>
      <c r="H50" s="198" t="s">
        <v>2623</v>
      </c>
      <c r="I50" s="199" t="s">
        <v>1948</v>
      </c>
      <c r="J50" s="198" t="s">
        <v>2</v>
      </c>
      <c r="K50" s="198" t="s">
        <v>3</v>
      </c>
      <c r="L50" s="198" t="s">
        <v>2665</v>
      </c>
      <c r="M50" s="198" t="s">
        <v>3190</v>
      </c>
      <c r="N50" s="198" t="s">
        <v>4332</v>
      </c>
      <c r="O50" s="198" t="s">
        <v>3199</v>
      </c>
      <c r="P50" s="198" t="s">
        <v>3192</v>
      </c>
      <c r="Q50" s="198" t="s">
        <v>3193</v>
      </c>
      <c r="R50" s="198" t="s">
        <v>3194</v>
      </c>
      <c r="S50" s="200">
        <v>27795</v>
      </c>
      <c r="T50" s="198"/>
      <c r="U50" s="198" t="s">
        <v>82</v>
      </c>
      <c r="V50" s="198" t="s">
        <v>2621</v>
      </c>
      <c r="W50" s="198" t="s">
        <v>2624</v>
      </c>
      <c r="X50" s="198"/>
      <c r="Y50" s="198"/>
      <c r="Z50" s="198">
        <v>1</v>
      </c>
      <c r="AA50" s="198"/>
      <c r="AB50" s="198">
        <v>550</v>
      </c>
      <c r="AC50" s="201" t="s">
        <v>2702</v>
      </c>
      <c r="AD50" s="201" t="s">
        <v>5137</v>
      </c>
      <c r="AE50" s="201">
        <v>0</v>
      </c>
      <c r="AF50" s="201"/>
      <c r="AG50" s="201"/>
      <c r="AH50" s="201"/>
      <c r="AI50" s="201"/>
      <c r="AJ50" s="201"/>
      <c r="AK50" s="201"/>
      <c r="AL50" s="201"/>
    </row>
    <row r="51" spans="1:38" x14ac:dyDescent="0.3">
      <c r="A51" s="226">
        <v>1823</v>
      </c>
      <c r="B51" s="185" t="s">
        <v>1898</v>
      </c>
      <c r="C51" s="185" t="s">
        <v>4407</v>
      </c>
      <c r="D51" s="185" t="s">
        <v>3199</v>
      </c>
      <c r="E51" s="185" t="s">
        <v>1899</v>
      </c>
      <c r="F51" s="185" t="s">
        <v>3187</v>
      </c>
      <c r="G51" s="185" t="s">
        <v>3724</v>
      </c>
      <c r="H51" s="185" t="s">
        <v>1901</v>
      </c>
      <c r="I51" s="195" t="s">
        <v>1877</v>
      </c>
      <c r="J51" s="185" t="s">
        <v>1895</v>
      </c>
      <c r="K51" s="185" t="s">
        <v>1896</v>
      </c>
      <c r="L51" s="185" t="s">
        <v>2674</v>
      </c>
      <c r="M51" s="185" t="s">
        <v>3190</v>
      </c>
      <c r="N51" s="185" t="s">
        <v>4332</v>
      </c>
      <c r="O51" s="185" t="s">
        <v>3199</v>
      </c>
      <c r="P51" s="185" t="s">
        <v>3192</v>
      </c>
      <c r="Q51" s="185" t="s">
        <v>3193</v>
      </c>
      <c r="R51" s="185" t="s">
        <v>3194</v>
      </c>
      <c r="S51" s="196">
        <v>28198</v>
      </c>
      <c r="T51" s="185"/>
      <c r="U51" s="185" t="s">
        <v>82</v>
      </c>
      <c r="V51" s="185" t="s">
        <v>1900</v>
      </c>
      <c r="W51" s="185" t="s">
        <v>1902</v>
      </c>
      <c r="X51" s="185"/>
      <c r="Y51" s="185"/>
      <c r="Z51" s="185">
        <v>1</v>
      </c>
      <c r="AA51" s="185"/>
      <c r="AB51" s="185">
        <v>522</v>
      </c>
      <c r="AC51" s="185" t="s">
        <v>3066</v>
      </c>
      <c r="AD51" s="185" t="s">
        <v>5150</v>
      </c>
      <c r="AE51" s="197">
        <v>1</v>
      </c>
      <c r="AF51" s="197"/>
      <c r="AG51" s="197"/>
      <c r="AH51" s="197">
        <v>1</v>
      </c>
      <c r="AI51" s="197"/>
      <c r="AJ51" s="197"/>
      <c r="AK51" s="197"/>
      <c r="AL51" s="197"/>
    </row>
    <row r="52" spans="1:38" x14ac:dyDescent="0.3">
      <c r="A52" s="226">
        <v>1825</v>
      </c>
      <c r="B52" s="198" t="s">
        <v>1969</v>
      </c>
      <c r="C52" s="198" t="s">
        <v>3727</v>
      </c>
      <c r="D52" s="198" t="s">
        <v>3186</v>
      </c>
      <c r="E52" s="198" t="s">
        <v>1966</v>
      </c>
      <c r="F52" s="198" t="s">
        <v>3187</v>
      </c>
      <c r="G52" s="198" t="s">
        <v>3711</v>
      </c>
      <c r="H52" s="198"/>
      <c r="I52" s="199" t="s">
        <v>1</v>
      </c>
      <c r="J52" s="198" t="s">
        <v>2</v>
      </c>
      <c r="K52" s="198" t="s">
        <v>3</v>
      </c>
      <c r="L52" s="198" t="s">
        <v>2665</v>
      </c>
      <c r="M52" s="198" t="s">
        <v>3190</v>
      </c>
      <c r="N52" s="198" t="s">
        <v>4332</v>
      </c>
      <c r="O52" s="198" t="s">
        <v>3191</v>
      </c>
      <c r="P52" s="198" t="s">
        <v>3192</v>
      </c>
      <c r="Q52" s="198" t="s">
        <v>3193</v>
      </c>
      <c r="R52" s="198" t="s">
        <v>3194</v>
      </c>
      <c r="S52" s="200">
        <v>29099</v>
      </c>
      <c r="T52" s="198"/>
      <c r="U52" s="198" t="s">
        <v>19</v>
      </c>
      <c r="V52" s="198" t="s">
        <v>1970</v>
      </c>
      <c r="W52" s="198" t="s">
        <v>1968</v>
      </c>
      <c r="X52" s="198">
        <v>1</v>
      </c>
      <c r="Y52" s="198"/>
      <c r="Z52" s="198"/>
      <c r="AA52" s="198"/>
      <c r="AB52" s="198">
        <v>93</v>
      </c>
      <c r="AC52" s="201" t="s">
        <v>2702</v>
      </c>
      <c r="AD52" s="201" t="s">
        <v>5137</v>
      </c>
      <c r="AE52" s="201">
        <v>0</v>
      </c>
      <c r="AF52" s="201"/>
      <c r="AG52" s="201"/>
      <c r="AH52" s="201"/>
      <c r="AI52" s="201"/>
      <c r="AJ52" s="201"/>
      <c r="AK52" s="201"/>
      <c r="AL52" s="201"/>
    </row>
    <row r="53" spans="1:38" x14ac:dyDescent="0.3">
      <c r="A53" s="226">
        <v>1838</v>
      </c>
      <c r="B53" s="198" t="s">
        <v>799</v>
      </c>
      <c r="C53" s="198" t="s">
        <v>4585</v>
      </c>
      <c r="D53" s="198" t="s">
        <v>3186</v>
      </c>
      <c r="E53" s="198" t="s">
        <v>3535</v>
      </c>
      <c r="F53" s="198" t="s">
        <v>3187</v>
      </c>
      <c r="G53" s="198" t="s">
        <v>4773</v>
      </c>
      <c r="H53" s="198"/>
      <c r="I53" s="199" t="s">
        <v>609</v>
      </c>
      <c r="J53" s="198" t="s">
        <v>610</v>
      </c>
      <c r="K53" s="198" t="s">
        <v>611</v>
      </c>
      <c r="L53" s="198" t="s">
        <v>3437</v>
      </c>
      <c r="M53" s="198" t="s">
        <v>3190</v>
      </c>
      <c r="N53" s="198" t="s">
        <v>4332</v>
      </c>
      <c r="O53" s="198" t="s">
        <v>3191</v>
      </c>
      <c r="P53" s="198" t="s">
        <v>3192</v>
      </c>
      <c r="Q53" s="198" t="s">
        <v>3193</v>
      </c>
      <c r="R53" s="198" t="s">
        <v>3194</v>
      </c>
      <c r="S53" s="200">
        <v>32752</v>
      </c>
      <c r="T53" s="198"/>
      <c r="U53" s="198" t="s">
        <v>19</v>
      </c>
      <c r="V53" s="198" t="s">
        <v>800</v>
      </c>
      <c r="W53" s="198" t="s">
        <v>801</v>
      </c>
      <c r="X53" s="198">
        <v>1</v>
      </c>
      <c r="Y53" s="198"/>
      <c r="Z53" s="198"/>
      <c r="AA53" s="198"/>
      <c r="AB53" s="198">
        <v>72</v>
      </c>
      <c r="AC53" s="201" t="s">
        <v>3074</v>
      </c>
      <c r="AD53" s="201" t="s">
        <v>5151</v>
      </c>
      <c r="AE53" s="201">
        <v>0</v>
      </c>
      <c r="AF53" s="201"/>
      <c r="AG53" s="201"/>
      <c r="AH53" s="201"/>
      <c r="AI53" s="201"/>
      <c r="AJ53" s="201"/>
      <c r="AK53" s="201"/>
      <c r="AL53" s="201"/>
    </row>
    <row r="54" spans="1:38" x14ac:dyDescent="0.3">
      <c r="A54" s="226">
        <v>1841</v>
      </c>
      <c r="B54" s="185" t="s">
        <v>2119</v>
      </c>
      <c r="C54" s="185" t="s">
        <v>4457</v>
      </c>
      <c r="D54" s="185" t="s">
        <v>3061</v>
      </c>
      <c r="E54" s="185" t="s">
        <v>3747</v>
      </c>
      <c r="F54" s="185" t="s">
        <v>3187</v>
      </c>
      <c r="G54" s="185" t="s">
        <v>3748</v>
      </c>
      <c r="H54" s="185"/>
      <c r="I54" s="195" t="s">
        <v>253</v>
      </c>
      <c r="J54" s="185" t="s">
        <v>254</v>
      </c>
      <c r="K54" s="185" t="s">
        <v>255</v>
      </c>
      <c r="L54" s="185" t="s">
        <v>2670</v>
      </c>
      <c r="M54" s="185" t="s">
        <v>3190</v>
      </c>
      <c r="N54" s="185" t="s">
        <v>4332</v>
      </c>
      <c r="O54" s="185" t="s">
        <v>3201</v>
      </c>
      <c r="P54" s="185" t="s">
        <v>3192</v>
      </c>
      <c r="Q54" s="185" t="s">
        <v>3193</v>
      </c>
      <c r="R54" s="185" t="s">
        <v>3194</v>
      </c>
      <c r="S54" s="196">
        <v>33482</v>
      </c>
      <c r="T54" s="185"/>
      <c r="U54" s="185" t="s">
        <v>5</v>
      </c>
      <c r="V54" s="185" t="s">
        <v>2120</v>
      </c>
      <c r="W54" s="185" t="s">
        <v>2121</v>
      </c>
      <c r="X54" s="185"/>
      <c r="Y54" s="185">
        <v>1</v>
      </c>
      <c r="Z54" s="185"/>
      <c r="AA54" s="185"/>
      <c r="AB54" s="185">
        <v>259</v>
      </c>
      <c r="AC54" s="197" t="s">
        <v>3058</v>
      </c>
      <c r="AD54" s="197" t="s">
        <v>5148</v>
      </c>
      <c r="AE54" s="197">
        <v>1</v>
      </c>
      <c r="AF54" s="197"/>
      <c r="AG54" s="197"/>
      <c r="AH54" s="197">
        <v>1</v>
      </c>
      <c r="AI54" s="197"/>
      <c r="AJ54" s="197"/>
      <c r="AK54" s="197"/>
      <c r="AL54" s="197"/>
    </row>
    <row r="55" spans="1:38" x14ac:dyDescent="0.3">
      <c r="A55" s="226">
        <v>1843</v>
      </c>
      <c r="B55" s="207" t="s">
        <v>482</v>
      </c>
      <c r="C55" s="207" t="s">
        <v>3754</v>
      </c>
      <c r="D55" s="207" t="s">
        <v>3186</v>
      </c>
      <c r="E55" s="207" t="s">
        <v>3755</v>
      </c>
      <c r="F55" s="207" t="s">
        <v>3187</v>
      </c>
      <c r="G55" s="207" t="s">
        <v>4835</v>
      </c>
      <c r="H55" s="207"/>
      <c r="I55" s="208" t="s">
        <v>197</v>
      </c>
      <c r="J55" s="207" t="s">
        <v>479</v>
      </c>
      <c r="K55" s="207" t="s">
        <v>480</v>
      </c>
      <c r="L55" s="207" t="s">
        <v>4828</v>
      </c>
      <c r="M55" s="207" t="s">
        <v>3190</v>
      </c>
      <c r="N55" s="207" t="s">
        <v>4332</v>
      </c>
      <c r="O55" s="207" t="s">
        <v>3191</v>
      </c>
      <c r="P55" s="207" t="s">
        <v>3192</v>
      </c>
      <c r="Q55" s="207" t="s">
        <v>3193</v>
      </c>
      <c r="R55" s="207" t="s">
        <v>3194</v>
      </c>
      <c r="S55" s="209">
        <v>34578</v>
      </c>
      <c r="T55" s="207">
        <v>2</v>
      </c>
      <c r="U55" s="207" t="s">
        <v>19</v>
      </c>
      <c r="V55" s="207" t="s">
        <v>483</v>
      </c>
      <c r="W55" s="207" t="s">
        <v>484</v>
      </c>
      <c r="X55" s="207">
        <v>1</v>
      </c>
      <c r="Y55" s="207"/>
      <c r="Z55" s="207"/>
      <c r="AA55" s="207"/>
      <c r="AB55" s="207">
        <v>78</v>
      </c>
      <c r="AC55" s="210" t="s">
        <v>2702</v>
      </c>
      <c r="AD55" s="210" t="s">
        <v>5142</v>
      </c>
      <c r="AE55" s="210">
        <v>1</v>
      </c>
      <c r="AF55" s="210"/>
      <c r="AG55" s="210"/>
      <c r="AH55" s="210"/>
      <c r="AI55" s="210">
        <v>1</v>
      </c>
      <c r="AJ55" s="210"/>
      <c r="AK55" s="210"/>
      <c r="AL55" s="210"/>
    </row>
    <row r="56" spans="1:38" x14ac:dyDescent="0.3">
      <c r="A56" s="226">
        <v>1851</v>
      </c>
      <c r="B56" s="185" t="s">
        <v>195</v>
      </c>
      <c r="C56" s="185" t="s">
        <v>4788</v>
      </c>
      <c r="D56" s="185" t="s">
        <v>3061</v>
      </c>
      <c r="E56" s="185" t="s">
        <v>632</v>
      </c>
      <c r="F56" s="185" t="s">
        <v>3187</v>
      </c>
      <c r="G56" s="185" t="s">
        <v>3768</v>
      </c>
      <c r="H56" s="185"/>
      <c r="I56" s="195" t="s">
        <v>197</v>
      </c>
      <c r="J56" s="185" t="s">
        <v>198</v>
      </c>
      <c r="K56" s="185" t="s">
        <v>199</v>
      </c>
      <c r="L56" s="185" t="s">
        <v>3441</v>
      </c>
      <c r="M56" s="185" t="s">
        <v>3190</v>
      </c>
      <c r="N56" s="185" t="s">
        <v>3205</v>
      </c>
      <c r="O56" s="185" t="s">
        <v>3201</v>
      </c>
      <c r="P56" s="185" t="s">
        <v>3192</v>
      </c>
      <c r="Q56" s="185" t="s">
        <v>3193</v>
      </c>
      <c r="R56" s="185" t="s">
        <v>3194</v>
      </c>
      <c r="S56" s="196">
        <v>37135</v>
      </c>
      <c r="T56" s="185"/>
      <c r="U56" s="185" t="s">
        <v>5</v>
      </c>
      <c r="V56" s="185" t="s">
        <v>196</v>
      </c>
      <c r="W56" s="185" t="s">
        <v>200</v>
      </c>
      <c r="X56" s="185"/>
      <c r="Y56" s="185">
        <v>1</v>
      </c>
      <c r="Z56" s="185"/>
      <c r="AA56" s="185"/>
      <c r="AB56" s="185">
        <v>306</v>
      </c>
      <c r="AC56" s="197" t="s">
        <v>2702</v>
      </c>
      <c r="AD56" s="197" t="s">
        <v>5144</v>
      </c>
      <c r="AE56" s="197">
        <v>1</v>
      </c>
      <c r="AF56" s="197"/>
      <c r="AG56" s="197"/>
      <c r="AH56" s="197"/>
      <c r="AI56" s="197"/>
      <c r="AJ56" s="197">
        <v>1</v>
      </c>
      <c r="AK56" s="197"/>
      <c r="AL56" s="197"/>
    </row>
    <row r="57" spans="1:38" x14ac:dyDescent="0.3">
      <c r="A57" s="226">
        <v>1869</v>
      </c>
      <c r="B57" s="218" t="s">
        <v>3794</v>
      </c>
      <c r="C57" s="218" t="s">
        <v>5116</v>
      </c>
      <c r="D57" s="218" t="s">
        <v>3481</v>
      </c>
      <c r="E57" s="218" t="s">
        <v>3795</v>
      </c>
      <c r="F57" s="218" t="s">
        <v>3187</v>
      </c>
      <c r="G57" s="218" t="s">
        <v>4925</v>
      </c>
      <c r="H57" s="218" t="s">
        <v>1413</v>
      </c>
      <c r="I57" s="219" t="s">
        <v>54</v>
      </c>
      <c r="J57" s="218" t="s">
        <v>55</v>
      </c>
      <c r="K57" s="218" t="s">
        <v>57</v>
      </c>
      <c r="L57" s="218" t="s">
        <v>3674</v>
      </c>
      <c r="M57" s="218" t="s">
        <v>3190</v>
      </c>
      <c r="N57" s="218" t="s">
        <v>4332</v>
      </c>
      <c r="O57" s="218" t="s">
        <v>3483</v>
      </c>
      <c r="P57" s="218" t="s">
        <v>3192</v>
      </c>
      <c r="Q57" s="218" t="s">
        <v>3193</v>
      </c>
      <c r="R57" s="218" t="s">
        <v>3194</v>
      </c>
      <c r="S57" s="220">
        <v>27795</v>
      </c>
      <c r="T57" s="218"/>
      <c r="U57" s="218" t="s">
        <v>82</v>
      </c>
      <c r="V57" s="218" t="s">
        <v>1412</v>
      </c>
      <c r="W57" s="218" t="s">
        <v>1414</v>
      </c>
      <c r="X57" s="218"/>
      <c r="Y57" s="218"/>
      <c r="Z57" s="218">
        <v>1</v>
      </c>
      <c r="AA57" s="218"/>
      <c r="AB57" s="218">
        <v>84</v>
      </c>
      <c r="AC57" s="221" t="s">
        <v>2689</v>
      </c>
      <c r="AD57" s="221" t="s">
        <v>5148</v>
      </c>
      <c r="AE57" s="221">
        <v>0</v>
      </c>
      <c r="AF57" s="221"/>
      <c r="AG57" s="221"/>
      <c r="AH57" s="221"/>
      <c r="AI57" s="221"/>
      <c r="AJ57" s="221"/>
      <c r="AK57" s="221" t="s">
        <v>5160</v>
      </c>
      <c r="AL57" s="221">
        <v>1</v>
      </c>
    </row>
    <row r="58" spans="1:38" x14ac:dyDescent="0.3">
      <c r="A58" s="226">
        <v>1870</v>
      </c>
      <c r="B58" s="185" t="s">
        <v>2059</v>
      </c>
      <c r="C58" s="185" t="s">
        <v>4335</v>
      </c>
      <c r="D58" s="185" t="s">
        <v>3199</v>
      </c>
      <c r="E58" s="185" t="s">
        <v>2060</v>
      </c>
      <c r="F58" s="185" t="s">
        <v>3187</v>
      </c>
      <c r="G58" s="185" t="s">
        <v>3998</v>
      </c>
      <c r="H58" s="185"/>
      <c r="I58" s="195" t="s">
        <v>367</v>
      </c>
      <c r="J58" s="185" t="s">
        <v>368</v>
      </c>
      <c r="K58" s="185" t="s">
        <v>369</v>
      </c>
      <c r="L58" s="185" t="s">
        <v>3700</v>
      </c>
      <c r="M58" s="185" t="s">
        <v>3190</v>
      </c>
      <c r="N58" s="185" t="s">
        <v>4332</v>
      </c>
      <c r="O58" s="185" t="s">
        <v>3199</v>
      </c>
      <c r="P58" s="185" t="s">
        <v>3192</v>
      </c>
      <c r="Q58" s="185" t="s">
        <v>3193</v>
      </c>
      <c r="R58" s="185" t="s">
        <v>3194</v>
      </c>
      <c r="S58" s="196">
        <v>23863</v>
      </c>
      <c r="T58" s="185"/>
      <c r="U58" s="185" t="s">
        <v>82</v>
      </c>
      <c r="V58" s="185" t="s">
        <v>3796</v>
      </c>
      <c r="W58" s="185" t="s">
        <v>2061</v>
      </c>
      <c r="X58" s="185"/>
      <c r="Y58" s="185"/>
      <c r="Z58" s="185">
        <v>1</v>
      </c>
      <c r="AA58" s="185"/>
      <c r="AB58" s="185">
        <v>575</v>
      </c>
      <c r="AC58" s="185" t="s">
        <v>3058</v>
      </c>
      <c r="AD58" s="185" t="s">
        <v>5149</v>
      </c>
      <c r="AE58" s="197">
        <v>1</v>
      </c>
      <c r="AF58" s="197"/>
      <c r="AG58" s="197">
        <v>1</v>
      </c>
      <c r="AH58" s="197"/>
      <c r="AI58" s="197"/>
      <c r="AJ58" s="197"/>
      <c r="AK58" s="197"/>
      <c r="AL58" s="197"/>
    </row>
    <row r="59" spans="1:38" x14ac:dyDescent="0.3">
      <c r="A59" s="226">
        <v>1876</v>
      </c>
      <c r="B59" s="198" t="s">
        <v>756</v>
      </c>
      <c r="C59" s="198" t="s">
        <v>4950</v>
      </c>
      <c r="D59" s="198" t="s">
        <v>3283</v>
      </c>
      <c r="E59" s="198" t="s">
        <v>757</v>
      </c>
      <c r="F59" s="198" t="s">
        <v>4301</v>
      </c>
      <c r="G59" s="198" t="s">
        <v>3503</v>
      </c>
      <c r="H59" s="198"/>
      <c r="I59" s="199" t="s">
        <v>764</v>
      </c>
      <c r="J59" s="198" t="s">
        <v>765</v>
      </c>
      <c r="K59" s="198" t="s">
        <v>759</v>
      </c>
      <c r="L59" s="198" t="s">
        <v>4945</v>
      </c>
      <c r="M59" s="198" t="s">
        <v>3190</v>
      </c>
      <c r="N59" s="198" t="s">
        <v>4332</v>
      </c>
      <c r="O59" s="198" t="s">
        <v>3199</v>
      </c>
      <c r="P59" s="198" t="s">
        <v>3192</v>
      </c>
      <c r="Q59" s="198" t="s">
        <v>3193</v>
      </c>
      <c r="R59" s="198" t="s">
        <v>3194</v>
      </c>
      <c r="S59" s="200">
        <v>24539</v>
      </c>
      <c r="T59" s="198"/>
      <c r="U59" s="198" t="s">
        <v>82</v>
      </c>
      <c r="V59" s="198" t="s">
        <v>758</v>
      </c>
      <c r="W59" s="198" t="s">
        <v>760</v>
      </c>
      <c r="X59" s="198"/>
      <c r="Y59" s="198"/>
      <c r="Z59" s="198">
        <v>1</v>
      </c>
      <c r="AA59" s="198"/>
      <c r="AB59" s="198">
        <v>290</v>
      </c>
      <c r="AC59" s="201" t="s">
        <v>2702</v>
      </c>
      <c r="AD59" s="201" t="s">
        <v>5144</v>
      </c>
      <c r="AE59" s="201">
        <v>0</v>
      </c>
      <c r="AF59" s="201"/>
      <c r="AG59" s="201"/>
      <c r="AH59" s="201"/>
      <c r="AI59" s="201"/>
      <c r="AJ59" s="201"/>
      <c r="AK59" s="201"/>
      <c r="AL59" s="201"/>
    </row>
    <row r="60" spans="1:38" x14ac:dyDescent="0.3">
      <c r="A60" s="226">
        <v>1882</v>
      </c>
      <c r="B60" s="185" t="s">
        <v>2004</v>
      </c>
      <c r="C60" s="185" t="s">
        <v>3805</v>
      </c>
      <c r="D60" s="185" t="s">
        <v>3186</v>
      </c>
      <c r="E60" s="185" t="s">
        <v>47</v>
      </c>
      <c r="F60" s="185" t="s">
        <v>3187</v>
      </c>
      <c r="G60" s="185" t="s">
        <v>3806</v>
      </c>
      <c r="H60" s="185"/>
      <c r="I60" s="195" t="s">
        <v>1877</v>
      </c>
      <c r="J60" s="185" t="s">
        <v>1895</v>
      </c>
      <c r="K60" s="185" t="s">
        <v>1896</v>
      </c>
      <c r="L60" s="185" t="s">
        <v>2674</v>
      </c>
      <c r="M60" s="185" t="s">
        <v>3190</v>
      </c>
      <c r="N60" s="185" t="s">
        <v>4332</v>
      </c>
      <c r="O60" s="185" t="s">
        <v>3191</v>
      </c>
      <c r="P60" s="185" t="s">
        <v>3192</v>
      </c>
      <c r="Q60" s="185" t="s">
        <v>3193</v>
      </c>
      <c r="R60" s="185" t="s">
        <v>3194</v>
      </c>
      <c r="S60" s="196">
        <v>24754</v>
      </c>
      <c r="T60" s="185"/>
      <c r="U60" s="185" t="s">
        <v>19</v>
      </c>
      <c r="V60" s="185" t="s">
        <v>3807</v>
      </c>
      <c r="W60" s="185" t="s">
        <v>2005</v>
      </c>
      <c r="X60" s="185">
        <v>1</v>
      </c>
      <c r="Y60" s="185"/>
      <c r="Z60" s="185"/>
      <c r="AA60" s="185"/>
      <c r="AB60" s="185">
        <v>51</v>
      </c>
      <c r="AC60" s="185" t="s">
        <v>3066</v>
      </c>
      <c r="AD60" s="185" t="s">
        <v>5150</v>
      </c>
      <c r="AE60" s="197">
        <v>1</v>
      </c>
      <c r="AF60" s="197"/>
      <c r="AG60" s="197">
        <v>1</v>
      </c>
      <c r="AH60" s="197"/>
      <c r="AI60" s="197"/>
      <c r="AJ60" s="197"/>
      <c r="AK60" s="197"/>
      <c r="AL60" s="197"/>
    </row>
    <row r="61" spans="1:38" x14ac:dyDescent="0.3">
      <c r="A61" s="226">
        <v>1884</v>
      </c>
      <c r="B61" s="198" t="s">
        <v>2101</v>
      </c>
      <c r="C61" s="198" t="s">
        <v>4458</v>
      </c>
      <c r="D61" s="198" t="s">
        <v>3061</v>
      </c>
      <c r="E61" s="198" t="s">
        <v>2102</v>
      </c>
      <c r="F61" s="198" t="s">
        <v>3187</v>
      </c>
      <c r="G61" s="198" t="s">
        <v>4472</v>
      </c>
      <c r="H61" s="198"/>
      <c r="I61" s="199" t="s">
        <v>1</v>
      </c>
      <c r="J61" s="198" t="s">
        <v>2</v>
      </c>
      <c r="K61" s="198" t="s">
        <v>3</v>
      </c>
      <c r="L61" s="198" t="s">
        <v>2665</v>
      </c>
      <c r="M61" s="198" t="s">
        <v>3190</v>
      </c>
      <c r="N61" s="198" t="s">
        <v>4332</v>
      </c>
      <c r="O61" s="198" t="s">
        <v>3201</v>
      </c>
      <c r="P61" s="198" t="s">
        <v>3192</v>
      </c>
      <c r="Q61" s="198" t="s">
        <v>3193</v>
      </c>
      <c r="R61" s="198" t="s">
        <v>3194</v>
      </c>
      <c r="S61" s="200">
        <v>24754</v>
      </c>
      <c r="T61" s="198"/>
      <c r="U61" s="198" t="s">
        <v>5</v>
      </c>
      <c r="V61" s="198" t="s">
        <v>2103</v>
      </c>
      <c r="W61" s="198"/>
      <c r="X61" s="198"/>
      <c r="Y61" s="198">
        <v>1</v>
      </c>
      <c r="Z61" s="198"/>
      <c r="AA61" s="198"/>
      <c r="AB61" s="198">
        <v>114</v>
      </c>
      <c r="AC61" s="201" t="s">
        <v>2702</v>
      </c>
      <c r="AD61" s="201" t="s">
        <v>5137</v>
      </c>
      <c r="AE61" s="201">
        <v>0</v>
      </c>
      <c r="AF61" s="201"/>
      <c r="AG61" s="201"/>
      <c r="AH61" s="201"/>
      <c r="AI61" s="201"/>
      <c r="AJ61" s="201"/>
      <c r="AK61" s="201"/>
      <c r="AL61" s="201"/>
    </row>
    <row r="62" spans="1:38" x14ac:dyDescent="0.3">
      <c r="A62" s="226">
        <v>1885</v>
      </c>
      <c r="B62" s="198" t="s">
        <v>1942</v>
      </c>
      <c r="C62" s="198" t="s">
        <v>3808</v>
      </c>
      <c r="D62" s="198" t="s">
        <v>3186</v>
      </c>
      <c r="E62" s="198" t="s">
        <v>262</v>
      </c>
      <c r="F62" s="198" t="s">
        <v>3187</v>
      </c>
      <c r="G62" s="198" t="s">
        <v>3809</v>
      </c>
      <c r="H62" s="198"/>
      <c r="I62" s="199" t="s">
        <v>1</v>
      </c>
      <c r="J62" s="198" t="s">
        <v>2</v>
      </c>
      <c r="K62" s="198" t="s">
        <v>3</v>
      </c>
      <c r="L62" s="198" t="s">
        <v>2665</v>
      </c>
      <c r="M62" s="198" t="s">
        <v>3190</v>
      </c>
      <c r="N62" s="198" t="s">
        <v>4332</v>
      </c>
      <c r="O62" s="198" t="s">
        <v>3191</v>
      </c>
      <c r="P62" s="198" t="s">
        <v>3192</v>
      </c>
      <c r="Q62" s="198" t="s">
        <v>3193</v>
      </c>
      <c r="R62" s="198" t="s">
        <v>3194</v>
      </c>
      <c r="S62" s="200">
        <v>24754</v>
      </c>
      <c r="T62" s="198"/>
      <c r="U62" s="198" t="s">
        <v>19</v>
      </c>
      <c r="V62" s="198" t="s">
        <v>3810</v>
      </c>
      <c r="W62" s="198" t="s">
        <v>1943</v>
      </c>
      <c r="X62" s="198">
        <v>1</v>
      </c>
      <c r="Y62" s="198"/>
      <c r="Z62" s="198"/>
      <c r="AA62" s="198"/>
      <c r="AB62" s="198">
        <v>118</v>
      </c>
      <c r="AC62" s="201" t="s">
        <v>2702</v>
      </c>
      <c r="AD62" s="201" t="s">
        <v>5137</v>
      </c>
      <c r="AE62" s="201">
        <v>0</v>
      </c>
      <c r="AF62" s="201"/>
      <c r="AG62" s="201"/>
      <c r="AH62" s="201"/>
      <c r="AI62" s="201"/>
      <c r="AJ62" s="201"/>
      <c r="AK62" s="201"/>
      <c r="AL62" s="201"/>
    </row>
    <row r="63" spans="1:38" x14ac:dyDescent="0.3">
      <c r="A63" s="226">
        <v>1893</v>
      </c>
      <c r="B63" s="185" t="s">
        <v>1960</v>
      </c>
      <c r="C63" s="185" t="s">
        <v>3821</v>
      </c>
      <c r="D63" s="185" t="s">
        <v>478</v>
      </c>
      <c r="E63" s="185" t="s">
        <v>3822</v>
      </c>
      <c r="F63" s="185" t="s">
        <v>3187</v>
      </c>
      <c r="G63" s="185" t="s">
        <v>3823</v>
      </c>
      <c r="H63" s="185"/>
      <c r="I63" s="195" t="s">
        <v>62</v>
      </c>
      <c r="J63" s="185" t="s">
        <v>1961</v>
      </c>
      <c r="K63" s="185" t="s">
        <v>1963</v>
      </c>
      <c r="L63" s="185" t="s">
        <v>3824</v>
      </c>
      <c r="M63" s="185" t="s">
        <v>3190</v>
      </c>
      <c r="N63" s="185" t="s">
        <v>4332</v>
      </c>
      <c r="O63" s="185" t="s">
        <v>3201</v>
      </c>
      <c r="P63" s="185" t="s">
        <v>3192</v>
      </c>
      <c r="Q63" s="185" t="s">
        <v>3193</v>
      </c>
      <c r="R63" s="185" t="s">
        <v>3194</v>
      </c>
      <c r="S63" s="196">
        <v>24754</v>
      </c>
      <c r="T63" s="185"/>
      <c r="U63" s="185" t="s">
        <v>5</v>
      </c>
      <c r="V63" s="185" t="s">
        <v>1962</v>
      </c>
      <c r="W63" s="185" t="s">
        <v>1964</v>
      </c>
      <c r="X63" s="185">
        <v>1</v>
      </c>
      <c r="Y63" s="185">
        <v>1</v>
      </c>
      <c r="Z63" s="185"/>
      <c r="AA63" s="185"/>
      <c r="AB63" s="185">
        <v>54</v>
      </c>
      <c r="AC63" s="197" t="s">
        <v>3068</v>
      </c>
      <c r="AD63" s="197" t="s">
        <v>5142</v>
      </c>
      <c r="AE63" s="197">
        <v>1</v>
      </c>
      <c r="AF63" s="197"/>
      <c r="AG63" s="197">
        <v>1</v>
      </c>
      <c r="AH63" s="197"/>
      <c r="AI63" s="197"/>
      <c r="AJ63" s="197"/>
      <c r="AK63" s="197"/>
      <c r="AL63" s="197"/>
    </row>
    <row r="64" spans="1:38" x14ac:dyDescent="0.3">
      <c r="A64" s="226">
        <v>1898</v>
      </c>
      <c r="B64" s="185" t="s">
        <v>706</v>
      </c>
      <c r="C64" s="185" t="s">
        <v>4864</v>
      </c>
      <c r="D64" s="185" t="s">
        <v>3186</v>
      </c>
      <c r="E64" s="185" t="s">
        <v>3637</v>
      </c>
      <c r="F64" s="185" t="s">
        <v>3187</v>
      </c>
      <c r="G64" s="185" t="s">
        <v>4861</v>
      </c>
      <c r="H64" s="185"/>
      <c r="I64" s="195" t="s">
        <v>367</v>
      </c>
      <c r="J64" s="185" t="s">
        <v>703</v>
      </c>
      <c r="K64" s="185" t="s">
        <v>704</v>
      </c>
      <c r="L64" s="185" t="s">
        <v>3639</v>
      </c>
      <c r="M64" s="185" t="s">
        <v>3190</v>
      </c>
      <c r="N64" s="185" t="s">
        <v>4332</v>
      </c>
      <c r="O64" s="185" t="s">
        <v>3191</v>
      </c>
      <c r="P64" s="185" t="s">
        <v>3192</v>
      </c>
      <c r="Q64" s="185" t="s">
        <v>3193</v>
      </c>
      <c r="R64" s="185" t="s">
        <v>3194</v>
      </c>
      <c r="S64" s="196">
        <v>24756</v>
      </c>
      <c r="T64" s="185"/>
      <c r="U64" s="185" t="s">
        <v>19</v>
      </c>
      <c r="V64" s="185" t="s">
        <v>707</v>
      </c>
      <c r="W64" s="185" t="s">
        <v>705</v>
      </c>
      <c r="X64" s="185">
        <v>1</v>
      </c>
      <c r="Y64" s="185"/>
      <c r="Z64" s="185"/>
      <c r="AA64" s="185"/>
      <c r="AB64" s="185">
        <v>105</v>
      </c>
      <c r="AC64" s="197" t="s">
        <v>3059</v>
      </c>
      <c r="AD64" s="197" t="s">
        <v>5146</v>
      </c>
      <c r="AE64" s="197">
        <v>1</v>
      </c>
      <c r="AF64" s="197"/>
      <c r="AG64" s="197"/>
      <c r="AH64" s="197"/>
      <c r="AI64" s="197">
        <v>1</v>
      </c>
      <c r="AJ64" s="197"/>
      <c r="AK64" s="197"/>
      <c r="AL64" s="197"/>
    </row>
    <row r="65" spans="1:38" x14ac:dyDescent="0.3">
      <c r="A65" s="226">
        <v>1915</v>
      </c>
      <c r="B65" s="198" t="s">
        <v>607</v>
      </c>
      <c r="C65" s="198" t="s">
        <v>4491</v>
      </c>
      <c r="D65" s="198" t="s">
        <v>3061</v>
      </c>
      <c r="E65" s="198" t="s">
        <v>232</v>
      </c>
      <c r="F65" s="198" t="s">
        <v>3187</v>
      </c>
      <c r="G65" s="198" t="s">
        <v>3857</v>
      </c>
      <c r="H65" s="198"/>
      <c r="I65" s="199" t="s">
        <v>609</v>
      </c>
      <c r="J65" s="198" t="s">
        <v>610</v>
      </c>
      <c r="K65" s="198" t="s">
        <v>611</v>
      </c>
      <c r="L65" s="198" t="s">
        <v>3437</v>
      </c>
      <c r="M65" s="198" t="s">
        <v>3190</v>
      </c>
      <c r="N65" s="198" t="s">
        <v>4332</v>
      </c>
      <c r="O65" s="198" t="s">
        <v>3201</v>
      </c>
      <c r="P65" s="198" t="s">
        <v>3192</v>
      </c>
      <c r="Q65" s="198" t="s">
        <v>3193</v>
      </c>
      <c r="R65" s="198" t="s">
        <v>3194</v>
      </c>
      <c r="S65" s="200">
        <v>24756</v>
      </c>
      <c r="T65" s="198"/>
      <c r="U65" s="198" t="s">
        <v>5</v>
      </c>
      <c r="V65" s="198" t="s">
        <v>608</v>
      </c>
      <c r="W65" s="198" t="s">
        <v>612</v>
      </c>
      <c r="X65" s="198"/>
      <c r="Y65" s="198">
        <v>1</v>
      </c>
      <c r="Z65" s="198"/>
      <c r="AA65" s="198"/>
      <c r="AB65" s="198">
        <v>163</v>
      </c>
      <c r="AC65" s="201" t="s">
        <v>3074</v>
      </c>
      <c r="AD65" s="201" t="s">
        <v>5151</v>
      </c>
      <c r="AE65" s="201">
        <v>0</v>
      </c>
      <c r="AF65" s="201"/>
      <c r="AG65" s="201"/>
      <c r="AH65" s="201"/>
      <c r="AI65" s="201"/>
      <c r="AJ65" s="201"/>
      <c r="AK65" s="201"/>
      <c r="AL65" s="201"/>
    </row>
    <row r="66" spans="1:38" x14ac:dyDescent="0.3">
      <c r="A66" s="226">
        <v>1918</v>
      </c>
      <c r="B66" s="198" t="s">
        <v>472</v>
      </c>
      <c r="C66" s="198" t="s">
        <v>3200</v>
      </c>
      <c r="D66" s="198" t="s">
        <v>478</v>
      </c>
      <c r="E66" s="198"/>
      <c r="F66" s="198" t="s">
        <v>3187</v>
      </c>
      <c r="G66" s="198" t="s">
        <v>3858</v>
      </c>
      <c r="H66" s="198"/>
      <c r="I66" s="199" t="s">
        <v>62</v>
      </c>
      <c r="J66" s="198" t="s">
        <v>473</v>
      </c>
      <c r="K66" s="198" t="s">
        <v>475</v>
      </c>
      <c r="L66" s="198" t="s">
        <v>3859</v>
      </c>
      <c r="M66" s="198" t="s">
        <v>3190</v>
      </c>
      <c r="N66" s="198" t="s">
        <v>4332</v>
      </c>
      <c r="O66" s="198" t="s">
        <v>3201</v>
      </c>
      <c r="P66" s="198" t="s">
        <v>3192</v>
      </c>
      <c r="Q66" s="198" t="s">
        <v>3193</v>
      </c>
      <c r="R66" s="198" t="s">
        <v>3194</v>
      </c>
      <c r="S66" s="200">
        <v>24756</v>
      </c>
      <c r="T66" s="198"/>
      <c r="U66" s="198" t="s">
        <v>5</v>
      </c>
      <c r="V66" s="198" t="s">
        <v>474</v>
      </c>
      <c r="W66" s="198" t="s">
        <v>476</v>
      </c>
      <c r="X66" s="198">
        <v>1</v>
      </c>
      <c r="Y66" s="198">
        <v>1</v>
      </c>
      <c r="Z66" s="198"/>
      <c r="AA66" s="198"/>
      <c r="AB66" s="198">
        <v>52</v>
      </c>
      <c r="AC66" s="201" t="s">
        <v>2702</v>
      </c>
      <c r="AD66" s="201" t="s">
        <v>5142</v>
      </c>
      <c r="AE66" s="201">
        <v>0</v>
      </c>
      <c r="AF66" s="201"/>
      <c r="AG66" s="201"/>
      <c r="AH66" s="201"/>
      <c r="AI66" s="201"/>
      <c r="AJ66" s="201"/>
      <c r="AK66" s="201"/>
      <c r="AL66" s="201"/>
    </row>
    <row r="67" spans="1:38" x14ac:dyDescent="0.3">
      <c r="A67" s="226">
        <v>1932</v>
      </c>
      <c r="B67" s="198" t="s">
        <v>2575</v>
      </c>
      <c r="C67" s="198" t="s">
        <v>4951</v>
      </c>
      <c r="D67" s="198" t="s">
        <v>3186</v>
      </c>
      <c r="E67" s="198" t="s">
        <v>3882</v>
      </c>
      <c r="F67" s="198" t="s">
        <v>3187</v>
      </c>
      <c r="G67" s="198" t="s">
        <v>3883</v>
      </c>
      <c r="H67" s="198"/>
      <c r="I67" s="199" t="s">
        <v>764</v>
      </c>
      <c r="J67" s="198" t="s">
        <v>765</v>
      </c>
      <c r="K67" s="198" t="s">
        <v>759</v>
      </c>
      <c r="L67" s="198" t="s">
        <v>4945</v>
      </c>
      <c r="M67" s="198" t="s">
        <v>3190</v>
      </c>
      <c r="N67" s="198" t="s">
        <v>4332</v>
      </c>
      <c r="O67" s="198" t="s">
        <v>3191</v>
      </c>
      <c r="P67" s="198" t="s">
        <v>3192</v>
      </c>
      <c r="Q67" s="198" t="s">
        <v>3193</v>
      </c>
      <c r="R67" s="198" t="s">
        <v>3194</v>
      </c>
      <c r="S67" s="200">
        <v>24756</v>
      </c>
      <c r="T67" s="198"/>
      <c r="U67" s="198" t="s">
        <v>19</v>
      </c>
      <c r="V67" s="198" t="s">
        <v>2576</v>
      </c>
      <c r="W67" s="198" t="s">
        <v>2577</v>
      </c>
      <c r="X67" s="198">
        <v>1</v>
      </c>
      <c r="Y67" s="198"/>
      <c r="Z67" s="198"/>
      <c r="AA67" s="198"/>
      <c r="AB67" s="198">
        <v>101</v>
      </c>
      <c r="AC67" s="201" t="s">
        <v>2702</v>
      </c>
      <c r="AD67" s="201" t="s">
        <v>5144</v>
      </c>
      <c r="AE67" s="201">
        <v>0</v>
      </c>
      <c r="AF67" s="201"/>
      <c r="AG67" s="201"/>
      <c r="AH67" s="201"/>
      <c r="AI67" s="201"/>
      <c r="AJ67" s="201"/>
      <c r="AK67" s="201"/>
      <c r="AL67" s="201"/>
    </row>
    <row r="68" spans="1:38" x14ac:dyDescent="0.3">
      <c r="A68" s="226">
        <v>1933</v>
      </c>
      <c r="B68" s="198" t="s">
        <v>761</v>
      </c>
      <c r="C68" s="198" t="s">
        <v>3884</v>
      </c>
      <c r="D68" s="198" t="s">
        <v>3186</v>
      </c>
      <c r="E68" s="198" t="s">
        <v>762</v>
      </c>
      <c r="F68" s="198" t="s">
        <v>3187</v>
      </c>
      <c r="G68" s="198" t="s">
        <v>3885</v>
      </c>
      <c r="H68" s="198"/>
      <c r="I68" s="199" t="s">
        <v>764</v>
      </c>
      <c r="J68" s="198" t="s">
        <v>765</v>
      </c>
      <c r="K68" s="198" t="s">
        <v>759</v>
      </c>
      <c r="L68" s="198" t="s">
        <v>4945</v>
      </c>
      <c r="M68" s="198" t="s">
        <v>3190</v>
      </c>
      <c r="N68" s="198" t="s">
        <v>4332</v>
      </c>
      <c r="O68" s="198" t="s">
        <v>3191</v>
      </c>
      <c r="P68" s="198" t="s">
        <v>3192</v>
      </c>
      <c r="Q68" s="198" t="s">
        <v>3193</v>
      </c>
      <c r="R68" s="198" t="s">
        <v>3194</v>
      </c>
      <c r="S68" s="200">
        <v>24756</v>
      </c>
      <c r="T68" s="198"/>
      <c r="U68" s="198" t="s">
        <v>19</v>
      </c>
      <c r="V68" s="198" t="s">
        <v>763</v>
      </c>
      <c r="W68" s="198" t="s">
        <v>766</v>
      </c>
      <c r="X68" s="198">
        <v>1</v>
      </c>
      <c r="Y68" s="198"/>
      <c r="Z68" s="198"/>
      <c r="AA68" s="198"/>
      <c r="AB68" s="198">
        <v>67</v>
      </c>
      <c r="AC68" s="201" t="s">
        <v>2702</v>
      </c>
      <c r="AD68" s="201" t="s">
        <v>5144</v>
      </c>
      <c r="AE68" s="201">
        <v>0</v>
      </c>
      <c r="AF68" s="201"/>
      <c r="AG68" s="201"/>
      <c r="AH68" s="201"/>
      <c r="AI68" s="201"/>
      <c r="AJ68" s="201"/>
      <c r="AK68" s="201"/>
      <c r="AL68" s="201"/>
    </row>
    <row r="69" spans="1:38" x14ac:dyDescent="0.3">
      <c r="A69" s="226">
        <v>1937</v>
      </c>
      <c r="B69" s="198" t="s">
        <v>2353</v>
      </c>
      <c r="C69" s="198" t="s">
        <v>4838</v>
      </c>
      <c r="D69" s="198" t="s">
        <v>3061</v>
      </c>
      <c r="E69" s="198" t="s">
        <v>2354</v>
      </c>
      <c r="F69" s="198" t="s">
        <v>3187</v>
      </c>
      <c r="G69" s="198" t="s">
        <v>4844</v>
      </c>
      <c r="H69" s="198"/>
      <c r="I69" s="199" t="s">
        <v>316</v>
      </c>
      <c r="J69" s="198" t="s">
        <v>317</v>
      </c>
      <c r="K69" s="198" t="s">
        <v>318</v>
      </c>
      <c r="L69" s="198" t="s">
        <v>3266</v>
      </c>
      <c r="M69" s="198" t="s">
        <v>3190</v>
      </c>
      <c r="N69" s="198" t="s">
        <v>3205</v>
      </c>
      <c r="O69" s="198" t="s">
        <v>3201</v>
      </c>
      <c r="P69" s="198" t="s">
        <v>3192</v>
      </c>
      <c r="Q69" s="198" t="s">
        <v>3193</v>
      </c>
      <c r="R69" s="198" t="s">
        <v>3194</v>
      </c>
      <c r="S69" s="200">
        <v>25329</v>
      </c>
      <c r="T69" s="198"/>
      <c r="U69" s="198" t="s">
        <v>5</v>
      </c>
      <c r="V69" s="198" t="s">
        <v>2355</v>
      </c>
      <c r="W69" s="198" t="s">
        <v>2356</v>
      </c>
      <c r="X69" s="198"/>
      <c r="Y69" s="198">
        <v>1</v>
      </c>
      <c r="Z69" s="198"/>
      <c r="AA69" s="198"/>
      <c r="AB69" s="198">
        <v>205</v>
      </c>
      <c r="AC69" s="201" t="s">
        <v>3058</v>
      </c>
      <c r="AD69" s="201" t="s">
        <v>5148</v>
      </c>
      <c r="AE69" s="201">
        <v>0</v>
      </c>
      <c r="AF69" s="201"/>
      <c r="AG69" s="201"/>
      <c r="AH69" s="201"/>
      <c r="AI69" s="201"/>
      <c r="AJ69" s="201"/>
      <c r="AK69" s="201"/>
      <c r="AL69" s="201"/>
    </row>
    <row r="70" spans="1:38" x14ac:dyDescent="0.3">
      <c r="A70" s="226">
        <v>1942</v>
      </c>
      <c r="B70" s="198" t="s">
        <v>51</v>
      </c>
      <c r="C70" s="198" t="s">
        <v>4928</v>
      </c>
      <c r="D70" s="198" t="s">
        <v>3061</v>
      </c>
      <c r="E70" s="198" t="s">
        <v>52</v>
      </c>
      <c r="F70" s="198" t="s">
        <v>3187</v>
      </c>
      <c r="G70" s="198" t="s">
        <v>3896</v>
      </c>
      <c r="H70" s="198"/>
      <c r="I70" s="199" t="s">
        <v>54</v>
      </c>
      <c r="J70" s="198" t="s">
        <v>55</v>
      </c>
      <c r="K70" s="198" t="s">
        <v>57</v>
      </c>
      <c r="L70" s="198" t="s">
        <v>3674</v>
      </c>
      <c r="M70" s="198" t="s">
        <v>3190</v>
      </c>
      <c r="N70" s="198" t="s">
        <v>4332</v>
      </c>
      <c r="O70" s="198" t="s">
        <v>3201</v>
      </c>
      <c r="P70" s="198" t="s">
        <v>3192</v>
      </c>
      <c r="Q70" s="198" t="s">
        <v>3193</v>
      </c>
      <c r="R70" s="198" t="s">
        <v>3194</v>
      </c>
      <c r="S70" s="200">
        <v>25724</v>
      </c>
      <c r="T70" s="198"/>
      <c r="U70" s="198" t="s">
        <v>5</v>
      </c>
      <c r="V70" s="198" t="s">
        <v>53</v>
      </c>
      <c r="W70" s="198" t="s">
        <v>58</v>
      </c>
      <c r="X70" s="198"/>
      <c r="Y70" s="198">
        <v>1</v>
      </c>
      <c r="Z70" s="198"/>
      <c r="AA70" s="198"/>
      <c r="AB70" s="198">
        <v>137</v>
      </c>
      <c r="AC70" s="201" t="s">
        <v>2689</v>
      </c>
      <c r="AD70" s="201" t="s">
        <v>5148</v>
      </c>
      <c r="AE70" s="201">
        <v>0</v>
      </c>
      <c r="AF70" s="201"/>
      <c r="AG70" s="201"/>
      <c r="AH70" s="201"/>
      <c r="AI70" s="201"/>
      <c r="AJ70" s="201"/>
      <c r="AK70" s="201"/>
      <c r="AL70" s="201"/>
    </row>
    <row r="71" spans="1:38" x14ac:dyDescent="0.3">
      <c r="A71" s="226">
        <v>1943</v>
      </c>
      <c r="B71" s="198" t="s">
        <v>1433</v>
      </c>
      <c r="C71" s="198" t="s">
        <v>4929</v>
      </c>
      <c r="D71" s="198" t="s">
        <v>3061</v>
      </c>
      <c r="E71" s="198" t="s">
        <v>1434</v>
      </c>
      <c r="F71" s="198" t="s">
        <v>3187</v>
      </c>
      <c r="G71" s="198" t="s">
        <v>3897</v>
      </c>
      <c r="H71" s="198"/>
      <c r="I71" s="199" t="s">
        <v>54</v>
      </c>
      <c r="J71" s="198" t="s">
        <v>55</v>
      </c>
      <c r="K71" s="198" t="s">
        <v>57</v>
      </c>
      <c r="L71" s="198" t="s">
        <v>3674</v>
      </c>
      <c r="M71" s="198" t="s">
        <v>3190</v>
      </c>
      <c r="N71" s="198" t="s">
        <v>4332</v>
      </c>
      <c r="O71" s="198" t="s">
        <v>3201</v>
      </c>
      <c r="P71" s="198" t="s">
        <v>3192</v>
      </c>
      <c r="Q71" s="198" t="s">
        <v>3193</v>
      </c>
      <c r="R71" s="198" t="s">
        <v>3194</v>
      </c>
      <c r="S71" s="200">
        <v>25724</v>
      </c>
      <c r="T71" s="198"/>
      <c r="U71" s="198" t="s">
        <v>5</v>
      </c>
      <c r="V71" s="198" t="s">
        <v>1435</v>
      </c>
      <c r="W71" s="198" t="s">
        <v>1436</v>
      </c>
      <c r="X71" s="198"/>
      <c r="Y71" s="198">
        <v>1</v>
      </c>
      <c r="Z71" s="198"/>
      <c r="AA71" s="198"/>
      <c r="AB71" s="198">
        <v>133</v>
      </c>
      <c r="AC71" s="201" t="s">
        <v>2689</v>
      </c>
      <c r="AD71" s="201" t="s">
        <v>5148</v>
      </c>
      <c r="AE71" s="201">
        <v>0</v>
      </c>
      <c r="AF71" s="201"/>
      <c r="AG71" s="201"/>
      <c r="AH71" s="201"/>
      <c r="AI71" s="201"/>
      <c r="AJ71" s="201"/>
      <c r="AK71" s="201"/>
      <c r="AL71" s="201"/>
    </row>
    <row r="72" spans="1:38" x14ac:dyDescent="0.3">
      <c r="A72" s="226">
        <v>1945</v>
      </c>
      <c r="B72" s="185" t="s">
        <v>134</v>
      </c>
      <c r="C72" s="185" t="s">
        <v>3899</v>
      </c>
      <c r="D72" s="185" t="s">
        <v>3186</v>
      </c>
      <c r="E72" s="185" t="s">
        <v>3494</v>
      </c>
      <c r="F72" s="185" t="s">
        <v>3187</v>
      </c>
      <c r="G72" s="185" t="s">
        <v>3900</v>
      </c>
      <c r="H72" s="185"/>
      <c r="I72" s="195" t="s">
        <v>136</v>
      </c>
      <c r="J72" s="185" t="s">
        <v>3492</v>
      </c>
      <c r="K72" s="185" t="s">
        <v>137</v>
      </c>
      <c r="L72" s="185" t="s">
        <v>3493</v>
      </c>
      <c r="M72" s="185" t="s">
        <v>3190</v>
      </c>
      <c r="N72" s="185" t="s">
        <v>4332</v>
      </c>
      <c r="O72" s="185" t="s">
        <v>3191</v>
      </c>
      <c r="P72" s="185" t="s">
        <v>3192</v>
      </c>
      <c r="Q72" s="185" t="s">
        <v>3193</v>
      </c>
      <c r="R72" s="185" t="s">
        <v>3194</v>
      </c>
      <c r="S72" s="196">
        <v>25825</v>
      </c>
      <c r="T72" s="185"/>
      <c r="U72" s="185" t="s">
        <v>19</v>
      </c>
      <c r="V72" s="185" t="s">
        <v>135</v>
      </c>
      <c r="W72" s="185" t="s">
        <v>138</v>
      </c>
      <c r="X72" s="185">
        <v>1</v>
      </c>
      <c r="Y72" s="185"/>
      <c r="Z72" s="185"/>
      <c r="AA72" s="185"/>
      <c r="AB72" s="185">
        <v>73</v>
      </c>
      <c r="AC72" s="197" t="s">
        <v>3068</v>
      </c>
      <c r="AD72" s="197" t="s">
        <v>5142</v>
      </c>
      <c r="AE72" s="197">
        <v>1</v>
      </c>
      <c r="AF72" s="197"/>
      <c r="AG72" s="197">
        <v>1</v>
      </c>
      <c r="AH72" s="197"/>
      <c r="AI72" s="197"/>
      <c r="AJ72" s="197"/>
      <c r="AK72" s="197"/>
      <c r="AL72" s="197"/>
    </row>
    <row r="73" spans="1:38" x14ac:dyDescent="0.3">
      <c r="A73" s="226">
        <v>1952</v>
      </c>
      <c r="B73" s="198" t="s">
        <v>2287</v>
      </c>
      <c r="C73" s="198" t="s">
        <v>4481</v>
      </c>
      <c r="D73" s="198" t="s">
        <v>3267</v>
      </c>
      <c r="E73" s="198" t="s">
        <v>1214</v>
      </c>
      <c r="F73" s="198" t="s">
        <v>4301</v>
      </c>
      <c r="G73" s="198" t="s">
        <v>3906</v>
      </c>
      <c r="H73" s="198"/>
      <c r="I73" s="199" t="s">
        <v>609</v>
      </c>
      <c r="J73" s="198" t="s">
        <v>610</v>
      </c>
      <c r="K73" s="198" t="s">
        <v>611</v>
      </c>
      <c r="L73" s="198" t="s">
        <v>3437</v>
      </c>
      <c r="M73" s="198" t="s">
        <v>3190</v>
      </c>
      <c r="N73" s="198" t="s">
        <v>4332</v>
      </c>
      <c r="O73" s="198" t="s">
        <v>3201</v>
      </c>
      <c r="P73" s="198" t="s">
        <v>3192</v>
      </c>
      <c r="Q73" s="198" t="s">
        <v>3193</v>
      </c>
      <c r="R73" s="198" t="s">
        <v>3194</v>
      </c>
      <c r="S73" s="200">
        <v>26010</v>
      </c>
      <c r="T73" s="198"/>
      <c r="U73" s="198" t="s">
        <v>0</v>
      </c>
      <c r="V73" s="198" t="s">
        <v>333</v>
      </c>
      <c r="W73" s="198" t="s">
        <v>2288</v>
      </c>
      <c r="X73" s="198">
        <v>1</v>
      </c>
      <c r="Y73" s="198">
        <v>1</v>
      </c>
      <c r="Z73" s="198"/>
      <c r="AA73" s="198"/>
      <c r="AB73" s="198">
        <v>261</v>
      </c>
      <c r="AC73" s="201" t="s">
        <v>3074</v>
      </c>
      <c r="AD73" s="201" t="s">
        <v>5151</v>
      </c>
      <c r="AE73" s="201">
        <v>0</v>
      </c>
      <c r="AF73" s="201"/>
      <c r="AG73" s="201"/>
      <c r="AH73" s="201"/>
      <c r="AI73" s="201"/>
      <c r="AJ73" s="201"/>
      <c r="AK73" s="201"/>
      <c r="AL73" s="201"/>
    </row>
    <row r="74" spans="1:38" x14ac:dyDescent="0.3">
      <c r="A74" s="226">
        <v>1955</v>
      </c>
      <c r="B74" s="185" t="s">
        <v>2578</v>
      </c>
      <c r="C74" s="185" t="s">
        <v>5123</v>
      </c>
      <c r="D74" s="185" t="s">
        <v>3199</v>
      </c>
      <c r="E74" s="185" t="s">
        <v>3910</v>
      </c>
      <c r="F74" s="185" t="s">
        <v>3187</v>
      </c>
      <c r="G74" s="185" t="s">
        <v>4959</v>
      </c>
      <c r="H74" s="185"/>
      <c r="I74" s="195" t="s">
        <v>764</v>
      </c>
      <c r="J74" s="185" t="s">
        <v>765</v>
      </c>
      <c r="K74" s="185" t="s">
        <v>759</v>
      </c>
      <c r="L74" s="185" t="s">
        <v>4945</v>
      </c>
      <c r="M74" s="185" t="s">
        <v>3190</v>
      </c>
      <c r="N74" s="185" t="s">
        <v>4332</v>
      </c>
      <c r="O74" s="185" t="s">
        <v>3199</v>
      </c>
      <c r="P74" s="185" t="s">
        <v>3192</v>
      </c>
      <c r="Q74" s="185" t="s">
        <v>3193</v>
      </c>
      <c r="R74" s="185" t="s">
        <v>3194</v>
      </c>
      <c r="S74" s="196">
        <v>26365</v>
      </c>
      <c r="T74" s="185"/>
      <c r="U74" s="185" t="s">
        <v>82</v>
      </c>
      <c r="V74" s="185" t="s">
        <v>2579</v>
      </c>
      <c r="W74" s="185" t="s">
        <v>2580</v>
      </c>
      <c r="X74" s="185"/>
      <c r="Y74" s="185"/>
      <c r="Z74" s="185">
        <v>1</v>
      </c>
      <c r="AA74" s="185"/>
      <c r="AB74" s="185">
        <v>854</v>
      </c>
      <c r="AC74" s="197" t="s">
        <v>2702</v>
      </c>
      <c r="AD74" s="197" t="s">
        <v>5144</v>
      </c>
      <c r="AE74" s="197">
        <v>1</v>
      </c>
      <c r="AF74" s="197"/>
      <c r="AG74" s="197"/>
      <c r="AH74" s="197"/>
      <c r="AI74" s="197"/>
      <c r="AJ74" s="197">
        <v>1</v>
      </c>
      <c r="AK74" s="197"/>
      <c r="AL74" s="197"/>
    </row>
    <row r="75" spans="1:38" x14ac:dyDescent="0.3">
      <c r="A75" s="226">
        <v>1968</v>
      </c>
      <c r="B75" s="185" t="s">
        <v>427</v>
      </c>
      <c r="C75" s="185" t="s">
        <v>3200</v>
      </c>
      <c r="D75" s="185" t="s">
        <v>478</v>
      </c>
      <c r="E75" s="185"/>
      <c r="F75" s="185" t="s">
        <v>3187</v>
      </c>
      <c r="G75" s="185" t="s">
        <v>4909</v>
      </c>
      <c r="H75" s="185"/>
      <c r="I75" s="195" t="s">
        <v>1</v>
      </c>
      <c r="J75" s="185" t="s">
        <v>428</v>
      </c>
      <c r="K75" s="185" t="s">
        <v>430</v>
      </c>
      <c r="L75" s="185" t="s">
        <v>4905</v>
      </c>
      <c r="M75" s="185" t="s">
        <v>3190</v>
      </c>
      <c r="N75" s="185" t="s">
        <v>4332</v>
      </c>
      <c r="O75" s="185" t="s">
        <v>3201</v>
      </c>
      <c r="P75" s="185" t="s">
        <v>3192</v>
      </c>
      <c r="Q75" s="185" t="s">
        <v>3193</v>
      </c>
      <c r="R75" s="185" t="s">
        <v>3194</v>
      </c>
      <c r="S75" s="196">
        <v>30567</v>
      </c>
      <c r="T75" s="185"/>
      <c r="U75" s="185" t="s">
        <v>5</v>
      </c>
      <c r="V75" s="185" t="s">
        <v>429</v>
      </c>
      <c r="W75" s="185" t="s">
        <v>431</v>
      </c>
      <c r="X75" s="185">
        <v>1</v>
      </c>
      <c r="Y75" s="185">
        <v>1</v>
      </c>
      <c r="Z75" s="185"/>
      <c r="AA75" s="185"/>
      <c r="AB75" s="185">
        <v>132</v>
      </c>
      <c r="AC75" s="197" t="s">
        <v>2702</v>
      </c>
      <c r="AD75" s="185" t="s">
        <v>5150</v>
      </c>
      <c r="AE75" s="197">
        <v>1</v>
      </c>
      <c r="AF75" s="197"/>
      <c r="AG75" s="197"/>
      <c r="AH75" s="197">
        <v>1</v>
      </c>
      <c r="AI75" s="197"/>
      <c r="AJ75" s="197"/>
      <c r="AK75" s="197"/>
      <c r="AL75" s="197"/>
    </row>
    <row r="76" spans="1:38" x14ac:dyDescent="0.3">
      <c r="A76" s="226">
        <v>1977</v>
      </c>
      <c r="B76" s="207" t="s">
        <v>858</v>
      </c>
      <c r="C76" s="207" t="s">
        <v>3946</v>
      </c>
      <c r="D76" s="207" t="s">
        <v>3186</v>
      </c>
      <c r="E76" s="207" t="s">
        <v>1235</v>
      </c>
      <c r="F76" s="207" t="s">
        <v>3187</v>
      </c>
      <c r="G76" s="207" t="s">
        <v>3947</v>
      </c>
      <c r="H76" s="207"/>
      <c r="I76" s="208" t="s">
        <v>197</v>
      </c>
      <c r="J76" s="207" t="s">
        <v>860</v>
      </c>
      <c r="K76" s="207" t="s">
        <v>861</v>
      </c>
      <c r="L76" s="207" t="s">
        <v>2671</v>
      </c>
      <c r="M76" s="207" t="s">
        <v>3190</v>
      </c>
      <c r="N76" s="207" t="s">
        <v>4332</v>
      </c>
      <c r="O76" s="207" t="s">
        <v>3191</v>
      </c>
      <c r="P76" s="207" t="s">
        <v>3192</v>
      </c>
      <c r="Q76" s="207" t="s">
        <v>3193</v>
      </c>
      <c r="R76" s="207" t="s">
        <v>3194</v>
      </c>
      <c r="S76" s="209">
        <v>32021</v>
      </c>
      <c r="T76" s="207">
        <v>1</v>
      </c>
      <c r="U76" s="207" t="s">
        <v>19</v>
      </c>
      <c r="V76" s="207" t="s">
        <v>859</v>
      </c>
      <c r="W76" s="207" t="s">
        <v>5095</v>
      </c>
      <c r="X76" s="207">
        <v>1</v>
      </c>
      <c r="Y76" s="207"/>
      <c r="Z76" s="207"/>
      <c r="AA76" s="207"/>
      <c r="AB76" s="207">
        <v>64</v>
      </c>
      <c r="AC76" s="210" t="s">
        <v>2702</v>
      </c>
      <c r="AD76" s="210" t="s">
        <v>5144</v>
      </c>
      <c r="AE76" s="210">
        <v>1</v>
      </c>
      <c r="AF76" s="210"/>
      <c r="AG76" s="210"/>
      <c r="AH76" s="210">
        <v>1</v>
      </c>
      <c r="AI76" s="210"/>
      <c r="AJ76" s="210"/>
      <c r="AK76" s="210"/>
      <c r="AL76" s="210"/>
    </row>
    <row r="77" spans="1:38" x14ac:dyDescent="0.3">
      <c r="A77" s="226">
        <v>1981</v>
      </c>
      <c r="B77" s="198" t="s">
        <v>802</v>
      </c>
      <c r="C77" s="198" t="s">
        <v>4952</v>
      </c>
      <c r="D77" s="198" t="s">
        <v>3061</v>
      </c>
      <c r="E77" s="198" t="s">
        <v>803</v>
      </c>
      <c r="F77" s="198" t="s">
        <v>3187</v>
      </c>
      <c r="G77" s="198" t="s">
        <v>3951</v>
      </c>
      <c r="H77" s="198"/>
      <c r="I77" s="199" t="s">
        <v>764</v>
      </c>
      <c r="J77" s="198" t="s">
        <v>765</v>
      </c>
      <c r="K77" s="198" t="s">
        <v>759</v>
      </c>
      <c r="L77" s="198" t="s">
        <v>4945</v>
      </c>
      <c r="M77" s="198" t="s">
        <v>3190</v>
      </c>
      <c r="N77" s="198" t="s">
        <v>4332</v>
      </c>
      <c r="O77" s="198" t="s">
        <v>3201</v>
      </c>
      <c r="P77" s="198" t="s">
        <v>3192</v>
      </c>
      <c r="Q77" s="198" t="s">
        <v>3193</v>
      </c>
      <c r="R77" s="198" t="s">
        <v>3194</v>
      </c>
      <c r="S77" s="200">
        <v>33117</v>
      </c>
      <c r="T77" s="198"/>
      <c r="U77" s="198" t="s">
        <v>5</v>
      </c>
      <c r="V77" s="198" t="s">
        <v>804</v>
      </c>
      <c r="W77" s="198" t="s">
        <v>805</v>
      </c>
      <c r="X77" s="198"/>
      <c r="Y77" s="198">
        <v>1</v>
      </c>
      <c r="Z77" s="198"/>
      <c r="AA77" s="198"/>
      <c r="AB77" s="198">
        <v>244</v>
      </c>
      <c r="AC77" s="201" t="s">
        <v>2702</v>
      </c>
      <c r="AD77" s="201" t="s">
        <v>5144</v>
      </c>
      <c r="AE77" s="201">
        <v>0</v>
      </c>
      <c r="AF77" s="201"/>
      <c r="AG77" s="201"/>
      <c r="AH77" s="201"/>
      <c r="AI77" s="201"/>
      <c r="AJ77" s="201"/>
      <c r="AK77" s="201"/>
      <c r="AL77" s="201"/>
    </row>
    <row r="78" spans="1:38" x14ac:dyDescent="0.3">
      <c r="A78" s="226">
        <v>1985</v>
      </c>
      <c r="B78" s="198" t="s">
        <v>2108</v>
      </c>
      <c r="C78" s="198" t="s">
        <v>4396</v>
      </c>
      <c r="D78" s="198" t="s">
        <v>3061</v>
      </c>
      <c r="E78" s="198"/>
      <c r="F78" s="198" t="s">
        <v>3187</v>
      </c>
      <c r="G78" s="198" t="s">
        <v>3955</v>
      </c>
      <c r="H78" s="198"/>
      <c r="I78" s="199" t="s">
        <v>2111</v>
      </c>
      <c r="J78" s="198" t="s">
        <v>2109</v>
      </c>
      <c r="K78" s="198" t="s">
        <v>2112</v>
      </c>
      <c r="L78" s="198" t="s">
        <v>3607</v>
      </c>
      <c r="M78" s="198" t="s">
        <v>3190</v>
      </c>
      <c r="N78" s="198" t="s">
        <v>4332</v>
      </c>
      <c r="O78" s="198" t="s">
        <v>3201</v>
      </c>
      <c r="P78" s="198" t="s">
        <v>3192</v>
      </c>
      <c r="Q78" s="198" t="s">
        <v>3193</v>
      </c>
      <c r="R78" s="198" t="s">
        <v>3194</v>
      </c>
      <c r="S78" s="200">
        <v>34213</v>
      </c>
      <c r="T78" s="198"/>
      <c r="U78" s="198" t="s">
        <v>5</v>
      </c>
      <c r="V78" s="198" t="s">
        <v>2110</v>
      </c>
      <c r="W78" s="198" t="s">
        <v>2113</v>
      </c>
      <c r="X78" s="198"/>
      <c r="Y78" s="198">
        <v>1</v>
      </c>
      <c r="Z78" s="198"/>
      <c r="AA78" s="198"/>
      <c r="AB78" s="198">
        <v>364</v>
      </c>
      <c r="AC78" s="201" t="s">
        <v>2689</v>
      </c>
      <c r="AD78" s="201" t="s">
        <v>5148</v>
      </c>
      <c r="AE78" s="201">
        <v>0</v>
      </c>
      <c r="AF78" s="201"/>
      <c r="AG78" s="201"/>
      <c r="AH78" s="201"/>
      <c r="AI78" s="201"/>
      <c r="AJ78" s="201"/>
      <c r="AK78" s="201"/>
      <c r="AL78" s="201"/>
    </row>
    <row r="79" spans="1:38" x14ac:dyDescent="0.3">
      <c r="A79" s="226">
        <v>1987</v>
      </c>
      <c r="B79" s="218" t="s">
        <v>3957</v>
      </c>
      <c r="C79" s="218" t="s">
        <v>4459</v>
      </c>
      <c r="D79" s="218" t="s">
        <v>3481</v>
      </c>
      <c r="E79" s="218" t="s">
        <v>3958</v>
      </c>
      <c r="F79" s="218" t="s">
        <v>3187</v>
      </c>
      <c r="G79" s="218" t="s">
        <v>2622</v>
      </c>
      <c r="H79" s="218" t="s">
        <v>2623</v>
      </c>
      <c r="I79" s="219" t="s">
        <v>1</v>
      </c>
      <c r="J79" s="218" t="s">
        <v>2</v>
      </c>
      <c r="K79" s="218" t="s">
        <v>3</v>
      </c>
      <c r="L79" s="218" t="s">
        <v>2665</v>
      </c>
      <c r="M79" s="218" t="s">
        <v>3190</v>
      </c>
      <c r="N79" s="218" t="s">
        <v>4332</v>
      </c>
      <c r="O79" s="218" t="s">
        <v>3483</v>
      </c>
      <c r="P79" s="218" t="s">
        <v>3192</v>
      </c>
      <c r="Q79" s="218" t="s">
        <v>3193</v>
      </c>
      <c r="R79" s="218" t="s">
        <v>3194</v>
      </c>
      <c r="S79" s="220">
        <v>34213</v>
      </c>
      <c r="T79" s="218"/>
      <c r="U79" s="218" t="s">
        <v>82</v>
      </c>
      <c r="V79" s="218" t="s">
        <v>2621</v>
      </c>
      <c r="W79" s="218" t="s">
        <v>2624</v>
      </c>
      <c r="X79" s="218"/>
      <c r="Y79" s="218"/>
      <c r="Z79" s="218">
        <v>1</v>
      </c>
      <c r="AA79" s="218"/>
      <c r="AB79" s="218">
        <v>60</v>
      </c>
      <c r="AC79" s="221" t="s">
        <v>2702</v>
      </c>
      <c r="AD79" s="221" t="s">
        <v>5137</v>
      </c>
      <c r="AE79" s="221">
        <v>0</v>
      </c>
      <c r="AF79" s="221"/>
      <c r="AG79" s="221"/>
      <c r="AH79" s="221"/>
      <c r="AI79" s="221"/>
      <c r="AJ79" s="221"/>
      <c r="AK79" s="221" t="s">
        <v>5160</v>
      </c>
      <c r="AL79" s="221">
        <v>1</v>
      </c>
    </row>
    <row r="80" spans="1:38" x14ac:dyDescent="0.3">
      <c r="A80" s="226">
        <v>1999</v>
      </c>
      <c r="B80" s="218" t="s">
        <v>3970</v>
      </c>
      <c r="C80" s="218" t="s">
        <v>4841</v>
      </c>
      <c r="D80" s="218" t="s">
        <v>3481</v>
      </c>
      <c r="E80" s="218" t="s">
        <v>3971</v>
      </c>
      <c r="F80" s="218" t="s">
        <v>3187</v>
      </c>
      <c r="G80" s="218" t="s">
        <v>4846</v>
      </c>
      <c r="H80" s="218"/>
      <c r="I80" s="219" t="s">
        <v>316</v>
      </c>
      <c r="J80" s="218" t="s">
        <v>317</v>
      </c>
      <c r="K80" s="218" t="s">
        <v>318</v>
      </c>
      <c r="L80" s="218" t="s">
        <v>3266</v>
      </c>
      <c r="M80" s="218" t="s">
        <v>3190</v>
      </c>
      <c r="N80" s="218" t="s">
        <v>4332</v>
      </c>
      <c r="O80" s="218" t="s">
        <v>3483</v>
      </c>
      <c r="P80" s="218" t="s">
        <v>3192</v>
      </c>
      <c r="Q80" s="218" t="s">
        <v>3193</v>
      </c>
      <c r="R80" s="218" t="s">
        <v>3194</v>
      </c>
      <c r="S80" s="220">
        <v>37073</v>
      </c>
      <c r="T80" s="218"/>
      <c r="U80" s="218" t="s">
        <v>82</v>
      </c>
      <c r="V80" s="218" t="s">
        <v>2359</v>
      </c>
      <c r="W80" s="218" t="s">
        <v>2360</v>
      </c>
      <c r="X80" s="218"/>
      <c r="Y80" s="218"/>
      <c r="Z80" s="218">
        <v>1</v>
      </c>
      <c r="AA80" s="218"/>
      <c r="AB80" s="218">
        <v>62</v>
      </c>
      <c r="AC80" s="221" t="s">
        <v>3058</v>
      </c>
      <c r="AD80" s="221" t="s">
        <v>5148</v>
      </c>
      <c r="AE80" s="221">
        <v>0</v>
      </c>
      <c r="AF80" s="221"/>
      <c r="AG80" s="221"/>
      <c r="AH80" s="221"/>
      <c r="AI80" s="221"/>
      <c r="AJ80" s="221"/>
      <c r="AK80" s="221" t="s">
        <v>5174</v>
      </c>
      <c r="AL80" s="221">
        <v>1</v>
      </c>
    </row>
    <row r="81" spans="1:38" x14ac:dyDescent="0.3">
      <c r="A81" s="226">
        <v>2002</v>
      </c>
      <c r="B81" s="185" t="s">
        <v>281</v>
      </c>
      <c r="C81" s="185" t="s">
        <v>4557</v>
      </c>
      <c r="D81" s="185" t="s">
        <v>3283</v>
      </c>
      <c r="E81" s="185" t="s">
        <v>282</v>
      </c>
      <c r="F81" s="185" t="s">
        <v>4301</v>
      </c>
      <c r="G81" s="185" t="s">
        <v>4562</v>
      </c>
      <c r="H81" s="185"/>
      <c r="I81" s="195" t="s">
        <v>151</v>
      </c>
      <c r="J81" s="185" t="s">
        <v>56</v>
      </c>
      <c r="K81" s="185" t="s">
        <v>28</v>
      </c>
      <c r="L81" s="185" t="s">
        <v>3259</v>
      </c>
      <c r="M81" s="185" t="s">
        <v>3190</v>
      </c>
      <c r="N81" s="185" t="s">
        <v>4332</v>
      </c>
      <c r="O81" s="185" t="s">
        <v>3199</v>
      </c>
      <c r="P81" s="185" t="s">
        <v>3192</v>
      </c>
      <c r="Q81" s="185" t="s">
        <v>3193</v>
      </c>
      <c r="R81" s="185" t="s">
        <v>3194</v>
      </c>
      <c r="S81" s="196">
        <v>38231</v>
      </c>
      <c r="T81" s="185"/>
      <c r="U81" s="185" t="s">
        <v>82</v>
      </c>
      <c r="V81" s="185" t="s">
        <v>283</v>
      </c>
      <c r="W81" s="185" t="s">
        <v>284</v>
      </c>
      <c r="X81" s="185"/>
      <c r="Y81" s="185"/>
      <c r="Z81" s="185">
        <v>1</v>
      </c>
      <c r="AA81" s="185"/>
      <c r="AB81" s="185">
        <v>514</v>
      </c>
      <c r="AC81" s="197" t="s">
        <v>3069</v>
      </c>
      <c r="AD81" s="197" t="s">
        <v>5149</v>
      </c>
      <c r="AE81" s="197">
        <v>1</v>
      </c>
      <c r="AF81" s="197"/>
      <c r="AG81" s="197">
        <v>1</v>
      </c>
      <c r="AH81" s="197"/>
      <c r="AI81" s="197"/>
      <c r="AJ81" s="197"/>
      <c r="AK81" s="197"/>
      <c r="AL81" s="197"/>
    </row>
    <row r="82" spans="1:38" x14ac:dyDescent="0.3">
      <c r="A82" s="226">
        <v>2277</v>
      </c>
      <c r="B82" s="185" t="s">
        <v>5004</v>
      </c>
      <c r="C82" s="185" t="s">
        <v>5003</v>
      </c>
      <c r="D82" s="185" t="s">
        <v>5005</v>
      </c>
      <c r="E82" s="185" t="s">
        <v>282</v>
      </c>
      <c r="F82" s="185" t="s">
        <v>4301</v>
      </c>
      <c r="G82" s="185" t="s">
        <v>4562</v>
      </c>
      <c r="H82" s="185"/>
      <c r="I82" s="195" t="s">
        <v>151</v>
      </c>
      <c r="J82" s="185" t="s">
        <v>56</v>
      </c>
      <c r="K82" s="185" t="s">
        <v>28</v>
      </c>
      <c r="L82" s="185" t="s">
        <v>3259</v>
      </c>
      <c r="M82" s="185" t="s">
        <v>3190</v>
      </c>
      <c r="N82" s="185" t="s">
        <v>4332</v>
      </c>
      <c r="O82" s="185" t="s">
        <v>5006</v>
      </c>
      <c r="P82" s="185" t="s">
        <v>3192</v>
      </c>
      <c r="Q82" s="185" t="s">
        <v>3193</v>
      </c>
      <c r="R82" s="185" t="s">
        <v>3194</v>
      </c>
      <c r="S82" s="196">
        <v>44735</v>
      </c>
      <c r="T82" s="185">
        <v>1</v>
      </c>
      <c r="U82" s="185"/>
      <c r="V82" s="185"/>
      <c r="W82" s="185"/>
      <c r="X82" s="185"/>
      <c r="Y82" s="185">
        <v>1</v>
      </c>
      <c r="Z82" s="185"/>
      <c r="AA82" s="185"/>
      <c r="AB82" s="185">
        <v>145</v>
      </c>
      <c r="AC82" s="197" t="s">
        <v>3069</v>
      </c>
      <c r="AD82" s="197" t="s">
        <v>5149</v>
      </c>
      <c r="AE82" s="197">
        <v>1</v>
      </c>
      <c r="AF82" s="197"/>
      <c r="AG82" s="197">
        <v>1</v>
      </c>
      <c r="AH82" s="197"/>
      <c r="AI82" s="197"/>
      <c r="AJ82" s="197"/>
      <c r="AK82" s="197"/>
      <c r="AL82" s="197"/>
    </row>
    <row r="83" spans="1:38" x14ac:dyDescent="0.3">
      <c r="A83" s="226">
        <v>2005</v>
      </c>
      <c r="B83" s="185" t="s">
        <v>2062</v>
      </c>
      <c r="C83" s="185" t="s">
        <v>4818</v>
      </c>
      <c r="D83" s="185" t="s">
        <v>3245</v>
      </c>
      <c r="E83" s="185" t="s">
        <v>2063</v>
      </c>
      <c r="F83" s="185" t="s">
        <v>3187</v>
      </c>
      <c r="G83" s="185" t="s">
        <v>4347</v>
      </c>
      <c r="H83" s="185"/>
      <c r="I83" s="195" t="s">
        <v>367</v>
      </c>
      <c r="J83" s="185" t="s">
        <v>368</v>
      </c>
      <c r="K83" s="185" t="s">
        <v>369</v>
      </c>
      <c r="L83" s="185" t="s">
        <v>3700</v>
      </c>
      <c r="M83" s="185" t="s">
        <v>3190</v>
      </c>
      <c r="N83" s="185" t="s">
        <v>4332</v>
      </c>
      <c r="O83" s="185" t="s">
        <v>3201</v>
      </c>
      <c r="P83" s="185" t="s">
        <v>3192</v>
      </c>
      <c r="Q83" s="185" t="s">
        <v>3193</v>
      </c>
      <c r="R83" s="185" t="s">
        <v>3194</v>
      </c>
      <c r="S83" s="196">
        <v>38961</v>
      </c>
      <c r="T83" s="185"/>
      <c r="U83" s="185" t="s">
        <v>5</v>
      </c>
      <c r="V83" s="185" t="s">
        <v>2064</v>
      </c>
      <c r="W83" s="185" t="s">
        <v>2065</v>
      </c>
      <c r="X83" s="185">
        <v>1</v>
      </c>
      <c r="Y83" s="185">
        <v>1</v>
      </c>
      <c r="Z83" s="185"/>
      <c r="AA83" s="185"/>
      <c r="AB83" s="185">
        <v>274</v>
      </c>
      <c r="AC83" s="197" t="s">
        <v>3059</v>
      </c>
      <c r="AD83" s="185" t="s">
        <v>5149</v>
      </c>
      <c r="AE83" s="197">
        <v>1</v>
      </c>
      <c r="AF83" s="197"/>
      <c r="AG83" s="197"/>
      <c r="AH83" s="197">
        <v>1</v>
      </c>
      <c r="AI83" s="197"/>
      <c r="AJ83" s="197"/>
      <c r="AK83" s="197" t="s">
        <v>5175</v>
      </c>
      <c r="AL83" s="197"/>
    </row>
    <row r="84" spans="1:38" x14ac:dyDescent="0.3">
      <c r="A84" s="226">
        <v>2011</v>
      </c>
      <c r="B84" s="198" t="s">
        <v>571</v>
      </c>
      <c r="C84" s="198" t="s">
        <v>3982</v>
      </c>
      <c r="D84" s="198" t="s">
        <v>478</v>
      </c>
      <c r="E84" s="198" t="s">
        <v>572</v>
      </c>
      <c r="F84" s="198" t="s">
        <v>3187</v>
      </c>
      <c r="G84" s="198" t="s">
        <v>3983</v>
      </c>
      <c r="H84" s="198"/>
      <c r="I84" s="199" t="s">
        <v>316</v>
      </c>
      <c r="J84" s="198" t="s">
        <v>317</v>
      </c>
      <c r="K84" s="198" t="s">
        <v>318</v>
      </c>
      <c r="L84" s="198" t="s">
        <v>3266</v>
      </c>
      <c r="M84" s="198" t="s">
        <v>3190</v>
      </c>
      <c r="N84" s="198" t="s">
        <v>4332</v>
      </c>
      <c r="O84" s="198" t="s">
        <v>3201</v>
      </c>
      <c r="P84" s="198" t="s">
        <v>3192</v>
      </c>
      <c r="Q84" s="198" t="s">
        <v>3193</v>
      </c>
      <c r="R84" s="198" t="s">
        <v>3194</v>
      </c>
      <c r="S84" s="200">
        <v>40422</v>
      </c>
      <c r="T84" s="198"/>
      <c r="U84" s="198" t="s">
        <v>5</v>
      </c>
      <c r="V84" s="198" t="s">
        <v>573</v>
      </c>
      <c r="W84" s="198" t="s">
        <v>574</v>
      </c>
      <c r="X84" s="198">
        <v>1</v>
      </c>
      <c r="Y84" s="198">
        <v>1</v>
      </c>
      <c r="Z84" s="198"/>
      <c r="AA84" s="198"/>
      <c r="AB84" s="198">
        <v>242</v>
      </c>
      <c r="AC84" s="201" t="s">
        <v>3058</v>
      </c>
      <c r="AD84" s="201" t="s">
        <v>5148</v>
      </c>
      <c r="AE84" s="201">
        <v>0</v>
      </c>
      <c r="AF84" s="201"/>
      <c r="AG84" s="201"/>
      <c r="AH84" s="201"/>
      <c r="AI84" s="201"/>
      <c r="AJ84" s="201"/>
      <c r="AK84" s="201"/>
      <c r="AL84" s="201"/>
    </row>
    <row r="85" spans="1:38" x14ac:dyDescent="0.3">
      <c r="A85" s="226">
        <v>2012</v>
      </c>
      <c r="B85" s="218" t="s">
        <v>3984</v>
      </c>
      <c r="C85" s="218" t="s">
        <v>4978</v>
      </c>
      <c r="D85" s="218" t="s">
        <v>3563</v>
      </c>
      <c r="E85" s="218" t="s">
        <v>3985</v>
      </c>
      <c r="F85" s="218" t="s">
        <v>4301</v>
      </c>
      <c r="G85" s="218" t="s">
        <v>4469</v>
      </c>
      <c r="H85" s="218"/>
      <c r="I85" s="219" t="s">
        <v>1</v>
      </c>
      <c r="J85" s="218" t="s">
        <v>2</v>
      </c>
      <c r="K85" s="218" t="s">
        <v>3</v>
      </c>
      <c r="L85" s="218" t="s">
        <v>2665</v>
      </c>
      <c r="M85" s="218" t="s">
        <v>3190</v>
      </c>
      <c r="N85" s="218" t="s">
        <v>4332</v>
      </c>
      <c r="O85" s="218" t="s">
        <v>3354</v>
      </c>
      <c r="P85" s="218" t="s">
        <v>3192</v>
      </c>
      <c r="Q85" s="218" t="s">
        <v>3193</v>
      </c>
      <c r="R85" s="218" t="s">
        <v>3194</v>
      </c>
      <c r="S85" s="220">
        <v>40787</v>
      </c>
      <c r="T85" s="218"/>
      <c r="U85" s="218" t="s">
        <v>184</v>
      </c>
      <c r="V85" s="218" t="s">
        <v>3985</v>
      </c>
      <c r="W85" s="218" t="s">
        <v>258</v>
      </c>
      <c r="X85" s="218"/>
      <c r="Y85" s="218"/>
      <c r="Z85" s="218"/>
      <c r="AA85" s="218">
        <v>1</v>
      </c>
      <c r="AB85" s="218">
        <v>131</v>
      </c>
      <c r="AC85" s="221" t="s">
        <v>2702</v>
      </c>
      <c r="AD85" s="221" t="s">
        <v>5137</v>
      </c>
      <c r="AE85" s="221">
        <v>0</v>
      </c>
      <c r="AF85" s="221"/>
      <c r="AG85" s="221"/>
      <c r="AH85" s="221"/>
      <c r="AI85" s="221"/>
      <c r="AJ85" s="221"/>
      <c r="AK85" s="221" t="s">
        <v>5174</v>
      </c>
      <c r="AL85" s="221">
        <v>1</v>
      </c>
    </row>
    <row r="86" spans="1:38" x14ac:dyDescent="0.3">
      <c r="A86" s="226">
        <v>2014</v>
      </c>
      <c r="B86" s="185" t="s">
        <v>3988</v>
      </c>
      <c r="C86" s="185" t="s">
        <v>4345</v>
      </c>
      <c r="D86" s="185" t="s">
        <v>3061</v>
      </c>
      <c r="E86" s="185" t="s">
        <v>3989</v>
      </c>
      <c r="F86" s="185" t="s">
        <v>3187</v>
      </c>
      <c r="G86" s="185" t="s">
        <v>3990</v>
      </c>
      <c r="H86" s="185"/>
      <c r="I86" s="195" t="s">
        <v>1782</v>
      </c>
      <c r="J86" s="185" t="s">
        <v>1783</v>
      </c>
      <c r="K86" s="185" t="s">
        <v>1784</v>
      </c>
      <c r="L86" s="185" t="s">
        <v>2672</v>
      </c>
      <c r="M86" s="185" t="s">
        <v>3190</v>
      </c>
      <c r="N86" s="185" t="s">
        <v>4332</v>
      </c>
      <c r="O86" s="185" t="s">
        <v>3201</v>
      </c>
      <c r="P86" s="185" t="s">
        <v>3192</v>
      </c>
      <c r="Q86" s="185" t="s">
        <v>3193</v>
      </c>
      <c r="R86" s="185" t="s">
        <v>3194</v>
      </c>
      <c r="S86" s="196">
        <v>43409</v>
      </c>
      <c r="T86" s="185"/>
      <c r="U86" s="185" t="s">
        <v>5021</v>
      </c>
      <c r="V86" s="185"/>
      <c r="W86" s="185"/>
      <c r="X86" s="185"/>
      <c r="Y86" s="185">
        <v>1</v>
      </c>
      <c r="Z86" s="185"/>
      <c r="AA86" s="185"/>
      <c r="AB86" s="185">
        <v>117</v>
      </c>
      <c r="AC86" s="197" t="s">
        <v>3060</v>
      </c>
      <c r="AD86" s="197" t="s">
        <v>5146</v>
      </c>
      <c r="AE86" s="197">
        <v>1</v>
      </c>
      <c r="AF86" s="197"/>
      <c r="AG86" s="197">
        <v>1</v>
      </c>
      <c r="AH86" s="197"/>
      <c r="AI86" s="197"/>
      <c r="AJ86" s="197"/>
      <c r="AK86" s="197"/>
      <c r="AL86" s="197"/>
    </row>
    <row r="87" spans="1:38" x14ac:dyDescent="0.3">
      <c r="A87" s="226">
        <v>2031</v>
      </c>
      <c r="B87" s="198" t="s">
        <v>619</v>
      </c>
      <c r="C87" s="198" t="s">
        <v>4769</v>
      </c>
      <c r="D87" s="198" t="s">
        <v>3199</v>
      </c>
      <c r="E87" s="198" t="s">
        <v>620</v>
      </c>
      <c r="F87" s="198" t="s">
        <v>3187</v>
      </c>
      <c r="G87" s="198" t="s">
        <v>4774</v>
      </c>
      <c r="H87" s="198"/>
      <c r="I87" s="199" t="s">
        <v>622</v>
      </c>
      <c r="J87" s="198" t="s">
        <v>610</v>
      </c>
      <c r="K87" s="198" t="s">
        <v>611</v>
      </c>
      <c r="L87" s="198" t="s">
        <v>3437</v>
      </c>
      <c r="M87" s="198" t="s">
        <v>3190</v>
      </c>
      <c r="N87" s="198" t="s">
        <v>4332</v>
      </c>
      <c r="O87" s="198" t="s">
        <v>3199</v>
      </c>
      <c r="P87" s="198" t="s">
        <v>3192</v>
      </c>
      <c r="Q87" s="198" t="s">
        <v>3193</v>
      </c>
      <c r="R87" s="198" t="s">
        <v>3194</v>
      </c>
      <c r="S87" s="200">
        <v>23863</v>
      </c>
      <c r="T87" s="198"/>
      <c r="U87" s="198" t="s">
        <v>82</v>
      </c>
      <c r="V87" s="198" t="s">
        <v>621</v>
      </c>
      <c r="W87" s="198" t="s">
        <v>623</v>
      </c>
      <c r="X87" s="198"/>
      <c r="Y87" s="198"/>
      <c r="Z87" s="198">
        <v>1</v>
      </c>
      <c r="AA87" s="198"/>
      <c r="AB87" s="198">
        <v>478</v>
      </c>
      <c r="AC87" s="201" t="s">
        <v>3074</v>
      </c>
      <c r="AD87" s="201" t="s">
        <v>5151</v>
      </c>
      <c r="AE87" s="201">
        <v>0</v>
      </c>
      <c r="AF87" s="201"/>
      <c r="AG87" s="201"/>
      <c r="AH87" s="201"/>
      <c r="AI87" s="201"/>
      <c r="AJ87" s="201"/>
      <c r="AK87" s="201"/>
      <c r="AL87" s="201"/>
    </row>
    <row r="88" spans="1:38" x14ac:dyDescent="0.3">
      <c r="A88" s="226">
        <v>2035</v>
      </c>
      <c r="B88" s="198" t="s">
        <v>257</v>
      </c>
      <c r="C88" s="198" t="s">
        <v>4460</v>
      </c>
      <c r="D88" s="198" t="s">
        <v>3283</v>
      </c>
      <c r="E88" s="198" t="s">
        <v>3544</v>
      </c>
      <c r="F88" s="198" t="s">
        <v>4301</v>
      </c>
      <c r="G88" s="198" t="s">
        <v>4469</v>
      </c>
      <c r="H88" s="198"/>
      <c r="I88" s="199" t="s">
        <v>1</v>
      </c>
      <c r="J88" s="198" t="s">
        <v>2</v>
      </c>
      <c r="K88" s="198" t="s">
        <v>3</v>
      </c>
      <c r="L88" s="198" t="s">
        <v>2665</v>
      </c>
      <c r="M88" s="198" t="s">
        <v>3190</v>
      </c>
      <c r="N88" s="198" t="s">
        <v>4332</v>
      </c>
      <c r="O88" s="198" t="s">
        <v>3199</v>
      </c>
      <c r="P88" s="198" t="s">
        <v>3192</v>
      </c>
      <c r="Q88" s="198" t="s">
        <v>3193</v>
      </c>
      <c r="R88" s="198" t="s">
        <v>3194</v>
      </c>
      <c r="S88" s="200">
        <v>24534</v>
      </c>
      <c r="T88" s="198"/>
      <c r="U88" s="198" t="s">
        <v>82</v>
      </c>
      <c r="V88" s="198" t="s">
        <v>5022</v>
      </c>
      <c r="W88" s="203" t="s">
        <v>258</v>
      </c>
      <c r="X88" s="198"/>
      <c r="Y88" s="198"/>
      <c r="Z88" s="198">
        <v>1</v>
      </c>
      <c r="AA88" s="198"/>
      <c r="AB88" s="198">
        <v>307</v>
      </c>
      <c r="AC88" s="201" t="s">
        <v>2702</v>
      </c>
      <c r="AD88" s="201" t="s">
        <v>5137</v>
      </c>
      <c r="AE88" s="201">
        <v>0</v>
      </c>
      <c r="AF88" s="201"/>
      <c r="AG88" s="201"/>
      <c r="AH88" s="201"/>
      <c r="AI88" s="201"/>
      <c r="AJ88" s="201"/>
      <c r="AK88" s="201"/>
      <c r="AL88" s="201"/>
    </row>
    <row r="89" spans="1:38" x14ac:dyDescent="0.3">
      <c r="A89" s="226">
        <v>2036</v>
      </c>
      <c r="B89" s="198" t="s">
        <v>2289</v>
      </c>
      <c r="C89" s="198" t="s">
        <v>4770</v>
      </c>
      <c r="D89" s="198" t="s">
        <v>3283</v>
      </c>
      <c r="E89" s="198" t="s">
        <v>1214</v>
      </c>
      <c r="F89" s="198" t="s">
        <v>4301</v>
      </c>
      <c r="G89" s="198" t="s">
        <v>4010</v>
      </c>
      <c r="H89" s="198"/>
      <c r="I89" s="199" t="s">
        <v>609</v>
      </c>
      <c r="J89" s="198" t="s">
        <v>610</v>
      </c>
      <c r="K89" s="198" t="s">
        <v>611</v>
      </c>
      <c r="L89" s="198" t="s">
        <v>3437</v>
      </c>
      <c r="M89" s="198" t="s">
        <v>3190</v>
      </c>
      <c r="N89" s="198" t="s">
        <v>4332</v>
      </c>
      <c r="O89" s="198" t="s">
        <v>3199</v>
      </c>
      <c r="P89" s="198" t="s">
        <v>3192</v>
      </c>
      <c r="Q89" s="198" t="s">
        <v>3193</v>
      </c>
      <c r="R89" s="198" t="s">
        <v>3194</v>
      </c>
      <c r="S89" s="200">
        <v>24534</v>
      </c>
      <c r="T89" s="198"/>
      <c r="U89" s="198" t="s">
        <v>82</v>
      </c>
      <c r="V89" s="198" t="s">
        <v>2290</v>
      </c>
      <c r="W89" s="198" t="s">
        <v>2291</v>
      </c>
      <c r="X89" s="198"/>
      <c r="Y89" s="198"/>
      <c r="Z89" s="198">
        <v>1</v>
      </c>
      <c r="AA89" s="198"/>
      <c r="AB89" s="198">
        <v>360</v>
      </c>
      <c r="AC89" s="201" t="s">
        <v>3074</v>
      </c>
      <c r="AD89" s="201" t="s">
        <v>5151</v>
      </c>
      <c r="AE89" s="201">
        <v>0</v>
      </c>
      <c r="AF89" s="201"/>
      <c r="AG89" s="201"/>
      <c r="AH89" s="201"/>
      <c r="AI89" s="201"/>
      <c r="AJ89" s="201"/>
      <c r="AK89" s="201"/>
      <c r="AL89" s="201"/>
    </row>
    <row r="90" spans="1:38" x14ac:dyDescent="0.3">
      <c r="A90" s="226">
        <v>2049</v>
      </c>
      <c r="B90" s="185" t="s">
        <v>2144</v>
      </c>
      <c r="C90" s="185" t="s">
        <v>3200</v>
      </c>
      <c r="D90" s="185" t="s">
        <v>478</v>
      </c>
      <c r="E90" s="185"/>
      <c r="F90" s="185" t="s">
        <v>3187</v>
      </c>
      <c r="G90" s="185" t="s">
        <v>4035</v>
      </c>
      <c r="H90" s="185"/>
      <c r="I90" s="195" t="s">
        <v>62</v>
      </c>
      <c r="J90" s="185" t="s">
        <v>2145</v>
      </c>
      <c r="K90" s="185" t="s">
        <v>2146</v>
      </c>
      <c r="L90" s="185" t="s">
        <v>4036</v>
      </c>
      <c r="M90" s="185" t="s">
        <v>3190</v>
      </c>
      <c r="N90" s="185" t="s">
        <v>4332</v>
      </c>
      <c r="O90" s="185" t="s">
        <v>3201</v>
      </c>
      <c r="P90" s="185" t="s">
        <v>3192</v>
      </c>
      <c r="Q90" s="185" t="s">
        <v>3193</v>
      </c>
      <c r="R90" s="185" t="s">
        <v>3194</v>
      </c>
      <c r="S90" s="196">
        <v>24754</v>
      </c>
      <c r="T90" s="185"/>
      <c r="U90" s="185" t="s">
        <v>5</v>
      </c>
      <c r="V90" s="185" t="s">
        <v>4037</v>
      </c>
      <c r="W90" s="185" t="s">
        <v>2147</v>
      </c>
      <c r="X90" s="185">
        <v>1</v>
      </c>
      <c r="Y90" s="185">
        <v>1</v>
      </c>
      <c r="Z90" s="185"/>
      <c r="AA90" s="185"/>
      <c r="AB90" s="185">
        <v>84</v>
      </c>
      <c r="AC90" s="197" t="s">
        <v>3068</v>
      </c>
      <c r="AD90" s="197" t="s">
        <v>5142</v>
      </c>
      <c r="AE90" s="197">
        <v>1</v>
      </c>
      <c r="AF90" s="197"/>
      <c r="AG90" s="197">
        <v>1</v>
      </c>
      <c r="AH90" s="197"/>
      <c r="AI90" s="197"/>
      <c r="AJ90" s="197"/>
      <c r="AK90" s="197"/>
      <c r="AL90" s="197"/>
    </row>
    <row r="91" spans="1:38" x14ac:dyDescent="0.3">
      <c r="A91" s="226">
        <v>2093</v>
      </c>
      <c r="B91" s="198" t="s">
        <v>1620</v>
      </c>
      <c r="C91" s="198" t="s">
        <v>4402</v>
      </c>
      <c r="D91" s="198" t="s">
        <v>3061</v>
      </c>
      <c r="E91" s="198" t="s">
        <v>3264</v>
      </c>
      <c r="F91" s="198" t="s">
        <v>3187</v>
      </c>
      <c r="G91" s="198" t="s">
        <v>3418</v>
      </c>
      <c r="H91" s="198"/>
      <c r="I91" s="199" t="s">
        <v>28</v>
      </c>
      <c r="J91" s="198" t="s">
        <v>29</v>
      </c>
      <c r="K91" s="198" t="s">
        <v>30</v>
      </c>
      <c r="L91" s="198" t="s">
        <v>3487</v>
      </c>
      <c r="M91" s="198" t="s">
        <v>3190</v>
      </c>
      <c r="N91" s="198" t="s">
        <v>4332</v>
      </c>
      <c r="O91" s="198" t="s">
        <v>3201</v>
      </c>
      <c r="P91" s="198" t="s">
        <v>3192</v>
      </c>
      <c r="Q91" s="198" t="s">
        <v>3193</v>
      </c>
      <c r="R91" s="198" t="s">
        <v>3194</v>
      </c>
      <c r="S91" s="200">
        <v>24754</v>
      </c>
      <c r="T91" s="198"/>
      <c r="U91" s="198" t="s">
        <v>5</v>
      </c>
      <c r="V91" s="198" t="s">
        <v>1823</v>
      </c>
      <c r="W91" s="198" t="s">
        <v>1621</v>
      </c>
      <c r="X91" s="198"/>
      <c r="Y91" s="198">
        <v>1</v>
      </c>
      <c r="Z91" s="198"/>
      <c r="AA91" s="198"/>
      <c r="AB91" s="198">
        <v>155</v>
      </c>
      <c r="AC91" s="201" t="s">
        <v>2702</v>
      </c>
      <c r="AD91" s="201" t="s">
        <v>5144</v>
      </c>
      <c r="AE91" s="201">
        <v>0</v>
      </c>
      <c r="AF91" s="201"/>
      <c r="AG91" s="201"/>
      <c r="AH91" s="201"/>
      <c r="AI91" s="201"/>
      <c r="AJ91" s="201"/>
      <c r="AK91" s="201"/>
      <c r="AL91" s="201"/>
    </row>
    <row r="92" spans="1:38" x14ac:dyDescent="0.3">
      <c r="A92" s="226">
        <v>2095</v>
      </c>
      <c r="B92" s="185" t="s">
        <v>2008</v>
      </c>
      <c r="C92" s="185" t="s">
        <v>4408</v>
      </c>
      <c r="D92" s="185" t="s">
        <v>3061</v>
      </c>
      <c r="E92" s="185" t="s">
        <v>2009</v>
      </c>
      <c r="F92" s="185" t="s">
        <v>3187</v>
      </c>
      <c r="G92" s="185" t="s">
        <v>4089</v>
      </c>
      <c r="H92" s="185"/>
      <c r="I92" s="195" t="s">
        <v>1877</v>
      </c>
      <c r="J92" s="185" t="s">
        <v>1895</v>
      </c>
      <c r="K92" s="185" t="s">
        <v>1896</v>
      </c>
      <c r="L92" s="185" t="s">
        <v>2674</v>
      </c>
      <c r="M92" s="185" t="s">
        <v>3190</v>
      </c>
      <c r="N92" s="185" t="s">
        <v>4332</v>
      </c>
      <c r="O92" s="185" t="s">
        <v>3201</v>
      </c>
      <c r="P92" s="185" t="s">
        <v>3192</v>
      </c>
      <c r="Q92" s="185" t="s">
        <v>3193</v>
      </c>
      <c r="R92" s="185" t="s">
        <v>3194</v>
      </c>
      <c r="S92" s="196">
        <v>24754</v>
      </c>
      <c r="T92" s="185"/>
      <c r="U92" s="185" t="s">
        <v>5</v>
      </c>
      <c r="V92" s="185" t="s">
        <v>4090</v>
      </c>
      <c r="W92" s="185" t="s">
        <v>2010</v>
      </c>
      <c r="X92" s="185"/>
      <c r="Y92" s="185">
        <v>1</v>
      </c>
      <c r="Z92" s="185"/>
      <c r="AA92" s="185"/>
      <c r="AB92" s="185">
        <v>101</v>
      </c>
      <c r="AC92" s="185" t="s">
        <v>3066</v>
      </c>
      <c r="AD92" s="185" t="s">
        <v>5150</v>
      </c>
      <c r="AE92" s="197">
        <v>1</v>
      </c>
      <c r="AF92" s="197"/>
      <c r="AG92" s="197">
        <v>1</v>
      </c>
      <c r="AH92" s="197"/>
      <c r="AI92" s="197"/>
      <c r="AJ92" s="197"/>
      <c r="AK92" s="197"/>
      <c r="AL92" s="197"/>
    </row>
    <row r="93" spans="1:38" x14ac:dyDescent="0.3">
      <c r="A93" s="226">
        <v>2101</v>
      </c>
      <c r="B93" s="198" t="s">
        <v>1939</v>
      </c>
      <c r="C93" s="198" t="s">
        <v>4461</v>
      </c>
      <c r="D93" s="198" t="s">
        <v>3186</v>
      </c>
      <c r="E93" s="198" t="s">
        <v>1940</v>
      </c>
      <c r="F93" s="198" t="s">
        <v>3187</v>
      </c>
      <c r="G93" s="198" t="s">
        <v>4473</v>
      </c>
      <c r="H93" s="198"/>
      <c r="I93" s="199" t="s">
        <v>1</v>
      </c>
      <c r="J93" s="198" t="s">
        <v>2</v>
      </c>
      <c r="K93" s="198" t="s">
        <v>3</v>
      </c>
      <c r="L93" s="198" t="s">
        <v>2665</v>
      </c>
      <c r="M93" s="198" t="s">
        <v>3190</v>
      </c>
      <c r="N93" s="198" t="s">
        <v>4332</v>
      </c>
      <c r="O93" s="198" t="s">
        <v>3191</v>
      </c>
      <c r="P93" s="198" t="s">
        <v>3192</v>
      </c>
      <c r="Q93" s="198" t="s">
        <v>3193</v>
      </c>
      <c r="R93" s="198" t="s">
        <v>3194</v>
      </c>
      <c r="S93" s="200">
        <v>24754</v>
      </c>
      <c r="T93" s="198"/>
      <c r="U93" s="198" t="s">
        <v>19</v>
      </c>
      <c r="V93" s="198" t="s">
        <v>4476</v>
      </c>
      <c r="W93" s="198" t="s">
        <v>1941</v>
      </c>
      <c r="X93" s="198">
        <v>1</v>
      </c>
      <c r="Y93" s="198"/>
      <c r="Z93" s="198"/>
      <c r="AA93" s="198"/>
      <c r="AB93" s="198">
        <v>110</v>
      </c>
      <c r="AC93" s="201" t="s">
        <v>2702</v>
      </c>
      <c r="AD93" s="201" t="s">
        <v>5137</v>
      </c>
      <c r="AE93" s="201">
        <v>0</v>
      </c>
      <c r="AF93" s="201"/>
      <c r="AG93" s="201"/>
      <c r="AH93" s="201"/>
      <c r="AI93" s="201"/>
      <c r="AJ93" s="201"/>
      <c r="AK93" s="201"/>
      <c r="AL93" s="201"/>
    </row>
    <row r="94" spans="1:38" x14ac:dyDescent="0.3">
      <c r="A94" s="226">
        <v>2102</v>
      </c>
      <c r="B94" s="198" t="s">
        <v>2185</v>
      </c>
      <c r="C94" s="198" t="s">
        <v>4462</v>
      </c>
      <c r="D94" s="198" t="s">
        <v>3061</v>
      </c>
      <c r="E94" s="198" t="s">
        <v>2186</v>
      </c>
      <c r="F94" s="198" t="s">
        <v>3187</v>
      </c>
      <c r="G94" s="198" t="s">
        <v>4100</v>
      </c>
      <c r="H94" s="198"/>
      <c r="I94" s="199" t="s">
        <v>1</v>
      </c>
      <c r="J94" s="198" t="s">
        <v>2</v>
      </c>
      <c r="K94" s="198" t="s">
        <v>3</v>
      </c>
      <c r="L94" s="198" t="s">
        <v>2665</v>
      </c>
      <c r="M94" s="198" t="s">
        <v>3190</v>
      </c>
      <c r="N94" s="198" t="s">
        <v>4332</v>
      </c>
      <c r="O94" s="198" t="s">
        <v>3201</v>
      </c>
      <c r="P94" s="198" t="s">
        <v>3192</v>
      </c>
      <c r="Q94" s="198" t="s">
        <v>3193</v>
      </c>
      <c r="R94" s="198" t="s">
        <v>3194</v>
      </c>
      <c r="S94" s="200">
        <v>24754</v>
      </c>
      <c r="T94" s="198"/>
      <c r="U94" s="198" t="s">
        <v>5</v>
      </c>
      <c r="V94" s="198" t="s">
        <v>2187</v>
      </c>
      <c r="W94" s="198" t="s">
        <v>2188</v>
      </c>
      <c r="X94" s="198"/>
      <c r="Y94" s="198">
        <v>1</v>
      </c>
      <c r="Z94" s="198"/>
      <c r="AA94" s="198"/>
      <c r="AB94" s="198">
        <v>115</v>
      </c>
      <c r="AC94" s="201" t="s">
        <v>2702</v>
      </c>
      <c r="AD94" s="201" t="s">
        <v>5137</v>
      </c>
      <c r="AE94" s="201">
        <v>0</v>
      </c>
      <c r="AF94" s="201"/>
      <c r="AG94" s="201"/>
      <c r="AH94" s="201"/>
      <c r="AI94" s="201"/>
      <c r="AJ94" s="201"/>
      <c r="AK94" s="201"/>
      <c r="AL94" s="201"/>
    </row>
    <row r="95" spans="1:38" x14ac:dyDescent="0.3">
      <c r="A95" s="226">
        <v>2105</v>
      </c>
      <c r="B95" s="198" t="s">
        <v>2116</v>
      </c>
      <c r="C95" s="198" t="s">
        <v>4463</v>
      </c>
      <c r="D95" s="198" t="s">
        <v>3061</v>
      </c>
      <c r="E95" s="198" t="s">
        <v>2117</v>
      </c>
      <c r="F95" s="198" t="s">
        <v>3187</v>
      </c>
      <c r="G95" s="198" t="s">
        <v>4474</v>
      </c>
      <c r="H95" s="198"/>
      <c r="I95" s="199" t="s">
        <v>2111</v>
      </c>
      <c r="J95" s="198" t="s">
        <v>2109</v>
      </c>
      <c r="K95" s="198" t="s">
        <v>2112</v>
      </c>
      <c r="L95" s="198" t="s">
        <v>3607</v>
      </c>
      <c r="M95" s="198" t="s">
        <v>3190</v>
      </c>
      <c r="N95" s="198" t="s">
        <v>4332</v>
      </c>
      <c r="O95" s="198" t="s">
        <v>3201</v>
      </c>
      <c r="P95" s="198" t="s">
        <v>3192</v>
      </c>
      <c r="Q95" s="198" t="s">
        <v>3193</v>
      </c>
      <c r="R95" s="198" t="s">
        <v>3194</v>
      </c>
      <c r="S95" s="200">
        <v>24754</v>
      </c>
      <c r="T95" s="198"/>
      <c r="U95" s="198" t="s">
        <v>5</v>
      </c>
      <c r="V95" s="198" t="s">
        <v>4102</v>
      </c>
      <c r="W95" s="198" t="s">
        <v>2118</v>
      </c>
      <c r="X95" s="198"/>
      <c r="Y95" s="198">
        <v>1</v>
      </c>
      <c r="Z95" s="198"/>
      <c r="AA95" s="198"/>
      <c r="AB95" s="198">
        <v>16</v>
      </c>
      <c r="AC95" s="198" t="s">
        <v>3058</v>
      </c>
      <c r="AD95" s="201" t="s">
        <v>5148</v>
      </c>
      <c r="AE95" s="201">
        <v>0</v>
      </c>
      <c r="AF95" s="201"/>
      <c r="AG95" s="201"/>
      <c r="AH95" s="201"/>
      <c r="AI95" s="201"/>
      <c r="AJ95" s="201"/>
      <c r="AK95" s="201"/>
      <c r="AL95" s="201"/>
    </row>
    <row r="96" spans="1:38" x14ac:dyDescent="0.3">
      <c r="A96" s="226">
        <v>2112</v>
      </c>
      <c r="B96" s="185" t="s">
        <v>1780</v>
      </c>
      <c r="C96" s="185" t="s">
        <v>4343</v>
      </c>
      <c r="D96" s="185" t="s">
        <v>3267</v>
      </c>
      <c r="E96" s="185" t="s">
        <v>4115</v>
      </c>
      <c r="F96" s="185" t="s">
        <v>4301</v>
      </c>
      <c r="G96" s="185" t="s">
        <v>4346</v>
      </c>
      <c r="H96" s="185"/>
      <c r="I96" s="195" t="s">
        <v>1782</v>
      </c>
      <c r="J96" s="185" t="s">
        <v>1783</v>
      </c>
      <c r="K96" s="185" t="s">
        <v>1784</v>
      </c>
      <c r="L96" s="185" t="s">
        <v>2672</v>
      </c>
      <c r="M96" s="185" t="s">
        <v>3190</v>
      </c>
      <c r="N96" s="185" t="s">
        <v>4332</v>
      </c>
      <c r="O96" s="185" t="s">
        <v>3201</v>
      </c>
      <c r="P96" s="185" t="s">
        <v>3192</v>
      </c>
      <c r="Q96" s="185" t="s">
        <v>3193</v>
      </c>
      <c r="R96" s="185" t="s">
        <v>3194</v>
      </c>
      <c r="S96" s="196">
        <v>25997</v>
      </c>
      <c r="T96" s="185"/>
      <c r="U96" s="185" t="s">
        <v>0</v>
      </c>
      <c r="V96" s="185" t="s">
        <v>1781</v>
      </c>
      <c r="W96" s="185" t="s">
        <v>1785</v>
      </c>
      <c r="X96" s="185"/>
      <c r="Y96" s="185">
        <v>1</v>
      </c>
      <c r="Z96" s="185"/>
      <c r="AA96" s="185"/>
      <c r="AB96" s="185">
        <v>107</v>
      </c>
      <c r="AC96" s="197" t="s">
        <v>3060</v>
      </c>
      <c r="AD96" s="197" t="s">
        <v>5146</v>
      </c>
      <c r="AE96" s="197">
        <v>1</v>
      </c>
      <c r="AF96" s="197"/>
      <c r="AG96" s="197">
        <v>1</v>
      </c>
      <c r="AH96" s="197"/>
      <c r="AI96" s="197"/>
      <c r="AJ96" s="197"/>
      <c r="AK96" s="197"/>
      <c r="AL96" s="197"/>
    </row>
    <row r="97" spans="1:38" x14ac:dyDescent="0.3">
      <c r="A97" s="226">
        <v>2116</v>
      </c>
      <c r="B97" s="185" t="s">
        <v>1953</v>
      </c>
      <c r="C97" s="185" t="s">
        <v>4464</v>
      </c>
      <c r="D97" s="185" t="s">
        <v>3267</v>
      </c>
      <c r="E97" s="185" t="s">
        <v>3544</v>
      </c>
      <c r="F97" s="185" t="s">
        <v>4301</v>
      </c>
      <c r="G97" s="185" t="s">
        <v>4124</v>
      </c>
      <c r="H97" s="185"/>
      <c r="I97" s="195" t="s">
        <v>1</v>
      </c>
      <c r="J97" s="185" t="s">
        <v>2</v>
      </c>
      <c r="K97" s="185" t="s">
        <v>3</v>
      </c>
      <c r="L97" s="185" t="s">
        <v>2665</v>
      </c>
      <c r="M97" s="185" t="s">
        <v>3190</v>
      </c>
      <c r="N97" s="185" t="s">
        <v>4332</v>
      </c>
      <c r="O97" s="185" t="s">
        <v>3201</v>
      </c>
      <c r="P97" s="185" t="s">
        <v>3192</v>
      </c>
      <c r="Q97" s="185" t="s">
        <v>3193</v>
      </c>
      <c r="R97" s="185" t="s">
        <v>3194</v>
      </c>
      <c r="S97" s="196">
        <v>26001</v>
      </c>
      <c r="T97" s="185"/>
      <c r="U97" s="185" t="s">
        <v>0</v>
      </c>
      <c r="V97" s="185" t="s">
        <v>1954</v>
      </c>
      <c r="W97" s="185" t="s">
        <v>1955</v>
      </c>
      <c r="X97" s="185"/>
      <c r="Y97" s="185">
        <v>1</v>
      </c>
      <c r="Z97" s="185"/>
      <c r="AA97" s="185"/>
      <c r="AB97" s="185">
        <v>359</v>
      </c>
      <c r="AC97" s="197" t="s">
        <v>2702</v>
      </c>
      <c r="AD97" s="197" t="s">
        <v>5137</v>
      </c>
      <c r="AE97" s="197">
        <v>1</v>
      </c>
      <c r="AF97" s="197"/>
      <c r="AG97" s="197">
        <v>1</v>
      </c>
      <c r="AH97" s="197"/>
      <c r="AI97" s="197"/>
      <c r="AJ97" s="197"/>
      <c r="AK97" s="197"/>
      <c r="AL97" s="197"/>
    </row>
    <row r="98" spans="1:38" x14ac:dyDescent="0.3">
      <c r="A98" s="226">
        <v>2132</v>
      </c>
      <c r="B98" s="198" t="s">
        <v>139</v>
      </c>
      <c r="C98" s="198" t="s">
        <v>4054</v>
      </c>
      <c r="D98" s="198" t="s">
        <v>3186</v>
      </c>
      <c r="E98" s="198" t="s">
        <v>4055</v>
      </c>
      <c r="F98" s="198" t="s">
        <v>3187</v>
      </c>
      <c r="G98" s="198" t="s">
        <v>4571</v>
      </c>
      <c r="H98" s="198"/>
      <c r="I98" s="199" t="s">
        <v>136</v>
      </c>
      <c r="J98" s="198" t="s">
        <v>3492</v>
      </c>
      <c r="K98" s="198" t="s">
        <v>137</v>
      </c>
      <c r="L98" s="198" t="s">
        <v>3493</v>
      </c>
      <c r="M98" s="198" t="s">
        <v>3190</v>
      </c>
      <c r="N98" s="198" t="s">
        <v>4332</v>
      </c>
      <c r="O98" s="198" t="s">
        <v>3191</v>
      </c>
      <c r="P98" s="198" t="s">
        <v>3192</v>
      </c>
      <c r="Q98" s="198" t="s">
        <v>3193</v>
      </c>
      <c r="R98" s="198" t="s">
        <v>3194</v>
      </c>
      <c r="S98" s="200">
        <v>24755</v>
      </c>
      <c r="T98" s="198"/>
      <c r="U98" s="198" t="s">
        <v>19</v>
      </c>
      <c r="V98" s="198" t="s">
        <v>140</v>
      </c>
      <c r="W98" s="198" t="s">
        <v>141</v>
      </c>
      <c r="X98" s="198">
        <v>1</v>
      </c>
      <c r="Y98" s="198"/>
      <c r="Z98" s="198"/>
      <c r="AA98" s="198"/>
      <c r="AB98" s="198">
        <v>93</v>
      </c>
      <c r="AC98" s="201" t="s">
        <v>3068</v>
      </c>
      <c r="AD98" s="201" t="s">
        <v>5142</v>
      </c>
      <c r="AE98" s="201">
        <v>0</v>
      </c>
      <c r="AF98" s="201"/>
      <c r="AG98" s="201"/>
      <c r="AH98" s="201"/>
      <c r="AI98" s="201"/>
      <c r="AJ98" s="201"/>
      <c r="AK98" s="201"/>
      <c r="AL98" s="201"/>
    </row>
    <row r="99" spans="1:38" x14ac:dyDescent="0.3">
      <c r="A99" s="226">
        <v>2155</v>
      </c>
      <c r="B99" s="198" t="s">
        <v>893</v>
      </c>
      <c r="C99" s="198" t="s">
        <v>3200</v>
      </c>
      <c r="D99" s="198" t="s">
        <v>478</v>
      </c>
      <c r="E99" s="198"/>
      <c r="F99" s="198" t="s">
        <v>3187</v>
      </c>
      <c r="G99" s="198" t="s">
        <v>4168</v>
      </c>
      <c r="H99" s="198"/>
      <c r="I99" s="199" t="s">
        <v>609</v>
      </c>
      <c r="J99" s="198" t="s">
        <v>894</v>
      </c>
      <c r="K99" s="198" t="s">
        <v>896</v>
      </c>
      <c r="L99" s="198" t="s">
        <v>4169</v>
      </c>
      <c r="M99" s="198" t="s">
        <v>3190</v>
      </c>
      <c r="N99" s="198" t="s">
        <v>4332</v>
      </c>
      <c r="O99" s="198" t="s">
        <v>3201</v>
      </c>
      <c r="P99" s="198" t="s">
        <v>3192</v>
      </c>
      <c r="Q99" s="198" t="s">
        <v>3193</v>
      </c>
      <c r="R99" s="198" t="s">
        <v>3194</v>
      </c>
      <c r="S99" s="200">
        <v>24756</v>
      </c>
      <c r="T99" s="198"/>
      <c r="U99" s="198" t="s">
        <v>5</v>
      </c>
      <c r="V99" s="198" t="s">
        <v>895</v>
      </c>
      <c r="W99" s="198" t="s">
        <v>897</v>
      </c>
      <c r="X99" s="198">
        <v>1</v>
      </c>
      <c r="Y99" s="198">
        <v>1</v>
      </c>
      <c r="Z99" s="198"/>
      <c r="AA99" s="198"/>
      <c r="AB99" s="198">
        <v>128</v>
      </c>
      <c r="AC99" s="201" t="s">
        <v>2702</v>
      </c>
      <c r="AD99" s="201" t="s">
        <v>5142</v>
      </c>
      <c r="AE99" s="201">
        <v>0</v>
      </c>
      <c r="AF99" s="201"/>
      <c r="AG99" s="201"/>
      <c r="AH99" s="201"/>
      <c r="AI99" s="201"/>
      <c r="AJ99" s="201"/>
      <c r="AK99" s="201"/>
      <c r="AL99" s="201"/>
    </row>
    <row r="100" spans="1:38" x14ac:dyDescent="0.3">
      <c r="A100" s="226">
        <v>2182</v>
      </c>
      <c r="B100" s="198" t="s">
        <v>59</v>
      </c>
      <c r="C100" s="198" t="s">
        <v>5156</v>
      </c>
      <c r="D100" s="198" t="s">
        <v>478</v>
      </c>
      <c r="E100" s="198" t="s">
        <v>4196</v>
      </c>
      <c r="F100" s="198" t="s">
        <v>3187</v>
      </c>
      <c r="G100" s="198" t="s">
        <v>3256</v>
      </c>
      <c r="H100" s="198"/>
      <c r="I100" s="199" t="s">
        <v>62</v>
      </c>
      <c r="J100" s="198" t="s">
        <v>60</v>
      </c>
      <c r="K100" s="198" t="s">
        <v>64</v>
      </c>
      <c r="L100" s="198" t="s">
        <v>4923</v>
      </c>
      <c r="M100" s="198" t="s">
        <v>3190</v>
      </c>
      <c r="N100" s="198" t="s">
        <v>4332</v>
      </c>
      <c r="O100" s="198" t="s">
        <v>3201</v>
      </c>
      <c r="P100" s="198" t="s">
        <v>3192</v>
      </c>
      <c r="Q100" s="198" t="s">
        <v>3193</v>
      </c>
      <c r="R100" s="198" t="s">
        <v>3194</v>
      </c>
      <c r="S100" s="200">
        <v>24756</v>
      </c>
      <c r="T100" s="198"/>
      <c r="U100" s="198" t="s">
        <v>5</v>
      </c>
      <c r="V100" s="198" t="s">
        <v>61</v>
      </c>
      <c r="W100" s="198" t="s">
        <v>65</v>
      </c>
      <c r="X100" s="198">
        <v>1</v>
      </c>
      <c r="Y100" s="198">
        <v>1</v>
      </c>
      <c r="Z100" s="198"/>
      <c r="AA100" s="198"/>
      <c r="AB100" s="198">
        <v>114</v>
      </c>
      <c r="AC100" s="201" t="s">
        <v>4992</v>
      </c>
      <c r="AD100" s="201" t="s">
        <v>5142</v>
      </c>
      <c r="AE100" s="201">
        <v>0</v>
      </c>
      <c r="AF100" s="201"/>
      <c r="AG100" s="201"/>
      <c r="AH100" s="201"/>
      <c r="AI100" s="201"/>
      <c r="AJ100" s="201"/>
      <c r="AK100" s="201"/>
      <c r="AL100" s="201"/>
    </row>
    <row r="101" spans="1:38" x14ac:dyDescent="0.3">
      <c r="A101" s="226">
        <v>2187</v>
      </c>
      <c r="B101" s="198" t="s">
        <v>613</v>
      </c>
      <c r="C101" s="198" t="s">
        <v>4202</v>
      </c>
      <c r="D101" s="198" t="s">
        <v>3186</v>
      </c>
      <c r="E101" s="198" t="s">
        <v>614</v>
      </c>
      <c r="F101" s="198" t="s">
        <v>3187</v>
      </c>
      <c r="G101" s="198" t="s">
        <v>3484</v>
      </c>
      <c r="H101" s="198"/>
      <c r="I101" s="199" t="s">
        <v>609</v>
      </c>
      <c r="J101" s="198" t="s">
        <v>610</v>
      </c>
      <c r="K101" s="198" t="s">
        <v>611</v>
      </c>
      <c r="L101" s="198" t="s">
        <v>3437</v>
      </c>
      <c r="M101" s="198" t="s">
        <v>3217</v>
      </c>
      <c r="N101" s="198" t="s">
        <v>4332</v>
      </c>
      <c r="O101" s="198" t="s">
        <v>3191</v>
      </c>
      <c r="P101" s="198" t="s">
        <v>3192</v>
      </c>
      <c r="Q101" s="198" t="s">
        <v>3193</v>
      </c>
      <c r="R101" s="198" t="s">
        <v>3194</v>
      </c>
      <c r="S101" s="200">
        <v>25329</v>
      </c>
      <c r="T101" s="198"/>
      <c r="U101" s="198" t="s">
        <v>19</v>
      </c>
      <c r="V101" s="198" t="s">
        <v>615</v>
      </c>
      <c r="W101" s="198" t="s">
        <v>616</v>
      </c>
      <c r="X101" s="198">
        <v>1</v>
      </c>
      <c r="Y101" s="198"/>
      <c r="Z101" s="198"/>
      <c r="AA101" s="198"/>
      <c r="AB101" s="198">
        <v>57</v>
      </c>
      <c r="AC101" s="201" t="s">
        <v>3074</v>
      </c>
      <c r="AD101" s="201" t="s">
        <v>5151</v>
      </c>
      <c r="AE101" s="201">
        <v>0</v>
      </c>
      <c r="AF101" s="201"/>
      <c r="AG101" s="201"/>
      <c r="AH101" s="201"/>
      <c r="AI101" s="201"/>
      <c r="AJ101" s="201"/>
      <c r="AK101" s="201"/>
      <c r="AL101" s="201"/>
    </row>
    <row r="102" spans="1:38" x14ac:dyDescent="0.3">
      <c r="A102" s="226">
        <v>2190</v>
      </c>
      <c r="B102" s="185" t="s">
        <v>1129</v>
      </c>
      <c r="C102" s="185" t="s">
        <v>4204</v>
      </c>
      <c r="D102" s="185" t="s">
        <v>3186</v>
      </c>
      <c r="E102" s="185" t="s">
        <v>4205</v>
      </c>
      <c r="F102" s="185" t="s">
        <v>3187</v>
      </c>
      <c r="G102" s="185" t="s">
        <v>4328</v>
      </c>
      <c r="H102" s="185"/>
      <c r="I102" s="195" t="s">
        <v>151</v>
      </c>
      <c r="J102" s="185" t="s">
        <v>56</v>
      </c>
      <c r="K102" s="185" t="s">
        <v>28</v>
      </c>
      <c r="L102" s="185" t="s">
        <v>3259</v>
      </c>
      <c r="M102" s="185" t="s">
        <v>3190</v>
      </c>
      <c r="N102" s="185" t="s">
        <v>4332</v>
      </c>
      <c r="O102" s="185" t="s">
        <v>3191</v>
      </c>
      <c r="P102" s="185" t="s">
        <v>3192</v>
      </c>
      <c r="Q102" s="185" t="s">
        <v>3193</v>
      </c>
      <c r="R102" s="185" t="s">
        <v>3194</v>
      </c>
      <c r="S102" s="196">
        <v>38961</v>
      </c>
      <c r="T102" s="185"/>
      <c r="U102" s="185" t="s">
        <v>19</v>
      </c>
      <c r="V102" s="185" t="s">
        <v>1130</v>
      </c>
      <c r="W102" s="185" t="s">
        <v>1131</v>
      </c>
      <c r="X102" s="185">
        <v>1</v>
      </c>
      <c r="Y102" s="185"/>
      <c r="Z102" s="185"/>
      <c r="AA102" s="185"/>
      <c r="AB102" s="185">
        <v>43</v>
      </c>
      <c r="AC102" s="197" t="s">
        <v>3069</v>
      </c>
      <c r="AD102" s="197" t="s">
        <v>5149</v>
      </c>
      <c r="AE102" s="197">
        <v>1</v>
      </c>
      <c r="AF102" s="197"/>
      <c r="AG102" s="197"/>
      <c r="AH102" s="197"/>
      <c r="AI102" s="197">
        <v>1</v>
      </c>
      <c r="AJ102" s="197"/>
      <c r="AK102" s="197"/>
      <c r="AL102" s="197"/>
    </row>
    <row r="103" spans="1:38" x14ac:dyDescent="0.3">
      <c r="A103" s="226">
        <v>2199</v>
      </c>
      <c r="B103" s="198" t="s">
        <v>1437</v>
      </c>
      <c r="C103" s="198" t="s">
        <v>4693</v>
      </c>
      <c r="D103" s="198" t="s">
        <v>3061</v>
      </c>
      <c r="E103" s="198" t="s">
        <v>2257</v>
      </c>
      <c r="F103" s="198" t="s">
        <v>3187</v>
      </c>
      <c r="G103" s="198" t="s">
        <v>3897</v>
      </c>
      <c r="H103" s="198"/>
      <c r="I103" s="199" t="s">
        <v>54</v>
      </c>
      <c r="J103" s="198" t="s">
        <v>55</v>
      </c>
      <c r="K103" s="198" t="s">
        <v>57</v>
      </c>
      <c r="L103" s="198" t="s">
        <v>3674</v>
      </c>
      <c r="M103" s="198" t="s">
        <v>3190</v>
      </c>
      <c r="N103" s="198" t="s">
        <v>4332</v>
      </c>
      <c r="O103" s="198" t="s">
        <v>3201</v>
      </c>
      <c r="P103" s="198" t="s">
        <v>3192</v>
      </c>
      <c r="Q103" s="198" t="s">
        <v>3193</v>
      </c>
      <c r="R103" s="198" t="s">
        <v>3194</v>
      </c>
      <c r="S103" s="200">
        <v>25724</v>
      </c>
      <c r="T103" s="198"/>
      <c r="U103" s="198" t="s">
        <v>5</v>
      </c>
      <c r="V103" s="198" t="s">
        <v>907</v>
      </c>
      <c r="W103" s="198" t="s">
        <v>1438</v>
      </c>
      <c r="X103" s="198"/>
      <c r="Y103" s="198">
        <v>1</v>
      </c>
      <c r="Z103" s="198"/>
      <c r="AA103" s="198"/>
      <c r="AB103" s="198">
        <v>221</v>
      </c>
      <c r="AC103" s="201" t="s">
        <v>2689</v>
      </c>
      <c r="AD103" s="201" t="s">
        <v>5148</v>
      </c>
      <c r="AE103" s="201">
        <v>0</v>
      </c>
      <c r="AF103" s="201"/>
      <c r="AG103" s="201"/>
      <c r="AH103" s="201"/>
      <c r="AI103" s="201"/>
      <c r="AJ103" s="201"/>
      <c r="AK103" s="201"/>
      <c r="AL103" s="201"/>
    </row>
    <row r="104" spans="1:38" x14ac:dyDescent="0.3">
      <c r="A104" s="226">
        <v>2201</v>
      </c>
      <c r="B104" s="185" t="s">
        <v>1442</v>
      </c>
      <c r="C104" s="185" t="s">
        <v>4843</v>
      </c>
      <c r="D104" s="185" t="s">
        <v>3267</v>
      </c>
      <c r="E104" s="185" t="s">
        <v>1443</v>
      </c>
      <c r="F104" s="185" t="s">
        <v>4301</v>
      </c>
      <c r="G104" s="185" t="s">
        <v>4216</v>
      </c>
      <c r="H104" s="185"/>
      <c r="I104" s="195" t="s">
        <v>316</v>
      </c>
      <c r="J104" s="185" t="s">
        <v>317</v>
      </c>
      <c r="K104" s="185" t="s">
        <v>318</v>
      </c>
      <c r="L104" s="185" t="s">
        <v>3266</v>
      </c>
      <c r="M104" s="185" t="s">
        <v>3190</v>
      </c>
      <c r="N104" s="185" t="s">
        <v>4332</v>
      </c>
      <c r="O104" s="185" t="s">
        <v>3201</v>
      </c>
      <c r="P104" s="185" t="s">
        <v>3192</v>
      </c>
      <c r="Q104" s="185" t="s">
        <v>3193</v>
      </c>
      <c r="R104" s="185" t="s">
        <v>3194</v>
      </c>
      <c r="S104" s="196">
        <v>26011</v>
      </c>
      <c r="T104" s="185"/>
      <c r="U104" s="185" t="s">
        <v>0</v>
      </c>
      <c r="V104" s="185" t="s">
        <v>1444</v>
      </c>
      <c r="W104" s="185" t="s">
        <v>1445</v>
      </c>
      <c r="X104" s="185">
        <v>1</v>
      </c>
      <c r="Y104" s="185">
        <v>1</v>
      </c>
      <c r="Z104" s="185"/>
      <c r="AA104" s="185"/>
      <c r="AB104" s="185">
        <v>243</v>
      </c>
      <c r="AC104" s="197" t="s">
        <v>3058</v>
      </c>
      <c r="AD104" s="197" t="s">
        <v>5148</v>
      </c>
      <c r="AE104" s="197">
        <v>1</v>
      </c>
      <c r="AF104" s="197"/>
      <c r="AG104" s="197">
        <v>1</v>
      </c>
      <c r="AH104" s="197"/>
      <c r="AI104" s="197"/>
      <c r="AJ104" s="197"/>
      <c r="AK104" s="197"/>
      <c r="AL104" s="197"/>
    </row>
    <row r="105" spans="1:38" x14ac:dyDescent="0.3">
      <c r="A105" s="226">
        <v>2203</v>
      </c>
      <c r="B105" s="198" t="s">
        <v>1419</v>
      </c>
      <c r="C105" s="198" t="s">
        <v>4481</v>
      </c>
      <c r="D105" s="198" t="s">
        <v>3267</v>
      </c>
      <c r="E105" s="198" t="s">
        <v>1214</v>
      </c>
      <c r="F105" s="198" t="s">
        <v>4301</v>
      </c>
      <c r="G105" s="198" t="s">
        <v>4327</v>
      </c>
      <c r="H105" s="198"/>
      <c r="I105" s="199" t="s">
        <v>54</v>
      </c>
      <c r="J105" s="198" t="s">
        <v>55</v>
      </c>
      <c r="K105" s="198" t="s">
        <v>57</v>
      </c>
      <c r="L105" s="198" t="s">
        <v>3674</v>
      </c>
      <c r="M105" s="198" t="s">
        <v>3190</v>
      </c>
      <c r="N105" s="198" t="s">
        <v>4332</v>
      </c>
      <c r="O105" s="198" t="s">
        <v>3201</v>
      </c>
      <c r="P105" s="198" t="s">
        <v>3192</v>
      </c>
      <c r="Q105" s="198" t="s">
        <v>3193</v>
      </c>
      <c r="R105" s="198" t="s">
        <v>3194</v>
      </c>
      <c r="S105" s="200">
        <v>26015</v>
      </c>
      <c r="T105" s="198"/>
      <c r="U105" s="198" t="s">
        <v>0</v>
      </c>
      <c r="V105" s="198" t="s">
        <v>333</v>
      </c>
      <c r="W105" s="198" t="s">
        <v>1420</v>
      </c>
      <c r="X105" s="198">
        <v>1</v>
      </c>
      <c r="Y105" s="198">
        <v>1</v>
      </c>
      <c r="Z105" s="198"/>
      <c r="AA105" s="198"/>
      <c r="AB105" s="198">
        <v>249</v>
      </c>
      <c r="AC105" s="201" t="s">
        <v>2689</v>
      </c>
      <c r="AD105" s="201" t="s">
        <v>5148</v>
      </c>
      <c r="AE105" s="201">
        <v>0</v>
      </c>
      <c r="AF105" s="201"/>
      <c r="AG105" s="201"/>
      <c r="AH105" s="201"/>
      <c r="AI105" s="201"/>
      <c r="AJ105" s="201"/>
      <c r="AK105" s="201"/>
      <c r="AL105" s="201"/>
    </row>
    <row r="106" spans="1:38" x14ac:dyDescent="0.3">
      <c r="A106" s="226">
        <v>2209</v>
      </c>
      <c r="B106" s="185" t="s">
        <v>846</v>
      </c>
      <c r="C106" s="185" t="s">
        <v>4465</v>
      </c>
      <c r="D106" s="185" t="s">
        <v>3267</v>
      </c>
      <c r="E106" s="185" t="s">
        <v>847</v>
      </c>
      <c r="F106" s="185" t="s">
        <v>4301</v>
      </c>
      <c r="G106" s="185" t="s">
        <v>4475</v>
      </c>
      <c r="H106" s="185"/>
      <c r="I106" s="195" t="s">
        <v>253</v>
      </c>
      <c r="J106" s="185" t="s">
        <v>254</v>
      </c>
      <c r="K106" s="185" t="s">
        <v>255</v>
      </c>
      <c r="L106" s="185" t="s">
        <v>2670</v>
      </c>
      <c r="M106" s="185" t="s">
        <v>3190</v>
      </c>
      <c r="N106" s="185" t="s">
        <v>3205</v>
      </c>
      <c r="O106" s="185" t="s">
        <v>3201</v>
      </c>
      <c r="P106" s="185" t="s">
        <v>3192</v>
      </c>
      <c r="Q106" s="185" t="s">
        <v>3193</v>
      </c>
      <c r="R106" s="185" t="s">
        <v>3194</v>
      </c>
      <c r="S106" s="196">
        <v>26001</v>
      </c>
      <c r="T106" s="185"/>
      <c r="U106" s="185" t="s">
        <v>0</v>
      </c>
      <c r="V106" s="185" t="s">
        <v>848</v>
      </c>
      <c r="W106" s="185" t="s">
        <v>849</v>
      </c>
      <c r="X106" s="185"/>
      <c r="Y106" s="185">
        <v>1</v>
      </c>
      <c r="Z106" s="185"/>
      <c r="AA106" s="185"/>
      <c r="AB106" s="185">
        <v>217</v>
      </c>
      <c r="AC106" s="197" t="s">
        <v>3058</v>
      </c>
      <c r="AD106" s="197" t="s">
        <v>5148</v>
      </c>
      <c r="AE106" s="197">
        <v>1</v>
      </c>
      <c r="AF106" s="197"/>
      <c r="AG106" s="197">
        <v>1</v>
      </c>
      <c r="AH106" s="197"/>
      <c r="AI106" s="197"/>
      <c r="AJ106" s="197"/>
      <c r="AK106" s="197"/>
      <c r="AL106" s="197"/>
    </row>
    <row r="107" spans="1:38" x14ac:dyDescent="0.3">
      <c r="A107" s="226">
        <v>2213</v>
      </c>
      <c r="B107" s="198" t="s">
        <v>1645</v>
      </c>
      <c r="C107" s="198" t="s">
        <v>3185</v>
      </c>
      <c r="D107" s="198" t="s">
        <v>3186</v>
      </c>
      <c r="E107" s="198"/>
      <c r="F107" s="198" t="s">
        <v>3187</v>
      </c>
      <c r="G107" s="198" t="s">
        <v>4229</v>
      </c>
      <c r="H107" s="198"/>
      <c r="I107" s="199" t="s">
        <v>197</v>
      </c>
      <c r="J107" s="198" t="s">
        <v>1641</v>
      </c>
      <c r="K107" s="198" t="s">
        <v>1643</v>
      </c>
      <c r="L107" s="198" t="s">
        <v>4230</v>
      </c>
      <c r="M107" s="198" t="s">
        <v>3190</v>
      </c>
      <c r="N107" s="198" t="s">
        <v>4332</v>
      </c>
      <c r="O107" s="198" t="s">
        <v>3191</v>
      </c>
      <c r="P107" s="198" t="s">
        <v>3192</v>
      </c>
      <c r="Q107" s="198" t="s">
        <v>3193</v>
      </c>
      <c r="R107" s="198" t="s">
        <v>3194</v>
      </c>
      <c r="S107" s="200">
        <v>26204</v>
      </c>
      <c r="T107" s="198"/>
      <c r="U107" s="198" t="s">
        <v>19</v>
      </c>
      <c r="V107" s="198" t="s">
        <v>1646</v>
      </c>
      <c r="W107" s="198" t="s">
        <v>1647</v>
      </c>
      <c r="X107" s="198">
        <v>1</v>
      </c>
      <c r="Y107" s="198"/>
      <c r="Z107" s="198"/>
      <c r="AA107" s="198"/>
      <c r="AB107" s="198">
        <v>47</v>
      </c>
      <c r="AC107" s="201" t="s">
        <v>2702</v>
      </c>
      <c r="AD107" s="201" t="s">
        <v>5142</v>
      </c>
      <c r="AE107" s="201">
        <v>0</v>
      </c>
      <c r="AF107" s="201"/>
      <c r="AG107" s="201"/>
      <c r="AH107" s="201"/>
      <c r="AI107" s="201"/>
      <c r="AJ107" s="201"/>
      <c r="AK107" s="201"/>
      <c r="AL107" s="201"/>
    </row>
    <row r="108" spans="1:38" x14ac:dyDescent="0.3">
      <c r="A108" s="226">
        <v>2215</v>
      </c>
      <c r="B108" s="198" t="s">
        <v>1640</v>
      </c>
      <c r="C108" s="198" t="s">
        <v>4396</v>
      </c>
      <c r="D108" s="198" t="s">
        <v>3061</v>
      </c>
      <c r="E108" s="198"/>
      <c r="F108" s="198" t="s">
        <v>3187</v>
      </c>
      <c r="G108" s="198" t="s">
        <v>4232</v>
      </c>
      <c r="H108" s="198"/>
      <c r="I108" s="199" t="s">
        <v>197</v>
      </c>
      <c r="J108" s="198" t="s">
        <v>1641</v>
      </c>
      <c r="K108" s="198" t="s">
        <v>1643</v>
      </c>
      <c r="L108" s="198" t="s">
        <v>4230</v>
      </c>
      <c r="M108" s="198" t="s">
        <v>3190</v>
      </c>
      <c r="N108" s="198" t="s">
        <v>4332</v>
      </c>
      <c r="O108" s="198" t="s">
        <v>3201</v>
      </c>
      <c r="P108" s="198" t="s">
        <v>3192</v>
      </c>
      <c r="Q108" s="198" t="s">
        <v>3193</v>
      </c>
      <c r="R108" s="198" t="s">
        <v>3194</v>
      </c>
      <c r="S108" s="200">
        <v>26204</v>
      </c>
      <c r="T108" s="198"/>
      <c r="U108" s="198" t="s">
        <v>5</v>
      </c>
      <c r="V108" s="198" t="s">
        <v>1642</v>
      </c>
      <c r="W108" s="198" t="s">
        <v>1644</v>
      </c>
      <c r="X108" s="198"/>
      <c r="Y108" s="198">
        <v>1</v>
      </c>
      <c r="Z108" s="198"/>
      <c r="AA108" s="198"/>
      <c r="AB108" s="198">
        <v>104</v>
      </c>
      <c r="AC108" s="201" t="s">
        <v>2702</v>
      </c>
      <c r="AD108" s="201" t="s">
        <v>5142</v>
      </c>
      <c r="AE108" s="201">
        <v>0</v>
      </c>
      <c r="AF108" s="201"/>
      <c r="AG108" s="201"/>
      <c r="AH108" s="201"/>
      <c r="AI108" s="201"/>
      <c r="AJ108" s="201"/>
      <c r="AK108" s="201"/>
      <c r="AL108" s="201"/>
    </row>
    <row r="109" spans="1:38" x14ac:dyDescent="0.3">
      <c r="A109" s="226">
        <v>2218</v>
      </c>
      <c r="B109" s="198" t="s">
        <v>1429</v>
      </c>
      <c r="C109" s="198" t="s">
        <v>4234</v>
      </c>
      <c r="D109" s="198" t="s">
        <v>3186</v>
      </c>
      <c r="E109" s="198" t="s">
        <v>1430</v>
      </c>
      <c r="F109" s="198" t="s">
        <v>3187</v>
      </c>
      <c r="G109" s="198" t="s">
        <v>4926</v>
      </c>
      <c r="H109" s="198"/>
      <c r="I109" s="199" t="s">
        <v>54</v>
      </c>
      <c r="J109" s="198" t="s">
        <v>55</v>
      </c>
      <c r="K109" s="198" t="s">
        <v>57</v>
      </c>
      <c r="L109" s="198" t="s">
        <v>3674</v>
      </c>
      <c r="M109" s="198" t="s">
        <v>3190</v>
      </c>
      <c r="N109" s="198" t="s">
        <v>3205</v>
      </c>
      <c r="O109" s="198" t="s">
        <v>3191</v>
      </c>
      <c r="P109" s="198" t="s">
        <v>3192</v>
      </c>
      <c r="Q109" s="198" t="s">
        <v>3193</v>
      </c>
      <c r="R109" s="198" t="s">
        <v>3194</v>
      </c>
      <c r="S109" s="200">
        <v>26456</v>
      </c>
      <c r="T109" s="198"/>
      <c r="U109" s="198" t="s">
        <v>19</v>
      </c>
      <c r="V109" s="198" t="s">
        <v>1431</v>
      </c>
      <c r="W109" s="198" t="s">
        <v>1432</v>
      </c>
      <c r="X109" s="198">
        <v>1</v>
      </c>
      <c r="Y109" s="198"/>
      <c r="Z109" s="198"/>
      <c r="AA109" s="198"/>
      <c r="AB109" s="198">
        <v>103</v>
      </c>
      <c r="AC109" s="201" t="s">
        <v>2689</v>
      </c>
      <c r="AD109" s="201" t="s">
        <v>5148</v>
      </c>
      <c r="AE109" s="201">
        <v>0</v>
      </c>
      <c r="AF109" s="201"/>
      <c r="AG109" s="201"/>
      <c r="AH109" s="201"/>
      <c r="AI109" s="201"/>
      <c r="AJ109" s="201"/>
      <c r="AK109" s="201"/>
      <c r="AL109" s="201"/>
    </row>
    <row r="110" spans="1:38" x14ac:dyDescent="0.3">
      <c r="A110" s="226">
        <v>2221</v>
      </c>
      <c r="B110" s="198" t="s">
        <v>142</v>
      </c>
      <c r="C110" s="198" t="s">
        <v>4236</v>
      </c>
      <c r="D110" s="198" t="s">
        <v>3186</v>
      </c>
      <c r="E110" s="198" t="s">
        <v>4237</v>
      </c>
      <c r="F110" s="198" t="s">
        <v>3187</v>
      </c>
      <c r="G110" s="198" t="s">
        <v>4238</v>
      </c>
      <c r="H110" s="198"/>
      <c r="I110" s="199" t="s">
        <v>136</v>
      </c>
      <c r="J110" s="198" t="s">
        <v>3492</v>
      </c>
      <c r="K110" s="198" t="s">
        <v>137</v>
      </c>
      <c r="L110" s="198" t="s">
        <v>3493</v>
      </c>
      <c r="M110" s="198" t="s">
        <v>3190</v>
      </c>
      <c r="N110" s="198" t="s">
        <v>4332</v>
      </c>
      <c r="O110" s="198" t="s">
        <v>3191</v>
      </c>
      <c r="P110" s="198" t="s">
        <v>3192</v>
      </c>
      <c r="Q110" s="198" t="s">
        <v>3193</v>
      </c>
      <c r="R110" s="198" t="s">
        <v>3194</v>
      </c>
      <c r="S110" s="200">
        <v>26962</v>
      </c>
      <c r="T110" s="198"/>
      <c r="U110" s="198" t="s">
        <v>19</v>
      </c>
      <c r="V110" s="198" t="s">
        <v>143</v>
      </c>
      <c r="W110" s="198" t="s">
        <v>144</v>
      </c>
      <c r="X110" s="198">
        <v>1</v>
      </c>
      <c r="Y110" s="198"/>
      <c r="Z110" s="198"/>
      <c r="AA110" s="198"/>
      <c r="AB110" s="198">
        <v>68</v>
      </c>
      <c r="AC110" s="201" t="s">
        <v>3068</v>
      </c>
      <c r="AD110" s="201" t="s">
        <v>5142</v>
      </c>
      <c r="AE110" s="201">
        <v>0</v>
      </c>
      <c r="AF110" s="201"/>
      <c r="AG110" s="201"/>
      <c r="AH110" s="201"/>
      <c r="AI110" s="201"/>
      <c r="AJ110" s="201"/>
      <c r="AK110" s="201"/>
      <c r="AL110" s="201"/>
    </row>
    <row r="111" spans="1:38" x14ac:dyDescent="0.3">
      <c r="A111" s="226">
        <v>2227</v>
      </c>
      <c r="B111" s="185" t="s">
        <v>1622</v>
      </c>
      <c r="C111" s="185" t="s">
        <v>4241</v>
      </c>
      <c r="D111" s="185" t="s">
        <v>3186</v>
      </c>
      <c r="E111" s="185" t="s">
        <v>3485</v>
      </c>
      <c r="F111" s="185" t="s">
        <v>3187</v>
      </c>
      <c r="G111" s="185" t="s">
        <v>3486</v>
      </c>
      <c r="H111" s="185"/>
      <c r="I111" s="195" t="s">
        <v>28</v>
      </c>
      <c r="J111" s="185" t="s">
        <v>29</v>
      </c>
      <c r="K111" s="185" t="s">
        <v>30</v>
      </c>
      <c r="L111" s="185" t="s">
        <v>3487</v>
      </c>
      <c r="M111" s="185" t="s">
        <v>3190</v>
      </c>
      <c r="N111" s="185" t="s">
        <v>4332</v>
      </c>
      <c r="O111" s="185" t="s">
        <v>3191</v>
      </c>
      <c r="P111" s="185" t="s">
        <v>3192</v>
      </c>
      <c r="Q111" s="185" t="s">
        <v>3193</v>
      </c>
      <c r="R111" s="185" t="s">
        <v>3194</v>
      </c>
      <c r="S111" s="196">
        <v>27904</v>
      </c>
      <c r="T111" s="185"/>
      <c r="U111" s="185" t="s">
        <v>19</v>
      </c>
      <c r="V111" s="185" t="s">
        <v>1623</v>
      </c>
      <c r="W111" s="185" t="s">
        <v>1624</v>
      </c>
      <c r="X111" s="185">
        <v>1</v>
      </c>
      <c r="Y111" s="185"/>
      <c r="Z111" s="185"/>
      <c r="AA111" s="185"/>
      <c r="AB111" s="185">
        <v>74</v>
      </c>
      <c r="AC111" s="197" t="s">
        <v>2702</v>
      </c>
      <c r="AD111" s="197" t="s">
        <v>5144</v>
      </c>
      <c r="AE111" s="197">
        <v>1</v>
      </c>
      <c r="AF111" s="197"/>
      <c r="AG111" s="197"/>
      <c r="AH111" s="197"/>
      <c r="AI111" s="197"/>
      <c r="AJ111" s="197">
        <v>1</v>
      </c>
      <c r="AK111" s="197"/>
      <c r="AL111" s="197"/>
    </row>
    <row r="112" spans="1:38" x14ac:dyDescent="0.3">
      <c r="A112" s="226">
        <v>2228</v>
      </c>
      <c r="B112" s="185" t="s">
        <v>2189</v>
      </c>
      <c r="C112" s="185" t="s">
        <v>3185</v>
      </c>
      <c r="D112" s="185" t="s">
        <v>3186</v>
      </c>
      <c r="E112" s="185"/>
      <c r="F112" s="185" t="s">
        <v>3187</v>
      </c>
      <c r="G112" s="185" t="s">
        <v>4242</v>
      </c>
      <c r="H112" s="185"/>
      <c r="I112" s="195" t="s">
        <v>1</v>
      </c>
      <c r="J112" s="185" t="s">
        <v>779</v>
      </c>
      <c r="K112" s="185" t="s">
        <v>780</v>
      </c>
      <c r="L112" s="185" t="s">
        <v>2669</v>
      </c>
      <c r="M112" s="185" t="s">
        <v>3190</v>
      </c>
      <c r="N112" s="185" t="s">
        <v>4332</v>
      </c>
      <c r="O112" s="185" t="s">
        <v>3191</v>
      </c>
      <c r="P112" s="185" t="s">
        <v>3192</v>
      </c>
      <c r="Q112" s="185" t="s">
        <v>3193</v>
      </c>
      <c r="R112" s="185" t="s">
        <v>3194</v>
      </c>
      <c r="S112" s="196">
        <v>27904</v>
      </c>
      <c r="T112" s="185"/>
      <c r="U112" s="185" t="s">
        <v>19</v>
      </c>
      <c r="V112" s="185" t="s">
        <v>2190</v>
      </c>
      <c r="W112" s="185" t="s">
        <v>2191</v>
      </c>
      <c r="X112" s="185">
        <v>1</v>
      </c>
      <c r="Y112" s="185"/>
      <c r="Z112" s="185"/>
      <c r="AA112" s="185"/>
      <c r="AB112" s="185">
        <v>72</v>
      </c>
      <c r="AC112" s="197" t="s">
        <v>2702</v>
      </c>
      <c r="AD112" s="197" t="s">
        <v>5137</v>
      </c>
      <c r="AE112" s="197">
        <v>1</v>
      </c>
      <c r="AF112" s="197"/>
      <c r="AG112" s="197">
        <v>1</v>
      </c>
      <c r="AH112" s="197"/>
      <c r="AI112" s="197"/>
      <c r="AJ112" s="197"/>
      <c r="AK112" s="197"/>
      <c r="AL112" s="197"/>
    </row>
    <row r="113" spans="1:38" x14ac:dyDescent="0.3">
      <c r="A113" s="226">
        <v>2230</v>
      </c>
      <c r="B113" s="185" t="s">
        <v>1892</v>
      </c>
      <c r="C113" s="185" t="s">
        <v>4243</v>
      </c>
      <c r="D113" s="185" t="s">
        <v>3186</v>
      </c>
      <c r="E113" s="185" t="s">
        <v>1893</v>
      </c>
      <c r="F113" s="185" t="s">
        <v>3187</v>
      </c>
      <c r="G113" s="185" t="s">
        <v>4089</v>
      </c>
      <c r="H113" s="185"/>
      <c r="I113" s="195" t="s">
        <v>1877</v>
      </c>
      <c r="J113" s="185" t="s">
        <v>1895</v>
      </c>
      <c r="K113" s="185" t="s">
        <v>1896</v>
      </c>
      <c r="L113" s="185" t="s">
        <v>2674</v>
      </c>
      <c r="M113" s="185" t="s">
        <v>3190</v>
      </c>
      <c r="N113" s="185" t="s">
        <v>3205</v>
      </c>
      <c r="O113" s="185" t="s">
        <v>3191</v>
      </c>
      <c r="P113" s="185" t="s">
        <v>3192</v>
      </c>
      <c r="Q113" s="185" t="s">
        <v>3193</v>
      </c>
      <c r="R113" s="185" t="s">
        <v>3194</v>
      </c>
      <c r="S113" s="196">
        <v>28040</v>
      </c>
      <c r="T113" s="185"/>
      <c r="U113" s="185" t="s">
        <v>19</v>
      </c>
      <c r="V113" s="185" t="s">
        <v>1894</v>
      </c>
      <c r="W113" s="185" t="s">
        <v>1897</v>
      </c>
      <c r="X113" s="185">
        <v>1</v>
      </c>
      <c r="Y113" s="185"/>
      <c r="Z113" s="185"/>
      <c r="AA113" s="185"/>
      <c r="AB113" s="185">
        <v>74</v>
      </c>
      <c r="AC113" s="185" t="s">
        <v>3066</v>
      </c>
      <c r="AD113" s="185" t="s">
        <v>5150</v>
      </c>
      <c r="AE113" s="197">
        <v>1</v>
      </c>
      <c r="AF113" s="197"/>
      <c r="AG113" s="197">
        <v>1</v>
      </c>
      <c r="AH113" s="197"/>
      <c r="AI113" s="197"/>
      <c r="AJ113" s="197"/>
      <c r="AK113" s="197"/>
      <c r="AL113" s="197"/>
    </row>
    <row r="114" spans="1:38" x14ac:dyDescent="0.3">
      <c r="A114" s="226">
        <v>2236</v>
      </c>
      <c r="B114" s="185" t="s">
        <v>1116</v>
      </c>
      <c r="C114" s="185" t="s">
        <v>3185</v>
      </c>
      <c r="D114" s="185" t="s">
        <v>3186</v>
      </c>
      <c r="E114" s="185"/>
      <c r="F114" s="185" t="s">
        <v>3187</v>
      </c>
      <c r="G114" s="185" t="s">
        <v>4503</v>
      </c>
      <c r="H114" s="185"/>
      <c r="I114" s="195" t="s">
        <v>1119</v>
      </c>
      <c r="J114" s="185" t="s">
        <v>1117</v>
      </c>
      <c r="K114" s="185" t="s">
        <v>1120</v>
      </c>
      <c r="L114" s="185" t="s">
        <v>3306</v>
      </c>
      <c r="M114" s="185" t="s">
        <v>3190</v>
      </c>
      <c r="N114" s="185" t="s">
        <v>4332</v>
      </c>
      <c r="O114" s="185" t="s">
        <v>3191</v>
      </c>
      <c r="P114" s="185" t="s">
        <v>3192</v>
      </c>
      <c r="Q114" s="185" t="s">
        <v>3193</v>
      </c>
      <c r="R114" s="185" t="s">
        <v>3194</v>
      </c>
      <c r="S114" s="196">
        <v>30926</v>
      </c>
      <c r="T114" s="185"/>
      <c r="U114" s="185" t="s">
        <v>19</v>
      </c>
      <c r="V114" s="185" t="s">
        <v>1118</v>
      </c>
      <c r="W114" s="185" t="s">
        <v>1121</v>
      </c>
      <c r="X114" s="185">
        <v>1</v>
      </c>
      <c r="Y114" s="185"/>
      <c r="Z114" s="185"/>
      <c r="AA114" s="185"/>
      <c r="AB114" s="185">
        <v>103</v>
      </c>
      <c r="AC114" s="197" t="s">
        <v>3058</v>
      </c>
      <c r="AD114" s="197" t="s">
        <v>5146</v>
      </c>
      <c r="AE114" s="197">
        <v>1</v>
      </c>
      <c r="AF114" s="197"/>
      <c r="AG114" s="197"/>
      <c r="AH114" s="197"/>
      <c r="AI114" s="197"/>
      <c r="AJ114" s="197">
        <v>1</v>
      </c>
      <c r="AK114" s="197"/>
      <c r="AL114" s="197"/>
    </row>
    <row r="115" spans="1:38" x14ac:dyDescent="0.3">
      <c r="A115" s="226">
        <v>2250</v>
      </c>
      <c r="B115" s="185" t="s">
        <v>1767</v>
      </c>
      <c r="C115" s="185" t="s">
        <v>5181</v>
      </c>
      <c r="D115" s="185" t="s">
        <v>3061</v>
      </c>
      <c r="E115" s="185" t="s">
        <v>3699</v>
      </c>
      <c r="F115" s="185" t="s">
        <v>3187</v>
      </c>
      <c r="G115" s="185" t="s">
        <v>4334</v>
      </c>
      <c r="H115" s="185"/>
      <c r="I115" s="195" t="s">
        <v>367</v>
      </c>
      <c r="J115" s="185" t="s">
        <v>368</v>
      </c>
      <c r="K115" s="185" t="s">
        <v>369</v>
      </c>
      <c r="L115" s="185" t="s">
        <v>3700</v>
      </c>
      <c r="M115" s="185" t="s">
        <v>3190</v>
      </c>
      <c r="N115" s="185" t="s">
        <v>4332</v>
      </c>
      <c r="O115" s="185" t="s">
        <v>3201</v>
      </c>
      <c r="P115" s="185" t="s">
        <v>3192</v>
      </c>
      <c r="Q115" s="185" t="s">
        <v>3193</v>
      </c>
      <c r="R115" s="185" t="s">
        <v>3194</v>
      </c>
      <c r="S115" s="196">
        <v>34213</v>
      </c>
      <c r="T115" s="185"/>
      <c r="U115" s="185" t="s">
        <v>5</v>
      </c>
      <c r="V115" s="185" t="s">
        <v>1768</v>
      </c>
      <c r="W115" s="185" t="s">
        <v>1769</v>
      </c>
      <c r="X115" s="185">
        <v>1</v>
      </c>
      <c r="Y115" s="185">
        <v>1</v>
      </c>
      <c r="Z115" s="185"/>
      <c r="AA115" s="185"/>
      <c r="AB115" s="185">
        <v>349</v>
      </c>
      <c r="AC115" s="185" t="s">
        <v>3058</v>
      </c>
      <c r="AD115" s="185" t="s">
        <v>5149</v>
      </c>
      <c r="AE115" s="197">
        <v>1</v>
      </c>
      <c r="AF115" s="197"/>
      <c r="AG115" s="197"/>
      <c r="AH115" s="197"/>
      <c r="AI115" s="197">
        <v>1</v>
      </c>
      <c r="AJ115" s="197"/>
      <c r="AK115" s="197" t="s">
        <v>5175</v>
      </c>
      <c r="AL115" s="197"/>
    </row>
    <row r="116" spans="1:38" x14ac:dyDescent="0.3">
      <c r="U116" s="169"/>
      <c r="V116" s="169"/>
      <c r="W116" s="96"/>
      <c r="X116" s="96"/>
      <c r="Y116" s="96"/>
      <c r="Z116" s="96"/>
      <c r="AA116" s="96"/>
    </row>
    <row r="117" spans="1:38" x14ac:dyDescent="0.3">
      <c r="U117" s="169"/>
      <c r="V117" s="169"/>
      <c r="W117" s="204">
        <v>114</v>
      </c>
      <c r="X117" s="203">
        <f>SUM(X2:X115)</f>
        <v>52</v>
      </c>
      <c r="Y117" s="203">
        <f t="shared" ref="Y117:AB117" si="0">SUM(Y2:Y115)</f>
        <v>57</v>
      </c>
      <c r="Z117" s="203">
        <f t="shared" si="0"/>
        <v>17</v>
      </c>
      <c r="AA117" s="203">
        <f t="shared" si="0"/>
        <v>4</v>
      </c>
      <c r="AB117" s="272">
        <f t="shared" si="0"/>
        <v>23648</v>
      </c>
      <c r="AE117" s="203">
        <f t="shared" ref="AE117:AJ117" si="1">SUM(AE2:AE115)</f>
        <v>46</v>
      </c>
      <c r="AF117" s="203">
        <f t="shared" si="1"/>
        <v>0</v>
      </c>
      <c r="AG117" s="203">
        <f t="shared" si="1"/>
        <v>24</v>
      </c>
      <c r="AH117" s="203">
        <f t="shared" si="1"/>
        <v>7</v>
      </c>
      <c r="AI117" s="203">
        <f t="shared" si="1"/>
        <v>7</v>
      </c>
      <c r="AJ117" s="203">
        <f t="shared" si="1"/>
        <v>8</v>
      </c>
      <c r="AK117" s="203"/>
      <c r="AL117" s="203">
        <f>AF117+AG117+AH117+AI117+AJ117</f>
        <v>46</v>
      </c>
    </row>
    <row r="118" spans="1:38" x14ac:dyDescent="0.3">
      <c r="U118" s="169"/>
      <c r="V118" s="169"/>
      <c r="W118" s="96"/>
      <c r="X118" s="262">
        <v>16</v>
      </c>
      <c r="Y118" s="96"/>
      <c r="Z118" s="96"/>
      <c r="AA118" s="96"/>
    </row>
    <row r="119" spans="1:38" x14ac:dyDescent="0.3">
      <c r="U119" s="169"/>
      <c r="V119" s="169"/>
      <c r="W119" s="96"/>
      <c r="X119" s="203">
        <f>X117-X118</f>
        <v>36</v>
      </c>
      <c r="Y119" s="96"/>
      <c r="Z119" s="96"/>
      <c r="AA119" s="203">
        <f>X119+Y117+Z117+AA117</f>
        <v>114</v>
      </c>
    </row>
    <row r="120" spans="1:38" x14ac:dyDescent="0.3">
      <c r="U120" s="169"/>
      <c r="V120" s="169"/>
      <c r="W120" s="96"/>
      <c r="X120" s="96"/>
      <c r="Y120" s="96"/>
      <c r="Z120" s="96"/>
      <c r="AA120" s="96"/>
    </row>
    <row r="121" spans="1:38" x14ac:dyDescent="0.3">
      <c r="U121" s="169"/>
      <c r="V121" s="169"/>
      <c r="W121" s="96"/>
      <c r="X121" s="96"/>
      <c r="Y121" s="96"/>
      <c r="Z121" s="96"/>
      <c r="AA121" s="96"/>
    </row>
    <row r="122" spans="1:38" x14ac:dyDescent="0.3">
      <c r="U122" s="192"/>
      <c r="V122" s="169"/>
      <c r="W122" s="96"/>
      <c r="X122" s="96"/>
      <c r="Y122" s="96"/>
      <c r="Z122" s="96"/>
      <c r="AA122" s="96"/>
    </row>
    <row r="123" spans="1:38" x14ac:dyDescent="0.3">
      <c r="U123" s="169"/>
      <c r="V123" s="169"/>
      <c r="W123" s="96"/>
      <c r="X123" s="96"/>
      <c r="Y123" s="96"/>
      <c r="Z123" s="96"/>
      <c r="AA123" s="96"/>
      <c r="AC123" s="185">
        <v>93</v>
      </c>
      <c r="AD123" s="185"/>
      <c r="AE123" s="207">
        <v>128</v>
      </c>
      <c r="AF123" s="207">
        <v>142</v>
      </c>
      <c r="AG123" s="184"/>
      <c r="AH123" s="185">
        <v>93</v>
      </c>
    </row>
    <row r="124" spans="1:38" x14ac:dyDescent="0.3">
      <c r="U124" s="169"/>
      <c r="V124" s="169"/>
      <c r="W124" s="96"/>
      <c r="X124" s="96"/>
      <c r="Y124" s="96"/>
      <c r="Z124" s="96"/>
      <c r="AA124" s="96"/>
      <c r="AC124" s="185">
        <v>208</v>
      </c>
      <c r="AD124" s="185">
        <v>134</v>
      </c>
      <c r="AE124" s="185">
        <v>203</v>
      </c>
      <c r="AF124" s="185">
        <v>193</v>
      </c>
      <c r="AG124" s="169"/>
      <c r="AH124" s="185"/>
    </row>
    <row r="125" spans="1:38" x14ac:dyDescent="0.3">
      <c r="U125" s="169"/>
      <c r="V125" s="96"/>
      <c r="W125" s="96"/>
      <c r="X125" s="96"/>
      <c r="Y125" s="96"/>
      <c r="Z125" s="96"/>
      <c r="AA125" s="96"/>
      <c r="AC125" s="185">
        <v>173</v>
      </c>
      <c r="AD125" s="185">
        <v>86</v>
      </c>
      <c r="AE125" s="185">
        <v>70</v>
      </c>
      <c r="AF125" s="185">
        <v>110</v>
      </c>
      <c r="AG125" s="169"/>
      <c r="AH125" s="185">
        <v>208</v>
      </c>
    </row>
    <row r="126" spans="1:38" x14ac:dyDescent="0.3">
      <c r="U126" s="169"/>
      <c r="V126" s="184"/>
      <c r="W126" s="184"/>
      <c r="X126" s="184"/>
      <c r="Y126" s="184"/>
      <c r="Z126" s="96"/>
      <c r="AA126" s="184"/>
      <c r="AC126" s="185">
        <v>137</v>
      </c>
      <c r="AD126" s="185">
        <v>522</v>
      </c>
      <c r="AE126" s="207">
        <v>78</v>
      </c>
      <c r="AF126" s="185">
        <v>747</v>
      </c>
      <c r="AG126" s="169"/>
      <c r="AH126" s="207">
        <v>142</v>
      </c>
    </row>
    <row r="127" spans="1:38" x14ac:dyDescent="0.3">
      <c r="U127" s="169"/>
      <c r="V127" s="96"/>
      <c r="W127" s="96"/>
      <c r="X127" s="96"/>
      <c r="Y127" s="96"/>
      <c r="Z127" s="96"/>
      <c r="AA127" s="96"/>
      <c r="AC127" s="185">
        <v>133</v>
      </c>
      <c r="AD127" s="185">
        <v>259</v>
      </c>
      <c r="AE127" s="185">
        <v>105</v>
      </c>
      <c r="AF127" s="185">
        <v>306</v>
      </c>
      <c r="AG127" s="169"/>
      <c r="AH127" s="185">
        <v>173</v>
      </c>
    </row>
    <row r="128" spans="1:38" x14ac:dyDescent="0.3">
      <c r="U128" s="169"/>
      <c r="V128" s="96"/>
      <c r="W128" s="96"/>
      <c r="X128" s="96"/>
      <c r="Y128" s="96"/>
      <c r="Z128" s="96"/>
      <c r="AA128" s="96"/>
      <c r="AC128" s="185">
        <v>117</v>
      </c>
      <c r="AD128" s="185">
        <v>132</v>
      </c>
      <c r="AE128" s="185">
        <v>43</v>
      </c>
      <c r="AF128" s="185">
        <v>854</v>
      </c>
      <c r="AG128" s="169"/>
      <c r="AH128" s="185">
        <v>137</v>
      </c>
    </row>
    <row r="129" spans="21:34" x14ac:dyDescent="0.3">
      <c r="U129" s="169"/>
      <c r="V129" s="96"/>
      <c r="W129" s="96"/>
      <c r="X129" s="96"/>
      <c r="Y129" s="96"/>
      <c r="Z129" s="96"/>
      <c r="AA129" s="96"/>
      <c r="AC129" s="185">
        <v>232</v>
      </c>
      <c r="AD129" s="207">
        <v>64</v>
      </c>
      <c r="AE129" s="185">
        <v>349</v>
      </c>
      <c r="AF129" s="185">
        <v>74</v>
      </c>
      <c r="AG129" s="169"/>
      <c r="AH129" s="185">
        <v>133</v>
      </c>
    </row>
    <row r="130" spans="21:34" x14ac:dyDescent="0.3">
      <c r="U130" s="169"/>
      <c r="V130" s="96"/>
      <c r="W130" s="96"/>
      <c r="X130" s="96"/>
      <c r="Y130" s="96"/>
      <c r="Z130" s="96"/>
      <c r="AA130" s="96"/>
      <c r="AC130" s="185">
        <v>154</v>
      </c>
      <c r="AD130" s="185">
        <v>274</v>
      </c>
      <c r="AF130" s="185">
        <v>103</v>
      </c>
      <c r="AG130" s="169"/>
      <c r="AH130" s="185">
        <v>193</v>
      </c>
    </row>
    <row r="131" spans="21:34" x14ac:dyDescent="0.3">
      <c r="U131" s="192"/>
      <c r="V131" s="96"/>
      <c r="W131" s="96"/>
      <c r="X131" s="96"/>
      <c r="Y131" s="96"/>
      <c r="Z131" s="96"/>
      <c r="AA131" s="96"/>
      <c r="AC131" s="185">
        <v>33</v>
      </c>
      <c r="AG131" s="96"/>
      <c r="AH131" s="207">
        <v>128</v>
      </c>
    </row>
    <row r="132" spans="21:34" x14ac:dyDescent="0.3">
      <c r="U132" s="169"/>
      <c r="V132" s="96"/>
      <c r="W132" s="96"/>
      <c r="X132" s="96"/>
      <c r="Y132" s="96"/>
      <c r="Z132" s="96"/>
      <c r="AA132" s="96"/>
      <c r="AC132" s="185">
        <v>575</v>
      </c>
      <c r="AG132" s="96"/>
      <c r="AH132" s="185">
        <v>134</v>
      </c>
    </row>
    <row r="133" spans="21:34" x14ac:dyDescent="0.3">
      <c r="U133" s="192"/>
      <c r="V133" s="96"/>
      <c r="W133" s="96"/>
      <c r="X133" s="96"/>
      <c r="Y133" s="96"/>
      <c r="Z133" s="96"/>
      <c r="AA133" s="96"/>
      <c r="AC133" s="185">
        <v>51</v>
      </c>
      <c r="AH133" s="185">
        <v>110</v>
      </c>
    </row>
    <row r="134" spans="21:34" x14ac:dyDescent="0.3">
      <c r="U134" s="169"/>
      <c r="V134" s="96"/>
      <c r="W134" s="96"/>
      <c r="X134" s="96"/>
      <c r="Y134" s="96"/>
      <c r="Z134" s="96"/>
      <c r="AA134" s="96"/>
      <c r="AC134" s="185">
        <v>54</v>
      </c>
      <c r="AH134" s="185">
        <v>117</v>
      </c>
    </row>
    <row r="135" spans="21:34" x14ac:dyDescent="0.3">
      <c r="U135" s="192"/>
      <c r="V135" s="96"/>
      <c r="W135" s="96"/>
      <c r="X135" s="96"/>
      <c r="Y135" s="96"/>
      <c r="Z135" s="96"/>
      <c r="AA135" s="96"/>
      <c r="AC135" s="185">
        <v>73</v>
      </c>
      <c r="AH135" s="185">
        <v>747</v>
      </c>
    </row>
    <row r="136" spans="21:34" x14ac:dyDescent="0.3">
      <c r="U136" s="169"/>
      <c r="V136" s="96"/>
      <c r="W136" s="96"/>
      <c r="X136" s="96"/>
      <c r="Y136" s="96"/>
      <c r="Z136" s="96"/>
      <c r="AA136" s="96"/>
      <c r="AC136" s="185">
        <v>514</v>
      </c>
      <c r="AH136" s="185">
        <v>232</v>
      </c>
    </row>
    <row r="137" spans="21:34" x14ac:dyDescent="0.3">
      <c r="U137" s="169"/>
      <c r="V137" s="96"/>
      <c r="W137" s="96"/>
      <c r="X137" s="96"/>
      <c r="Y137" s="96"/>
      <c r="Z137" s="96"/>
      <c r="AA137" s="96"/>
      <c r="AC137" s="185">
        <v>145</v>
      </c>
      <c r="AH137" s="185">
        <v>154</v>
      </c>
    </row>
    <row r="138" spans="21:34" x14ac:dyDescent="0.3">
      <c r="U138" s="169"/>
      <c r="V138" s="96"/>
      <c r="W138" s="96"/>
      <c r="X138" s="96"/>
      <c r="Y138" s="96"/>
      <c r="Z138" s="96"/>
      <c r="AA138" s="96"/>
      <c r="AC138" s="185">
        <v>117</v>
      </c>
      <c r="AH138" s="185">
        <v>203</v>
      </c>
    </row>
    <row r="139" spans="21:34" x14ac:dyDescent="0.3">
      <c r="U139" s="169"/>
      <c r="V139" s="96"/>
      <c r="W139" s="96"/>
      <c r="X139" s="96"/>
      <c r="Y139" s="96"/>
      <c r="Z139" s="96"/>
      <c r="AA139" s="96"/>
      <c r="AC139" s="185">
        <v>84</v>
      </c>
      <c r="AH139" s="185">
        <v>70</v>
      </c>
    </row>
    <row r="140" spans="21:34" x14ac:dyDescent="0.3">
      <c r="U140" s="169"/>
      <c r="V140" s="96"/>
      <c r="W140" s="96"/>
      <c r="X140" s="96"/>
      <c r="Y140" s="96"/>
      <c r="Z140" s="96"/>
      <c r="AA140" s="96"/>
      <c r="AC140" s="185">
        <v>101</v>
      </c>
      <c r="AH140" s="185">
        <v>86</v>
      </c>
    </row>
    <row r="141" spans="21:34" x14ac:dyDescent="0.3">
      <c r="U141" s="169"/>
      <c r="V141" s="96"/>
      <c r="W141" s="96"/>
      <c r="X141" s="96"/>
      <c r="Y141" s="96"/>
      <c r="Z141" s="96"/>
      <c r="AA141" s="96"/>
      <c r="AC141" s="185">
        <v>107</v>
      </c>
      <c r="AH141" s="185">
        <v>33</v>
      </c>
    </row>
    <row r="142" spans="21:34" x14ac:dyDescent="0.3">
      <c r="U142" s="169"/>
      <c r="V142" s="96"/>
      <c r="W142" s="96"/>
      <c r="X142" s="96"/>
      <c r="Y142" s="96"/>
      <c r="Z142" s="96"/>
      <c r="AA142" s="96"/>
      <c r="AC142" s="185">
        <v>359</v>
      </c>
      <c r="AH142" s="185">
        <v>522</v>
      </c>
    </row>
    <row r="143" spans="21:34" x14ac:dyDescent="0.3">
      <c r="U143" s="169"/>
      <c r="V143" s="96"/>
      <c r="W143" s="96"/>
      <c r="X143" s="96"/>
      <c r="Y143" s="96"/>
      <c r="Z143" s="96"/>
      <c r="AA143" s="96"/>
      <c r="AC143" s="185">
        <v>243</v>
      </c>
      <c r="AH143" s="185">
        <v>259</v>
      </c>
    </row>
    <row r="144" spans="21:34" x14ac:dyDescent="0.3">
      <c r="U144" s="169"/>
      <c r="V144" s="96"/>
      <c r="W144" s="96"/>
      <c r="X144" s="96"/>
      <c r="Y144" s="96"/>
      <c r="Z144" s="96"/>
      <c r="AA144" s="96"/>
      <c r="AC144" s="185">
        <v>217</v>
      </c>
      <c r="AH144" s="207">
        <v>78</v>
      </c>
    </row>
    <row r="145" spans="21:34" x14ac:dyDescent="0.3">
      <c r="U145" s="169"/>
      <c r="V145" s="96"/>
      <c r="W145" s="96"/>
      <c r="X145" s="96"/>
      <c r="Y145" s="96"/>
      <c r="Z145" s="96"/>
      <c r="AA145" s="96"/>
      <c r="AC145" s="185">
        <v>72</v>
      </c>
      <c r="AH145" s="185">
        <v>306</v>
      </c>
    </row>
    <row r="146" spans="21:34" x14ac:dyDescent="0.3">
      <c r="U146" s="169"/>
      <c r="V146" s="96"/>
      <c r="W146" s="96"/>
      <c r="X146" s="96"/>
      <c r="Y146" s="96"/>
      <c r="Z146" s="96"/>
      <c r="AA146" s="96"/>
      <c r="AC146" s="185">
        <v>74</v>
      </c>
      <c r="AH146" s="185">
        <v>575</v>
      </c>
    </row>
    <row r="147" spans="21:34" x14ac:dyDescent="0.3">
      <c r="U147" s="169"/>
      <c r="V147" s="96"/>
      <c r="W147" s="96"/>
      <c r="X147" s="96"/>
      <c r="Y147" s="96"/>
      <c r="Z147" s="96"/>
      <c r="AA147" s="96"/>
      <c r="AH147" s="185">
        <v>51</v>
      </c>
    </row>
    <row r="148" spans="21:34" x14ac:dyDescent="0.3">
      <c r="U148" s="169"/>
      <c r="V148" s="96"/>
      <c r="W148" s="96"/>
      <c r="X148" s="96"/>
      <c r="Y148" s="96"/>
      <c r="Z148" s="96"/>
      <c r="AA148" s="96"/>
      <c r="AH148" s="185">
        <v>54</v>
      </c>
    </row>
    <row r="149" spans="21:34" x14ac:dyDescent="0.3">
      <c r="U149" s="96"/>
      <c r="V149" s="96"/>
      <c r="W149" s="96"/>
      <c r="X149" s="96"/>
      <c r="Y149" s="96"/>
      <c r="Z149" s="96"/>
      <c r="AA149" s="96"/>
      <c r="AC149" s="1">
        <f>SUM(AC123:AC146)</f>
        <v>4066</v>
      </c>
      <c r="AD149" s="1">
        <f t="shared" ref="AD149:AF149" si="2">SUM(AD123:AD146)</f>
        <v>1471</v>
      </c>
      <c r="AE149" s="1">
        <f t="shared" si="2"/>
        <v>976</v>
      </c>
      <c r="AF149" s="1">
        <f t="shared" si="2"/>
        <v>2529</v>
      </c>
      <c r="AG149" s="1"/>
      <c r="AH149" s="185">
        <v>105</v>
      </c>
    </row>
    <row r="150" spans="21:34" x14ac:dyDescent="0.3">
      <c r="U150" s="96"/>
      <c r="V150" s="96"/>
      <c r="W150" s="96"/>
      <c r="X150" s="96"/>
      <c r="Y150" s="96"/>
      <c r="Z150" s="96"/>
      <c r="AA150" s="96"/>
      <c r="AH150" s="185">
        <v>73</v>
      </c>
    </row>
    <row r="151" spans="21:34" x14ac:dyDescent="0.3">
      <c r="AH151" s="185">
        <v>854</v>
      </c>
    </row>
    <row r="152" spans="21:34" x14ac:dyDescent="0.3">
      <c r="U152" s="1">
        <f>SUM(U101:U148)</f>
        <v>0</v>
      </c>
      <c r="AH152" s="185">
        <v>132</v>
      </c>
    </row>
    <row r="153" spans="21:34" x14ac:dyDescent="0.3">
      <c r="AH153" s="207">
        <v>64</v>
      </c>
    </row>
    <row r="154" spans="21:34" x14ac:dyDescent="0.3">
      <c r="AH154" s="185">
        <v>514</v>
      </c>
    </row>
    <row r="155" spans="21:34" x14ac:dyDescent="0.3">
      <c r="AH155" s="185">
        <v>145</v>
      </c>
    </row>
    <row r="156" spans="21:34" x14ac:dyDescent="0.3">
      <c r="AH156" s="185">
        <v>274</v>
      </c>
    </row>
    <row r="157" spans="21:34" x14ac:dyDescent="0.3">
      <c r="AH157" s="185">
        <v>117</v>
      </c>
    </row>
    <row r="158" spans="21:34" x14ac:dyDescent="0.3">
      <c r="AH158" s="185">
        <v>84</v>
      </c>
    </row>
    <row r="159" spans="21:34" x14ac:dyDescent="0.3">
      <c r="AH159" s="185">
        <v>101</v>
      </c>
    </row>
    <row r="160" spans="21:34" x14ac:dyDescent="0.3">
      <c r="AH160" s="185">
        <v>107</v>
      </c>
    </row>
    <row r="161" spans="34:34" x14ac:dyDescent="0.3">
      <c r="AH161" s="185">
        <v>359</v>
      </c>
    </row>
    <row r="162" spans="34:34" x14ac:dyDescent="0.3">
      <c r="AH162" s="185">
        <v>43</v>
      </c>
    </row>
    <row r="163" spans="34:34" x14ac:dyDescent="0.3">
      <c r="AH163" s="185">
        <v>243</v>
      </c>
    </row>
    <row r="164" spans="34:34" x14ac:dyDescent="0.3">
      <c r="AH164" s="185">
        <v>217</v>
      </c>
    </row>
    <row r="165" spans="34:34" x14ac:dyDescent="0.3">
      <c r="AH165" s="185">
        <v>74</v>
      </c>
    </row>
    <row r="166" spans="34:34" x14ac:dyDescent="0.3">
      <c r="AH166" s="185">
        <v>72</v>
      </c>
    </row>
    <row r="167" spans="34:34" x14ac:dyDescent="0.3">
      <c r="AH167" s="185">
        <v>74</v>
      </c>
    </row>
    <row r="168" spans="34:34" x14ac:dyDescent="0.3">
      <c r="AH168" s="185">
        <v>103</v>
      </c>
    </row>
    <row r="169" spans="34:34" x14ac:dyDescent="0.3">
      <c r="AH169" s="185">
        <v>349</v>
      </c>
    </row>
    <row r="171" spans="34:34" x14ac:dyDescent="0.3">
      <c r="AH171" s="1">
        <f>SUM(AH123:AH169)</f>
        <v>9042</v>
      </c>
    </row>
  </sheetData>
  <autoFilter ref="A1:AL115" xr:uid="{3CDCCE08-C9B9-47F5-A833-BA620FB98B4A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FA936-D25B-445B-973D-998129BE8161}">
  <dimension ref="A1:AL115"/>
  <sheetViews>
    <sheetView topLeftCell="T1" workbookViewId="0">
      <selection activeCell="AE11" sqref="AE11"/>
    </sheetView>
  </sheetViews>
  <sheetFormatPr baseColWidth="10" defaultRowHeight="14.4" x14ac:dyDescent="0.3"/>
  <cols>
    <col min="3" max="3" width="34.109375" customWidth="1"/>
    <col min="4" max="4" width="24.5546875" customWidth="1"/>
    <col min="5" max="5" width="24.88671875" customWidth="1"/>
    <col min="10" max="10" width="19.33203125" customWidth="1"/>
    <col min="30" max="30" width="18.5546875" customWidth="1"/>
    <col min="31" max="31" width="13.88671875" customWidth="1"/>
    <col min="32" max="32" width="13.44140625" customWidth="1"/>
    <col min="37" max="37" width="23.33203125" customWidth="1"/>
  </cols>
  <sheetData>
    <row r="1" spans="1:38" x14ac:dyDescent="0.3">
      <c r="A1" s="169" t="s">
        <v>3164</v>
      </c>
      <c r="B1" s="169" t="s">
        <v>3165</v>
      </c>
      <c r="C1" s="169" t="s">
        <v>3166</v>
      </c>
      <c r="D1" s="169" t="s">
        <v>3167</v>
      </c>
      <c r="E1" s="169" t="s">
        <v>3168</v>
      </c>
      <c r="F1" s="169" t="s">
        <v>3169</v>
      </c>
      <c r="G1" s="169" t="s">
        <v>3170</v>
      </c>
      <c r="H1" s="169" t="s">
        <v>3171</v>
      </c>
      <c r="I1" s="172" t="s">
        <v>3172</v>
      </c>
      <c r="J1" s="169" t="s">
        <v>3173</v>
      </c>
      <c r="K1" s="169" t="s">
        <v>3177</v>
      </c>
      <c r="L1" s="169" t="s">
        <v>3174</v>
      </c>
      <c r="M1" s="169" t="s">
        <v>4336</v>
      </c>
      <c r="N1" s="169" t="s">
        <v>4337</v>
      </c>
      <c r="O1" s="169" t="s">
        <v>3175</v>
      </c>
      <c r="P1" s="169" t="s">
        <v>3176</v>
      </c>
      <c r="Q1" s="169" t="s">
        <v>3178</v>
      </c>
      <c r="R1" s="169" t="s">
        <v>3179</v>
      </c>
      <c r="S1" s="170" t="s">
        <v>3180</v>
      </c>
      <c r="T1" s="169" t="s">
        <v>3181</v>
      </c>
      <c r="U1" s="169" t="s">
        <v>3182</v>
      </c>
      <c r="V1" s="169" t="s">
        <v>3183</v>
      </c>
      <c r="W1" s="169" t="s">
        <v>3184</v>
      </c>
      <c r="X1" s="169" t="s">
        <v>3055</v>
      </c>
      <c r="Y1" s="169" t="s">
        <v>4338</v>
      </c>
      <c r="Z1" s="169" t="s">
        <v>4339</v>
      </c>
      <c r="AA1" s="169" t="s">
        <v>4985</v>
      </c>
      <c r="AB1" s="149" t="s">
        <v>4967</v>
      </c>
      <c r="AC1" s="171" t="s">
        <v>2680</v>
      </c>
      <c r="AD1" s="171" t="s">
        <v>5141</v>
      </c>
      <c r="AE1" s="169" t="s">
        <v>3056</v>
      </c>
      <c r="AF1" s="169" t="s">
        <v>5020</v>
      </c>
      <c r="AG1" s="169" t="s">
        <v>2666</v>
      </c>
      <c r="AH1" s="169" t="s">
        <v>3063</v>
      </c>
      <c r="AI1" s="169" t="s">
        <v>3064</v>
      </c>
      <c r="AJ1" s="169" t="s">
        <v>5019</v>
      </c>
      <c r="AK1" s="169" t="s">
        <v>5159</v>
      </c>
      <c r="AL1" s="169" t="s">
        <v>4445</v>
      </c>
    </row>
    <row r="2" spans="1:38" x14ac:dyDescent="0.3">
      <c r="A2" s="226">
        <v>1580</v>
      </c>
      <c r="B2" s="198" t="s">
        <v>2230</v>
      </c>
      <c r="C2" s="198" t="s">
        <v>3185</v>
      </c>
      <c r="D2" s="198" t="s">
        <v>3186</v>
      </c>
      <c r="E2" s="198"/>
      <c r="F2" s="198" t="s">
        <v>3187</v>
      </c>
      <c r="G2" s="198" t="s">
        <v>3188</v>
      </c>
      <c r="H2" s="198"/>
      <c r="I2" s="199" t="s">
        <v>264</v>
      </c>
      <c r="J2" s="198" t="s">
        <v>2231</v>
      </c>
      <c r="K2" s="198" t="s">
        <v>2232</v>
      </c>
      <c r="L2" s="198" t="s">
        <v>3189</v>
      </c>
      <c r="M2" s="198" t="s">
        <v>3190</v>
      </c>
      <c r="N2" s="198" t="s">
        <v>4332</v>
      </c>
      <c r="O2" s="198" t="s">
        <v>3191</v>
      </c>
      <c r="P2" s="198" t="s">
        <v>3192</v>
      </c>
      <c r="Q2" s="198" t="s">
        <v>3193</v>
      </c>
      <c r="R2" s="198" t="s">
        <v>3194</v>
      </c>
      <c r="S2" s="200">
        <v>24754</v>
      </c>
      <c r="T2" s="198"/>
      <c r="U2" s="198" t="s">
        <v>19</v>
      </c>
      <c r="V2" s="198" t="s">
        <v>3195</v>
      </c>
      <c r="W2" s="198" t="s">
        <v>2233</v>
      </c>
      <c r="X2" s="198">
        <v>1</v>
      </c>
      <c r="Y2" s="198"/>
      <c r="Z2" s="198"/>
      <c r="AA2" s="198"/>
      <c r="AB2" s="198">
        <v>50</v>
      </c>
      <c r="AC2" s="201" t="s">
        <v>2687</v>
      </c>
      <c r="AD2" s="201" t="s">
        <v>2687</v>
      </c>
      <c r="AE2" s="201">
        <v>0</v>
      </c>
      <c r="AF2" s="201"/>
      <c r="AG2" s="201"/>
      <c r="AH2" s="201"/>
      <c r="AI2" s="201"/>
      <c r="AJ2" s="201"/>
      <c r="AK2" s="201"/>
      <c r="AL2" s="201"/>
    </row>
    <row r="3" spans="1:38" x14ac:dyDescent="0.3">
      <c r="A3" s="226">
        <v>1533</v>
      </c>
      <c r="B3" s="198" t="s">
        <v>2655</v>
      </c>
      <c r="C3" s="198" t="s">
        <v>4505</v>
      </c>
      <c r="D3" s="198" t="s">
        <v>478</v>
      </c>
      <c r="E3" s="198" t="s">
        <v>2657</v>
      </c>
      <c r="F3" s="198" t="s">
        <v>3187</v>
      </c>
      <c r="G3" s="198" t="s">
        <v>3249</v>
      </c>
      <c r="H3" s="198"/>
      <c r="I3" s="199" t="s">
        <v>1602</v>
      </c>
      <c r="J3" s="198" t="s">
        <v>1603</v>
      </c>
      <c r="K3" s="198" t="s">
        <v>1604</v>
      </c>
      <c r="L3" s="198" t="s">
        <v>3250</v>
      </c>
      <c r="M3" s="198" t="s">
        <v>3190</v>
      </c>
      <c r="N3" s="198" t="s">
        <v>3205</v>
      </c>
      <c r="O3" s="198" t="s">
        <v>3201</v>
      </c>
      <c r="P3" s="198" t="s">
        <v>3192</v>
      </c>
      <c r="Q3" s="198" t="s">
        <v>3193</v>
      </c>
      <c r="R3" s="198" t="s">
        <v>3194</v>
      </c>
      <c r="S3" s="200">
        <v>41518</v>
      </c>
      <c r="T3" s="198">
        <v>2</v>
      </c>
      <c r="U3" s="198" t="s">
        <v>2656</v>
      </c>
      <c r="V3" s="198" t="s">
        <v>2658</v>
      </c>
      <c r="W3" s="198"/>
      <c r="X3" s="198"/>
      <c r="Y3" s="198">
        <v>1</v>
      </c>
      <c r="Z3" s="198"/>
      <c r="AA3" s="198"/>
      <c r="AB3" s="198">
        <v>192</v>
      </c>
      <c r="AC3" s="201" t="s">
        <v>2689</v>
      </c>
      <c r="AD3" s="201" t="s">
        <v>5145</v>
      </c>
      <c r="AE3" s="201">
        <v>0</v>
      </c>
      <c r="AF3" s="201"/>
      <c r="AG3" s="201"/>
      <c r="AH3" s="201"/>
      <c r="AI3" s="201"/>
      <c r="AJ3" s="201"/>
      <c r="AK3" s="201"/>
      <c r="AL3" s="201"/>
    </row>
    <row r="4" spans="1:38" x14ac:dyDescent="0.3">
      <c r="A4" s="226">
        <v>1537</v>
      </c>
      <c r="B4" s="185" t="s">
        <v>2162</v>
      </c>
      <c r="C4" s="185" t="s">
        <v>4553</v>
      </c>
      <c r="D4" s="185" t="s">
        <v>3186</v>
      </c>
      <c r="E4" s="185" t="s">
        <v>3258</v>
      </c>
      <c r="F4" s="185" t="s">
        <v>3187</v>
      </c>
      <c r="G4" s="185" t="s">
        <v>4561</v>
      </c>
      <c r="H4" s="185"/>
      <c r="I4" s="195" t="s">
        <v>151</v>
      </c>
      <c r="J4" s="185" t="s">
        <v>56</v>
      </c>
      <c r="K4" s="185" t="s">
        <v>28</v>
      </c>
      <c r="L4" s="185" t="s">
        <v>3259</v>
      </c>
      <c r="M4" s="185" t="s">
        <v>3190</v>
      </c>
      <c r="N4" s="185" t="s">
        <v>3205</v>
      </c>
      <c r="O4" s="185" t="s">
        <v>3191</v>
      </c>
      <c r="P4" s="185" t="s">
        <v>3192</v>
      </c>
      <c r="Q4" s="185" t="s">
        <v>3193</v>
      </c>
      <c r="R4" s="185" t="s">
        <v>3194</v>
      </c>
      <c r="S4" s="196">
        <v>24755</v>
      </c>
      <c r="T4" s="185">
        <v>2</v>
      </c>
      <c r="U4" s="185" t="s">
        <v>19</v>
      </c>
      <c r="V4" s="185" t="s">
        <v>2163</v>
      </c>
      <c r="W4" s="185" t="s">
        <v>2164</v>
      </c>
      <c r="X4" s="185">
        <v>1</v>
      </c>
      <c r="Y4" s="185"/>
      <c r="Z4" s="185"/>
      <c r="AA4" s="185"/>
      <c r="AB4" s="185">
        <v>93</v>
      </c>
      <c r="AC4" s="197" t="s">
        <v>3069</v>
      </c>
      <c r="AD4" s="197" t="s">
        <v>5149</v>
      </c>
      <c r="AE4" s="197">
        <v>1</v>
      </c>
      <c r="AF4" s="197"/>
      <c r="AG4" s="197">
        <v>1</v>
      </c>
      <c r="AH4" s="197"/>
      <c r="AI4" s="197"/>
      <c r="AJ4" s="197"/>
      <c r="AK4" s="197"/>
      <c r="AL4" s="197"/>
    </row>
    <row r="5" spans="1:38" x14ac:dyDescent="0.3">
      <c r="A5" s="226">
        <v>1546</v>
      </c>
      <c r="B5" s="203" t="s">
        <v>1485</v>
      </c>
      <c r="C5" s="203" t="s">
        <v>3185</v>
      </c>
      <c r="D5" s="203" t="s">
        <v>3186</v>
      </c>
      <c r="E5" s="203"/>
      <c r="F5" s="203" t="s">
        <v>3187</v>
      </c>
      <c r="G5" s="203" t="s">
        <v>4412</v>
      </c>
      <c r="H5" s="203"/>
      <c r="I5" s="205" t="s">
        <v>264</v>
      </c>
      <c r="J5" s="203" t="s">
        <v>1481</v>
      </c>
      <c r="K5" s="203" t="s">
        <v>1483</v>
      </c>
      <c r="L5" s="203" t="s">
        <v>3276</v>
      </c>
      <c r="M5" s="203" t="s">
        <v>3190</v>
      </c>
      <c r="N5" s="203" t="s">
        <v>3205</v>
      </c>
      <c r="O5" s="203" t="s">
        <v>3191</v>
      </c>
      <c r="P5" s="203" t="s">
        <v>3192</v>
      </c>
      <c r="Q5" s="203" t="s">
        <v>3193</v>
      </c>
      <c r="R5" s="203" t="s">
        <v>3194</v>
      </c>
      <c r="S5" s="206">
        <v>31656</v>
      </c>
      <c r="T5" s="203">
        <v>2</v>
      </c>
      <c r="U5" s="203" t="s">
        <v>19</v>
      </c>
      <c r="V5" s="203" t="s">
        <v>3191</v>
      </c>
      <c r="W5" s="203" t="s">
        <v>1486</v>
      </c>
      <c r="X5" s="203">
        <v>1</v>
      </c>
      <c r="Y5" s="203"/>
      <c r="Z5" s="203"/>
      <c r="AA5" s="203"/>
      <c r="AB5" s="203">
        <v>81</v>
      </c>
      <c r="AC5" s="204" t="s">
        <v>2687</v>
      </c>
      <c r="AD5" s="204" t="s">
        <v>2687</v>
      </c>
      <c r="AE5" s="204">
        <v>0</v>
      </c>
      <c r="AF5" s="204"/>
      <c r="AG5" s="204"/>
      <c r="AH5" s="204"/>
      <c r="AI5" s="204"/>
      <c r="AJ5" s="204"/>
      <c r="AK5" s="204"/>
      <c r="AL5" s="204"/>
    </row>
    <row r="6" spans="1:38" x14ac:dyDescent="0.3">
      <c r="A6" s="226">
        <v>1548</v>
      </c>
      <c r="B6" s="198" t="s">
        <v>1600</v>
      </c>
      <c r="C6" s="198" t="s">
        <v>4506</v>
      </c>
      <c r="D6" s="198" t="s">
        <v>3061</v>
      </c>
      <c r="E6" s="198" t="s">
        <v>3279</v>
      </c>
      <c r="F6" s="198" t="s">
        <v>3187</v>
      </c>
      <c r="G6" s="198" t="s">
        <v>4509</v>
      </c>
      <c r="H6" s="198"/>
      <c r="I6" s="199" t="s">
        <v>1602</v>
      </c>
      <c r="J6" s="198" t="s">
        <v>1603</v>
      </c>
      <c r="K6" s="198" t="s">
        <v>1604</v>
      </c>
      <c r="L6" s="198" t="s">
        <v>3250</v>
      </c>
      <c r="M6" s="198" t="s">
        <v>3190</v>
      </c>
      <c r="N6" s="198" t="s">
        <v>4332</v>
      </c>
      <c r="O6" s="198" t="s">
        <v>3201</v>
      </c>
      <c r="P6" s="198" t="s">
        <v>3192</v>
      </c>
      <c r="Q6" s="198" t="s">
        <v>3193</v>
      </c>
      <c r="R6" s="198" t="s">
        <v>3194</v>
      </c>
      <c r="S6" s="200">
        <v>32752</v>
      </c>
      <c r="T6" s="198">
        <v>2</v>
      </c>
      <c r="U6" s="198" t="s">
        <v>5</v>
      </c>
      <c r="V6" s="198" t="s">
        <v>1601</v>
      </c>
      <c r="W6" s="198" t="s">
        <v>1605</v>
      </c>
      <c r="X6" s="198"/>
      <c r="Y6" s="198">
        <v>1</v>
      </c>
      <c r="Z6" s="198"/>
      <c r="AA6" s="198"/>
      <c r="AB6" s="198">
        <v>239</v>
      </c>
      <c r="AC6" s="201" t="s">
        <v>2689</v>
      </c>
      <c r="AD6" s="201" t="s">
        <v>5145</v>
      </c>
      <c r="AE6" s="201">
        <v>0</v>
      </c>
      <c r="AF6" s="201"/>
      <c r="AG6" s="201"/>
      <c r="AH6" s="201"/>
      <c r="AI6" s="201"/>
      <c r="AJ6" s="201"/>
      <c r="AK6" s="201"/>
      <c r="AL6" s="201"/>
    </row>
    <row r="7" spans="1:38" x14ac:dyDescent="0.3">
      <c r="A7" s="226">
        <v>1550</v>
      </c>
      <c r="B7" s="185" t="s">
        <v>1790</v>
      </c>
      <c r="C7" s="185" t="s">
        <v>4344</v>
      </c>
      <c r="D7" s="185" t="s">
        <v>3061</v>
      </c>
      <c r="E7" s="185" t="s">
        <v>3281</v>
      </c>
      <c r="F7" s="185" t="s">
        <v>3187</v>
      </c>
      <c r="G7" s="185" t="s">
        <v>3282</v>
      </c>
      <c r="H7" s="185"/>
      <c r="I7" s="195" t="s">
        <v>1782</v>
      </c>
      <c r="J7" s="185" t="s">
        <v>1783</v>
      </c>
      <c r="K7" s="185" t="s">
        <v>1784</v>
      </c>
      <c r="L7" s="185" t="s">
        <v>2672</v>
      </c>
      <c r="M7" s="185" t="s">
        <v>3190</v>
      </c>
      <c r="N7" s="185" t="s">
        <v>4332</v>
      </c>
      <c r="O7" s="185" t="s">
        <v>3201</v>
      </c>
      <c r="P7" s="185" t="s">
        <v>3192</v>
      </c>
      <c r="Q7" s="185" t="s">
        <v>3193</v>
      </c>
      <c r="R7" s="185" t="s">
        <v>3194</v>
      </c>
      <c r="S7" s="196">
        <v>35309</v>
      </c>
      <c r="T7" s="185">
        <v>2</v>
      </c>
      <c r="U7" s="185" t="s">
        <v>5</v>
      </c>
      <c r="V7" s="185" t="s">
        <v>1791</v>
      </c>
      <c r="W7" s="185" t="s">
        <v>1792</v>
      </c>
      <c r="X7" s="185"/>
      <c r="Y7" s="185">
        <v>1</v>
      </c>
      <c r="Z7" s="185"/>
      <c r="AA7" s="185"/>
      <c r="AB7" s="185">
        <v>208</v>
      </c>
      <c r="AC7" s="197" t="s">
        <v>3060</v>
      </c>
      <c r="AD7" s="197" t="s">
        <v>5146</v>
      </c>
      <c r="AE7" s="197">
        <v>1</v>
      </c>
      <c r="AF7" s="197"/>
      <c r="AG7" s="197">
        <v>1</v>
      </c>
      <c r="AH7" s="197"/>
      <c r="AI7" s="197"/>
      <c r="AJ7" s="197"/>
      <c r="AK7" s="197"/>
      <c r="AL7" s="197"/>
    </row>
    <row r="8" spans="1:38" x14ac:dyDescent="0.3">
      <c r="A8" s="226">
        <v>1569</v>
      </c>
      <c r="B8" s="198" t="s">
        <v>2448</v>
      </c>
      <c r="C8" s="198" t="s">
        <v>4396</v>
      </c>
      <c r="D8" s="198" t="s">
        <v>3061</v>
      </c>
      <c r="E8" s="198"/>
      <c r="F8" s="198" t="s">
        <v>3187</v>
      </c>
      <c r="G8" s="198" t="s">
        <v>3297</v>
      </c>
      <c r="H8" s="198"/>
      <c r="I8" s="199" t="s">
        <v>665</v>
      </c>
      <c r="J8" s="198" t="s">
        <v>2449</v>
      </c>
      <c r="K8" s="198" t="s">
        <v>2450</v>
      </c>
      <c r="L8" s="198" t="s">
        <v>3298</v>
      </c>
      <c r="M8" s="198" t="s">
        <v>3190</v>
      </c>
      <c r="N8" s="198" t="s">
        <v>3205</v>
      </c>
      <c r="O8" s="198" t="s">
        <v>3201</v>
      </c>
      <c r="P8" s="198" t="s">
        <v>3192</v>
      </c>
      <c r="Q8" s="198" t="s">
        <v>3193</v>
      </c>
      <c r="R8" s="198" t="s">
        <v>3194</v>
      </c>
      <c r="S8" s="200">
        <v>24754</v>
      </c>
      <c r="T8" s="198">
        <v>2</v>
      </c>
      <c r="U8" s="198" t="s">
        <v>5</v>
      </c>
      <c r="V8" s="198" t="s">
        <v>3299</v>
      </c>
      <c r="W8" s="198"/>
      <c r="X8" s="198"/>
      <c r="Y8" s="198">
        <v>1</v>
      </c>
      <c r="Z8" s="198"/>
      <c r="AA8" s="198"/>
      <c r="AB8" s="198">
        <v>44</v>
      </c>
      <c r="AC8" s="201" t="s">
        <v>2687</v>
      </c>
      <c r="AD8" s="201" t="s">
        <v>2687</v>
      </c>
      <c r="AE8" s="201">
        <v>0</v>
      </c>
      <c r="AF8" s="201"/>
      <c r="AG8" s="201"/>
      <c r="AH8" s="201"/>
      <c r="AI8" s="201"/>
      <c r="AJ8" s="201"/>
      <c r="AK8" s="201"/>
      <c r="AL8" s="201"/>
    </row>
    <row r="9" spans="1:38" x14ac:dyDescent="0.3">
      <c r="A9" s="226">
        <v>1572</v>
      </c>
      <c r="B9" s="198" t="s">
        <v>2604</v>
      </c>
      <c r="C9" s="198" t="s">
        <v>3200</v>
      </c>
      <c r="D9" s="198" t="s">
        <v>478</v>
      </c>
      <c r="E9" s="198"/>
      <c r="F9" s="198" t="s">
        <v>3187</v>
      </c>
      <c r="G9" s="198" t="s">
        <v>3303</v>
      </c>
      <c r="H9" s="198"/>
      <c r="I9" s="199" t="s">
        <v>264</v>
      </c>
      <c r="J9" s="198" t="s">
        <v>2605</v>
      </c>
      <c r="K9" s="198" t="s">
        <v>2607</v>
      </c>
      <c r="L9" s="198" t="s">
        <v>3304</v>
      </c>
      <c r="M9" s="198" t="s">
        <v>3190</v>
      </c>
      <c r="N9" s="198" t="s">
        <v>3205</v>
      </c>
      <c r="O9" s="198" t="s">
        <v>3201</v>
      </c>
      <c r="P9" s="198" t="s">
        <v>3192</v>
      </c>
      <c r="Q9" s="198" t="s">
        <v>3193</v>
      </c>
      <c r="R9" s="198" t="s">
        <v>3194</v>
      </c>
      <c r="S9" s="200">
        <v>24756</v>
      </c>
      <c r="T9" s="198">
        <v>2</v>
      </c>
      <c r="U9" s="198" t="s">
        <v>5</v>
      </c>
      <c r="V9" s="198" t="s">
        <v>2606</v>
      </c>
      <c r="W9" s="198" t="s">
        <v>2608</v>
      </c>
      <c r="X9" s="198">
        <v>1</v>
      </c>
      <c r="Y9" s="198">
        <v>1</v>
      </c>
      <c r="Z9" s="198"/>
      <c r="AA9" s="198"/>
      <c r="AB9" s="198">
        <v>182</v>
      </c>
      <c r="AC9" s="201" t="s">
        <v>2687</v>
      </c>
      <c r="AD9" s="201" t="s">
        <v>2687</v>
      </c>
      <c r="AE9" s="201">
        <v>0</v>
      </c>
      <c r="AF9" s="201"/>
      <c r="AG9" s="201"/>
      <c r="AH9" s="201"/>
      <c r="AI9" s="201"/>
      <c r="AJ9" s="201"/>
      <c r="AK9" s="201"/>
      <c r="AL9" s="201"/>
    </row>
    <row r="10" spans="1:38" x14ac:dyDescent="0.3">
      <c r="A10" s="226">
        <v>1574</v>
      </c>
      <c r="B10" s="207" t="s">
        <v>1122</v>
      </c>
      <c r="C10" s="207" t="s">
        <v>4396</v>
      </c>
      <c r="D10" s="207" t="s">
        <v>3061</v>
      </c>
      <c r="E10" s="207"/>
      <c r="F10" s="207" t="s">
        <v>3187</v>
      </c>
      <c r="G10" s="207" t="s">
        <v>4502</v>
      </c>
      <c r="H10" s="207"/>
      <c r="I10" s="208" t="s">
        <v>1119</v>
      </c>
      <c r="J10" s="207" t="s">
        <v>1117</v>
      </c>
      <c r="K10" s="207" t="s">
        <v>1120</v>
      </c>
      <c r="L10" s="207" t="s">
        <v>3306</v>
      </c>
      <c r="M10" s="207" t="s">
        <v>3190</v>
      </c>
      <c r="N10" s="207" t="s">
        <v>4332</v>
      </c>
      <c r="O10" s="207" t="s">
        <v>3201</v>
      </c>
      <c r="P10" s="207" t="s">
        <v>3192</v>
      </c>
      <c r="Q10" s="207" t="s">
        <v>3193</v>
      </c>
      <c r="R10" s="207" t="s">
        <v>3194</v>
      </c>
      <c r="S10" s="209">
        <v>30926</v>
      </c>
      <c r="T10" s="207">
        <v>2</v>
      </c>
      <c r="U10" s="207" t="s">
        <v>5</v>
      </c>
      <c r="V10" s="207" t="s">
        <v>1123</v>
      </c>
      <c r="W10" s="207" t="s">
        <v>1124</v>
      </c>
      <c r="X10" s="207"/>
      <c r="Y10" s="207">
        <v>1</v>
      </c>
      <c r="Z10" s="207"/>
      <c r="AA10" s="207"/>
      <c r="AB10" s="207">
        <v>142</v>
      </c>
      <c r="AC10" s="210" t="s">
        <v>3058</v>
      </c>
      <c r="AD10" s="210" t="s">
        <v>5146</v>
      </c>
      <c r="AE10" s="210">
        <v>1</v>
      </c>
      <c r="AF10" s="210"/>
      <c r="AG10" s="210"/>
      <c r="AH10" s="210"/>
      <c r="AI10" s="210"/>
      <c r="AJ10" s="210">
        <v>1</v>
      </c>
      <c r="AK10" s="210"/>
      <c r="AL10" s="210"/>
    </row>
    <row r="11" spans="1:38" x14ac:dyDescent="0.3">
      <c r="A11" s="226">
        <v>1587</v>
      </c>
      <c r="B11" s="198" t="s">
        <v>1842</v>
      </c>
      <c r="C11" s="198" t="s">
        <v>3185</v>
      </c>
      <c r="D11" s="198" t="s">
        <v>3186</v>
      </c>
      <c r="E11" s="198"/>
      <c r="F11" s="198" t="s">
        <v>3187</v>
      </c>
      <c r="G11" s="198" t="s">
        <v>3321</v>
      </c>
      <c r="H11" s="198"/>
      <c r="I11" s="199" t="s">
        <v>295</v>
      </c>
      <c r="J11" s="198" t="s">
        <v>293</v>
      </c>
      <c r="K11" s="198" t="s">
        <v>296</v>
      </c>
      <c r="L11" s="198" t="s">
        <v>4526</v>
      </c>
      <c r="M11" s="198" t="s">
        <v>3190</v>
      </c>
      <c r="N11" s="198" t="s">
        <v>3205</v>
      </c>
      <c r="O11" s="198" t="s">
        <v>3191</v>
      </c>
      <c r="P11" s="198" t="s">
        <v>3192</v>
      </c>
      <c r="Q11" s="198" t="s">
        <v>3193</v>
      </c>
      <c r="R11" s="198" t="s">
        <v>3194</v>
      </c>
      <c r="S11" s="200">
        <v>24754</v>
      </c>
      <c r="T11" s="198">
        <v>2</v>
      </c>
      <c r="U11" s="198" t="s">
        <v>19</v>
      </c>
      <c r="V11" s="198" t="s">
        <v>3322</v>
      </c>
      <c r="W11" s="198" t="s">
        <v>297</v>
      </c>
      <c r="X11" s="198">
        <v>1</v>
      </c>
      <c r="Y11" s="198"/>
      <c r="Z11" s="198"/>
      <c r="AA11" s="198"/>
      <c r="AB11" s="198">
        <v>63</v>
      </c>
      <c r="AC11" s="201" t="s">
        <v>4993</v>
      </c>
      <c r="AD11" s="201" t="s">
        <v>5145</v>
      </c>
      <c r="AE11" s="201">
        <v>0</v>
      </c>
      <c r="AF11" s="201"/>
      <c r="AG11" s="201"/>
      <c r="AH11" s="201"/>
      <c r="AI11" s="201"/>
      <c r="AJ11" s="201"/>
      <c r="AK11" s="201"/>
      <c r="AL11" s="201"/>
    </row>
    <row r="12" spans="1:38" x14ac:dyDescent="0.3">
      <c r="A12" s="226">
        <v>1583</v>
      </c>
      <c r="B12" s="198" t="s">
        <v>2304</v>
      </c>
      <c r="C12" s="198" t="s">
        <v>3185</v>
      </c>
      <c r="D12" s="198" t="s">
        <v>3186</v>
      </c>
      <c r="E12" s="198"/>
      <c r="F12" s="198" t="s">
        <v>3187</v>
      </c>
      <c r="G12" s="198" t="s">
        <v>4333</v>
      </c>
      <c r="H12" s="198"/>
      <c r="I12" s="199" t="s">
        <v>35</v>
      </c>
      <c r="J12" s="198" t="s">
        <v>2305</v>
      </c>
      <c r="K12" s="198" t="s">
        <v>971</v>
      </c>
      <c r="L12" s="198" t="s">
        <v>3326</v>
      </c>
      <c r="M12" s="198" t="s">
        <v>3190</v>
      </c>
      <c r="N12" s="198" t="s">
        <v>4332</v>
      </c>
      <c r="O12" s="198" t="s">
        <v>3191</v>
      </c>
      <c r="P12" s="198" t="s">
        <v>3192</v>
      </c>
      <c r="Q12" s="198" t="s">
        <v>3193</v>
      </c>
      <c r="R12" s="198" t="s">
        <v>3194</v>
      </c>
      <c r="S12" s="200">
        <v>24754</v>
      </c>
      <c r="T12" s="198">
        <v>2</v>
      </c>
      <c r="U12" s="198" t="s">
        <v>19</v>
      </c>
      <c r="V12" s="198" t="s">
        <v>3327</v>
      </c>
      <c r="W12" s="198" t="s">
        <v>2306</v>
      </c>
      <c r="X12" s="198">
        <v>1</v>
      </c>
      <c r="Y12" s="198"/>
      <c r="Z12" s="198"/>
      <c r="AA12" s="198"/>
      <c r="AB12" s="198">
        <v>50</v>
      </c>
      <c r="AC12" s="198" t="s">
        <v>2687</v>
      </c>
      <c r="AD12" s="198" t="s">
        <v>2687</v>
      </c>
      <c r="AE12" s="201">
        <v>0</v>
      </c>
      <c r="AF12" s="201"/>
      <c r="AG12" s="201"/>
      <c r="AH12" s="201"/>
      <c r="AI12" s="201"/>
      <c r="AJ12" s="201"/>
      <c r="AK12" s="201"/>
      <c r="AL12" s="201"/>
    </row>
    <row r="13" spans="1:38" x14ac:dyDescent="0.3">
      <c r="A13" s="226">
        <v>1616</v>
      </c>
      <c r="B13" s="185" t="s">
        <v>1786</v>
      </c>
      <c r="C13" s="185" t="s">
        <v>3377</v>
      </c>
      <c r="D13" s="185" t="s">
        <v>3186</v>
      </c>
      <c r="E13" s="185" t="s">
        <v>1787</v>
      </c>
      <c r="F13" s="185" t="s">
        <v>3187</v>
      </c>
      <c r="G13" s="185" t="s">
        <v>3378</v>
      </c>
      <c r="H13" s="185"/>
      <c r="I13" s="195" t="s">
        <v>1782</v>
      </c>
      <c r="J13" s="185" t="s">
        <v>1783</v>
      </c>
      <c r="K13" s="185" t="s">
        <v>1784</v>
      </c>
      <c r="L13" s="185" t="s">
        <v>2672</v>
      </c>
      <c r="M13" s="185" t="s">
        <v>3190</v>
      </c>
      <c r="N13" s="185" t="s">
        <v>4332</v>
      </c>
      <c r="O13" s="185" t="s">
        <v>3191</v>
      </c>
      <c r="P13" s="185" t="s">
        <v>3192</v>
      </c>
      <c r="Q13" s="185" t="s">
        <v>3193</v>
      </c>
      <c r="R13" s="185" t="s">
        <v>3194</v>
      </c>
      <c r="S13" s="196">
        <v>24754</v>
      </c>
      <c r="T13" s="185"/>
      <c r="U13" s="185" t="s">
        <v>19</v>
      </c>
      <c r="V13" s="185" t="s">
        <v>1788</v>
      </c>
      <c r="W13" s="185" t="s">
        <v>1789</v>
      </c>
      <c r="X13" s="185">
        <v>1</v>
      </c>
      <c r="Y13" s="185"/>
      <c r="Z13" s="185"/>
      <c r="AA13" s="185"/>
      <c r="AB13" s="185">
        <v>173</v>
      </c>
      <c r="AC13" s="197" t="s">
        <v>3060</v>
      </c>
      <c r="AD13" s="197" t="s">
        <v>5146</v>
      </c>
      <c r="AE13" s="197">
        <v>1</v>
      </c>
      <c r="AF13" s="197"/>
      <c r="AG13" s="197">
        <v>1</v>
      </c>
      <c r="AH13" s="197"/>
      <c r="AI13" s="197"/>
      <c r="AJ13" s="197"/>
      <c r="AK13" s="197"/>
      <c r="AL13" s="197"/>
    </row>
    <row r="14" spans="1:38" x14ac:dyDescent="0.3">
      <c r="A14" s="226">
        <v>1636</v>
      </c>
      <c r="B14" s="198" t="s">
        <v>1525</v>
      </c>
      <c r="C14" s="198" t="s">
        <v>3422</v>
      </c>
      <c r="D14" s="198" t="s">
        <v>478</v>
      </c>
      <c r="E14" s="198" t="s">
        <v>3423</v>
      </c>
      <c r="F14" s="198" t="s">
        <v>3187</v>
      </c>
      <c r="G14" s="198" t="s">
        <v>3424</v>
      </c>
      <c r="H14" s="198"/>
      <c r="I14" s="199" t="s">
        <v>264</v>
      </c>
      <c r="J14" s="198" t="s">
        <v>1526</v>
      </c>
      <c r="K14" s="198" t="s">
        <v>1528</v>
      </c>
      <c r="L14" s="198" t="s">
        <v>3425</v>
      </c>
      <c r="M14" s="198" t="s">
        <v>3190</v>
      </c>
      <c r="N14" s="198" t="s">
        <v>4332</v>
      </c>
      <c r="O14" s="198" t="s">
        <v>3201</v>
      </c>
      <c r="P14" s="198" t="s">
        <v>3192</v>
      </c>
      <c r="Q14" s="198" t="s">
        <v>3193</v>
      </c>
      <c r="R14" s="198" t="s">
        <v>3194</v>
      </c>
      <c r="S14" s="200">
        <v>24755</v>
      </c>
      <c r="T14" s="198"/>
      <c r="U14" s="198" t="s">
        <v>5</v>
      </c>
      <c r="V14" s="198" t="s">
        <v>1527</v>
      </c>
      <c r="W14" s="198" t="s">
        <v>1529</v>
      </c>
      <c r="X14" s="198">
        <v>1</v>
      </c>
      <c r="Y14" s="198">
        <v>1</v>
      </c>
      <c r="Z14" s="198"/>
      <c r="AA14" s="198"/>
      <c r="AB14" s="198">
        <v>75</v>
      </c>
      <c r="AC14" s="201" t="s">
        <v>2687</v>
      </c>
      <c r="AD14" s="201" t="s">
        <v>2687</v>
      </c>
      <c r="AE14" s="201">
        <v>0</v>
      </c>
      <c r="AF14" s="201"/>
      <c r="AG14" s="201"/>
      <c r="AH14" s="201"/>
      <c r="AI14" s="201"/>
      <c r="AJ14" s="201"/>
      <c r="AK14" s="201"/>
      <c r="AL14" s="201"/>
    </row>
    <row r="15" spans="1:38" x14ac:dyDescent="0.3">
      <c r="A15" s="226">
        <v>1647</v>
      </c>
      <c r="B15" s="198" t="s">
        <v>1070</v>
      </c>
      <c r="C15" s="198" t="s">
        <v>4396</v>
      </c>
      <c r="D15" s="198" t="s">
        <v>3061</v>
      </c>
      <c r="E15" s="198"/>
      <c r="F15" s="198" t="s">
        <v>3187</v>
      </c>
      <c r="G15" s="198" t="s">
        <v>4810</v>
      </c>
      <c r="H15" s="198"/>
      <c r="I15" s="199" t="s">
        <v>35</v>
      </c>
      <c r="J15" s="198" t="s">
        <v>1071</v>
      </c>
      <c r="K15" s="198" t="s">
        <v>1073</v>
      </c>
      <c r="L15" s="198" t="s">
        <v>4812</v>
      </c>
      <c r="M15" s="198" t="s">
        <v>3217</v>
      </c>
      <c r="N15" s="198" t="s">
        <v>3205</v>
      </c>
      <c r="O15" s="198" t="s">
        <v>3201</v>
      </c>
      <c r="P15" s="198" t="s">
        <v>3192</v>
      </c>
      <c r="Q15" s="198" t="s">
        <v>3193</v>
      </c>
      <c r="R15" s="198" t="s">
        <v>3194</v>
      </c>
      <c r="S15" s="200">
        <v>24756</v>
      </c>
      <c r="T15" s="198"/>
      <c r="U15" s="198" t="s">
        <v>5</v>
      </c>
      <c r="V15" s="198" t="s">
        <v>1072</v>
      </c>
      <c r="W15" s="198" t="s">
        <v>1074</v>
      </c>
      <c r="X15" s="198"/>
      <c r="Y15" s="198">
        <v>1</v>
      </c>
      <c r="Z15" s="198"/>
      <c r="AA15" s="198"/>
      <c r="AB15" s="198">
        <v>19</v>
      </c>
      <c r="AC15" s="201" t="s">
        <v>4989</v>
      </c>
      <c r="AD15" s="201" t="s">
        <v>4989</v>
      </c>
      <c r="AE15" s="201">
        <v>0</v>
      </c>
      <c r="AF15" s="201"/>
      <c r="AG15" s="201"/>
      <c r="AH15" s="201"/>
      <c r="AI15" s="201"/>
      <c r="AJ15" s="201"/>
      <c r="AK15" s="201"/>
      <c r="AL15" s="201"/>
    </row>
    <row r="16" spans="1:38" x14ac:dyDescent="0.3">
      <c r="A16" s="226">
        <v>1700</v>
      </c>
      <c r="B16" s="185" t="s">
        <v>326</v>
      </c>
      <c r="C16" s="185" t="s">
        <v>4556</v>
      </c>
      <c r="D16" s="185" t="s">
        <v>3061</v>
      </c>
      <c r="E16" s="185" t="s">
        <v>3524</v>
      </c>
      <c r="F16" s="185" t="s">
        <v>3187</v>
      </c>
      <c r="G16" s="185" t="s">
        <v>4561</v>
      </c>
      <c r="H16" s="185"/>
      <c r="I16" s="195" t="s">
        <v>151</v>
      </c>
      <c r="J16" s="185" t="s">
        <v>56</v>
      </c>
      <c r="K16" s="185" t="s">
        <v>28</v>
      </c>
      <c r="L16" s="185" t="s">
        <v>3259</v>
      </c>
      <c r="M16" s="185" t="s">
        <v>3190</v>
      </c>
      <c r="N16" s="185" t="s">
        <v>4332</v>
      </c>
      <c r="O16" s="185" t="s">
        <v>3201</v>
      </c>
      <c r="P16" s="185" t="s">
        <v>3192</v>
      </c>
      <c r="Q16" s="185" t="s">
        <v>3193</v>
      </c>
      <c r="R16" s="185" t="s">
        <v>3194</v>
      </c>
      <c r="S16" s="196">
        <v>28254</v>
      </c>
      <c r="T16" s="185">
        <v>2</v>
      </c>
      <c r="U16" s="185" t="s">
        <v>5</v>
      </c>
      <c r="V16" s="185" t="s">
        <v>327</v>
      </c>
      <c r="W16" s="185" t="s">
        <v>328</v>
      </c>
      <c r="X16" s="185"/>
      <c r="Y16" s="185">
        <v>1</v>
      </c>
      <c r="Z16" s="185"/>
      <c r="AA16" s="185"/>
      <c r="AB16" s="185">
        <v>232</v>
      </c>
      <c r="AC16" s="197" t="s">
        <v>3069</v>
      </c>
      <c r="AD16" s="197" t="s">
        <v>5149</v>
      </c>
      <c r="AE16" s="197">
        <v>1</v>
      </c>
      <c r="AF16" s="197"/>
      <c r="AG16" s="197">
        <v>1</v>
      </c>
      <c r="AH16" s="197"/>
      <c r="AI16" s="197"/>
      <c r="AJ16" s="197"/>
      <c r="AK16" s="197"/>
      <c r="AL16" s="197"/>
    </row>
    <row r="17" spans="1:38" x14ac:dyDescent="0.3">
      <c r="A17" s="226">
        <v>1719</v>
      </c>
      <c r="B17" s="185" t="s">
        <v>2176</v>
      </c>
      <c r="C17" s="185" t="s">
        <v>4507</v>
      </c>
      <c r="D17" s="185" t="s">
        <v>3199</v>
      </c>
      <c r="E17" s="185" t="s">
        <v>2177</v>
      </c>
      <c r="F17" s="185" t="s">
        <v>3187</v>
      </c>
      <c r="G17" s="185" t="s">
        <v>4510</v>
      </c>
      <c r="H17" s="185"/>
      <c r="I17" s="195" t="s">
        <v>1602</v>
      </c>
      <c r="J17" s="185" t="s">
        <v>1603</v>
      </c>
      <c r="K17" s="185" t="s">
        <v>1604</v>
      </c>
      <c r="L17" s="185" t="s">
        <v>3250</v>
      </c>
      <c r="M17" s="185" t="s">
        <v>3190</v>
      </c>
      <c r="N17" s="185" t="s">
        <v>4332</v>
      </c>
      <c r="O17" s="185" t="s">
        <v>3199</v>
      </c>
      <c r="P17" s="185" t="s">
        <v>3192</v>
      </c>
      <c r="Q17" s="185" t="s">
        <v>3193</v>
      </c>
      <c r="R17" s="185" t="s">
        <v>3194</v>
      </c>
      <c r="S17" s="196">
        <v>37500</v>
      </c>
      <c r="T17" s="185"/>
      <c r="U17" s="185" t="s">
        <v>82</v>
      </c>
      <c r="V17" s="185" t="s">
        <v>2178</v>
      </c>
      <c r="W17" s="185" t="s">
        <v>2179</v>
      </c>
      <c r="X17" s="185"/>
      <c r="Y17" s="185"/>
      <c r="Z17" s="185">
        <v>1</v>
      </c>
      <c r="AA17" s="185"/>
      <c r="AB17" s="185">
        <v>627</v>
      </c>
      <c r="AC17" s="197" t="s">
        <v>2689</v>
      </c>
      <c r="AD17" s="197" t="s">
        <v>5145</v>
      </c>
      <c r="AE17" s="197">
        <v>1</v>
      </c>
      <c r="AF17" s="197"/>
      <c r="AG17" s="175">
        <v>1</v>
      </c>
      <c r="AH17" s="197"/>
      <c r="AI17" s="197"/>
      <c r="AJ17" s="197"/>
      <c r="AK17" s="197"/>
      <c r="AL17" s="197"/>
    </row>
    <row r="18" spans="1:38" x14ac:dyDescent="0.3">
      <c r="A18" s="226">
        <v>1730</v>
      </c>
      <c r="B18" s="218" t="s">
        <v>3574</v>
      </c>
      <c r="C18" s="218" t="s">
        <v>5125</v>
      </c>
      <c r="D18" s="218" t="s">
        <v>3269</v>
      </c>
      <c r="E18" s="218" t="s">
        <v>3575</v>
      </c>
      <c r="F18" s="218" t="s">
        <v>4301</v>
      </c>
      <c r="G18" s="218" t="s">
        <v>3576</v>
      </c>
      <c r="H18" s="218"/>
      <c r="I18" s="219" t="s">
        <v>1602</v>
      </c>
      <c r="J18" s="218" t="s">
        <v>1603</v>
      </c>
      <c r="K18" s="218" t="s">
        <v>1604</v>
      </c>
      <c r="L18" s="218" t="s">
        <v>3250</v>
      </c>
      <c r="M18" s="218" t="s">
        <v>3190</v>
      </c>
      <c r="N18" s="218" t="s">
        <v>4332</v>
      </c>
      <c r="O18" s="218" t="s">
        <v>3201</v>
      </c>
      <c r="P18" s="218" t="s">
        <v>3192</v>
      </c>
      <c r="Q18" s="218" t="s">
        <v>3193</v>
      </c>
      <c r="R18" s="218" t="s">
        <v>3194</v>
      </c>
      <c r="S18" s="220">
        <v>44011</v>
      </c>
      <c r="T18" s="218"/>
      <c r="U18" s="218"/>
      <c r="V18" s="218"/>
      <c r="W18" s="218"/>
      <c r="X18" s="218"/>
      <c r="Y18" s="218">
        <v>1</v>
      </c>
      <c r="Z18" s="218"/>
      <c r="AA18" s="218"/>
      <c r="AB18" s="218">
        <v>35</v>
      </c>
      <c r="AC18" s="221" t="s">
        <v>2689</v>
      </c>
      <c r="AD18" s="221" t="s">
        <v>5145</v>
      </c>
      <c r="AE18" s="221">
        <v>1</v>
      </c>
      <c r="AF18" s="221"/>
      <c r="AG18" s="221"/>
      <c r="AH18" s="221">
        <v>1</v>
      </c>
      <c r="AI18" s="221"/>
      <c r="AJ18" s="221"/>
      <c r="AK18" s="221" t="s">
        <v>5174</v>
      </c>
      <c r="AL18" s="221">
        <v>2</v>
      </c>
    </row>
    <row r="19" spans="1:38" x14ac:dyDescent="0.3">
      <c r="A19" s="226">
        <v>1734</v>
      </c>
      <c r="B19" s="185" t="s">
        <v>2333</v>
      </c>
      <c r="C19" s="185" t="s">
        <v>4848</v>
      </c>
      <c r="D19" s="185" t="s">
        <v>3199</v>
      </c>
      <c r="E19" s="185" t="s">
        <v>2334</v>
      </c>
      <c r="F19" s="185" t="s">
        <v>3187</v>
      </c>
      <c r="G19" s="185" t="s">
        <v>4852</v>
      </c>
      <c r="H19" s="185"/>
      <c r="I19" s="195" t="s">
        <v>249</v>
      </c>
      <c r="J19" s="185" t="s">
        <v>289</v>
      </c>
      <c r="K19" s="185" t="s">
        <v>290</v>
      </c>
      <c r="L19" s="185" t="s">
        <v>3362</v>
      </c>
      <c r="M19" s="185" t="s">
        <v>3190</v>
      </c>
      <c r="N19" s="185" t="s">
        <v>4332</v>
      </c>
      <c r="O19" s="185" t="s">
        <v>3199</v>
      </c>
      <c r="P19" s="185" t="s">
        <v>3192</v>
      </c>
      <c r="Q19" s="185" t="s">
        <v>3193</v>
      </c>
      <c r="R19" s="185" t="s">
        <v>3194</v>
      </c>
      <c r="S19" s="196">
        <v>23863</v>
      </c>
      <c r="T19" s="185"/>
      <c r="U19" s="185" t="s">
        <v>82</v>
      </c>
      <c r="V19" s="185" t="s">
        <v>2335</v>
      </c>
      <c r="W19" s="185" t="s">
        <v>2336</v>
      </c>
      <c r="X19" s="185"/>
      <c r="Y19" s="185"/>
      <c r="Z19" s="185">
        <v>1</v>
      </c>
      <c r="AA19" s="185"/>
      <c r="AB19" s="185">
        <v>291</v>
      </c>
      <c r="AC19" s="197" t="s">
        <v>2687</v>
      </c>
      <c r="AD19" s="197" t="s">
        <v>2687</v>
      </c>
      <c r="AE19" s="197">
        <v>1</v>
      </c>
      <c r="AF19" s="197"/>
      <c r="AG19" s="197"/>
      <c r="AH19" s="197"/>
      <c r="AI19" s="197"/>
      <c r="AJ19" s="197">
        <v>1</v>
      </c>
      <c r="AK19" s="197"/>
      <c r="AL19" s="197"/>
    </row>
    <row r="20" spans="1:38" x14ac:dyDescent="0.3">
      <c r="A20" s="226">
        <v>1749</v>
      </c>
      <c r="B20" s="185" t="s">
        <v>2174</v>
      </c>
      <c r="C20" s="185" t="s">
        <v>3609</v>
      </c>
      <c r="D20" s="185" t="s">
        <v>3186</v>
      </c>
      <c r="E20" s="185" t="s">
        <v>3610</v>
      </c>
      <c r="F20" s="185" t="s">
        <v>3187</v>
      </c>
      <c r="G20" s="185" t="s">
        <v>3611</v>
      </c>
      <c r="H20" s="185"/>
      <c r="I20" s="195" t="s">
        <v>1602</v>
      </c>
      <c r="J20" s="185" t="s">
        <v>1603</v>
      </c>
      <c r="K20" s="185" t="s">
        <v>1604</v>
      </c>
      <c r="L20" s="185" t="s">
        <v>3250</v>
      </c>
      <c r="M20" s="185" t="s">
        <v>3217</v>
      </c>
      <c r="N20" s="185" t="s">
        <v>4332</v>
      </c>
      <c r="O20" s="185" t="s">
        <v>3191</v>
      </c>
      <c r="P20" s="185" t="s">
        <v>3192</v>
      </c>
      <c r="Q20" s="185" t="s">
        <v>3193</v>
      </c>
      <c r="R20" s="185" t="s">
        <v>3194</v>
      </c>
      <c r="S20" s="196">
        <v>24754</v>
      </c>
      <c r="T20" s="185"/>
      <c r="U20" s="185" t="s">
        <v>19</v>
      </c>
      <c r="V20" s="185" t="s">
        <v>3612</v>
      </c>
      <c r="W20" s="185" t="s">
        <v>2175</v>
      </c>
      <c r="X20" s="185">
        <v>1</v>
      </c>
      <c r="Y20" s="185"/>
      <c r="Z20" s="185"/>
      <c r="AA20" s="185"/>
      <c r="AB20" s="185">
        <v>135</v>
      </c>
      <c r="AC20" s="197" t="s">
        <v>2689</v>
      </c>
      <c r="AD20" s="197" t="s">
        <v>5145</v>
      </c>
      <c r="AE20" s="197">
        <v>1</v>
      </c>
      <c r="AF20" s="197"/>
      <c r="AG20" s="197"/>
      <c r="AH20" s="197">
        <v>1</v>
      </c>
      <c r="AI20" s="197"/>
      <c r="AJ20" s="197"/>
      <c r="AK20" s="197"/>
      <c r="AL20" s="197"/>
    </row>
    <row r="21" spans="1:38" x14ac:dyDescent="0.3">
      <c r="A21" s="226">
        <v>1753</v>
      </c>
      <c r="B21" s="198" t="s">
        <v>1883</v>
      </c>
      <c r="C21" s="198" t="s">
        <v>3200</v>
      </c>
      <c r="D21" s="198" t="s">
        <v>478</v>
      </c>
      <c r="E21" s="198"/>
      <c r="F21" s="198" t="s">
        <v>3187</v>
      </c>
      <c r="G21" s="198" t="s">
        <v>3621</v>
      </c>
      <c r="H21" s="198"/>
      <c r="I21" s="199" t="s">
        <v>249</v>
      </c>
      <c r="J21" s="198" t="s">
        <v>3622</v>
      </c>
      <c r="K21" s="198" t="s">
        <v>1885</v>
      </c>
      <c r="L21" s="198" t="s">
        <v>3623</v>
      </c>
      <c r="M21" s="198" t="s">
        <v>3190</v>
      </c>
      <c r="N21" s="198" t="s">
        <v>4332</v>
      </c>
      <c r="O21" s="198" t="s">
        <v>3201</v>
      </c>
      <c r="P21" s="198" t="s">
        <v>3192</v>
      </c>
      <c r="Q21" s="198" t="s">
        <v>3193</v>
      </c>
      <c r="R21" s="198" t="s">
        <v>3194</v>
      </c>
      <c r="S21" s="200">
        <v>24754</v>
      </c>
      <c r="T21" s="198"/>
      <c r="U21" s="198" t="s">
        <v>5</v>
      </c>
      <c r="V21" s="198" t="s">
        <v>1884</v>
      </c>
      <c r="W21" s="198" t="s">
        <v>1886</v>
      </c>
      <c r="X21" s="198"/>
      <c r="Y21" s="198">
        <v>1</v>
      </c>
      <c r="Z21" s="198"/>
      <c r="AA21" s="198"/>
      <c r="AB21" s="198">
        <v>50</v>
      </c>
      <c r="AC21" s="201" t="s">
        <v>2687</v>
      </c>
      <c r="AD21" s="201" t="s">
        <v>2687</v>
      </c>
      <c r="AE21" s="201">
        <v>0</v>
      </c>
      <c r="AF21" s="201"/>
      <c r="AG21" s="201"/>
      <c r="AH21" s="201"/>
      <c r="AI21" s="201"/>
      <c r="AJ21" s="201"/>
      <c r="AK21" s="201"/>
      <c r="AL21" s="201"/>
    </row>
    <row r="22" spans="1:38" x14ac:dyDescent="0.3">
      <c r="A22" s="226">
        <v>1757</v>
      </c>
      <c r="B22" s="198" t="s">
        <v>1301</v>
      </c>
      <c r="C22" s="198" t="s">
        <v>4396</v>
      </c>
      <c r="D22" s="198" t="s">
        <v>3061</v>
      </c>
      <c r="E22" s="198"/>
      <c r="F22" s="198" t="s">
        <v>3187</v>
      </c>
      <c r="G22" s="198" t="s">
        <v>3627</v>
      </c>
      <c r="H22" s="198"/>
      <c r="I22" s="199" t="s">
        <v>264</v>
      </c>
      <c r="J22" s="198" t="s">
        <v>1302</v>
      </c>
      <c r="K22" s="198" t="s">
        <v>785</v>
      </c>
      <c r="L22" s="198" t="s">
        <v>4532</v>
      </c>
      <c r="M22" s="198" t="s">
        <v>3190</v>
      </c>
      <c r="N22" s="198" t="s">
        <v>4332</v>
      </c>
      <c r="O22" s="198" t="s">
        <v>3201</v>
      </c>
      <c r="P22" s="198" t="s">
        <v>3192</v>
      </c>
      <c r="Q22" s="198" t="s">
        <v>3193</v>
      </c>
      <c r="R22" s="198" t="s">
        <v>3194</v>
      </c>
      <c r="S22" s="200">
        <v>24754</v>
      </c>
      <c r="T22" s="198"/>
      <c r="U22" s="198" t="s">
        <v>5</v>
      </c>
      <c r="V22" s="198" t="s">
        <v>3630</v>
      </c>
      <c r="W22" s="198" t="s">
        <v>1303</v>
      </c>
      <c r="X22" s="198"/>
      <c r="Y22" s="198">
        <v>1</v>
      </c>
      <c r="Z22" s="198"/>
      <c r="AA22" s="198"/>
      <c r="AB22" s="198">
        <v>61</v>
      </c>
      <c r="AC22" s="201" t="s">
        <v>2687</v>
      </c>
      <c r="AD22" s="201" t="s">
        <v>2687</v>
      </c>
      <c r="AE22" s="201">
        <v>0</v>
      </c>
      <c r="AF22" s="201"/>
      <c r="AG22" s="201"/>
      <c r="AH22" s="201"/>
      <c r="AI22" s="201"/>
      <c r="AJ22" s="201"/>
      <c r="AK22" s="201"/>
      <c r="AL22" s="201"/>
    </row>
    <row r="23" spans="1:38" x14ac:dyDescent="0.3">
      <c r="A23" s="226">
        <v>1759</v>
      </c>
      <c r="B23" s="198" t="s">
        <v>2209</v>
      </c>
      <c r="C23" s="198" t="s">
        <v>3185</v>
      </c>
      <c r="D23" s="198" t="s">
        <v>3186</v>
      </c>
      <c r="E23" s="198"/>
      <c r="F23" s="198" t="s">
        <v>3187</v>
      </c>
      <c r="G23" s="198" t="s">
        <v>3634</v>
      </c>
      <c r="H23" s="198"/>
      <c r="I23" s="199" t="s">
        <v>528</v>
      </c>
      <c r="J23" s="198" t="s">
        <v>529</v>
      </c>
      <c r="K23" s="198" t="s">
        <v>530</v>
      </c>
      <c r="L23" s="198" t="s">
        <v>3635</v>
      </c>
      <c r="M23" s="198" t="s">
        <v>3190</v>
      </c>
      <c r="N23" s="198" t="s">
        <v>4332</v>
      </c>
      <c r="O23" s="198" t="s">
        <v>3191</v>
      </c>
      <c r="P23" s="198" t="s">
        <v>3192</v>
      </c>
      <c r="Q23" s="198" t="s">
        <v>3193</v>
      </c>
      <c r="R23" s="198" t="s">
        <v>3194</v>
      </c>
      <c r="S23" s="200">
        <v>24754</v>
      </c>
      <c r="T23" s="198"/>
      <c r="U23" s="198" t="s">
        <v>19</v>
      </c>
      <c r="V23" s="198" t="s">
        <v>3636</v>
      </c>
      <c r="W23" s="198" t="s">
        <v>2210</v>
      </c>
      <c r="X23" s="198">
        <v>1</v>
      </c>
      <c r="Y23" s="198"/>
      <c r="Z23" s="198"/>
      <c r="AA23" s="198"/>
      <c r="AB23" s="198">
        <v>120</v>
      </c>
      <c r="AC23" s="201" t="s">
        <v>4993</v>
      </c>
      <c r="AD23" s="201" t="s">
        <v>5145</v>
      </c>
      <c r="AE23" s="201">
        <v>0</v>
      </c>
      <c r="AF23" s="201"/>
      <c r="AG23" s="201"/>
      <c r="AH23" s="201"/>
      <c r="AI23" s="201"/>
      <c r="AJ23" s="201"/>
      <c r="AK23" s="201"/>
      <c r="AL23" s="201"/>
    </row>
    <row r="24" spans="1:38" x14ac:dyDescent="0.3">
      <c r="A24" s="226">
        <v>1760</v>
      </c>
      <c r="B24" s="185" t="s">
        <v>702</v>
      </c>
      <c r="C24" s="185" t="s">
        <v>4863</v>
      </c>
      <c r="D24" s="185" t="s">
        <v>3061</v>
      </c>
      <c r="E24" s="185" t="s">
        <v>3637</v>
      </c>
      <c r="F24" s="185" t="s">
        <v>3187</v>
      </c>
      <c r="G24" s="185" t="s">
        <v>3638</v>
      </c>
      <c r="H24" s="185"/>
      <c r="I24" s="195" t="s">
        <v>367</v>
      </c>
      <c r="J24" s="185" t="s">
        <v>703</v>
      </c>
      <c r="K24" s="185" t="s">
        <v>704</v>
      </c>
      <c r="L24" s="185" t="s">
        <v>3639</v>
      </c>
      <c r="M24" s="185" t="s">
        <v>3217</v>
      </c>
      <c r="N24" s="185" t="s">
        <v>4332</v>
      </c>
      <c r="O24" s="185" t="s">
        <v>3201</v>
      </c>
      <c r="P24" s="185" t="s">
        <v>3192</v>
      </c>
      <c r="Q24" s="185" t="s">
        <v>3193</v>
      </c>
      <c r="R24" s="185" t="s">
        <v>3194</v>
      </c>
      <c r="S24" s="196">
        <v>24756</v>
      </c>
      <c r="T24" s="185"/>
      <c r="U24" s="185" t="s">
        <v>5</v>
      </c>
      <c r="V24" s="185" t="s">
        <v>3640</v>
      </c>
      <c r="W24" s="185" t="s">
        <v>705</v>
      </c>
      <c r="X24" s="185"/>
      <c r="Y24" s="185">
        <v>1</v>
      </c>
      <c r="Z24" s="185"/>
      <c r="AA24" s="185"/>
      <c r="AB24" s="185">
        <v>203</v>
      </c>
      <c r="AC24" s="197" t="s">
        <v>3059</v>
      </c>
      <c r="AD24" s="197" t="s">
        <v>5146</v>
      </c>
      <c r="AE24" s="197">
        <v>1</v>
      </c>
      <c r="AF24" s="197"/>
      <c r="AG24" s="197"/>
      <c r="AH24" s="197"/>
      <c r="AI24" s="197">
        <v>1</v>
      </c>
      <c r="AJ24" s="197"/>
      <c r="AK24" s="197"/>
      <c r="AL24" s="197"/>
    </row>
    <row r="25" spans="1:38" x14ac:dyDescent="0.3">
      <c r="A25" s="226">
        <v>1766</v>
      </c>
      <c r="B25" s="198" t="s">
        <v>1662</v>
      </c>
      <c r="C25" s="198" t="s">
        <v>5062</v>
      </c>
      <c r="D25" s="198" t="s">
        <v>3061</v>
      </c>
      <c r="E25" s="198" t="s">
        <v>3650</v>
      </c>
      <c r="F25" s="198" t="s">
        <v>3187</v>
      </c>
      <c r="G25" s="198" t="s">
        <v>3627</v>
      </c>
      <c r="H25" s="198"/>
      <c r="I25" s="199" t="s">
        <v>665</v>
      </c>
      <c r="J25" s="198" t="s">
        <v>1663</v>
      </c>
      <c r="K25" s="198" t="s">
        <v>1665</v>
      </c>
      <c r="L25" s="198" t="s">
        <v>3651</v>
      </c>
      <c r="M25" s="198" t="s">
        <v>3190</v>
      </c>
      <c r="N25" s="198" t="s">
        <v>4332</v>
      </c>
      <c r="O25" s="198" t="s">
        <v>3201</v>
      </c>
      <c r="P25" s="198" t="s">
        <v>3192</v>
      </c>
      <c r="Q25" s="198" t="s">
        <v>3193</v>
      </c>
      <c r="R25" s="198" t="s">
        <v>3194</v>
      </c>
      <c r="S25" s="200">
        <v>34943</v>
      </c>
      <c r="T25" s="198"/>
      <c r="U25" s="198" t="s">
        <v>5</v>
      </c>
      <c r="V25" s="198" t="s">
        <v>1664</v>
      </c>
      <c r="W25" s="198" t="s">
        <v>1666</v>
      </c>
      <c r="X25" s="198"/>
      <c r="Y25" s="198">
        <v>1</v>
      </c>
      <c r="Z25" s="198"/>
      <c r="AA25" s="198"/>
      <c r="AB25" s="198">
        <v>70</v>
      </c>
      <c r="AC25" s="201" t="s">
        <v>2687</v>
      </c>
      <c r="AD25" s="201" t="s">
        <v>4989</v>
      </c>
      <c r="AE25" s="201">
        <v>0</v>
      </c>
      <c r="AF25" s="201"/>
      <c r="AG25" s="201"/>
      <c r="AH25" s="201"/>
      <c r="AI25" s="201"/>
      <c r="AJ25" s="201"/>
      <c r="AK25" s="201"/>
      <c r="AL25" s="201"/>
    </row>
    <row r="26" spans="1:38" x14ac:dyDescent="0.3">
      <c r="A26" s="226">
        <v>1767</v>
      </c>
      <c r="B26" s="198" t="s">
        <v>1667</v>
      </c>
      <c r="C26" s="198" t="s">
        <v>3200</v>
      </c>
      <c r="D26" s="198" t="s">
        <v>478</v>
      </c>
      <c r="E26" s="198"/>
      <c r="F26" s="198" t="s">
        <v>3187</v>
      </c>
      <c r="G26" s="198" t="s">
        <v>3652</v>
      </c>
      <c r="H26" s="198"/>
      <c r="I26" s="199" t="s">
        <v>722</v>
      </c>
      <c r="J26" s="198" t="s">
        <v>1668</v>
      </c>
      <c r="K26" s="198" t="s">
        <v>1670</v>
      </c>
      <c r="L26" s="198" t="s">
        <v>3653</v>
      </c>
      <c r="M26" s="198" t="s">
        <v>3190</v>
      </c>
      <c r="N26" s="198" t="s">
        <v>4332</v>
      </c>
      <c r="O26" s="198" t="s">
        <v>3201</v>
      </c>
      <c r="P26" s="198" t="s">
        <v>3192</v>
      </c>
      <c r="Q26" s="198" t="s">
        <v>3193</v>
      </c>
      <c r="R26" s="198" t="s">
        <v>3194</v>
      </c>
      <c r="S26" s="200">
        <v>24755</v>
      </c>
      <c r="T26" s="198"/>
      <c r="U26" s="198" t="s">
        <v>5</v>
      </c>
      <c r="V26" s="198" t="s">
        <v>1669</v>
      </c>
      <c r="W26" s="198" t="s">
        <v>1671</v>
      </c>
      <c r="X26" s="198">
        <v>1</v>
      </c>
      <c r="Y26" s="198">
        <v>1</v>
      </c>
      <c r="Z26" s="198"/>
      <c r="AA26" s="198"/>
      <c r="AB26" s="198">
        <v>128</v>
      </c>
      <c r="AC26" s="201" t="s">
        <v>2687</v>
      </c>
      <c r="AD26" s="201" t="s">
        <v>4989</v>
      </c>
      <c r="AE26" s="201">
        <v>0</v>
      </c>
      <c r="AF26" s="201"/>
      <c r="AG26" s="201"/>
      <c r="AH26" s="201"/>
      <c r="AI26" s="201"/>
      <c r="AJ26" s="201"/>
      <c r="AK26" s="201"/>
      <c r="AL26" s="201"/>
    </row>
    <row r="27" spans="1:38" x14ac:dyDescent="0.3">
      <c r="A27" s="226">
        <v>1773</v>
      </c>
      <c r="B27" s="185" t="s">
        <v>1322</v>
      </c>
      <c r="C27" s="185" t="s">
        <v>3185</v>
      </c>
      <c r="D27" s="185" t="s">
        <v>3186</v>
      </c>
      <c r="E27" s="185"/>
      <c r="F27" s="185" t="s">
        <v>3187</v>
      </c>
      <c r="G27" s="185" t="s">
        <v>3662</v>
      </c>
      <c r="H27" s="185"/>
      <c r="I27" s="195" t="s">
        <v>665</v>
      </c>
      <c r="J27" s="185" t="s">
        <v>666</v>
      </c>
      <c r="K27" s="185" t="s">
        <v>8</v>
      </c>
      <c r="L27" s="185" t="s">
        <v>3663</v>
      </c>
      <c r="M27" s="185" t="s">
        <v>3190</v>
      </c>
      <c r="N27" s="185" t="s">
        <v>4332</v>
      </c>
      <c r="O27" s="185" t="s">
        <v>3191</v>
      </c>
      <c r="P27" s="185" t="s">
        <v>3192</v>
      </c>
      <c r="Q27" s="185" t="s">
        <v>3193</v>
      </c>
      <c r="R27" s="185" t="s">
        <v>3194</v>
      </c>
      <c r="S27" s="196">
        <v>24756</v>
      </c>
      <c r="T27" s="185"/>
      <c r="U27" s="185" t="s">
        <v>19</v>
      </c>
      <c r="V27" s="185" t="s">
        <v>1323</v>
      </c>
      <c r="W27" s="185" t="s">
        <v>1324</v>
      </c>
      <c r="X27" s="185">
        <v>1</v>
      </c>
      <c r="Y27" s="185"/>
      <c r="Z27" s="185"/>
      <c r="AA27" s="185"/>
      <c r="AB27" s="185">
        <v>157</v>
      </c>
      <c r="AC27" s="197" t="s">
        <v>2687</v>
      </c>
      <c r="AD27" s="197" t="s">
        <v>2687</v>
      </c>
      <c r="AE27" s="197">
        <v>1</v>
      </c>
      <c r="AF27" s="197"/>
      <c r="AG27" s="197"/>
      <c r="AH27" s="197"/>
      <c r="AI27" s="197"/>
      <c r="AJ27" s="197">
        <v>1</v>
      </c>
      <c r="AK27" s="197"/>
      <c r="AL27" s="197"/>
    </row>
    <row r="28" spans="1:38" x14ac:dyDescent="0.3">
      <c r="A28" s="226">
        <v>1810</v>
      </c>
      <c r="B28" s="185" t="s">
        <v>2513</v>
      </c>
      <c r="C28" s="185" t="s">
        <v>4891</v>
      </c>
      <c r="D28" s="185" t="s">
        <v>3199</v>
      </c>
      <c r="E28" s="185" t="s">
        <v>2514</v>
      </c>
      <c r="F28" s="185" t="s">
        <v>3187</v>
      </c>
      <c r="G28" s="185" t="s">
        <v>4897</v>
      </c>
      <c r="H28" s="185" t="s">
        <v>2516</v>
      </c>
      <c r="I28" s="195" t="s">
        <v>2517</v>
      </c>
      <c r="J28" s="185" t="s">
        <v>265</v>
      </c>
      <c r="K28" s="185" t="s">
        <v>266</v>
      </c>
      <c r="L28" s="185" t="s">
        <v>4889</v>
      </c>
      <c r="M28" s="185" t="s">
        <v>3190</v>
      </c>
      <c r="N28" s="185" t="s">
        <v>4332</v>
      </c>
      <c r="O28" s="185" t="s">
        <v>3199</v>
      </c>
      <c r="P28" s="185" t="s">
        <v>3192</v>
      </c>
      <c r="Q28" s="185" t="s">
        <v>3193</v>
      </c>
      <c r="R28" s="185" t="s">
        <v>3194</v>
      </c>
      <c r="S28" s="196">
        <v>26735</v>
      </c>
      <c r="T28" s="185"/>
      <c r="U28" s="185" t="s">
        <v>82</v>
      </c>
      <c r="V28" s="185" t="s">
        <v>2515</v>
      </c>
      <c r="W28" s="185" t="s">
        <v>2518</v>
      </c>
      <c r="X28" s="185"/>
      <c r="Y28" s="185"/>
      <c r="Z28" s="185">
        <v>1</v>
      </c>
      <c r="AA28" s="185"/>
      <c r="AB28" s="185">
        <v>889</v>
      </c>
      <c r="AC28" s="197" t="s">
        <v>2687</v>
      </c>
      <c r="AD28" s="197" t="s">
        <v>2687</v>
      </c>
      <c r="AE28" s="197">
        <v>1</v>
      </c>
      <c r="AF28" s="197"/>
      <c r="AG28" s="197">
        <v>1</v>
      </c>
      <c r="AH28" s="197"/>
      <c r="AI28" s="197"/>
      <c r="AJ28" s="197"/>
      <c r="AK28" s="197"/>
      <c r="AL28" s="197"/>
    </row>
    <row r="29" spans="1:38" x14ac:dyDescent="0.3">
      <c r="A29" s="226">
        <v>1821</v>
      </c>
      <c r="B29" s="198" t="s">
        <v>1480</v>
      </c>
      <c r="C29" s="198" t="s">
        <v>4396</v>
      </c>
      <c r="D29" s="198" t="s">
        <v>3061</v>
      </c>
      <c r="E29" s="198"/>
      <c r="F29" s="198" t="s">
        <v>3187</v>
      </c>
      <c r="G29" s="198" t="s">
        <v>4412</v>
      </c>
      <c r="H29" s="198"/>
      <c r="I29" s="199" t="s">
        <v>264</v>
      </c>
      <c r="J29" s="198" t="s">
        <v>1481</v>
      </c>
      <c r="K29" s="198" t="s">
        <v>1483</v>
      </c>
      <c r="L29" s="198" t="s">
        <v>3276</v>
      </c>
      <c r="M29" s="198" t="s">
        <v>3190</v>
      </c>
      <c r="N29" s="198" t="s">
        <v>4332</v>
      </c>
      <c r="O29" s="198" t="s">
        <v>3201</v>
      </c>
      <c r="P29" s="198" t="s">
        <v>3192</v>
      </c>
      <c r="Q29" s="198" t="s">
        <v>3193</v>
      </c>
      <c r="R29" s="198" t="s">
        <v>3194</v>
      </c>
      <c r="S29" s="200">
        <v>27904</v>
      </c>
      <c r="T29" s="198"/>
      <c r="U29" s="198" t="s">
        <v>5</v>
      </c>
      <c r="V29" s="198" t="s">
        <v>1482</v>
      </c>
      <c r="W29" s="198" t="s">
        <v>1484</v>
      </c>
      <c r="X29" s="198"/>
      <c r="Y29" s="198">
        <v>1</v>
      </c>
      <c r="Z29" s="198"/>
      <c r="AA29" s="198"/>
      <c r="AB29" s="198">
        <v>151</v>
      </c>
      <c r="AC29" s="201" t="s">
        <v>2687</v>
      </c>
      <c r="AD29" s="201" t="s">
        <v>2687</v>
      </c>
      <c r="AE29" s="201">
        <v>0</v>
      </c>
      <c r="AF29" s="201"/>
      <c r="AG29" s="201"/>
      <c r="AH29" s="201"/>
      <c r="AI29" s="201"/>
      <c r="AJ29" s="201"/>
      <c r="AK29" s="201"/>
      <c r="AL29" s="201"/>
    </row>
    <row r="30" spans="1:38" x14ac:dyDescent="0.3">
      <c r="A30" s="226">
        <v>1824</v>
      </c>
      <c r="B30" s="216" t="s">
        <v>3725</v>
      </c>
      <c r="C30" s="216" t="s">
        <v>5015</v>
      </c>
      <c r="D30" s="216" t="s">
        <v>3530</v>
      </c>
      <c r="E30" s="216" t="s">
        <v>3726</v>
      </c>
      <c r="F30" s="216" t="s">
        <v>4301</v>
      </c>
      <c r="G30" s="216" t="s">
        <v>4539</v>
      </c>
      <c r="H30" s="216"/>
      <c r="I30" s="227" t="s">
        <v>528</v>
      </c>
      <c r="J30" s="216" t="s">
        <v>529</v>
      </c>
      <c r="K30" s="216" t="s">
        <v>530</v>
      </c>
      <c r="L30" s="216" t="s">
        <v>3635</v>
      </c>
      <c r="M30" s="216" t="s">
        <v>3190</v>
      </c>
      <c r="N30" s="216" t="s">
        <v>4332</v>
      </c>
      <c r="O30" s="216" t="s">
        <v>3532</v>
      </c>
      <c r="P30" s="216" t="s">
        <v>3192</v>
      </c>
      <c r="Q30" s="216" t="s">
        <v>3313</v>
      </c>
      <c r="R30" s="216" t="s">
        <v>3314</v>
      </c>
      <c r="S30" s="228">
        <v>28186</v>
      </c>
      <c r="T30" s="216">
        <v>2</v>
      </c>
      <c r="U30" s="216"/>
      <c r="V30" s="216" t="s">
        <v>5034</v>
      </c>
      <c r="W30" s="216" t="s">
        <v>5035</v>
      </c>
      <c r="X30" s="216"/>
      <c r="Y30" s="216"/>
      <c r="Z30" s="216"/>
      <c r="AA30" s="216">
        <v>1</v>
      </c>
      <c r="AB30" s="216">
        <v>196</v>
      </c>
      <c r="AC30" s="217" t="s">
        <v>4993</v>
      </c>
      <c r="AD30" s="217" t="s">
        <v>5145</v>
      </c>
      <c r="AE30" s="217">
        <v>0</v>
      </c>
      <c r="AF30" s="217"/>
      <c r="AG30" s="217"/>
      <c r="AH30" s="217"/>
      <c r="AI30" s="217"/>
      <c r="AJ30" s="217"/>
      <c r="AK30" s="217" t="s">
        <v>5183</v>
      </c>
      <c r="AL30" s="217">
        <v>2</v>
      </c>
    </row>
    <row r="31" spans="1:38" x14ac:dyDescent="0.3">
      <c r="A31" s="226">
        <v>1834</v>
      </c>
      <c r="B31" s="185" t="s">
        <v>2337</v>
      </c>
      <c r="C31" s="185" t="s">
        <v>4847</v>
      </c>
      <c r="D31" s="185" t="s">
        <v>3061</v>
      </c>
      <c r="E31" s="185" t="s">
        <v>2338</v>
      </c>
      <c r="F31" s="185" t="s">
        <v>3187</v>
      </c>
      <c r="G31" s="185" t="s">
        <v>3737</v>
      </c>
      <c r="H31" s="185"/>
      <c r="I31" s="195" t="s">
        <v>249</v>
      </c>
      <c r="J31" s="185" t="s">
        <v>289</v>
      </c>
      <c r="K31" s="185" t="s">
        <v>290</v>
      </c>
      <c r="L31" s="185" t="s">
        <v>3362</v>
      </c>
      <c r="M31" s="185" t="s">
        <v>3190</v>
      </c>
      <c r="N31" s="185" t="s">
        <v>4332</v>
      </c>
      <c r="O31" s="185" t="s">
        <v>3201</v>
      </c>
      <c r="P31" s="185" t="s">
        <v>3192</v>
      </c>
      <c r="Q31" s="185" t="s">
        <v>3193</v>
      </c>
      <c r="R31" s="185" t="s">
        <v>3194</v>
      </c>
      <c r="S31" s="196">
        <v>31291</v>
      </c>
      <c r="T31" s="185"/>
      <c r="U31" s="185" t="s">
        <v>5</v>
      </c>
      <c r="V31" s="185" t="s">
        <v>2339</v>
      </c>
      <c r="W31" s="185" t="s">
        <v>2340</v>
      </c>
      <c r="X31" s="185"/>
      <c r="Y31" s="185">
        <v>1</v>
      </c>
      <c r="Z31" s="185"/>
      <c r="AA31" s="185"/>
      <c r="AB31" s="185">
        <v>212</v>
      </c>
      <c r="AC31" s="197" t="s">
        <v>2687</v>
      </c>
      <c r="AD31" s="197" t="s">
        <v>2687</v>
      </c>
      <c r="AE31" s="197">
        <v>1</v>
      </c>
      <c r="AF31" s="197"/>
      <c r="AG31" s="197"/>
      <c r="AH31" s="197"/>
      <c r="AI31" s="197"/>
      <c r="AJ31" s="197">
        <v>1</v>
      </c>
      <c r="AK31" s="197"/>
      <c r="AL31" s="197"/>
    </row>
    <row r="32" spans="1:38" x14ac:dyDescent="0.3">
      <c r="A32" s="226">
        <v>1852</v>
      </c>
      <c r="B32" s="185" t="s">
        <v>1848</v>
      </c>
      <c r="C32" s="185" t="s">
        <v>3200</v>
      </c>
      <c r="D32" s="185" t="s">
        <v>478</v>
      </c>
      <c r="E32" s="185"/>
      <c r="F32" s="185" t="s">
        <v>3187</v>
      </c>
      <c r="G32" s="185" t="s">
        <v>3188</v>
      </c>
      <c r="H32" s="185"/>
      <c r="I32" s="195" t="s">
        <v>665</v>
      </c>
      <c r="J32" s="185" t="s">
        <v>1849</v>
      </c>
      <c r="K32" s="185" t="s">
        <v>1851</v>
      </c>
      <c r="L32" s="185" t="s">
        <v>3769</v>
      </c>
      <c r="M32" s="185" t="s">
        <v>3190</v>
      </c>
      <c r="N32" s="185" t="s">
        <v>4332</v>
      </c>
      <c r="O32" s="185" t="s">
        <v>3201</v>
      </c>
      <c r="P32" s="185" t="s">
        <v>3192</v>
      </c>
      <c r="Q32" s="185" t="s">
        <v>3193</v>
      </c>
      <c r="R32" s="185" t="s">
        <v>3194</v>
      </c>
      <c r="S32" s="196">
        <v>37135</v>
      </c>
      <c r="T32" s="185"/>
      <c r="U32" s="185" t="s">
        <v>5</v>
      </c>
      <c r="V32" s="185" t="s">
        <v>1850</v>
      </c>
      <c r="W32" s="185" t="s">
        <v>1852</v>
      </c>
      <c r="X32" s="185">
        <v>1</v>
      </c>
      <c r="Y32" s="185">
        <v>1</v>
      </c>
      <c r="Z32" s="185"/>
      <c r="AA32" s="185"/>
      <c r="AB32" s="185">
        <v>42</v>
      </c>
      <c r="AC32" s="197" t="s">
        <v>2687</v>
      </c>
      <c r="AD32" s="197" t="s">
        <v>2687</v>
      </c>
      <c r="AE32" s="197">
        <v>1</v>
      </c>
      <c r="AF32" s="197"/>
      <c r="AG32" s="197">
        <v>1</v>
      </c>
      <c r="AH32" s="197"/>
      <c r="AI32" s="197"/>
      <c r="AJ32" s="197"/>
      <c r="AK32" s="197"/>
      <c r="AL32" s="197"/>
    </row>
    <row r="33" spans="1:38" x14ac:dyDescent="0.3">
      <c r="A33" s="226">
        <v>1858</v>
      </c>
      <c r="B33" s="198" t="s">
        <v>292</v>
      </c>
      <c r="C33" s="198" t="s">
        <v>4396</v>
      </c>
      <c r="D33" s="198" t="s">
        <v>3061</v>
      </c>
      <c r="E33" s="198"/>
      <c r="F33" s="198" t="s">
        <v>3187</v>
      </c>
      <c r="G33" s="198" t="s">
        <v>3779</v>
      </c>
      <c r="H33" s="198"/>
      <c r="I33" s="199" t="s">
        <v>295</v>
      </c>
      <c r="J33" s="198" t="s">
        <v>293</v>
      </c>
      <c r="K33" s="198" t="s">
        <v>296</v>
      </c>
      <c r="L33" s="198" t="s">
        <v>4526</v>
      </c>
      <c r="M33" s="198" t="s">
        <v>3190</v>
      </c>
      <c r="N33" s="198" t="s">
        <v>4332</v>
      </c>
      <c r="O33" s="198" t="s">
        <v>3201</v>
      </c>
      <c r="P33" s="198" t="s">
        <v>3192</v>
      </c>
      <c r="Q33" s="198" t="s">
        <v>3193</v>
      </c>
      <c r="R33" s="198" t="s">
        <v>3194</v>
      </c>
      <c r="S33" s="200">
        <v>40422</v>
      </c>
      <c r="T33" s="198"/>
      <c r="U33" s="198" t="s">
        <v>5</v>
      </c>
      <c r="V33" s="198" t="s">
        <v>294</v>
      </c>
      <c r="W33" s="198" t="s">
        <v>297</v>
      </c>
      <c r="X33" s="198"/>
      <c r="Y33" s="198">
        <v>1</v>
      </c>
      <c r="Z33" s="198"/>
      <c r="AA33" s="198"/>
      <c r="AB33" s="198">
        <v>91</v>
      </c>
      <c r="AC33" s="201" t="s">
        <v>4993</v>
      </c>
      <c r="AD33" s="201" t="s">
        <v>5145</v>
      </c>
      <c r="AE33" s="201">
        <v>0</v>
      </c>
      <c r="AF33" s="201"/>
      <c r="AG33" s="201"/>
      <c r="AH33" s="201"/>
      <c r="AI33" s="201"/>
      <c r="AJ33" s="201"/>
      <c r="AK33" s="201"/>
      <c r="AL33" s="201"/>
    </row>
    <row r="34" spans="1:38" x14ac:dyDescent="0.3">
      <c r="A34" s="226">
        <v>1870</v>
      </c>
      <c r="B34" s="185" t="s">
        <v>2059</v>
      </c>
      <c r="C34" s="185" t="s">
        <v>4335</v>
      </c>
      <c r="D34" s="185" t="s">
        <v>3199</v>
      </c>
      <c r="E34" s="185" t="s">
        <v>2060</v>
      </c>
      <c r="F34" s="185" t="s">
        <v>3187</v>
      </c>
      <c r="G34" s="185" t="s">
        <v>3998</v>
      </c>
      <c r="H34" s="185"/>
      <c r="I34" s="195" t="s">
        <v>367</v>
      </c>
      <c r="J34" s="185" t="s">
        <v>368</v>
      </c>
      <c r="K34" s="185" t="s">
        <v>369</v>
      </c>
      <c r="L34" s="185" t="s">
        <v>3700</v>
      </c>
      <c r="M34" s="185" t="s">
        <v>3190</v>
      </c>
      <c r="N34" s="185" t="s">
        <v>4332</v>
      </c>
      <c r="O34" s="185" t="s">
        <v>3199</v>
      </c>
      <c r="P34" s="185" t="s">
        <v>3192</v>
      </c>
      <c r="Q34" s="185" t="s">
        <v>3193</v>
      </c>
      <c r="R34" s="185" t="s">
        <v>3194</v>
      </c>
      <c r="S34" s="196">
        <v>23863</v>
      </c>
      <c r="T34" s="185"/>
      <c r="U34" s="185" t="s">
        <v>82</v>
      </c>
      <c r="V34" s="185" t="s">
        <v>3796</v>
      </c>
      <c r="W34" s="185" t="s">
        <v>2061</v>
      </c>
      <c r="X34" s="185"/>
      <c r="Y34" s="185"/>
      <c r="Z34" s="185">
        <v>1</v>
      </c>
      <c r="AA34" s="185"/>
      <c r="AB34" s="185">
        <v>575</v>
      </c>
      <c r="AC34" s="185" t="s">
        <v>3058</v>
      </c>
      <c r="AD34" s="185" t="s">
        <v>5149</v>
      </c>
      <c r="AE34" s="197">
        <v>1</v>
      </c>
      <c r="AF34" s="197"/>
      <c r="AG34" s="197">
        <v>1</v>
      </c>
      <c r="AH34" s="197"/>
      <c r="AI34" s="197"/>
      <c r="AJ34" s="197"/>
      <c r="AK34" s="197"/>
      <c r="AL34" s="197"/>
    </row>
    <row r="35" spans="1:38" x14ac:dyDescent="0.3">
      <c r="A35" s="226">
        <v>1878</v>
      </c>
      <c r="B35" s="185" t="s">
        <v>1477</v>
      </c>
      <c r="C35" s="185" t="s">
        <v>4892</v>
      </c>
      <c r="D35" s="185" t="s">
        <v>3283</v>
      </c>
      <c r="E35" s="185" t="s">
        <v>1474</v>
      </c>
      <c r="F35" s="185" t="s">
        <v>4301</v>
      </c>
      <c r="G35" s="185" t="s">
        <v>4898</v>
      </c>
      <c r="H35" s="185"/>
      <c r="I35" s="195" t="s">
        <v>264</v>
      </c>
      <c r="J35" s="185" t="s">
        <v>265</v>
      </c>
      <c r="K35" s="185" t="s">
        <v>266</v>
      </c>
      <c r="L35" s="185" t="s">
        <v>4889</v>
      </c>
      <c r="M35" s="185" t="s">
        <v>3190</v>
      </c>
      <c r="N35" s="185" t="s">
        <v>4332</v>
      </c>
      <c r="O35" s="185" t="s">
        <v>3199</v>
      </c>
      <c r="P35" s="185" t="s">
        <v>3192</v>
      </c>
      <c r="Q35" s="185" t="s">
        <v>3193</v>
      </c>
      <c r="R35" s="185" t="s">
        <v>3194</v>
      </c>
      <c r="S35" s="196">
        <v>24534</v>
      </c>
      <c r="T35" s="185"/>
      <c r="U35" s="185" t="s">
        <v>82</v>
      </c>
      <c r="V35" s="185" t="s">
        <v>1478</v>
      </c>
      <c r="W35" s="185" t="s">
        <v>1479</v>
      </c>
      <c r="X35" s="185"/>
      <c r="Y35" s="185"/>
      <c r="Z35" s="185">
        <v>1</v>
      </c>
      <c r="AA35" s="185"/>
      <c r="AB35" s="185">
        <v>499</v>
      </c>
      <c r="AC35" s="197" t="s">
        <v>2687</v>
      </c>
      <c r="AD35" s="197" t="s">
        <v>2687</v>
      </c>
      <c r="AE35" s="197">
        <v>1</v>
      </c>
      <c r="AF35" s="197"/>
      <c r="AG35" s="197">
        <v>1</v>
      </c>
      <c r="AH35" s="197"/>
      <c r="AI35" s="197"/>
      <c r="AJ35" s="197"/>
      <c r="AK35" s="197"/>
      <c r="AL35" s="197"/>
    </row>
    <row r="36" spans="1:38" x14ac:dyDescent="0.3">
      <c r="A36" s="226">
        <v>1887</v>
      </c>
      <c r="B36" s="198" t="s">
        <v>2077</v>
      </c>
      <c r="C36" s="198" t="s">
        <v>4396</v>
      </c>
      <c r="D36" s="198" t="s">
        <v>3061</v>
      </c>
      <c r="E36" s="198"/>
      <c r="F36" s="198" t="s">
        <v>3187</v>
      </c>
      <c r="G36" s="198" t="s">
        <v>3812</v>
      </c>
      <c r="H36" s="198"/>
      <c r="I36" s="199" t="s">
        <v>665</v>
      </c>
      <c r="J36" s="198" t="s">
        <v>2078</v>
      </c>
      <c r="K36" s="198" t="s">
        <v>2079</v>
      </c>
      <c r="L36" s="198" t="s">
        <v>4964</v>
      </c>
      <c r="M36" s="198" t="s">
        <v>3190</v>
      </c>
      <c r="N36" s="198" t="s">
        <v>4332</v>
      </c>
      <c r="O36" s="198" t="s">
        <v>3201</v>
      </c>
      <c r="P36" s="198" t="s">
        <v>3192</v>
      </c>
      <c r="Q36" s="198" t="s">
        <v>3193</v>
      </c>
      <c r="R36" s="198" t="s">
        <v>3194</v>
      </c>
      <c r="S36" s="200">
        <v>24754</v>
      </c>
      <c r="T36" s="198"/>
      <c r="U36" s="198" t="s">
        <v>5</v>
      </c>
      <c r="V36" s="198" t="s">
        <v>3813</v>
      </c>
      <c r="W36" s="198" t="s">
        <v>2080</v>
      </c>
      <c r="X36" s="198"/>
      <c r="Y36" s="198">
        <v>1</v>
      </c>
      <c r="Z36" s="198"/>
      <c r="AA36" s="198"/>
      <c r="AB36" s="198">
        <v>26</v>
      </c>
      <c r="AC36" s="201" t="s">
        <v>2687</v>
      </c>
      <c r="AD36" s="201" t="s">
        <v>2687</v>
      </c>
      <c r="AE36" s="201">
        <v>0</v>
      </c>
      <c r="AF36" s="201"/>
      <c r="AG36" s="201"/>
      <c r="AH36" s="201"/>
      <c r="AI36" s="201"/>
      <c r="AJ36" s="201"/>
      <c r="AK36" s="201"/>
      <c r="AL36" s="201"/>
    </row>
    <row r="37" spans="1:38" x14ac:dyDescent="0.3">
      <c r="A37" s="226">
        <v>1889</v>
      </c>
      <c r="B37" s="198" t="s">
        <v>2435</v>
      </c>
      <c r="C37" s="198" t="s">
        <v>4396</v>
      </c>
      <c r="D37" s="198" t="s">
        <v>3061</v>
      </c>
      <c r="E37" s="198"/>
      <c r="F37" s="198" t="s">
        <v>3187</v>
      </c>
      <c r="G37" s="198" t="s">
        <v>3188</v>
      </c>
      <c r="H37" s="198"/>
      <c r="I37" s="199" t="s">
        <v>35</v>
      </c>
      <c r="J37" s="198" t="s">
        <v>2436</v>
      </c>
      <c r="K37" s="198" t="s">
        <v>2438</v>
      </c>
      <c r="L37" s="198" t="s">
        <v>4962</v>
      </c>
      <c r="M37" s="198" t="s">
        <v>3190</v>
      </c>
      <c r="N37" s="198" t="s">
        <v>4332</v>
      </c>
      <c r="O37" s="198" t="s">
        <v>3201</v>
      </c>
      <c r="P37" s="198" t="s">
        <v>3192</v>
      </c>
      <c r="Q37" s="198" t="s">
        <v>3193</v>
      </c>
      <c r="R37" s="198" t="s">
        <v>3194</v>
      </c>
      <c r="S37" s="200">
        <v>24754</v>
      </c>
      <c r="T37" s="198"/>
      <c r="U37" s="198" t="s">
        <v>5</v>
      </c>
      <c r="V37" s="198" t="s">
        <v>2437</v>
      </c>
      <c r="W37" s="198" t="s">
        <v>2439</v>
      </c>
      <c r="X37" s="198"/>
      <c r="Y37" s="198">
        <v>1</v>
      </c>
      <c r="Z37" s="198"/>
      <c r="AA37" s="198"/>
      <c r="AB37" s="198">
        <v>34</v>
      </c>
      <c r="AC37" s="201" t="s">
        <v>2687</v>
      </c>
      <c r="AD37" s="201" t="s">
        <v>2687</v>
      </c>
      <c r="AE37" s="201">
        <v>0</v>
      </c>
      <c r="AF37" s="201"/>
      <c r="AG37" s="201"/>
      <c r="AH37" s="201"/>
      <c r="AI37" s="201"/>
      <c r="AJ37" s="201"/>
      <c r="AK37" s="201"/>
      <c r="AL37" s="201"/>
    </row>
    <row r="38" spans="1:38" x14ac:dyDescent="0.3">
      <c r="A38" s="226">
        <v>1890</v>
      </c>
      <c r="B38" s="198" t="s">
        <v>2440</v>
      </c>
      <c r="C38" s="198" t="s">
        <v>4396</v>
      </c>
      <c r="D38" s="198" t="s">
        <v>3061</v>
      </c>
      <c r="E38" s="198"/>
      <c r="F38" s="198" t="s">
        <v>3187</v>
      </c>
      <c r="G38" s="198" t="s">
        <v>3627</v>
      </c>
      <c r="H38" s="198"/>
      <c r="I38" s="199" t="s">
        <v>665</v>
      </c>
      <c r="J38" s="198" t="s">
        <v>2441</v>
      </c>
      <c r="K38" s="198" t="s">
        <v>2442</v>
      </c>
      <c r="L38" s="198" t="s">
        <v>3816</v>
      </c>
      <c r="M38" s="198" t="s">
        <v>3190</v>
      </c>
      <c r="N38" s="198" t="s">
        <v>4332</v>
      </c>
      <c r="O38" s="198" t="s">
        <v>3201</v>
      </c>
      <c r="P38" s="198" t="s">
        <v>3192</v>
      </c>
      <c r="Q38" s="198" t="s">
        <v>3193</v>
      </c>
      <c r="R38" s="198" t="s">
        <v>3194</v>
      </c>
      <c r="S38" s="200">
        <v>24754</v>
      </c>
      <c r="T38" s="198"/>
      <c r="U38" s="198" t="s">
        <v>5</v>
      </c>
      <c r="V38" s="198" t="s">
        <v>5031</v>
      </c>
      <c r="W38" s="198" t="s">
        <v>2443</v>
      </c>
      <c r="X38" s="198"/>
      <c r="Y38" s="198">
        <v>1</v>
      </c>
      <c r="Z38" s="198"/>
      <c r="AA38" s="198"/>
      <c r="AB38" s="198">
        <v>23</v>
      </c>
      <c r="AC38" s="201" t="s">
        <v>2687</v>
      </c>
      <c r="AD38" s="201" t="s">
        <v>2687</v>
      </c>
      <c r="AE38" s="201">
        <v>0</v>
      </c>
      <c r="AF38" s="201"/>
      <c r="AG38" s="201"/>
      <c r="AH38" s="201"/>
      <c r="AI38" s="201"/>
      <c r="AJ38" s="201"/>
      <c r="AK38" s="201"/>
      <c r="AL38" s="201"/>
    </row>
    <row r="39" spans="1:38" x14ac:dyDescent="0.3">
      <c r="A39" s="226">
        <v>1898</v>
      </c>
      <c r="B39" s="185" t="s">
        <v>706</v>
      </c>
      <c r="C39" s="185" t="s">
        <v>4864</v>
      </c>
      <c r="D39" s="185" t="s">
        <v>3186</v>
      </c>
      <c r="E39" s="185" t="s">
        <v>3637</v>
      </c>
      <c r="F39" s="185" t="s">
        <v>3187</v>
      </c>
      <c r="G39" s="185" t="s">
        <v>4861</v>
      </c>
      <c r="H39" s="185"/>
      <c r="I39" s="195" t="s">
        <v>367</v>
      </c>
      <c r="J39" s="185" t="s">
        <v>703</v>
      </c>
      <c r="K39" s="185" t="s">
        <v>704</v>
      </c>
      <c r="L39" s="185" t="s">
        <v>3639</v>
      </c>
      <c r="M39" s="185" t="s">
        <v>3190</v>
      </c>
      <c r="N39" s="185" t="s">
        <v>4332</v>
      </c>
      <c r="O39" s="185" t="s">
        <v>3191</v>
      </c>
      <c r="P39" s="185" t="s">
        <v>3192</v>
      </c>
      <c r="Q39" s="185" t="s">
        <v>3193</v>
      </c>
      <c r="R39" s="185" t="s">
        <v>3194</v>
      </c>
      <c r="S39" s="196">
        <v>24756</v>
      </c>
      <c r="T39" s="185"/>
      <c r="U39" s="185" t="s">
        <v>19</v>
      </c>
      <c r="V39" s="185" t="s">
        <v>707</v>
      </c>
      <c r="W39" s="185" t="s">
        <v>705</v>
      </c>
      <c r="X39" s="185">
        <v>1</v>
      </c>
      <c r="Y39" s="185"/>
      <c r="Z39" s="185"/>
      <c r="AA39" s="185"/>
      <c r="AB39" s="185">
        <v>105</v>
      </c>
      <c r="AC39" s="197" t="s">
        <v>3059</v>
      </c>
      <c r="AD39" s="197" t="s">
        <v>5146</v>
      </c>
      <c r="AE39" s="197">
        <v>1</v>
      </c>
      <c r="AF39" s="197"/>
      <c r="AG39" s="197"/>
      <c r="AH39" s="197"/>
      <c r="AI39" s="197">
        <v>1</v>
      </c>
      <c r="AJ39" s="197"/>
      <c r="AK39" s="197"/>
      <c r="AL39" s="197"/>
    </row>
    <row r="40" spans="1:38" x14ac:dyDescent="0.3">
      <c r="A40" s="226">
        <v>1906</v>
      </c>
      <c r="B40" s="198" t="s">
        <v>1265</v>
      </c>
      <c r="C40" s="198" t="s">
        <v>3200</v>
      </c>
      <c r="D40" s="198" t="s">
        <v>478</v>
      </c>
      <c r="E40" s="198"/>
      <c r="F40" s="198" t="s">
        <v>3187</v>
      </c>
      <c r="G40" s="198" t="s">
        <v>3843</v>
      </c>
      <c r="H40" s="198"/>
      <c r="I40" s="199" t="s">
        <v>249</v>
      </c>
      <c r="J40" s="198" t="s">
        <v>250</v>
      </c>
      <c r="K40" s="198" t="s">
        <v>251</v>
      </c>
      <c r="L40" s="198" t="s">
        <v>3844</v>
      </c>
      <c r="M40" s="198" t="s">
        <v>3190</v>
      </c>
      <c r="N40" s="198" t="s">
        <v>4332</v>
      </c>
      <c r="O40" s="198" t="s">
        <v>3201</v>
      </c>
      <c r="P40" s="198" t="s">
        <v>3192</v>
      </c>
      <c r="Q40" s="198" t="s">
        <v>3193</v>
      </c>
      <c r="R40" s="198" t="s">
        <v>3194</v>
      </c>
      <c r="S40" s="200">
        <v>24755</v>
      </c>
      <c r="T40" s="198"/>
      <c r="U40" s="198" t="s">
        <v>5</v>
      </c>
      <c r="V40" s="198" t="s">
        <v>1266</v>
      </c>
      <c r="W40" s="198" t="s">
        <v>1267</v>
      </c>
      <c r="X40" s="198">
        <v>1</v>
      </c>
      <c r="Y40" s="198">
        <v>1</v>
      </c>
      <c r="Z40" s="198"/>
      <c r="AA40" s="198"/>
      <c r="AB40" s="198">
        <v>82</v>
      </c>
      <c r="AC40" s="201" t="s">
        <v>2687</v>
      </c>
      <c r="AD40" s="201" t="s">
        <v>2687</v>
      </c>
      <c r="AE40" s="201">
        <v>0</v>
      </c>
      <c r="AF40" s="201"/>
      <c r="AG40" s="201"/>
      <c r="AH40" s="201"/>
      <c r="AI40" s="201"/>
      <c r="AJ40" s="201"/>
      <c r="AK40" s="201"/>
      <c r="AL40" s="201"/>
    </row>
    <row r="41" spans="1:38" x14ac:dyDescent="0.3">
      <c r="A41" s="226">
        <v>1919</v>
      </c>
      <c r="B41" s="198" t="s">
        <v>2330</v>
      </c>
      <c r="C41" s="198" t="s">
        <v>3860</v>
      </c>
      <c r="D41" s="198" t="s">
        <v>3186</v>
      </c>
      <c r="E41" s="198" t="s">
        <v>3861</v>
      </c>
      <c r="F41" s="198" t="s">
        <v>3187</v>
      </c>
      <c r="G41" s="198" t="s">
        <v>3862</v>
      </c>
      <c r="H41" s="198"/>
      <c r="I41" s="199" t="s">
        <v>249</v>
      </c>
      <c r="J41" s="198" t="s">
        <v>289</v>
      </c>
      <c r="K41" s="198" t="s">
        <v>290</v>
      </c>
      <c r="L41" s="198" t="s">
        <v>3362</v>
      </c>
      <c r="M41" s="198" t="s">
        <v>3190</v>
      </c>
      <c r="N41" s="198" t="s">
        <v>3205</v>
      </c>
      <c r="O41" s="198" t="s">
        <v>3191</v>
      </c>
      <c r="P41" s="198" t="s">
        <v>3192</v>
      </c>
      <c r="Q41" s="198" t="s">
        <v>3193</v>
      </c>
      <c r="R41" s="198" t="s">
        <v>3194</v>
      </c>
      <c r="S41" s="200">
        <v>24756</v>
      </c>
      <c r="T41" s="198"/>
      <c r="U41" s="198" t="s">
        <v>19</v>
      </c>
      <c r="V41" s="198" t="s">
        <v>2331</v>
      </c>
      <c r="W41" s="198" t="s">
        <v>2332</v>
      </c>
      <c r="X41" s="198">
        <v>1</v>
      </c>
      <c r="Y41" s="198"/>
      <c r="Z41" s="198"/>
      <c r="AA41" s="198"/>
      <c r="AB41" s="198">
        <v>109</v>
      </c>
      <c r="AC41" s="201" t="s">
        <v>2687</v>
      </c>
      <c r="AD41" s="201" t="s">
        <v>2687</v>
      </c>
      <c r="AE41" s="201">
        <v>0</v>
      </c>
      <c r="AF41" s="201"/>
      <c r="AG41" s="201"/>
      <c r="AH41" s="201"/>
      <c r="AI41" s="201"/>
      <c r="AJ41" s="201"/>
      <c r="AK41" s="201"/>
      <c r="AL41" s="201"/>
    </row>
    <row r="42" spans="1:38" x14ac:dyDescent="0.3">
      <c r="A42" s="226">
        <v>1926</v>
      </c>
      <c r="B42" s="198" t="s">
        <v>2581</v>
      </c>
      <c r="C42" s="198" t="s">
        <v>3185</v>
      </c>
      <c r="D42" s="198" t="s">
        <v>3186</v>
      </c>
      <c r="E42" s="198"/>
      <c r="F42" s="198" t="s">
        <v>3187</v>
      </c>
      <c r="G42" s="198" t="s">
        <v>3874</v>
      </c>
      <c r="H42" s="198"/>
      <c r="I42" s="199" t="s">
        <v>665</v>
      </c>
      <c r="J42" s="198" t="s">
        <v>2582</v>
      </c>
      <c r="K42" s="198" t="s">
        <v>1</v>
      </c>
      <c r="L42" s="198" t="s">
        <v>4880</v>
      </c>
      <c r="M42" s="198" t="s">
        <v>3190</v>
      </c>
      <c r="N42" s="198" t="s">
        <v>4332</v>
      </c>
      <c r="O42" s="198" t="s">
        <v>3191</v>
      </c>
      <c r="P42" s="198" t="s">
        <v>3192</v>
      </c>
      <c r="Q42" s="198" t="s">
        <v>3193</v>
      </c>
      <c r="R42" s="198" t="s">
        <v>3194</v>
      </c>
      <c r="S42" s="200">
        <v>24756</v>
      </c>
      <c r="T42" s="198"/>
      <c r="U42" s="198" t="s">
        <v>19</v>
      </c>
      <c r="V42" s="198" t="s">
        <v>3875</v>
      </c>
      <c r="W42" s="198" t="s">
        <v>2583</v>
      </c>
      <c r="X42" s="198">
        <v>1</v>
      </c>
      <c r="Y42" s="198"/>
      <c r="Z42" s="198"/>
      <c r="AA42" s="198"/>
      <c r="AB42" s="198">
        <v>22</v>
      </c>
      <c r="AC42" s="201" t="s">
        <v>2687</v>
      </c>
      <c r="AD42" s="201" t="s">
        <v>2687</v>
      </c>
      <c r="AE42" s="201">
        <v>0</v>
      </c>
      <c r="AF42" s="201"/>
      <c r="AG42" s="201"/>
      <c r="AH42" s="201"/>
      <c r="AI42" s="201"/>
      <c r="AJ42" s="201"/>
      <c r="AK42" s="201"/>
      <c r="AL42" s="201"/>
    </row>
    <row r="43" spans="1:38" x14ac:dyDescent="0.3">
      <c r="A43" s="226">
        <v>1928</v>
      </c>
      <c r="B43" s="198" t="s">
        <v>432</v>
      </c>
      <c r="C43" s="198" t="s">
        <v>4396</v>
      </c>
      <c r="D43" s="198" t="s">
        <v>3061</v>
      </c>
      <c r="E43" s="198"/>
      <c r="F43" s="198" t="s">
        <v>3187</v>
      </c>
      <c r="G43" s="198" t="s">
        <v>3188</v>
      </c>
      <c r="H43" s="198"/>
      <c r="I43" s="199" t="s">
        <v>35</v>
      </c>
      <c r="J43" s="198" t="s">
        <v>433</v>
      </c>
      <c r="K43" s="198" t="s">
        <v>435</v>
      </c>
      <c r="L43" s="198" t="s">
        <v>3877</v>
      </c>
      <c r="M43" s="198" t="s">
        <v>3190</v>
      </c>
      <c r="N43" s="198" t="s">
        <v>4332</v>
      </c>
      <c r="O43" s="198" t="s">
        <v>3201</v>
      </c>
      <c r="P43" s="198" t="s">
        <v>3192</v>
      </c>
      <c r="Q43" s="198" t="s">
        <v>3193</v>
      </c>
      <c r="R43" s="198" t="s">
        <v>3194</v>
      </c>
      <c r="S43" s="200">
        <v>24756</v>
      </c>
      <c r="T43" s="198"/>
      <c r="U43" s="198" t="s">
        <v>5</v>
      </c>
      <c r="V43" s="198" t="s">
        <v>434</v>
      </c>
      <c r="W43" s="198"/>
      <c r="X43" s="198"/>
      <c r="Y43" s="198">
        <v>1</v>
      </c>
      <c r="Z43" s="198"/>
      <c r="AA43" s="198"/>
      <c r="AB43" s="198">
        <v>25</v>
      </c>
      <c r="AC43" s="201" t="s">
        <v>2687</v>
      </c>
      <c r="AD43" s="201" t="s">
        <v>2687</v>
      </c>
      <c r="AE43" s="201">
        <v>0</v>
      </c>
      <c r="AF43" s="201"/>
      <c r="AG43" s="201"/>
      <c r="AH43" s="201"/>
      <c r="AI43" s="201"/>
      <c r="AJ43" s="201"/>
      <c r="AK43" s="201"/>
      <c r="AL43" s="201"/>
    </row>
    <row r="44" spans="1:38" x14ac:dyDescent="0.3">
      <c r="A44" s="226">
        <v>1948</v>
      </c>
      <c r="B44" s="185" t="s">
        <v>1473</v>
      </c>
      <c r="C44" s="185" t="s">
        <v>4893</v>
      </c>
      <c r="D44" s="185" t="s">
        <v>3267</v>
      </c>
      <c r="E44" s="185" t="s">
        <v>1474</v>
      </c>
      <c r="F44" s="185" t="s">
        <v>4301</v>
      </c>
      <c r="G44" s="185" t="s">
        <v>4896</v>
      </c>
      <c r="H44" s="185"/>
      <c r="I44" s="195" t="s">
        <v>264</v>
      </c>
      <c r="J44" s="185" t="s">
        <v>265</v>
      </c>
      <c r="K44" s="185" t="s">
        <v>266</v>
      </c>
      <c r="L44" s="185" t="s">
        <v>4889</v>
      </c>
      <c r="M44" s="185" t="s">
        <v>3190</v>
      </c>
      <c r="N44" s="185" t="s">
        <v>4332</v>
      </c>
      <c r="O44" s="185" t="s">
        <v>3201</v>
      </c>
      <c r="P44" s="185" t="s">
        <v>3192</v>
      </c>
      <c r="Q44" s="185" t="s">
        <v>3193</v>
      </c>
      <c r="R44" s="185" t="s">
        <v>3194</v>
      </c>
      <c r="S44" s="196">
        <v>26015</v>
      </c>
      <c r="T44" s="185"/>
      <c r="U44" s="185" t="s">
        <v>0</v>
      </c>
      <c r="V44" s="185" t="s">
        <v>1475</v>
      </c>
      <c r="W44" s="185" t="s">
        <v>1476</v>
      </c>
      <c r="X44" s="185">
        <v>1</v>
      </c>
      <c r="Y44" s="185">
        <v>1</v>
      </c>
      <c r="Z44" s="185"/>
      <c r="AA44" s="185"/>
      <c r="AB44" s="185">
        <v>358</v>
      </c>
      <c r="AC44" s="197" t="s">
        <v>2687</v>
      </c>
      <c r="AD44" s="197" t="s">
        <v>2687</v>
      </c>
      <c r="AE44" s="197">
        <v>1</v>
      </c>
      <c r="AF44" s="197"/>
      <c r="AG44" s="197">
        <v>1</v>
      </c>
      <c r="AH44" s="197"/>
      <c r="AI44" s="197"/>
      <c r="AJ44" s="197"/>
      <c r="AK44" s="197"/>
      <c r="AL44" s="197"/>
    </row>
    <row r="45" spans="1:38" x14ac:dyDescent="0.3">
      <c r="A45" s="226">
        <v>1979</v>
      </c>
      <c r="B45" s="198" t="s">
        <v>1859</v>
      </c>
      <c r="C45" s="198" t="s">
        <v>3185</v>
      </c>
      <c r="D45" s="198" t="s">
        <v>3186</v>
      </c>
      <c r="E45" s="198"/>
      <c r="F45" s="198" t="s">
        <v>3187</v>
      </c>
      <c r="G45" s="198" t="s">
        <v>3920</v>
      </c>
      <c r="H45" s="198"/>
      <c r="I45" s="199" t="s">
        <v>665</v>
      </c>
      <c r="J45" s="198" t="s">
        <v>1860</v>
      </c>
      <c r="K45" s="198" t="s">
        <v>1861</v>
      </c>
      <c r="L45" s="198" t="s">
        <v>3921</v>
      </c>
      <c r="M45" s="198" t="s">
        <v>3190</v>
      </c>
      <c r="N45" s="198" t="s">
        <v>4332</v>
      </c>
      <c r="O45" s="198" t="s">
        <v>3191</v>
      </c>
      <c r="P45" s="198" t="s">
        <v>3192</v>
      </c>
      <c r="Q45" s="198" t="s">
        <v>3193</v>
      </c>
      <c r="R45" s="198" t="s">
        <v>3194</v>
      </c>
      <c r="S45" s="200">
        <v>32752</v>
      </c>
      <c r="T45" s="198"/>
      <c r="U45" s="198" t="s">
        <v>19</v>
      </c>
      <c r="V45" s="198" t="s">
        <v>3922</v>
      </c>
      <c r="W45" s="198" t="s">
        <v>1862</v>
      </c>
      <c r="X45" s="198">
        <v>1</v>
      </c>
      <c r="Y45" s="198"/>
      <c r="Z45" s="198"/>
      <c r="AA45" s="198"/>
      <c r="AB45" s="198">
        <v>67</v>
      </c>
      <c r="AC45" s="201" t="s">
        <v>2687</v>
      </c>
      <c r="AD45" s="201" t="s">
        <v>4989</v>
      </c>
      <c r="AE45" s="201">
        <v>0</v>
      </c>
      <c r="AF45" s="201"/>
      <c r="AG45" s="201"/>
      <c r="AH45" s="201"/>
      <c r="AI45" s="201"/>
      <c r="AJ45" s="201"/>
      <c r="AK45" s="201"/>
      <c r="AL45" s="201"/>
    </row>
    <row r="46" spans="1:38" x14ac:dyDescent="0.3">
      <c r="A46" s="226">
        <v>1982</v>
      </c>
      <c r="B46" s="185" t="s">
        <v>261</v>
      </c>
      <c r="C46" s="185" t="s">
        <v>3952</v>
      </c>
      <c r="D46" s="185" t="s">
        <v>478</v>
      </c>
      <c r="E46" s="185" t="s">
        <v>262</v>
      </c>
      <c r="F46" s="185" t="s">
        <v>3187</v>
      </c>
      <c r="G46" s="185" t="s">
        <v>4899</v>
      </c>
      <c r="H46" s="185"/>
      <c r="I46" s="195" t="s">
        <v>264</v>
      </c>
      <c r="J46" s="185" t="s">
        <v>265</v>
      </c>
      <c r="K46" s="185" t="s">
        <v>266</v>
      </c>
      <c r="L46" s="185" t="s">
        <v>4889</v>
      </c>
      <c r="M46" s="185" t="s">
        <v>3190</v>
      </c>
      <c r="N46" s="185" t="s">
        <v>4332</v>
      </c>
      <c r="O46" s="185" t="s">
        <v>3201</v>
      </c>
      <c r="P46" s="185" t="s">
        <v>3192</v>
      </c>
      <c r="Q46" s="185" t="s">
        <v>3193</v>
      </c>
      <c r="R46" s="185" t="s">
        <v>3194</v>
      </c>
      <c r="S46" s="196">
        <v>33117</v>
      </c>
      <c r="T46" s="185"/>
      <c r="U46" s="185" t="s">
        <v>5</v>
      </c>
      <c r="V46" s="185" t="s">
        <v>263</v>
      </c>
      <c r="W46" s="185" t="s">
        <v>267</v>
      </c>
      <c r="X46" s="185">
        <v>1</v>
      </c>
      <c r="Y46" s="185">
        <v>1</v>
      </c>
      <c r="Z46" s="185"/>
      <c r="AA46" s="185"/>
      <c r="AB46" s="185">
        <v>124</v>
      </c>
      <c r="AC46" s="197" t="s">
        <v>2687</v>
      </c>
      <c r="AD46" s="197" t="s">
        <v>2687</v>
      </c>
      <c r="AE46" s="197">
        <v>1</v>
      </c>
      <c r="AF46" s="197"/>
      <c r="AG46" s="197">
        <v>1</v>
      </c>
      <c r="AH46" s="197"/>
      <c r="AI46" s="197"/>
      <c r="AJ46" s="197"/>
      <c r="AK46" s="197"/>
      <c r="AL46" s="197"/>
    </row>
    <row r="47" spans="1:38" x14ac:dyDescent="0.3">
      <c r="A47" s="226">
        <v>2002</v>
      </c>
      <c r="B47" s="185" t="s">
        <v>281</v>
      </c>
      <c r="C47" s="185" t="s">
        <v>4557</v>
      </c>
      <c r="D47" s="185" t="s">
        <v>3283</v>
      </c>
      <c r="E47" s="185" t="s">
        <v>282</v>
      </c>
      <c r="F47" s="185" t="s">
        <v>4301</v>
      </c>
      <c r="G47" s="185" t="s">
        <v>4562</v>
      </c>
      <c r="H47" s="185"/>
      <c r="I47" s="195" t="s">
        <v>151</v>
      </c>
      <c r="J47" s="185" t="s">
        <v>56</v>
      </c>
      <c r="K47" s="185" t="s">
        <v>28</v>
      </c>
      <c r="L47" s="185" t="s">
        <v>3259</v>
      </c>
      <c r="M47" s="185" t="s">
        <v>3190</v>
      </c>
      <c r="N47" s="185" t="s">
        <v>4332</v>
      </c>
      <c r="O47" s="185" t="s">
        <v>3199</v>
      </c>
      <c r="P47" s="185" t="s">
        <v>3192</v>
      </c>
      <c r="Q47" s="185" t="s">
        <v>3193</v>
      </c>
      <c r="R47" s="185" t="s">
        <v>3194</v>
      </c>
      <c r="S47" s="196">
        <v>38231</v>
      </c>
      <c r="T47" s="185"/>
      <c r="U47" s="185" t="s">
        <v>82</v>
      </c>
      <c r="V47" s="185" t="s">
        <v>283</v>
      </c>
      <c r="W47" s="185" t="s">
        <v>284</v>
      </c>
      <c r="X47" s="185"/>
      <c r="Y47" s="185"/>
      <c r="Z47" s="185">
        <v>1</v>
      </c>
      <c r="AA47" s="185"/>
      <c r="AB47" s="185">
        <v>514</v>
      </c>
      <c r="AC47" s="197" t="s">
        <v>3069</v>
      </c>
      <c r="AD47" s="197" t="s">
        <v>5149</v>
      </c>
      <c r="AE47" s="197">
        <v>1</v>
      </c>
      <c r="AF47" s="197"/>
      <c r="AG47" s="197">
        <v>1</v>
      </c>
      <c r="AH47" s="197"/>
      <c r="AI47" s="197"/>
      <c r="AJ47" s="197"/>
      <c r="AK47" s="197"/>
      <c r="AL47" s="197"/>
    </row>
    <row r="48" spans="1:38" x14ac:dyDescent="0.3">
      <c r="A48" s="226">
        <v>2277</v>
      </c>
      <c r="B48" s="185" t="s">
        <v>5004</v>
      </c>
      <c r="C48" s="185" t="s">
        <v>5003</v>
      </c>
      <c r="D48" s="185" t="s">
        <v>5005</v>
      </c>
      <c r="E48" s="185" t="s">
        <v>282</v>
      </c>
      <c r="F48" s="185" t="s">
        <v>4301</v>
      </c>
      <c r="G48" s="185" t="s">
        <v>4562</v>
      </c>
      <c r="H48" s="185"/>
      <c r="I48" s="195" t="s">
        <v>151</v>
      </c>
      <c r="J48" s="185" t="s">
        <v>56</v>
      </c>
      <c r="K48" s="185" t="s">
        <v>28</v>
      </c>
      <c r="L48" s="185" t="s">
        <v>3259</v>
      </c>
      <c r="M48" s="185" t="s">
        <v>3190</v>
      </c>
      <c r="N48" s="185" t="s">
        <v>4332</v>
      </c>
      <c r="O48" s="185" t="s">
        <v>5006</v>
      </c>
      <c r="P48" s="185" t="s">
        <v>3192</v>
      </c>
      <c r="Q48" s="185" t="s">
        <v>3193</v>
      </c>
      <c r="R48" s="185" t="s">
        <v>3194</v>
      </c>
      <c r="S48" s="196">
        <v>44735</v>
      </c>
      <c r="T48" s="185">
        <v>1</v>
      </c>
      <c r="U48" s="185"/>
      <c r="V48" s="185"/>
      <c r="W48" s="185"/>
      <c r="X48" s="185"/>
      <c r="Y48" s="185">
        <v>1</v>
      </c>
      <c r="Z48" s="185"/>
      <c r="AA48" s="185"/>
      <c r="AB48" s="185">
        <v>145</v>
      </c>
      <c r="AC48" s="197" t="s">
        <v>3069</v>
      </c>
      <c r="AD48" s="197" t="s">
        <v>5149</v>
      </c>
      <c r="AE48" s="197">
        <v>1</v>
      </c>
      <c r="AF48" s="197"/>
      <c r="AG48" s="197">
        <v>1</v>
      </c>
      <c r="AH48" s="197"/>
      <c r="AI48" s="197"/>
      <c r="AJ48" s="197"/>
      <c r="AK48" s="197"/>
      <c r="AL48" s="197"/>
    </row>
    <row r="49" spans="1:38" x14ac:dyDescent="0.3">
      <c r="A49" s="226">
        <v>2005</v>
      </c>
      <c r="B49" s="185" t="s">
        <v>2062</v>
      </c>
      <c r="C49" s="185" t="s">
        <v>4818</v>
      </c>
      <c r="D49" s="185" t="s">
        <v>3245</v>
      </c>
      <c r="E49" s="185" t="s">
        <v>2063</v>
      </c>
      <c r="F49" s="185" t="s">
        <v>3187</v>
      </c>
      <c r="G49" s="185" t="s">
        <v>4347</v>
      </c>
      <c r="H49" s="185"/>
      <c r="I49" s="195" t="s">
        <v>367</v>
      </c>
      <c r="J49" s="185" t="s">
        <v>368</v>
      </c>
      <c r="K49" s="185" t="s">
        <v>369</v>
      </c>
      <c r="L49" s="185" t="s">
        <v>3700</v>
      </c>
      <c r="M49" s="185" t="s">
        <v>3190</v>
      </c>
      <c r="N49" s="185" t="s">
        <v>4332</v>
      </c>
      <c r="O49" s="185" t="s">
        <v>3201</v>
      </c>
      <c r="P49" s="185" t="s">
        <v>3192</v>
      </c>
      <c r="Q49" s="185" t="s">
        <v>3193</v>
      </c>
      <c r="R49" s="185" t="s">
        <v>3194</v>
      </c>
      <c r="S49" s="196">
        <v>38961</v>
      </c>
      <c r="T49" s="185"/>
      <c r="U49" s="185" t="s">
        <v>5</v>
      </c>
      <c r="V49" s="185" t="s">
        <v>2064</v>
      </c>
      <c r="W49" s="185" t="s">
        <v>2065</v>
      </c>
      <c r="X49" s="185">
        <v>1</v>
      </c>
      <c r="Y49" s="185">
        <v>1</v>
      </c>
      <c r="Z49" s="185"/>
      <c r="AA49" s="185"/>
      <c r="AB49" s="185">
        <v>274</v>
      </c>
      <c r="AC49" s="197" t="s">
        <v>3059</v>
      </c>
      <c r="AD49" s="185" t="s">
        <v>5149</v>
      </c>
      <c r="AE49" s="197">
        <v>1</v>
      </c>
      <c r="AF49" s="197"/>
      <c r="AG49" s="197"/>
      <c r="AH49" s="197">
        <v>1</v>
      </c>
      <c r="AI49" s="197"/>
      <c r="AJ49" s="197"/>
      <c r="AK49" s="197" t="s">
        <v>5175</v>
      </c>
      <c r="AL49" s="197"/>
    </row>
    <row r="50" spans="1:38" x14ac:dyDescent="0.3">
      <c r="A50" s="226">
        <v>2007</v>
      </c>
      <c r="B50" s="185" t="s">
        <v>2519</v>
      </c>
      <c r="C50" s="185" t="s">
        <v>3977</v>
      </c>
      <c r="D50" s="185" t="s">
        <v>478</v>
      </c>
      <c r="E50" s="185" t="s">
        <v>2520</v>
      </c>
      <c r="F50" s="185" t="s">
        <v>3187</v>
      </c>
      <c r="G50" s="185" t="s">
        <v>3978</v>
      </c>
      <c r="H50" s="185"/>
      <c r="I50" s="195" t="s">
        <v>264</v>
      </c>
      <c r="J50" s="185" t="s">
        <v>265</v>
      </c>
      <c r="K50" s="185" t="s">
        <v>266</v>
      </c>
      <c r="L50" s="185" t="s">
        <v>4889</v>
      </c>
      <c r="M50" s="185" t="s">
        <v>3190</v>
      </c>
      <c r="N50" s="185" t="s">
        <v>4332</v>
      </c>
      <c r="O50" s="185" t="s">
        <v>3201</v>
      </c>
      <c r="P50" s="185" t="s">
        <v>3192</v>
      </c>
      <c r="Q50" s="185" t="s">
        <v>3193</v>
      </c>
      <c r="R50" s="185" t="s">
        <v>3194</v>
      </c>
      <c r="S50" s="196">
        <v>38961</v>
      </c>
      <c r="T50" s="185"/>
      <c r="U50" s="185" t="s">
        <v>5</v>
      </c>
      <c r="V50" s="185" t="s">
        <v>2521</v>
      </c>
      <c r="W50" s="185" t="s">
        <v>2522</v>
      </c>
      <c r="X50" s="185">
        <v>1</v>
      </c>
      <c r="Y50" s="185">
        <v>1</v>
      </c>
      <c r="Z50" s="185"/>
      <c r="AA50" s="185"/>
      <c r="AB50" s="185">
        <v>193</v>
      </c>
      <c r="AC50" s="197" t="s">
        <v>2687</v>
      </c>
      <c r="AD50" s="197" t="s">
        <v>2687</v>
      </c>
      <c r="AE50" s="197">
        <v>1</v>
      </c>
      <c r="AF50" s="197"/>
      <c r="AG50" s="197"/>
      <c r="AH50" s="197">
        <v>1</v>
      </c>
      <c r="AI50" s="197"/>
      <c r="AJ50" s="197"/>
      <c r="AK50" s="197"/>
      <c r="AL50" s="197"/>
    </row>
    <row r="51" spans="1:38" x14ac:dyDescent="0.3">
      <c r="A51" s="226">
        <v>2013</v>
      </c>
      <c r="B51" s="198" t="s">
        <v>3986</v>
      </c>
      <c r="C51" s="198" t="s">
        <v>4534</v>
      </c>
      <c r="D51" s="198" t="s">
        <v>3199</v>
      </c>
      <c r="E51" s="198" t="s">
        <v>527</v>
      </c>
      <c r="F51" s="198" t="s">
        <v>3187</v>
      </c>
      <c r="G51" s="198" t="s">
        <v>3987</v>
      </c>
      <c r="H51" s="198"/>
      <c r="I51" s="199" t="s">
        <v>528</v>
      </c>
      <c r="J51" s="198" t="s">
        <v>529</v>
      </c>
      <c r="K51" s="198" t="s">
        <v>530</v>
      </c>
      <c r="L51" s="198" t="s">
        <v>3635</v>
      </c>
      <c r="M51" s="198" t="s">
        <v>3190</v>
      </c>
      <c r="N51" s="198" t="s">
        <v>4332</v>
      </c>
      <c r="O51" s="198" t="s">
        <v>3199</v>
      </c>
      <c r="P51" s="198" t="s">
        <v>3192</v>
      </c>
      <c r="Q51" s="198" t="s">
        <v>3193</v>
      </c>
      <c r="R51" s="198" t="s">
        <v>3194</v>
      </c>
      <c r="S51" s="200">
        <v>41730</v>
      </c>
      <c r="T51" s="198"/>
      <c r="U51" s="198" t="s">
        <v>82</v>
      </c>
      <c r="V51" s="198" t="s">
        <v>5036</v>
      </c>
      <c r="W51" s="198" t="s">
        <v>531</v>
      </c>
      <c r="X51" s="198"/>
      <c r="Y51" s="198"/>
      <c r="Z51" s="198">
        <v>1</v>
      </c>
      <c r="AA51" s="198"/>
      <c r="AB51" s="198">
        <v>636</v>
      </c>
      <c r="AC51" s="201" t="s">
        <v>4993</v>
      </c>
      <c r="AD51" s="201" t="s">
        <v>5145</v>
      </c>
      <c r="AE51" s="204">
        <v>0</v>
      </c>
      <c r="AF51" s="201"/>
      <c r="AG51" s="201"/>
      <c r="AH51" s="201"/>
      <c r="AI51" s="201"/>
      <c r="AJ51" s="201"/>
      <c r="AK51" s="201"/>
      <c r="AL51" s="201"/>
    </row>
    <row r="52" spans="1:38" x14ac:dyDescent="0.3">
      <c r="A52" s="226">
        <v>2014</v>
      </c>
      <c r="B52" s="185" t="s">
        <v>3988</v>
      </c>
      <c r="C52" s="185" t="s">
        <v>4345</v>
      </c>
      <c r="D52" s="185" t="s">
        <v>3061</v>
      </c>
      <c r="E52" s="185" t="s">
        <v>3989</v>
      </c>
      <c r="F52" s="185" t="s">
        <v>3187</v>
      </c>
      <c r="G52" s="185" t="s">
        <v>3990</v>
      </c>
      <c r="H52" s="185"/>
      <c r="I52" s="195" t="s">
        <v>1782</v>
      </c>
      <c r="J52" s="185" t="s">
        <v>1783</v>
      </c>
      <c r="K52" s="185" t="s">
        <v>1784</v>
      </c>
      <c r="L52" s="185" t="s">
        <v>2672</v>
      </c>
      <c r="M52" s="185" t="s">
        <v>3190</v>
      </c>
      <c r="N52" s="185" t="s">
        <v>4332</v>
      </c>
      <c r="O52" s="185" t="s">
        <v>3201</v>
      </c>
      <c r="P52" s="185" t="s">
        <v>3192</v>
      </c>
      <c r="Q52" s="185" t="s">
        <v>3193</v>
      </c>
      <c r="R52" s="185" t="s">
        <v>3194</v>
      </c>
      <c r="S52" s="196">
        <v>43409</v>
      </c>
      <c r="T52" s="185"/>
      <c r="U52" s="185" t="s">
        <v>5021</v>
      </c>
      <c r="V52" s="185"/>
      <c r="W52" s="185"/>
      <c r="X52" s="185"/>
      <c r="Y52" s="185">
        <v>1</v>
      </c>
      <c r="Z52" s="185"/>
      <c r="AA52" s="185"/>
      <c r="AB52" s="185">
        <v>117</v>
      </c>
      <c r="AC52" s="197" t="s">
        <v>3060</v>
      </c>
      <c r="AD52" s="197" t="s">
        <v>5146</v>
      </c>
      <c r="AE52" s="197">
        <v>1</v>
      </c>
      <c r="AF52" s="197"/>
      <c r="AG52" s="197">
        <v>1</v>
      </c>
      <c r="AH52" s="197"/>
      <c r="AI52" s="197"/>
      <c r="AJ52" s="197"/>
      <c r="AK52" s="197"/>
      <c r="AL52" s="197"/>
    </row>
    <row r="53" spans="1:38" x14ac:dyDescent="0.3">
      <c r="A53" s="226">
        <v>2032</v>
      </c>
      <c r="B53" s="185" t="s">
        <v>1325</v>
      </c>
      <c r="C53" s="185" t="s">
        <v>4781</v>
      </c>
      <c r="D53" s="185" t="s">
        <v>3199</v>
      </c>
      <c r="E53" s="185" t="s">
        <v>1326</v>
      </c>
      <c r="F53" s="185" t="s">
        <v>3187</v>
      </c>
      <c r="G53" s="185" t="s">
        <v>4779</v>
      </c>
      <c r="H53" s="185"/>
      <c r="I53" s="195" t="s">
        <v>665</v>
      </c>
      <c r="J53" s="185" t="s">
        <v>666</v>
      </c>
      <c r="K53" s="185" t="s">
        <v>8</v>
      </c>
      <c r="L53" s="185" t="s">
        <v>3663</v>
      </c>
      <c r="M53" s="185" t="s">
        <v>3190</v>
      </c>
      <c r="N53" s="185" t="s">
        <v>4332</v>
      </c>
      <c r="O53" s="185" t="s">
        <v>3199</v>
      </c>
      <c r="P53" s="185" t="s">
        <v>3192</v>
      </c>
      <c r="Q53" s="185" t="s">
        <v>3193</v>
      </c>
      <c r="R53" s="185" t="s">
        <v>3194</v>
      </c>
      <c r="S53" s="196">
        <v>23863</v>
      </c>
      <c r="T53" s="185"/>
      <c r="U53" s="185" t="s">
        <v>82</v>
      </c>
      <c r="V53" s="185" t="s">
        <v>1327</v>
      </c>
      <c r="W53" s="185" t="s">
        <v>1328</v>
      </c>
      <c r="X53" s="185"/>
      <c r="Y53" s="185"/>
      <c r="Z53" s="185">
        <v>1</v>
      </c>
      <c r="AA53" s="185"/>
      <c r="AB53" s="185">
        <v>460</v>
      </c>
      <c r="AC53" s="197" t="s">
        <v>2687</v>
      </c>
      <c r="AD53" s="197" t="s">
        <v>2687</v>
      </c>
      <c r="AE53" s="197">
        <v>1</v>
      </c>
      <c r="AF53" s="197"/>
      <c r="AG53" s="197"/>
      <c r="AH53" s="197"/>
      <c r="AI53" s="197"/>
      <c r="AJ53" s="197">
        <v>1</v>
      </c>
      <c r="AK53" s="197"/>
      <c r="AL53" s="197"/>
    </row>
    <row r="54" spans="1:38" x14ac:dyDescent="0.3">
      <c r="A54" s="226">
        <v>2043</v>
      </c>
      <c r="B54" s="198" t="s">
        <v>1497</v>
      </c>
      <c r="C54" s="198" t="s">
        <v>4396</v>
      </c>
      <c r="D54" s="198" t="s">
        <v>3061</v>
      </c>
      <c r="E54" s="198"/>
      <c r="F54" s="198" t="s">
        <v>3187</v>
      </c>
      <c r="G54" s="198" t="s">
        <v>4416</v>
      </c>
      <c r="H54" s="198"/>
      <c r="I54" s="199" t="s">
        <v>264</v>
      </c>
      <c r="J54" s="198" t="s">
        <v>1498</v>
      </c>
      <c r="K54" s="198" t="s">
        <v>1500</v>
      </c>
      <c r="L54" s="198" t="s">
        <v>4020</v>
      </c>
      <c r="M54" s="198" t="s">
        <v>3190</v>
      </c>
      <c r="N54" s="198" t="s">
        <v>4332</v>
      </c>
      <c r="O54" s="198" t="s">
        <v>3201</v>
      </c>
      <c r="P54" s="198" t="s">
        <v>3192</v>
      </c>
      <c r="Q54" s="198" t="s">
        <v>3193</v>
      </c>
      <c r="R54" s="198" t="s">
        <v>3194</v>
      </c>
      <c r="S54" s="200">
        <v>24754</v>
      </c>
      <c r="T54" s="198"/>
      <c r="U54" s="198" t="s">
        <v>5</v>
      </c>
      <c r="V54" s="198" t="s">
        <v>1499</v>
      </c>
      <c r="W54" s="198" t="s">
        <v>1501</v>
      </c>
      <c r="X54" s="198"/>
      <c r="Y54" s="198">
        <v>1</v>
      </c>
      <c r="Z54" s="198"/>
      <c r="AA54" s="198"/>
      <c r="AB54" s="198">
        <v>85</v>
      </c>
      <c r="AC54" s="201" t="s">
        <v>2687</v>
      </c>
      <c r="AD54" s="201" t="s">
        <v>2687</v>
      </c>
      <c r="AE54" s="201">
        <v>0</v>
      </c>
      <c r="AF54" s="201"/>
      <c r="AG54" s="201"/>
      <c r="AH54" s="201"/>
      <c r="AI54" s="201"/>
      <c r="AJ54" s="201"/>
      <c r="AK54" s="201"/>
      <c r="AL54" s="201"/>
    </row>
    <row r="55" spans="1:38" x14ac:dyDescent="0.3">
      <c r="A55" s="226">
        <v>2073</v>
      </c>
      <c r="B55" s="198" t="s">
        <v>668</v>
      </c>
      <c r="C55" s="198" t="s">
        <v>4396</v>
      </c>
      <c r="D55" s="198" t="s">
        <v>3061</v>
      </c>
      <c r="E55" s="198"/>
      <c r="F55" s="198" t="s">
        <v>3187</v>
      </c>
      <c r="G55" s="198" t="s">
        <v>4849</v>
      </c>
      <c r="H55" s="198"/>
      <c r="I55" s="199" t="s">
        <v>35</v>
      </c>
      <c r="J55" s="198" t="s">
        <v>669</v>
      </c>
      <c r="K55" s="198" t="s">
        <v>671</v>
      </c>
      <c r="L55" s="198" t="s">
        <v>4067</v>
      </c>
      <c r="M55" s="198" t="s">
        <v>3190</v>
      </c>
      <c r="N55" s="198" t="s">
        <v>4332</v>
      </c>
      <c r="O55" s="198" t="s">
        <v>3201</v>
      </c>
      <c r="P55" s="198" t="s">
        <v>3192</v>
      </c>
      <c r="Q55" s="198" t="s">
        <v>3193</v>
      </c>
      <c r="R55" s="198" t="s">
        <v>3194</v>
      </c>
      <c r="S55" s="200">
        <v>24756</v>
      </c>
      <c r="T55" s="198"/>
      <c r="U55" s="198" t="s">
        <v>5</v>
      </c>
      <c r="V55" s="198" t="s">
        <v>670</v>
      </c>
      <c r="W55" s="198" t="s">
        <v>672</v>
      </c>
      <c r="X55" s="198"/>
      <c r="Y55" s="198">
        <v>1</v>
      </c>
      <c r="Z55" s="198"/>
      <c r="AA55" s="198"/>
      <c r="AB55" s="198">
        <v>50</v>
      </c>
      <c r="AC55" s="201" t="s">
        <v>2687</v>
      </c>
      <c r="AD55" s="201" t="s">
        <v>4989</v>
      </c>
      <c r="AE55" s="201">
        <v>0</v>
      </c>
      <c r="AF55" s="201"/>
      <c r="AG55" s="201"/>
      <c r="AH55" s="201"/>
      <c r="AI55" s="201"/>
      <c r="AJ55" s="201"/>
      <c r="AK55" s="201"/>
      <c r="AL55" s="201"/>
    </row>
    <row r="56" spans="1:38" x14ac:dyDescent="0.3">
      <c r="A56" s="226">
        <v>2083</v>
      </c>
      <c r="B56" s="198" t="s">
        <v>2527</v>
      </c>
      <c r="C56" s="198" t="s">
        <v>4900</v>
      </c>
      <c r="D56" s="198" t="s">
        <v>478</v>
      </c>
      <c r="E56" s="198" t="s">
        <v>4901</v>
      </c>
      <c r="F56" s="198" t="s">
        <v>3187</v>
      </c>
      <c r="G56" s="198" t="s">
        <v>4895</v>
      </c>
      <c r="H56" s="198"/>
      <c r="I56" s="199" t="s">
        <v>264</v>
      </c>
      <c r="J56" s="198" t="s">
        <v>2528</v>
      </c>
      <c r="K56" s="198" t="s">
        <v>2530</v>
      </c>
      <c r="L56" s="198" t="s">
        <v>4077</v>
      </c>
      <c r="M56" s="198" t="s">
        <v>3190</v>
      </c>
      <c r="N56" s="198" t="s">
        <v>4332</v>
      </c>
      <c r="O56" s="198" t="s">
        <v>3201</v>
      </c>
      <c r="P56" s="198" t="s">
        <v>3192</v>
      </c>
      <c r="Q56" s="198" t="s">
        <v>3193</v>
      </c>
      <c r="R56" s="198" t="s">
        <v>3194</v>
      </c>
      <c r="S56" s="200">
        <v>24756</v>
      </c>
      <c r="T56" s="198"/>
      <c r="U56" s="198" t="s">
        <v>5</v>
      </c>
      <c r="V56" s="198" t="s">
        <v>2529</v>
      </c>
      <c r="W56" s="198" t="s">
        <v>2531</v>
      </c>
      <c r="X56" s="198"/>
      <c r="Y56" s="198">
        <v>1</v>
      </c>
      <c r="Z56" s="198"/>
      <c r="AA56" s="198"/>
      <c r="AB56" s="198">
        <v>82</v>
      </c>
      <c r="AC56" s="201" t="s">
        <v>2687</v>
      </c>
      <c r="AD56" s="201" t="s">
        <v>2687</v>
      </c>
      <c r="AE56" s="201">
        <v>0</v>
      </c>
      <c r="AF56" s="201"/>
      <c r="AG56" s="201"/>
      <c r="AH56" s="201"/>
      <c r="AI56" s="201"/>
      <c r="AJ56" s="201"/>
      <c r="AK56" s="201"/>
      <c r="AL56" s="201"/>
    </row>
    <row r="57" spans="1:38" x14ac:dyDescent="0.3">
      <c r="A57" s="226">
        <v>2089</v>
      </c>
      <c r="B57" s="198" t="s">
        <v>752</v>
      </c>
      <c r="C57" s="198" t="s">
        <v>4396</v>
      </c>
      <c r="D57" s="198" t="s">
        <v>3061</v>
      </c>
      <c r="E57" s="198"/>
      <c r="F57" s="198" t="s">
        <v>3187</v>
      </c>
      <c r="G57" s="198" t="s">
        <v>4084</v>
      </c>
      <c r="H57" s="198"/>
      <c r="I57" s="199" t="s">
        <v>665</v>
      </c>
      <c r="J57" s="198" t="s">
        <v>753</v>
      </c>
      <c r="K57" s="198" t="s">
        <v>754</v>
      </c>
      <c r="L57" s="198" t="s">
        <v>4085</v>
      </c>
      <c r="M57" s="198" t="s">
        <v>3190</v>
      </c>
      <c r="N57" s="198" t="s">
        <v>4332</v>
      </c>
      <c r="O57" s="198" t="s">
        <v>3201</v>
      </c>
      <c r="P57" s="198" t="s">
        <v>3192</v>
      </c>
      <c r="Q57" s="198" t="s">
        <v>3193</v>
      </c>
      <c r="R57" s="198" t="s">
        <v>3194</v>
      </c>
      <c r="S57" s="200">
        <v>24756</v>
      </c>
      <c r="T57" s="198"/>
      <c r="U57" s="198" t="s">
        <v>5</v>
      </c>
      <c r="V57" s="198" t="s">
        <v>4086</v>
      </c>
      <c r="W57" s="198" t="s">
        <v>755</v>
      </c>
      <c r="X57" s="198">
        <v>1</v>
      </c>
      <c r="Y57" s="198">
        <v>1</v>
      </c>
      <c r="Z57" s="198"/>
      <c r="AA57" s="198"/>
      <c r="AB57" s="198">
        <v>47</v>
      </c>
      <c r="AC57" s="201" t="s">
        <v>2687</v>
      </c>
      <c r="AD57" s="201" t="s">
        <v>2687</v>
      </c>
      <c r="AE57" s="201">
        <v>0</v>
      </c>
      <c r="AF57" s="201"/>
      <c r="AG57" s="201"/>
      <c r="AH57" s="201"/>
      <c r="AI57" s="201"/>
      <c r="AJ57" s="201"/>
      <c r="AK57" s="201"/>
      <c r="AL57" s="201"/>
    </row>
    <row r="58" spans="1:38" x14ac:dyDescent="0.3">
      <c r="A58" s="226">
        <v>2106</v>
      </c>
      <c r="B58" s="198" t="s">
        <v>662</v>
      </c>
      <c r="C58" s="198" t="s">
        <v>4783</v>
      </c>
      <c r="D58" s="198" t="s">
        <v>3061</v>
      </c>
      <c r="E58" s="198" t="s">
        <v>663</v>
      </c>
      <c r="F58" s="198" t="s">
        <v>3187</v>
      </c>
      <c r="G58" s="198" t="s">
        <v>5073</v>
      </c>
      <c r="H58" s="198"/>
      <c r="I58" s="199" t="s">
        <v>665</v>
      </c>
      <c r="J58" s="198" t="s">
        <v>666</v>
      </c>
      <c r="K58" s="198" t="s">
        <v>8</v>
      </c>
      <c r="L58" s="198" t="s">
        <v>3663</v>
      </c>
      <c r="M58" s="198" t="s">
        <v>3190</v>
      </c>
      <c r="N58" s="198" t="s">
        <v>4332</v>
      </c>
      <c r="O58" s="198" t="s">
        <v>3201</v>
      </c>
      <c r="P58" s="198" t="s">
        <v>3192</v>
      </c>
      <c r="Q58" s="198" t="s">
        <v>3193</v>
      </c>
      <c r="R58" s="198" t="s">
        <v>3194</v>
      </c>
      <c r="S58" s="200">
        <v>25829</v>
      </c>
      <c r="T58" s="198"/>
      <c r="U58" s="198" t="s">
        <v>5</v>
      </c>
      <c r="V58" s="198" t="s">
        <v>664</v>
      </c>
      <c r="W58" s="198" t="s">
        <v>667</v>
      </c>
      <c r="X58" s="198"/>
      <c r="Y58" s="198">
        <v>1</v>
      </c>
      <c r="Z58" s="198"/>
      <c r="AA58" s="198"/>
      <c r="AB58" s="198">
        <v>250</v>
      </c>
      <c r="AC58" s="201" t="s">
        <v>2687</v>
      </c>
      <c r="AD58" s="201" t="s">
        <v>2687</v>
      </c>
      <c r="AE58" s="201">
        <v>0</v>
      </c>
      <c r="AF58" s="201"/>
      <c r="AG58" s="201"/>
      <c r="AH58" s="201"/>
      <c r="AI58" s="201"/>
      <c r="AJ58" s="201"/>
      <c r="AK58" s="201"/>
      <c r="AL58" s="201"/>
    </row>
    <row r="59" spans="1:38" x14ac:dyDescent="0.3">
      <c r="A59" s="226">
        <v>2108</v>
      </c>
      <c r="B59" s="198" t="s">
        <v>855</v>
      </c>
      <c r="C59" s="198" t="s">
        <v>4884</v>
      </c>
      <c r="D59" s="198" t="s">
        <v>3267</v>
      </c>
      <c r="E59" s="198" t="s">
        <v>4105</v>
      </c>
      <c r="F59" s="198" t="s">
        <v>4301</v>
      </c>
      <c r="G59" s="198" t="s">
        <v>4106</v>
      </c>
      <c r="H59" s="198"/>
      <c r="I59" s="199" t="s">
        <v>243</v>
      </c>
      <c r="J59" s="198" t="s">
        <v>244</v>
      </c>
      <c r="K59" s="198" t="s">
        <v>246</v>
      </c>
      <c r="L59" s="198" t="s">
        <v>4107</v>
      </c>
      <c r="M59" s="198" t="s">
        <v>3190</v>
      </c>
      <c r="N59" s="198" t="s">
        <v>4332</v>
      </c>
      <c r="O59" s="198" t="s">
        <v>3201</v>
      </c>
      <c r="P59" s="198" t="s">
        <v>3192</v>
      </c>
      <c r="Q59" s="198" t="s">
        <v>3193</v>
      </c>
      <c r="R59" s="198" t="s">
        <v>3194</v>
      </c>
      <c r="S59" s="200">
        <v>26014</v>
      </c>
      <c r="T59" s="198"/>
      <c r="U59" s="198" t="s">
        <v>0</v>
      </c>
      <c r="V59" s="198" t="s">
        <v>856</v>
      </c>
      <c r="W59" s="198" t="s">
        <v>857</v>
      </c>
      <c r="X59" s="198">
        <v>1</v>
      </c>
      <c r="Y59" s="198">
        <v>1</v>
      </c>
      <c r="Z59" s="198"/>
      <c r="AA59" s="198"/>
      <c r="AB59" s="198">
        <v>81</v>
      </c>
      <c r="AC59" s="201" t="s">
        <v>2687</v>
      </c>
      <c r="AD59" s="201" t="s">
        <v>2687</v>
      </c>
      <c r="AE59" s="201">
        <v>0</v>
      </c>
      <c r="AF59" s="201"/>
      <c r="AG59" s="201"/>
      <c r="AH59" s="201"/>
      <c r="AI59" s="201"/>
      <c r="AJ59" s="201"/>
      <c r="AK59" s="201"/>
      <c r="AL59" s="201"/>
    </row>
    <row r="60" spans="1:38" x14ac:dyDescent="0.3">
      <c r="A60" s="226">
        <v>2112</v>
      </c>
      <c r="B60" s="185" t="s">
        <v>1780</v>
      </c>
      <c r="C60" s="185" t="s">
        <v>4343</v>
      </c>
      <c r="D60" s="185" t="s">
        <v>3267</v>
      </c>
      <c r="E60" s="185" t="s">
        <v>4115</v>
      </c>
      <c r="F60" s="185" t="s">
        <v>4301</v>
      </c>
      <c r="G60" s="185" t="s">
        <v>4346</v>
      </c>
      <c r="H60" s="185"/>
      <c r="I60" s="195" t="s">
        <v>1782</v>
      </c>
      <c r="J60" s="185" t="s">
        <v>1783</v>
      </c>
      <c r="K60" s="185" t="s">
        <v>1784</v>
      </c>
      <c r="L60" s="185" t="s">
        <v>2672</v>
      </c>
      <c r="M60" s="185" t="s">
        <v>3190</v>
      </c>
      <c r="N60" s="185" t="s">
        <v>4332</v>
      </c>
      <c r="O60" s="185" t="s">
        <v>3201</v>
      </c>
      <c r="P60" s="185" t="s">
        <v>3192</v>
      </c>
      <c r="Q60" s="185" t="s">
        <v>3193</v>
      </c>
      <c r="R60" s="185" t="s">
        <v>3194</v>
      </c>
      <c r="S60" s="196">
        <v>25997</v>
      </c>
      <c r="T60" s="185"/>
      <c r="U60" s="185" t="s">
        <v>0</v>
      </c>
      <c r="V60" s="185" t="s">
        <v>1781</v>
      </c>
      <c r="W60" s="185" t="s">
        <v>1785</v>
      </c>
      <c r="X60" s="185"/>
      <c r="Y60" s="185">
        <v>1</v>
      </c>
      <c r="Z60" s="185"/>
      <c r="AA60" s="185"/>
      <c r="AB60" s="185">
        <v>107</v>
      </c>
      <c r="AC60" s="197" t="s">
        <v>3060</v>
      </c>
      <c r="AD60" s="197" t="s">
        <v>5146</v>
      </c>
      <c r="AE60" s="197">
        <v>1</v>
      </c>
      <c r="AF60" s="197"/>
      <c r="AG60" s="197">
        <v>1</v>
      </c>
      <c r="AH60" s="197"/>
      <c r="AI60" s="197"/>
      <c r="AJ60" s="197"/>
      <c r="AK60" s="197"/>
      <c r="AL60" s="197"/>
    </row>
    <row r="61" spans="1:38" x14ac:dyDescent="0.3">
      <c r="A61" s="226">
        <v>2148</v>
      </c>
      <c r="B61" s="198" t="s">
        <v>603</v>
      </c>
      <c r="C61" s="198" t="s">
        <v>3200</v>
      </c>
      <c r="D61" s="198" t="s">
        <v>478</v>
      </c>
      <c r="E61" s="198"/>
      <c r="F61" s="198" t="s">
        <v>3187</v>
      </c>
      <c r="G61" s="198" t="s">
        <v>3188</v>
      </c>
      <c r="H61" s="198"/>
      <c r="I61" s="199" t="s">
        <v>249</v>
      </c>
      <c r="J61" s="198" t="s">
        <v>604</v>
      </c>
      <c r="K61" s="198" t="s">
        <v>62</v>
      </c>
      <c r="L61" s="198" t="s">
        <v>4164</v>
      </c>
      <c r="M61" s="198" t="s">
        <v>3190</v>
      </c>
      <c r="N61" s="198" t="s">
        <v>4332</v>
      </c>
      <c r="O61" s="198" t="s">
        <v>3201</v>
      </c>
      <c r="P61" s="198" t="s">
        <v>3192</v>
      </c>
      <c r="Q61" s="198" t="s">
        <v>3193</v>
      </c>
      <c r="R61" s="198" t="s">
        <v>3194</v>
      </c>
      <c r="S61" s="200">
        <v>24756</v>
      </c>
      <c r="T61" s="198"/>
      <c r="U61" s="198" t="s">
        <v>5</v>
      </c>
      <c r="V61" s="198" t="s">
        <v>605</v>
      </c>
      <c r="W61" s="198" t="s">
        <v>606</v>
      </c>
      <c r="X61" s="198">
        <v>1</v>
      </c>
      <c r="Y61" s="198">
        <v>1</v>
      </c>
      <c r="Z61" s="198"/>
      <c r="AA61" s="198"/>
      <c r="AB61" s="198">
        <v>60</v>
      </c>
      <c r="AC61" s="201" t="s">
        <v>2687</v>
      </c>
      <c r="AD61" s="201" t="s">
        <v>2687</v>
      </c>
      <c r="AE61" s="201">
        <v>0</v>
      </c>
      <c r="AF61" s="201"/>
      <c r="AG61" s="201"/>
      <c r="AH61" s="201"/>
      <c r="AI61" s="201"/>
      <c r="AJ61" s="201"/>
      <c r="AK61" s="201"/>
      <c r="AL61" s="201"/>
    </row>
    <row r="62" spans="1:38" x14ac:dyDescent="0.3">
      <c r="A62" s="226">
        <v>2166</v>
      </c>
      <c r="B62" s="198" t="s">
        <v>2192</v>
      </c>
      <c r="C62" s="198" t="s">
        <v>4535</v>
      </c>
      <c r="D62" s="198" t="s">
        <v>3061</v>
      </c>
      <c r="E62" s="198" t="s">
        <v>4180</v>
      </c>
      <c r="F62" s="198" t="s">
        <v>3187</v>
      </c>
      <c r="G62" s="198" t="s">
        <v>4302</v>
      </c>
      <c r="H62" s="198"/>
      <c r="I62" s="199" t="s">
        <v>249</v>
      </c>
      <c r="J62" s="198" t="s">
        <v>2194</v>
      </c>
      <c r="K62" s="198" t="s">
        <v>2195</v>
      </c>
      <c r="L62" s="198" t="s">
        <v>4181</v>
      </c>
      <c r="M62" s="198" t="s">
        <v>3217</v>
      </c>
      <c r="N62" s="198" t="s">
        <v>3212</v>
      </c>
      <c r="O62" s="198" t="s">
        <v>3201</v>
      </c>
      <c r="P62" s="198" t="s">
        <v>3192</v>
      </c>
      <c r="Q62" s="198" t="s">
        <v>3193</v>
      </c>
      <c r="R62" s="198" t="s">
        <v>3194</v>
      </c>
      <c r="S62" s="200">
        <v>34213</v>
      </c>
      <c r="T62" s="198"/>
      <c r="U62" s="198" t="s">
        <v>5</v>
      </c>
      <c r="V62" s="198" t="s">
        <v>2193</v>
      </c>
      <c r="W62" s="198" t="s">
        <v>2196</v>
      </c>
      <c r="X62" s="198"/>
      <c r="Y62" s="198">
        <v>1</v>
      </c>
      <c r="Z62" s="198"/>
      <c r="AA62" s="198"/>
      <c r="AB62" s="198">
        <v>23</v>
      </c>
      <c r="AC62" s="201" t="s">
        <v>2687</v>
      </c>
      <c r="AD62" s="201" t="s">
        <v>2687</v>
      </c>
      <c r="AE62" s="201">
        <v>0</v>
      </c>
      <c r="AF62" s="201"/>
      <c r="AG62" s="201"/>
      <c r="AH62" s="201"/>
      <c r="AI62" s="201"/>
      <c r="AJ62" s="201"/>
      <c r="AK62" s="201"/>
      <c r="AL62" s="201"/>
    </row>
    <row r="63" spans="1:38" x14ac:dyDescent="0.3">
      <c r="A63" s="226">
        <v>2168</v>
      </c>
      <c r="B63" s="198" t="s">
        <v>248</v>
      </c>
      <c r="C63" s="198" t="s">
        <v>4807</v>
      </c>
      <c r="D63" s="198" t="s">
        <v>3061</v>
      </c>
      <c r="E63" s="198" t="s">
        <v>241</v>
      </c>
      <c r="F63" s="198" t="s">
        <v>3187</v>
      </c>
      <c r="G63" s="198" t="s">
        <v>4183</v>
      </c>
      <c r="H63" s="198"/>
      <c r="I63" s="199" t="s">
        <v>243</v>
      </c>
      <c r="J63" s="198" t="s">
        <v>244</v>
      </c>
      <c r="K63" s="198" t="s">
        <v>246</v>
      </c>
      <c r="L63" s="198" t="s">
        <v>4107</v>
      </c>
      <c r="M63" s="198" t="s">
        <v>3190</v>
      </c>
      <c r="N63" s="198" t="s">
        <v>4332</v>
      </c>
      <c r="O63" s="198" t="s">
        <v>3201</v>
      </c>
      <c r="P63" s="198" t="s">
        <v>3192</v>
      </c>
      <c r="Q63" s="198" t="s">
        <v>3193</v>
      </c>
      <c r="R63" s="198" t="s">
        <v>3194</v>
      </c>
      <c r="S63" s="200">
        <v>34943</v>
      </c>
      <c r="T63" s="198"/>
      <c r="U63" s="198" t="s">
        <v>5</v>
      </c>
      <c r="V63" s="198" t="s">
        <v>4184</v>
      </c>
      <c r="W63" s="198" t="s">
        <v>247</v>
      </c>
      <c r="X63" s="198"/>
      <c r="Y63" s="198">
        <v>1</v>
      </c>
      <c r="Z63" s="198"/>
      <c r="AA63" s="198"/>
      <c r="AB63" s="198">
        <v>159</v>
      </c>
      <c r="AC63" s="201" t="s">
        <v>2687</v>
      </c>
      <c r="AD63" s="201" t="s">
        <v>2687</v>
      </c>
      <c r="AE63" s="201">
        <v>0</v>
      </c>
      <c r="AF63" s="201"/>
      <c r="AG63" s="201"/>
      <c r="AH63" s="201"/>
      <c r="AI63" s="201"/>
      <c r="AJ63" s="201"/>
      <c r="AK63" s="201"/>
      <c r="AL63" s="201"/>
    </row>
    <row r="64" spans="1:38" x14ac:dyDescent="0.3">
      <c r="A64" s="226">
        <v>2180</v>
      </c>
      <c r="B64" s="218" t="s">
        <v>240</v>
      </c>
      <c r="C64" s="218" t="s">
        <v>3646</v>
      </c>
      <c r="D64" s="218" t="s">
        <v>3186</v>
      </c>
      <c r="E64" s="218" t="s">
        <v>241</v>
      </c>
      <c r="F64" s="218" t="s">
        <v>3187</v>
      </c>
      <c r="G64" s="218" t="s">
        <v>4183</v>
      </c>
      <c r="H64" s="218"/>
      <c r="I64" s="219" t="s">
        <v>243</v>
      </c>
      <c r="J64" s="218" t="s">
        <v>244</v>
      </c>
      <c r="K64" s="218" t="s">
        <v>246</v>
      </c>
      <c r="L64" s="218" t="s">
        <v>4107</v>
      </c>
      <c r="M64" s="218" t="s">
        <v>3190</v>
      </c>
      <c r="N64" s="218" t="s">
        <v>4332</v>
      </c>
      <c r="O64" s="218" t="s">
        <v>3191</v>
      </c>
      <c r="P64" s="218" t="s">
        <v>3192</v>
      </c>
      <c r="Q64" s="218" t="s">
        <v>3193</v>
      </c>
      <c r="R64" s="218" t="s">
        <v>3194</v>
      </c>
      <c r="S64" s="220">
        <v>24756</v>
      </c>
      <c r="T64" s="218"/>
      <c r="U64" s="218" t="s">
        <v>19</v>
      </c>
      <c r="V64" s="218" t="s">
        <v>242</v>
      </c>
      <c r="W64" s="218" t="s">
        <v>247</v>
      </c>
      <c r="X64" s="218">
        <v>1</v>
      </c>
      <c r="Y64" s="218"/>
      <c r="Z64" s="218"/>
      <c r="AA64" s="218"/>
      <c r="AB64" s="218">
        <v>50</v>
      </c>
      <c r="AC64" s="221" t="s">
        <v>2687</v>
      </c>
      <c r="AD64" s="221" t="s">
        <v>2687</v>
      </c>
      <c r="AE64" s="221">
        <v>0</v>
      </c>
      <c r="AF64" s="221"/>
      <c r="AG64" s="221"/>
      <c r="AH64" s="221"/>
      <c r="AI64" s="221"/>
      <c r="AJ64" s="221"/>
      <c r="AK64" s="221" t="s">
        <v>5160</v>
      </c>
      <c r="AL64" s="221">
        <v>2</v>
      </c>
    </row>
    <row r="65" spans="1:38" x14ac:dyDescent="0.3">
      <c r="A65" s="226">
        <v>2188</v>
      </c>
      <c r="B65" s="198" t="s">
        <v>2238</v>
      </c>
      <c r="C65" s="198" t="s">
        <v>4203</v>
      </c>
      <c r="D65" s="198" t="s">
        <v>478</v>
      </c>
      <c r="E65" s="198" t="s">
        <v>2239</v>
      </c>
      <c r="F65" s="198" t="s">
        <v>3187</v>
      </c>
      <c r="G65" s="198" t="s">
        <v>4329</v>
      </c>
      <c r="H65" s="198"/>
      <c r="I65" s="199" t="s">
        <v>264</v>
      </c>
      <c r="J65" s="198" t="s">
        <v>2241</v>
      </c>
      <c r="K65" s="198" t="s">
        <v>2242</v>
      </c>
      <c r="L65" s="198" t="s">
        <v>4414</v>
      </c>
      <c r="M65" s="198" t="s">
        <v>3190</v>
      </c>
      <c r="N65" s="198" t="s">
        <v>4332</v>
      </c>
      <c r="O65" s="198" t="s">
        <v>3201</v>
      </c>
      <c r="P65" s="198" t="s">
        <v>3192</v>
      </c>
      <c r="Q65" s="198" t="s">
        <v>3193</v>
      </c>
      <c r="R65" s="198" t="s">
        <v>3194</v>
      </c>
      <c r="S65" s="200">
        <v>38961</v>
      </c>
      <c r="T65" s="198"/>
      <c r="U65" s="198" t="s">
        <v>5</v>
      </c>
      <c r="V65" s="198" t="s">
        <v>2240</v>
      </c>
      <c r="W65" s="198" t="s">
        <v>2243</v>
      </c>
      <c r="X65" s="198">
        <v>1</v>
      </c>
      <c r="Y65" s="198">
        <v>1</v>
      </c>
      <c r="Z65" s="198"/>
      <c r="AA65" s="198"/>
      <c r="AB65" s="198">
        <v>176</v>
      </c>
      <c r="AC65" s="201" t="s">
        <v>2687</v>
      </c>
      <c r="AD65" s="201" t="s">
        <v>2687</v>
      </c>
      <c r="AE65" s="201">
        <v>0</v>
      </c>
      <c r="AF65" s="201"/>
      <c r="AG65" s="201"/>
      <c r="AH65" s="201"/>
      <c r="AI65" s="201"/>
      <c r="AJ65" s="201"/>
      <c r="AK65" s="201"/>
      <c r="AL65" s="201"/>
    </row>
    <row r="66" spans="1:38" x14ac:dyDescent="0.3">
      <c r="A66" s="226">
        <v>2190</v>
      </c>
      <c r="B66" s="185" t="s">
        <v>1129</v>
      </c>
      <c r="C66" s="185" t="s">
        <v>4204</v>
      </c>
      <c r="D66" s="185" t="s">
        <v>3186</v>
      </c>
      <c r="E66" s="185" t="s">
        <v>4205</v>
      </c>
      <c r="F66" s="185" t="s">
        <v>3187</v>
      </c>
      <c r="G66" s="185" t="s">
        <v>4328</v>
      </c>
      <c r="H66" s="185"/>
      <c r="I66" s="195" t="s">
        <v>151</v>
      </c>
      <c r="J66" s="185" t="s">
        <v>56</v>
      </c>
      <c r="K66" s="185" t="s">
        <v>28</v>
      </c>
      <c r="L66" s="185" t="s">
        <v>3259</v>
      </c>
      <c r="M66" s="185" t="s">
        <v>3190</v>
      </c>
      <c r="N66" s="185" t="s">
        <v>4332</v>
      </c>
      <c r="O66" s="185" t="s">
        <v>3191</v>
      </c>
      <c r="P66" s="185" t="s">
        <v>3192</v>
      </c>
      <c r="Q66" s="185" t="s">
        <v>3193</v>
      </c>
      <c r="R66" s="185" t="s">
        <v>3194</v>
      </c>
      <c r="S66" s="196">
        <v>38961</v>
      </c>
      <c r="T66" s="185"/>
      <c r="U66" s="185" t="s">
        <v>19</v>
      </c>
      <c r="V66" s="185" t="s">
        <v>1130</v>
      </c>
      <c r="W66" s="185" t="s">
        <v>1131</v>
      </c>
      <c r="X66" s="185">
        <v>1</v>
      </c>
      <c r="Y66" s="185"/>
      <c r="Z66" s="185"/>
      <c r="AA66" s="185"/>
      <c r="AB66" s="185">
        <v>43</v>
      </c>
      <c r="AC66" s="197" t="s">
        <v>3069</v>
      </c>
      <c r="AD66" s="197" t="s">
        <v>5149</v>
      </c>
      <c r="AE66" s="197">
        <v>1</v>
      </c>
      <c r="AF66" s="197"/>
      <c r="AG66" s="197"/>
      <c r="AH66" s="197"/>
      <c r="AI66" s="197">
        <v>1</v>
      </c>
      <c r="AJ66" s="197"/>
      <c r="AK66" s="197"/>
      <c r="AL66" s="197"/>
    </row>
    <row r="67" spans="1:38" x14ac:dyDescent="0.3">
      <c r="A67" s="226">
        <v>2212</v>
      </c>
      <c r="B67" s="198" t="s">
        <v>4227</v>
      </c>
      <c r="C67" s="198" t="s">
        <v>4894</v>
      </c>
      <c r="D67" s="198" t="s">
        <v>3254</v>
      </c>
      <c r="E67" s="198" t="s">
        <v>4228</v>
      </c>
      <c r="F67" s="198" t="s">
        <v>3187</v>
      </c>
      <c r="G67" s="198" t="s">
        <v>3995</v>
      </c>
      <c r="H67" s="198"/>
      <c r="I67" s="199" t="s">
        <v>264</v>
      </c>
      <c r="J67" s="198" t="s">
        <v>265</v>
      </c>
      <c r="K67" s="198" t="s">
        <v>266</v>
      </c>
      <c r="L67" s="198" t="s">
        <v>4889</v>
      </c>
      <c r="M67" s="198" t="s">
        <v>3217</v>
      </c>
      <c r="N67" s="198" t="s">
        <v>3205</v>
      </c>
      <c r="O67" s="198" t="s">
        <v>3254</v>
      </c>
      <c r="P67" s="198" t="s">
        <v>3192</v>
      </c>
      <c r="Q67" s="198" t="s">
        <v>3193</v>
      </c>
      <c r="R67" s="198" t="s">
        <v>3194</v>
      </c>
      <c r="S67" s="200">
        <v>44032</v>
      </c>
      <c r="T67" s="198">
        <v>1</v>
      </c>
      <c r="U67" s="198" t="s">
        <v>184</v>
      </c>
      <c r="V67" s="198" t="s">
        <v>5100</v>
      </c>
      <c r="W67" s="198" t="s">
        <v>5101</v>
      </c>
      <c r="X67" s="198"/>
      <c r="Y67" s="198"/>
      <c r="Z67" s="198"/>
      <c r="AA67" s="198">
        <v>1</v>
      </c>
      <c r="AB67" s="198">
        <v>604</v>
      </c>
      <c r="AC67" s="201" t="s">
        <v>2687</v>
      </c>
      <c r="AD67" s="201" t="s">
        <v>2687</v>
      </c>
      <c r="AE67" s="151">
        <v>0</v>
      </c>
      <c r="AF67" s="201"/>
      <c r="AG67" s="201"/>
      <c r="AH67" s="201"/>
      <c r="AI67" s="201"/>
      <c r="AJ67" s="201"/>
      <c r="AK67" s="201"/>
      <c r="AL67" s="201"/>
    </row>
    <row r="68" spans="1:38" x14ac:dyDescent="0.3">
      <c r="A68" s="226">
        <v>2017</v>
      </c>
      <c r="B68" s="218" t="s">
        <v>5176</v>
      </c>
      <c r="C68" s="218" t="s">
        <v>5099</v>
      </c>
      <c r="D68" s="218" t="s">
        <v>3354</v>
      </c>
      <c r="E68" s="218" t="s">
        <v>4228</v>
      </c>
      <c r="F68" s="218" t="s">
        <v>3187</v>
      </c>
      <c r="G68" s="218" t="s">
        <v>3995</v>
      </c>
      <c r="H68" s="218"/>
      <c r="I68" s="219" t="s">
        <v>264</v>
      </c>
      <c r="J68" s="218" t="s">
        <v>265</v>
      </c>
      <c r="K68" s="218" t="s">
        <v>266</v>
      </c>
      <c r="L68" s="218" t="s">
        <v>4889</v>
      </c>
      <c r="M68" s="218" t="s">
        <v>3217</v>
      </c>
      <c r="N68" s="218" t="s">
        <v>3205</v>
      </c>
      <c r="O68" s="218" t="s">
        <v>3254</v>
      </c>
      <c r="P68" s="218" t="s">
        <v>3192</v>
      </c>
      <c r="Q68" s="218" t="s">
        <v>3193</v>
      </c>
      <c r="R68" s="218" t="s">
        <v>3194</v>
      </c>
      <c r="S68" s="220">
        <v>44032</v>
      </c>
      <c r="T68" s="218">
        <v>2</v>
      </c>
      <c r="U68" s="218" t="s">
        <v>184</v>
      </c>
      <c r="V68" s="218" t="s">
        <v>5100</v>
      </c>
      <c r="W68" s="218" t="s">
        <v>5101</v>
      </c>
      <c r="X68" s="218"/>
      <c r="Y68" s="218"/>
      <c r="Z68" s="218"/>
      <c r="AA68" s="218">
        <v>1</v>
      </c>
      <c r="AB68" s="218">
        <v>70</v>
      </c>
      <c r="AC68" s="221" t="s">
        <v>2687</v>
      </c>
      <c r="AD68" s="221" t="s">
        <v>2687</v>
      </c>
      <c r="AE68" s="151">
        <v>0</v>
      </c>
      <c r="AF68" s="221"/>
      <c r="AG68" s="221"/>
      <c r="AH68" s="221"/>
      <c r="AI68" s="221"/>
      <c r="AJ68" s="221"/>
      <c r="AK68" s="221" t="s">
        <v>5174</v>
      </c>
      <c r="AL68" s="221">
        <v>2</v>
      </c>
    </row>
    <row r="69" spans="1:38" x14ac:dyDescent="0.3">
      <c r="A69" s="226">
        <v>2214</v>
      </c>
      <c r="B69" s="218" t="s">
        <v>4231</v>
      </c>
      <c r="C69" s="218" t="s">
        <v>4508</v>
      </c>
      <c r="D69" s="218" t="s">
        <v>3197</v>
      </c>
      <c r="E69" s="218" t="s">
        <v>3575</v>
      </c>
      <c r="F69" s="218" t="s">
        <v>4301</v>
      </c>
      <c r="G69" s="218" t="s">
        <v>3576</v>
      </c>
      <c r="H69" s="218"/>
      <c r="I69" s="219" t="s">
        <v>1602</v>
      </c>
      <c r="J69" s="218" t="s">
        <v>1603</v>
      </c>
      <c r="K69" s="218" t="s">
        <v>1604</v>
      </c>
      <c r="L69" s="218" t="s">
        <v>3250</v>
      </c>
      <c r="M69" s="218" t="s">
        <v>3190</v>
      </c>
      <c r="N69" s="218" t="s">
        <v>4332</v>
      </c>
      <c r="O69" s="218" t="s">
        <v>3199</v>
      </c>
      <c r="P69" s="218" t="s">
        <v>3192</v>
      </c>
      <c r="Q69" s="218" t="s">
        <v>3193</v>
      </c>
      <c r="R69" s="218" t="s">
        <v>3194</v>
      </c>
      <c r="S69" s="220">
        <v>44011</v>
      </c>
      <c r="T69" s="218"/>
      <c r="U69" s="218"/>
      <c r="V69" s="218"/>
      <c r="W69" s="218"/>
      <c r="X69" s="218"/>
      <c r="Y69" s="218"/>
      <c r="Z69" s="218">
        <v>1</v>
      </c>
      <c r="AA69" s="218"/>
      <c r="AB69" s="218">
        <v>1</v>
      </c>
      <c r="AC69" s="221" t="s">
        <v>2689</v>
      </c>
      <c r="AD69" s="221" t="s">
        <v>5145</v>
      </c>
      <c r="AE69" s="221">
        <v>1</v>
      </c>
      <c r="AF69" s="221"/>
      <c r="AG69" s="221"/>
      <c r="AH69" s="221">
        <v>1</v>
      </c>
      <c r="AI69" s="221"/>
      <c r="AJ69" s="221"/>
      <c r="AK69" s="221" t="s">
        <v>5174</v>
      </c>
      <c r="AL69" s="221">
        <v>2</v>
      </c>
    </row>
    <row r="70" spans="1:38" x14ac:dyDescent="0.3">
      <c r="A70" s="226">
        <v>2225</v>
      </c>
      <c r="B70" s="198" t="s">
        <v>1189</v>
      </c>
      <c r="C70" s="198" t="s">
        <v>3200</v>
      </c>
      <c r="D70" s="198" t="s">
        <v>478</v>
      </c>
      <c r="E70" s="198"/>
      <c r="F70" s="198" t="s">
        <v>3187</v>
      </c>
      <c r="G70" s="198" t="s">
        <v>4239</v>
      </c>
      <c r="H70" s="198"/>
      <c r="I70" s="199" t="s">
        <v>35</v>
      </c>
      <c r="J70" s="198" t="s">
        <v>1190</v>
      </c>
      <c r="K70" s="198" t="s">
        <v>1192</v>
      </c>
      <c r="L70" s="198" t="s">
        <v>4576</v>
      </c>
      <c r="M70" s="198" t="s">
        <v>3190</v>
      </c>
      <c r="N70" s="198" t="s">
        <v>4332</v>
      </c>
      <c r="O70" s="198" t="s">
        <v>3201</v>
      </c>
      <c r="P70" s="198" t="s">
        <v>3192</v>
      </c>
      <c r="Q70" s="198" t="s">
        <v>3193</v>
      </c>
      <c r="R70" s="198" t="s">
        <v>3194</v>
      </c>
      <c r="S70" s="200">
        <v>27298</v>
      </c>
      <c r="T70" s="198"/>
      <c r="U70" s="198" t="s">
        <v>5</v>
      </c>
      <c r="V70" s="198" t="s">
        <v>1191</v>
      </c>
      <c r="W70" s="198" t="s">
        <v>1193</v>
      </c>
      <c r="X70" s="198">
        <v>1</v>
      </c>
      <c r="Y70" s="198">
        <v>1</v>
      </c>
      <c r="Z70" s="198"/>
      <c r="AA70" s="198"/>
      <c r="AB70" s="198">
        <v>161</v>
      </c>
      <c r="AC70" s="201" t="s">
        <v>2687</v>
      </c>
      <c r="AD70" s="201" t="s">
        <v>4989</v>
      </c>
      <c r="AE70" s="201">
        <v>0</v>
      </c>
      <c r="AF70" s="201"/>
      <c r="AG70" s="201"/>
      <c r="AH70" s="201"/>
      <c r="AI70" s="201"/>
      <c r="AJ70" s="201"/>
      <c r="AK70" s="201"/>
      <c r="AL70" s="201"/>
    </row>
    <row r="71" spans="1:38" x14ac:dyDescent="0.3">
      <c r="A71" s="226">
        <v>2236</v>
      </c>
      <c r="B71" s="185" t="s">
        <v>1116</v>
      </c>
      <c r="C71" s="185" t="s">
        <v>3185</v>
      </c>
      <c r="D71" s="185" t="s">
        <v>3186</v>
      </c>
      <c r="E71" s="185"/>
      <c r="F71" s="185" t="s">
        <v>3187</v>
      </c>
      <c r="G71" s="185" t="s">
        <v>4503</v>
      </c>
      <c r="H71" s="185"/>
      <c r="I71" s="195" t="s">
        <v>1119</v>
      </c>
      <c r="J71" s="185" t="s">
        <v>1117</v>
      </c>
      <c r="K71" s="185" t="s">
        <v>1120</v>
      </c>
      <c r="L71" s="185" t="s">
        <v>3306</v>
      </c>
      <c r="M71" s="185" t="s">
        <v>3190</v>
      </c>
      <c r="N71" s="185" t="s">
        <v>4332</v>
      </c>
      <c r="O71" s="185" t="s">
        <v>3191</v>
      </c>
      <c r="P71" s="185" t="s">
        <v>3192</v>
      </c>
      <c r="Q71" s="185" t="s">
        <v>3193</v>
      </c>
      <c r="R71" s="185" t="s">
        <v>3194</v>
      </c>
      <c r="S71" s="196">
        <v>30926</v>
      </c>
      <c r="T71" s="185"/>
      <c r="U71" s="185" t="s">
        <v>19</v>
      </c>
      <c r="V71" s="185" t="s">
        <v>1118</v>
      </c>
      <c r="W71" s="185" t="s">
        <v>1121</v>
      </c>
      <c r="X71" s="185">
        <v>1</v>
      </c>
      <c r="Y71" s="185"/>
      <c r="Z71" s="185"/>
      <c r="AA71" s="185"/>
      <c r="AB71" s="185">
        <v>103</v>
      </c>
      <c r="AC71" s="197" t="s">
        <v>3058</v>
      </c>
      <c r="AD71" s="197" t="s">
        <v>5146</v>
      </c>
      <c r="AE71" s="197">
        <v>1</v>
      </c>
      <c r="AF71" s="197"/>
      <c r="AG71" s="197"/>
      <c r="AH71" s="197"/>
      <c r="AI71" s="197"/>
      <c r="AJ71" s="197">
        <v>1</v>
      </c>
      <c r="AK71" s="197"/>
      <c r="AL71" s="197"/>
    </row>
    <row r="72" spans="1:38" x14ac:dyDescent="0.3">
      <c r="A72" s="226">
        <v>2240</v>
      </c>
      <c r="B72" s="198" t="s">
        <v>2206</v>
      </c>
      <c r="C72" s="198" t="s">
        <v>4536</v>
      </c>
      <c r="D72" s="198" t="s">
        <v>3061</v>
      </c>
      <c r="E72" s="198" t="s">
        <v>4253</v>
      </c>
      <c r="F72" s="198" t="s">
        <v>3187</v>
      </c>
      <c r="G72" s="198" t="s">
        <v>4538</v>
      </c>
      <c r="H72" s="198"/>
      <c r="I72" s="199" t="s">
        <v>528</v>
      </c>
      <c r="J72" s="198" t="s">
        <v>529</v>
      </c>
      <c r="K72" s="198" t="s">
        <v>530</v>
      </c>
      <c r="L72" s="198" t="s">
        <v>3635</v>
      </c>
      <c r="M72" s="198" t="s">
        <v>3190</v>
      </c>
      <c r="N72" s="198" t="s">
        <v>4332</v>
      </c>
      <c r="O72" s="198" t="s">
        <v>3201</v>
      </c>
      <c r="P72" s="198" t="s">
        <v>3192</v>
      </c>
      <c r="Q72" s="198" t="s">
        <v>3193</v>
      </c>
      <c r="R72" s="198" t="s">
        <v>3194</v>
      </c>
      <c r="S72" s="200">
        <v>31291</v>
      </c>
      <c r="T72" s="198"/>
      <c r="U72" s="198" t="s">
        <v>5</v>
      </c>
      <c r="V72" s="198" t="s">
        <v>2207</v>
      </c>
      <c r="W72" s="198" t="s">
        <v>2208</v>
      </c>
      <c r="X72" s="198"/>
      <c r="Y72" s="198">
        <v>1</v>
      </c>
      <c r="Z72" s="198"/>
      <c r="AA72" s="198"/>
      <c r="AB72" s="198">
        <v>247</v>
      </c>
      <c r="AC72" s="201" t="s">
        <v>4993</v>
      </c>
      <c r="AD72" s="201" t="s">
        <v>5145</v>
      </c>
      <c r="AE72" s="201">
        <v>0</v>
      </c>
      <c r="AF72" s="201"/>
      <c r="AG72" s="201"/>
      <c r="AH72" s="201"/>
      <c r="AI72" s="201"/>
      <c r="AJ72" s="201"/>
      <c r="AK72" s="201"/>
      <c r="AL72" s="201"/>
    </row>
    <row r="73" spans="1:38" x14ac:dyDescent="0.3">
      <c r="A73" s="226">
        <v>2250</v>
      </c>
      <c r="B73" s="185" t="s">
        <v>1767</v>
      </c>
      <c r="C73" s="185" t="s">
        <v>5181</v>
      </c>
      <c r="D73" s="185" t="s">
        <v>3061</v>
      </c>
      <c r="E73" s="185" t="s">
        <v>3699</v>
      </c>
      <c r="F73" s="185" t="s">
        <v>3187</v>
      </c>
      <c r="G73" s="185" t="s">
        <v>4334</v>
      </c>
      <c r="H73" s="185"/>
      <c r="I73" s="195" t="s">
        <v>367</v>
      </c>
      <c r="J73" s="185" t="s">
        <v>368</v>
      </c>
      <c r="K73" s="185" t="s">
        <v>369</v>
      </c>
      <c r="L73" s="185" t="s">
        <v>3700</v>
      </c>
      <c r="M73" s="185" t="s">
        <v>3190</v>
      </c>
      <c r="N73" s="185" t="s">
        <v>4332</v>
      </c>
      <c r="O73" s="185" t="s">
        <v>3201</v>
      </c>
      <c r="P73" s="185" t="s">
        <v>3192</v>
      </c>
      <c r="Q73" s="185" t="s">
        <v>3193</v>
      </c>
      <c r="R73" s="185" t="s">
        <v>3194</v>
      </c>
      <c r="S73" s="196">
        <v>34213</v>
      </c>
      <c r="T73" s="185"/>
      <c r="U73" s="185" t="s">
        <v>5</v>
      </c>
      <c r="V73" s="185" t="s">
        <v>1768</v>
      </c>
      <c r="W73" s="185" t="s">
        <v>1769</v>
      </c>
      <c r="X73" s="185">
        <v>1</v>
      </c>
      <c r="Y73" s="185">
        <v>1</v>
      </c>
      <c r="Z73" s="185"/>
      <c r="AA73" s="185"/>
      <c r="AB73" s="185">
        <v>349</v>
      </c>
      <c r="AC73" s="185" t="s">
        <v>3058</v>
      </c>
      <c r="AD73" s="185" t="s">
        <v>5149</v>
      </c>
      <c r="AE73" s="197">
        <v>1</v>
      </c>
      <c r="AF73" s="197"/>
      <c r="AG73" s="197"/>
      <c r="AH73" s="197"/>
      <c r="AI73" s="197">
        <v>1</v>
      </c>
      <c r="AJ73" s="197"/>
      <c r="AK73" s="197" t="s">
        <v>5175</v>
      </c>
      <c r="AL73" s="197"/>
    </row>
    <row r="74" spans="1:38" x14ac:dyDescent="0.3">
      <c r="A74" s="226">
        <v>2264</v>
      </c>
      <c r="B74" s="198" t="s">
        <v>1353</v>
      </c>
      <c r="C74" s="198" t="s">
        <v>5185</v>
      </c>
      <c r="D74" s="198" t="s">
        <v>3199</v>
      </c>
      <c r="E74" s="198"/>
      <c r="F74" s="198" t="s">
        <v>3187</v>
      </c>
      <c r="G74" s="198" t="s">
        <v>4239</v>
      </c>
      <c r="H74" s="198"/>
      <c r="I74" s="199" t="s">
        <v>35</v>
      </c>
      <c r="J74" s="198" t="s">
        <v>1190</v>
      </c>
      <c r="K74" s="198" t="s">
        <v>1192</v>
      </c>
      <c r="L74" s="198" t="s">
        <v>4576</v>
      </c>
      <c r="M74" s="198" t="s">
        <v>3190</v>
      </c>
      <c r="N74" s="198" t="s">
        <v>4332</v>
      </c>
      <c r="O74" s="198" t="s">
        <v>3199</v>
      </c>
      <c r="P74" s="198" t="s">
        <v>3192</v>
      </c>
      <c r="Q74" s="198" t="s">
        <v>3193</v>
      </c>
      <c r="R74" s="198" t="s">
        <v>3194</v>
      </c>
      <c r="S74" s="200">
        <v>38596</v>
      </c>
      <c r="T74" s="198"/>
      <c r="U74" s="198" t="s">
        <v>82</v>
      </c>
      <c r="V74" s="198" t="s">
        <v>1354</v>
      </c>
      <c r="W74" s="198" t="s">
        <v>1355</v>
      </c>
      <c r="X74" s="198"/>
      <c r="Y74" s="198"/>
      <c r="Z74" s="198">
        <v>1</v>
      </c>
      <c r="AA74" s="198"/>
      <c r="AB74" s="198">
        <v>427</v>
      </c>
      <c r="AC74" s="201" t="s">
        <v>2687</v>
      </c>
      <c r="AD74" s="201" t="s">
        <v>4989</v>
      </c>
      <c r="AE74" s="201">
        <v>0</v>
      </c>
      <c r="AF74" s="201"/>
      <c r="AG74" s="201"/>
      <c r="AH74" s="201"/>
      <c r="AI74" s="201"/>
      <c r="AJ74" s="201"/>
      <c r="AK74" s="201"/>
      <c r="AL74" s="201"/>
    </row>
    <row r="76" spans="1:38" x14ac:dyDescent="0.3">
      <c r="W76" s="204">
        <v>73</v>
      </c>
      <c r="X76" s="203">
        <f>SUM(X2:X74)</f>
        <v>31</v>
      </c>
      <c r="Y76" s="203">
        <f>SUM(Y2:Y74)</f>
        <v>44</v>
      </c>
      <c r="Z76" s="203">
        <f>SUM(Z2:Z74)</f>
        <v>10</v>
      </c>
      <c r="AA76" s="203">
        <f>SUM(AA2:AA74)</f>
        <v>3</v>
      </c>
      <c r="AB76" s="203">
        <f>SUM(AB2:AB74)</f>
        <v>12864</v>
      </c>
      <c r="AC76" s="203"/>
      <c r="AD76" s="203"/>
      <c r="AE76" s="203">
        <f t="shared" ref="AE76:AJ76" si="0">SUM(AE2:AE74)</f>
        <v>30</v>
      </c>
      <c r="AF76" s="203">
        <f t="shared" si="0"/>
        <v>0</v>
      </c>
      <c r="AG76" s="203">
        <f t="shared" si="0"/>
        <v>15</v>
      </c>
      <c r="AH76" s="203">
        <f t="shared" si="0"/>
        <v>5</v>
      </c>
      <c r="AI76" s="203">
        <f t="shared" si="0"/>
        <v>4</v>
      </c>
      <c r="AJ76" s="203">
        <f t="shared" si="0"/>
        <v>6</v>
      </c>
      <c r="AK76" s="203"/>
      <c r="AL76" s="203">
        <f>AH76+AI76+AJ76+AG76</f>
        <v>30</v>
      </c>
    </row>
    <row r="77" spans="1:38" x14ac:dyDescent="0.3">
      <c r="X77" s="262">
        <v>15</v>
      </c>
    </row>
    <row r="78" spans="1:38" x14ac:dyDescent="0.3">
      <c r="X78" s="203">
        <f>X76-X77</f>
        <v>16</v>
      </c>
      <c r="AA78" s="1">
        <f>X78+Y76+Z76+AA76</f>
        <v>73</v>
      </c>
      <c r="AD78" s="1">
        <f>AB76+AC76</f>
        <v>12864</v>
      </c>
    </row>
    <row r="81" spans="24:29" x14ac:dyDescent="0.3">
      <c r="X81" s="185">
        <v>93</v>
      </c>
      <c r="Y81" s="218">
        <v>35</v>
      </c>
      <c r="Z81" s="185">
        <v>203</v>
      </c>
      <c r="AA81" s="207">
        <v>142</v>
      </c>
      <c r="AB81" s="192"/>
      <c r="AC81" s="185">
        <v>93</v>
      </c>
    </row>
    <row r="82" spans="24:29" x14ac:dyDescent="0.3">
      <c r="X82" s="185">
        <v>208</v>
      </c>
      <c r="Y82" s="185">
        <v>135</v>
      </c>
      <c r="Z82" s="185">
        <v>105</v>
      </c>
      <c r="AA82" s="185">
        <v>291</v>
      </c>
      <c r="AB82" s="169"/>
      <c r="AC82" s="185">
        <v>208</v>
      </c>
    </row>
    <row r="83" spans="24:29" x14ac:dyDescent="0.3">
      <c r="X83" s="185">
        <v>173</v>
      </c>
      <c r="Y83" s="185">
        <v>274</v>
      </c>
      <c r="Z83" s="185">
        <v>43</v>
      </c>
      <c r="AA83" s="185">
        <v>157</v>
      </c>
      <c r="AB83" s="169"/>
      <c r="AC83" s="207">
        <v>142</v>
      </c>
    </row>
    <row r="84" spans="24:29" x14ac:dyDescent="0.3">
      <c r="X84" s="185">
        <v>232</v>
      </c>
      <c r="Y84" s="185">
        <v>193</v>
      </c>
      <c r="Z84" s="185">
        <v>349</v>
      </c>
      <c r="AA84" s="185">
        <v>212</v>
      </c>
      <c r="AB84" s="169"/>
      <c r="AC84" s="185">
        <v>173</v>
      </c>
    </row>
    <row r="85" spans="24:29" x14ac:dyDescent="0.3">
      <c r="X85" s="185">
        <v>627</v>
      </c>
      <c r="Y85" s="218">
        <v>1</v>
      </c>
      <c r="Z85" s="169"/>
      <c r="AA85" s="185">
        <v>460</v>
      </c>
      <c r="AB85" s="169"/>
      <c r="AC85" s="185">
        <v>232</v>
      </c>
    </row>
    <row r="86" spans="24:29" x14ac:dyDescent="0.3">
      <c r="X86" s="185">
        <v>889</v>
      </c>
      <c r="Y86" s="169"/>
      <c r="Z86" s="192"/>
      <c r="AA86" s="185">
        <v>103</v>
      </c>
      <c r="AB86" s="169"/>
      <c r="AC86" s="185">
        <v>627</v>
      </c>
    </row>
    <row r="87" spans="24:29" x14ac:dyDescent="0.3">
      <c r="X87" s="185">
        <v>42</v>
      </c>
      <c r="Y87" s="169"/>
      <c r="AA87" s="169"/>
      <c r="AC87" s="218">
        <v>35</v>
      </c>
    </row>
    <row r="88" spans="24:29" x14ac:dyDescent="0.3">
      <c r="X88" s="185">
        <v>575</v>
      </c>
      <c r="Y88" s="169"/>
      <c r="AC88" s="185">
        <v>291</v>
      </c>
    </row>
    <row r="89" spans="24:29" x14ac:dyDescent="0.3">
      <c r="X89" s="185">
        <v>499</v>
      </c>
      <c r="Y89" s="169"/>
      <c r="AC89" s="185">
        <v>135</v>
      </c>
    </row>
    <row r="90" spans="24:29" x14ac:dyDescent="0.3">
      <c r="X90" s="185">
        <v>358</v>
      </c>
      <c r="Y90" s="169"/>
      <c r="AC90" s="185">
        <v>203</v>
      </c>
    </row>
    <row r="91" spans="24:29" x14ac:dyDescent="0.3">
      <c r="X91" s="185">
        <v>124</v>
      </c>
      <c r="Y91" s="169"/>
      <c r="AC91" s="185">
        <v>157</v>
      </c>
    </row>
    <row r="92" spans="24:29" x14ac:dyDescent="0.3">
      <c r="X92" s="185">
        <v>514</v>
      </c>
      <c r="Y92" s="192"/>
      <c r="AC92" s="185">
        <v>889</v>
      </c>
    </row>
    <row r="93" spans="24:29" x14ac:dyDescent="0.3">
      <c r="X93" s="185">
        <v>145</v>
      </c>
      <c r="Y93" s="169"/>
      <c r="AC93" s="185">
        <v>212</v>
      </c>
    </row>
    <row r="94" spans="24:29" x14ac:dyDescent="0.3">
      <c r="X94" s="185">
        <v>117</v>
      </c>
      <c r="Y94" s="169"/>
      <c r="AC94" s="185">
        <v>42</v>
      </c>
    </row>
    <row r="95" spans="24:29" x14ac:dyDescent="0.3">
      <c r="X95" s="185">
        <v>107</v>
      </c>
      <c r="AC95" s="185">
        <v>575</v>
      </c>
    </row>
    <row r="96" spans="24:29" x14ac:dyDescent="0.3">
      <c r="X96" s="169"/>
      <c r="AC96" s="185">
        <v>499</v>
      </c>
    </row>
    <row r="97" spans="24:30" x14ac:dyDescent="0.3">
      <c r="X97" s="1">
        <f>SUM(X81:X95)</f>
        <v>4703</v>
      </c>
      <c r="Y97" s="1">
        <f t="shared" ref="Y97:AA97" si="1">SUM(Y81:Y95)</f>
        <v>638</v>
      </c>
      <c r="Z97" s="1">
        <f t="shared" si="1"/>
        <v>700</v>
      </c>
      <c r="AA97" s="1">
        <f t="shared" si="1"/>
        <v>1365</v>
      </c>
      <c r="AB97" s="1"/>
      <c r="AC97" s="185">
        <v>105</v>
      </c>
      <c r="AD97" s="1"/>
    </row>
    <row r="98" spans="24:30" x14ac:dyDescent="0.3">
      <c r="X98" s="169"/>
      <c r="AC98" s="185">
        <v>358</v>
      </c>
    </row>
    <row r="99" spans="24:30" x14ac:dyDescent="0.3">
      <c r="X99" s="169"/>
      <c r="AC99" s="185">
        <v>124</v>
      </c>
    </row>
    <row r="100" spans="24:30" x14ac:dyDescent="0.3">
      <c r="X100" s="169"/>
      <c r="AC100" s="185">
        <v>514</v>
      </c>
    </row>
    <row r="101" spans="24:30" x14ac:dyDescent="0.3">
      <c r="X101" s="192"/>
      <c r="AC101" s="185">
        <v>145</v>
      </c>
    </row>
    <row r="102" spans="24:30" x14ac:dyDescent="0.3">
      <c r="X102" s="169"/>
      <c r="AC102" s="185">
        <v>274</v>
      </c>
    </row>
    <row r="103" spans="24:30" x14ac:dyDescent="0.3">
      <c r="X103" s="192"/>
      <c r="AC103" s="185">
        <v>193</v>
      </c>
    </row>
    <row r="104" spans="24:30" x14ac:dyDescent="0.3">
      <c r="X104" s="169"/>
      <c r="AC104" s="185">
        <v>117</v>
      </c>
    </row>
    <row r="105" spans="24:30" x14ac:dyDescent="0.3">
      <c r="X105" s="169"/>
      <c r="AC105" s="185">
        <v>460</v>
      </c>
    </row>
    <row r="106" spans="24:30" x14ac:dyDescent="0.3">
      <c r="X106" s="169"/>
      <c r="AC106" s="185">
        <v>107</v>
      </c>
    </row>
    <row r="107" spans="24:30" x14ac:dyDescent="0.3">
      <c r="X107" s="169"/>
      <c r="AC107" s="185">
        <v>43</v>
      </c>
    </row>
    <row r="108" spans="24:30" x14ac:dyDescent="0.3">
      <c r="X108" s="169"/>
      <c r="AC108" s="218">
        <v>1</v>
      </c>
    </row>
    <row r="109" spans="24:30" x14ac:dyDescent="0.3">
      <c r="X109" s="192"/>
      <c r="AC109" s="185">
        <v>103</v>
      </c>
    </row>
    <row r="110" spans="24:30" x14ac:dyDescent="0.3">
      <c r="X110" s="192"/>
      <c r="AC110" s="185">
        <v>349</v>
      </c>
    </row>
    <row r="111" spans="24:30" x14ac:dyDescent="0.3">
      <c r="X111" s="192"/>
    </row>
    <row r="112" spans="24:30" x14ac:dyDescent="0.3">
      <c r="X112" s="169"/>
      <c r="AC112" s="1">
        <f>SUM(AC81:AC110)</f>
        <v>7406</v>
      </c>
    </row>
    <row r="113" spans="24:24" x14ac:dyDescent="0.3">
      <c r="X113" s="169"/>
    </row>
    <row r="115" spans="24:24" x14ac:dyDescent="0.3">
      <c r="X115" s="1"/>
    </row>
  </sheetData>
  <autoFilter ref="A1:AL74" xr:uid="{EC35DB4D-D72B-447D-B649-2CAB421E5529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64F0-2AC9-4519-A0A7-68599AC03366}">
  <sheetPr filterMode="1"/>
  <dimension ref="A1:AL437"/>
  <sheetViews>
    <sheetView topLeftCell="S1" workbookViewId="0">
      <selection activeCell="U291" sqref="U291"/>
    </sheetView>
  </sheetViews>
  <sheetFormatPr baseColWidth="10" defaultRowHeight="14.4" x14ac:dyDescent="0.3"/>
  <cols>
    <col min="3" max="3" width="26.88671875" customWidth="1"/>
    <col min="10" max="10" width="20.6640625" customWidth="1"/>
    <col min="12" max="12" width="22.6640625" customWidth="1"/>
    <col min="23" max="23" width="15.33203125" customWidth="1"/>
    <col min="24" max="24" width="16.5546875" customWidth="1"/>
    <col min="25" max="25" width="16" customWidth="1"/>
    <col min="32" max="32" width="11.33203125" customWidth="1"/>
    <col min="37" max="37" width="28.33203125" customWidth="1"/>
    <col min="38" max="38" width="8.88671875" customWidth="1"/>
  </cols>
  <sheetData>
    <row r="1" spans="1:38" x14ac:dyDescent="0.3">
      <c r="A1" s="169" t="s">
        <v>3164</v>
      </c>
      <c r="B1" s="169" t="s">
        <v>3165</v>
      </c>
      <c r="C1" s="169" t="s">
        <v>3166</v>
      </c>
      <c r="D1" s="169" t="s">
        <v>3167</v>
      </c>
      <c r="E1" s="169" t="s">
        <v>3168</v>
      </c>
      <c r="F1" s="169" t="s">
        <v>3169</v>
      </c>
      <c r="G1" s="169" t="s">
        <v>3170</v>
      </c>
      <c r="H1" s="169" t="s">
        <v>3171</v>
      </c>
      <c r="I1" s="172" t="s">
        <v>3172</v>
      </c>
      <c r="J1" s="169" t="s">
        <v>3173</v>
      </c>
      <c r="K1" s="169" t="s">
        <v>3177</v>
      </c>
      <c r="L1" s="169" t="s">
        <v>3174</v>
      </c>
      <c r="M1" s="169" t="s">
        <v>4336</v>
      </c>
      <c r="N1" s="169" t="s">
        <v>4337</v>
      </c>
      <c r="O1" s="169" t="s">
        <v>3175</v>
      </c>
      <c r="P1" s="169" t="s">
        <v>3176</v>
      </c>
      <c r="Q1" s="169" t="s">
        <v>3178</v>
      </c>
      <c r="R1" s="169" t="s">
        <v>3179</v>
      </c>
      <c r="S1" s="170" t="s">
        <v>3180</v>
      </c>
      <c r="T1" s="169" t="s">
        <v>3181</v>
      </c>
      <c r="U1" s="169" t="s">
        <v>3182</v>
      </c>
      <c r="V1" s="169" t="s">
        <v>3183</v>
      </c>
      <c r="W1" s="169" t="s">
        <v>3184</v>
      </c>
      <c r="X1" s="169" t="s">
        <v>3055</v>
      </c>
      <c r="Y1" s="169" t="s">
        <v>4338</v>
      </c>
      <c r="Z1" s="169" t="s">
        <v>4339</v>
      </c>
      <c r="AA1" s="169" t="s">
        <v>4985</v>
      </c>
      <c r="AB1" s="149" t="s">
        <v>4967</v>
      </c>
      <c r="AC1" s="171" t="s">
        <v>2680</v>
      </c>
      <c r="AD1" s="171" t="s">
        <v>5141</v>
      </c>
      <c r="AE1" s="169" t="s">
        <v>3056</v>
      </c>
      <c r="AF1" s="169" t="s">
        <v>5020</v>
      </c>
      <c r="AG1" s="169" t="s">
        <v>2666</v>
      </c>
      <c r="AH1" s="169" t="s">
        <v>3063</v>
      </c>
      <c r="AI1" s="169" t="s">
        <v>3064</v>
      </c>
      <c r="AJ1" s="169" t="s">
        <v>5019</v>
      </c>
      <c r="AK1" s="169" t="s">
        <v>5159</v>
      </c>
      <c r="AL1" s="169" t="s">
        <v>4445</v>
      </c>
    </row>
    <row r="2" spans="1:38" ht="33.75" hidden="1" customHeight="1" x14ac:dyDescent="0.3">
      <c r="A2" s="226">
        <v>2278</v>
      </c>
      <c r="B2" s="218" t="s">
        <v>3196</v>
      </c>
      <c r="C2" s="218" t="s">
        <v>4616</v>
      </c>
      <c r="D2" s="218" t="s">
        <v>3197</v>
      </c>
      <c r="E2" s="218" t="s">
        <v>4619</v>
      </c>
      <c r="F2" s="218" t="s">
        <v>4301</v>
      </c>
      <c r="G2" s="218" t="s">
        <v>3198</v>
      </c>
      <c r="H2" s="218"/>
      <c r="I2" s="219" t="s">
        <v>110</v>
      </c>
      <c r="J2" s="218" t="s">
        <v>13</v>
      </c>
      <c r="K2" s="218" t="s">
        <v>14</v>
      </c>
      <c r="L2" s="218" t="s">
        <v>4615</v>
      </c>
      <c r="M2" s="218"/>
      <c r="N2" s="218"/>
      <c r="O2" s="218" t="s">
        <v>3199</v>
      </c>
      <c r="P2" s="218" t="s">
        <v>3192</v>
      </c>
      <c r="Q2" s="218" t="s">
        <v>3193</v>
      </c>
      <c r="R2" s="218" t="s">
        <v>3194</v>
      </c>
      <c r="S2" s="220">
        <v>44370</v>
      </c>
      <c r="T2" s="218">
        <v>1</v>
      </c>
      <c r="U2" s="218"/>
      <c r="V2" s="218"/>
      <c r="W2" s="218"/>
      <c r="X2" s="218"/>
      <c r="Y2" s="218"/>
      <c r="Z2" s="218">
        <v>1</v>
      </c>
      <c r="AA2" s="218"/>
      <c r="AB2" s="218">
        <v>0</v>
      </c>
      <c r="AC2" s="221" t="s">
        <v>2689</v>
      </c>
      <c r="AD2" s="221" t="s">
        <v>2689</v>
      </c>
      <c r="AE2" s="221">
        <v>0</v>
      </c>
      <c r="AF2" s="221"/>
      <c r="AG2" s="221"/>
      <c r="AH2" s="221"/>
      <c r="AI2" s="221"/>
      <c r="AJ2" s="221"/>
      <c r="AK2" s="221" t="s">
        <v>5174</v>
      </c>
      <c r="AL2" s="221">
        <v>2</v>
      </c>
    </row>
    <row r="3" spans="1:38" ht="24" hidden="1" customHeight="1" x14ac:dyDescent="0.3">
      <c r="A3" s="226">
        <v>1521</v>
      </c>
      <c r="B3" s="198" t="s">
        <v>1184</v>
      </c>
      <c r="C3" s="198" t="s">
        <v>3200</v>
      </c>
      <c r="D3" s="198" t="s">
        <v>478</v>
      </c>
      <c r="E3" s="198"/>
      <c r="F3" s="198" t="s">
        <v>3187</v>
      </c>
      <c r="G3" s="198" t="s">
        <v>4572</v>
      </c>
      <c r="H3" s="198"/>
      <c r="I3" s="199" t="s">
        <v>8</v>
      </c>
      <c r="J3" s="198" t="s">
        <v>1185</v>
      </c>
      <c r="K3" s="198" t="s">
        <v>1187</v>
      </c>
      <c r="L3" s="198" t="s">
        <v>4573</v>
      </c>
      <c r="M3" s="198" t="s">
        <v>3190</v>
      </c>
      <c r="N3" s="198" t="s">
        <v>4332</v>
      </c>
      <c r="O3" s="198" t="s">
        <v>3201</v>
      </c>
      <c r="P3" s="198" t="s">
        <v>3192</v>
      </c>
      <c r="Q3" s="198" t="s">
        <v>3193</v>
      </c>
      <c r="R3" s="198" t="s">
        <v>3194</v>
      </c>
      <c r="S3" s="200">
        <v>24755</v>
      </c>
      <c r="T3" s="198"/>
      <c r="U3" s="198" t="s">
        <v>5</v>
      </c>
      <c r="V3" s="198" t="s">
        <v>1186</v>
      </c>
      <c r="W3" s="198" t="s">
        <v>1188</v>
      </c>
      <c r="X3" s="198">
        <v>1</v>
      </c>
      <c r="Y3" s="198">
        <v>1</v>
      </c>
      <c r="Z3" s="198"/>
      <c r="AA3" s="198"/>
      <c r="AB3" s="198">
        <v>123</v>
      </c>
      <c r="AC3" s="201" t="s">
        <v>2689</v>
      </c>
      <c r="AD3" s="201" t="s">
        <v>2689</v>
      </c>
      <c r="AE3" s="201">
        <v>0</v>
      </c>
      <c r="AF3" s="201"/>
      <c r="AG3" s="201"/>
      <c r="AH3" s="201"/>
      <c r="AI3" s="201"/>
      <c r="AJ3" s="201"/>
      <c r="AK3" s="201"/>
      <c r="AL3" s="201"/>
    </row>
    <row r="4" spans="1:38" hidden="1" x14ac:dyDescent="0.3">
      <c r="A4" s="226">
        <v>1522</v>
      </c>
      <c r="B4" s="198" t="s">
        <v>2087</v>
      </c>
      <c r="C4" s="198" t="s">
        <v>3202</v>
      </c>
      <c r="D4" s="198" t="s">
        <v>478</v>
      </c>
      <c r="E4" s="198" t="s">
        <v>3203</v>
      </c>
      <c r="F4" s="198" t="s">
        <v>3187</v>
      </c>
      <c r="G4" s="198" t="s">
        <v>3204</v>
      </c>
      <c r="H4" s="198"/>
      <c r="I4" s="199" t="s">
        <v>8</v>
      </c>
      <c r="J4" s="198" t="s">
        <v>2088</v>
      </c>
      <c r="K4" s="198" t="s">
        <v>2089</v>
      </c>
      <c r="L4" s="198" t="s">
        <v>4504</v>
      </c>
      <c r="M4" s="198" t="s">
        <v>3190</v>
      </c>
      <c r="N4" s="198" t="s">
        <v>3205</v>
      </c>
      <c r="O4" s="198" t="s">
        <v>3201</v>
      </c>
      <c r="P4" s="198" t="s">
        <v>3192</v>
      </c>
      <c r="Q4" s="198" t="s">
        <v>3193</v>
      </c>
      <c r="R4" s="198" t="s">
        <v>3194</v>
      </c>
      <c r="S4" s="200">
        <v>24754</v>
      </c>
      <c r="T4" s="198">
        <v>2</v>
      </c>
      <c r="U4" s="198" t="s">
        <v>5</v>
      </c>
      <c r="V4" s="198" t="s">
        <v>3206</v>
      </c>
      <c r="W4" s="198" t="s">
        <v>2090</v>
      </c>
      <c r="X4" s="198">
        <v>1</v>
      </c>
      <c r="Y4" s="198">
        <v>1</v>
      </c>
      <c r="Z4" s="198"/>
      <c r="AA4" s="198"/>
      <c r="AB4" s="198">
        <v>156</v>
      </c>
      <c r="AC4" s="201" t="s">
        <v>3057</v>
      </c>
      <c r="AD4" s="201" t="s">
        <v>2689</v>
      </c>
      <c r="AE4" s="201">
        <v>0</v>
      </c>
      <c r="AF4" s="201"/>
      <c r="AG4" s="201"/>
      <c r="AH4" s="201"/>
      <c r="AI4" s="201"/>
      <c r="AJ4" s="201"/>
      <c r="AK4" s="201"/>
      <c r="AL4" s="201"/>
    </row>
    <row r="5" spans="1:38" hidden="1" x14ac:dyDescent="0.3">
      <c r="A5" s="226">
        <v>1528</v>
      </c>
      <c r="B5" s="207" t="s">
        <v>2464</v>
      </c>
      <c r="C5" s="207" t="s">
        <v>3185</v>
      </c>
      <c r="D5" s="207" t="s">
        <v>3186</v>
      </c>
      <c r="E5" s="207"/>
      <c r="F5" s="207" t="s">
        <v>3187</v>
      </c>
      <c r="G5" s="207" t="s">
        <v>4514</v>
      </c>
      <c r="H5" s="207"/>
      <c r="I5" s="208" t="s">
        <v>2467</v>
      </c>
      <c r="J5" s="207" t="s">
        <v>2465</v>
      </c>
      <c r="K5" s="207" t="s">
        <v>2468</v>
      </c>
      <c r="L5" s="207" t="s">
        <v>2677</v>
      </c>
      <c r="M5" s="207" t="s">
        <v>3190</v>
      </c>
      <c r="N5" s="207" t="s">
        <v>3205</v>
      </c>
      <c r="O5" s="207" t="s">
        <v>3191</v>
      </c>
      <c r="P5" s="207" t="s">
        <v>3192</v>
      </c>
      <c r="Q5" s="207" t="s">
        <v>3193</v>
      </c>
      <c r="R5" s="207" t="s">
        <v>3194</v>
      </c>
      <c r="S5" s="209">
        <v>27904</v>
      </c>
      <c r="T5" s="207">
        <v>2</v>
      </c>
      <c r="U5" s="207" t="s">
        <v>19</v>
      </c>
      <c r="V5" s="207" t="s">
        <v>2466</v>
      </c>
      <c r="W5" s="207" t="s">
        <v>2469</v>
      </c>
      <c r="X5" s="207">
        <v>1</v>
      </c>
      <c r="Y5" s="207"/>
      <c r="Z5" s="207"/>
      <c r="AA5" s="207"/>
      <c r="AB5" s="207">
        <v>139</v>
      </c>
      <c r="AC5" s="210" t="s">
        <v>2689</v>
      </c>
      <c r="AD5" s="210" t="s">
        <v>4990</v>
      </c>
      <c r="AE5" s="210">
        <v>1</v>
      </c>
      <c r="AF5" s="210"/>
      <c r="AG5" s="210"/>
      <c r="AH5" s="210"/>
      <c r="AI5" s="210">
        <v>1</v>
      </c>
      <c r="AJ5" s="210"/>
      <c r="AK5" s="210"/>
      <c r="AL5" s="210"/>
    </row>
    <row r="6" spans="1:38" hidden="1" x14ac:dyDescent="0.3">
      <c r="A6" s="226">
        <v>1530</v>
      </c>
      <c r="B6" s="185" t="s">
        <v>1149</v>
      </c>
      <c r="C6" s="185" t="s">
        <v>3240</v>
      </c>
      <c r="D6" s="185" t="s">
        <v>3186</v>
      </c>
      <c r="E6" s="185" t="s">
        <v>1150</v>
      </c>
      <c r="F6" s="185" t="s">
        <v>3187</v>
      </c>
      <c r="G6" s="185" t="s">
        <v>3241</v>
      </c>
      <c r="H6" s="185"/>
      <c r="I6" s="195" t="s">
        <v>501</v>
      </c>
      <c r="J6" s="185" t="s">
        <v>1135</v>
      </c>
      <c r="K6" s="185" t="s">
        <v>1136</v>
      </c>
      <c r="L6" s="185" t="s">
        <v>3151</v>
      </c>
      <c r="M6" s="185" t="s">
        <v>3190</v>
      </c>
      <c r="N6" s="185" t="s">
        <v>3205</v>
      </c>
      <c r="O6" s="185" t="s">
        <v>3191</v>
      </c>
      <c r="P6" s="185" t="s">
        <v>3192</v>
      </c>
      <c r="Q6" s="185" t="s">
        <v>3193</v>
      </c>
      <c r="R6" s="185" t="s">
        <v>3194</v>
      </c>
      <c r="S6" s="196">
        <v>28254</v>
      </c>
      <c r="T6" s="185">
        <v>2</v>
      </c>
      <c r="U6" s="185" t="s">
        <v>19</v>
      </c>
      <c r="V6" s="185" t="s">
        <v>1151</v>
      </c>
      <c r="W6" s="185" t="s">
        <v>1152</v>
      </c>
      <c r="X6" s="185">
        <v>1</v>
      </c>
      <c r="Y6" s="185"/>
      <c r="Z6" s="185"/>
      <c r="AA6" s="185"/>
      <c r="AB6" s="185">
        <v>72</v>
      </c>
      <c r="AC6" s="197" t="s">
        <v>2689</v>
      </c>
      <c r="AD6" s="197" t="s">
        <v>2689</v>
      </c>
      <c r="AE6" s="197">
        <v>1</v>
      </c>
      <c r="AF6" s="197"/>
      <c r="AG6" s="197"/>
      <c r="AH6" s="197">
        <v>1</v>
      </c>
      <c r="AI6" s="197"/>
      <c r="AJ6" s="197"/>
      <c r="AK6" s="197"/>
      <c r="AL6" s="197"/>
    </row>
    <row r="7" spans="1:38" hidden="1" x14ac:dyDescent="0.3">
      <c r="A7" s="226">
        <v>1533</v>
      </c>
      <c r="B7" s="198" t="s">
        <v>2655</v>
      </c>
      <c r="C7" s="198" t="s">
        <v>4505</v>
      </c>
      <c r="D7" s="198" t="s">
        <v>478</v>
      </c>
      <c r="E7" s="198" t="s">
        <v>2657</v>
      </c>
      <c r="F7" s="198" t="s">
        <v>3187</v>
      </c>
      <c r="G7" s="198" t="s">
        <v>3249</v>
      </c>
      <c r="H7" s="198"/>
      <c r="I7" s="199" t="s">
        <v>1602</v>
      </c>
      <c r="J7" s="198" t="s">
        <v>1603</v>
      </c>
      <c r="K7" s="198" t="s">
        <v>1604</v>
      </c>
      <c r="L7" s="198" t="s">
        <v>3250</v>
      </c>
      <c r="M7" s="198" t="s">
        <v>3190</v>
      </c>
      <c r="N7" s="198" t="s">
        <v>3205</v>
      </c>
      <c r="O7" s="198" t="s">
        <v>3201</v>
      </c>
      <c r="P7" s="198" t="s">
        <v>3192</v>
      </c>
      <c r="Q7" s="198" t="s">
        <v>3193</v>
      </c>
      <c r="R7" s="198" t="s">
        <v>3194</v>
      </c>
      <c r="S7" s="200">
        <v>41518</v>
      </c>
      <c r="T7" s="198">
        <v>2</v>
      </c>
      <c r="U7" s="198" t="s">
        <v>2656</v>
      </c>
      <c r="V7" s="198" t="s">
        <v>2658</v>
      </c>
      <c r="W7" s="198"/>
      <c r="X7" s="198"/>
      <c r="Y7" s="198">
        <v>1</v>
      </c>
      <c r="Z7" s="198"/>
      <c r="AA7" s="198"/>
      <c r="AB7" s="198">
        <v>192</v>
      </c>
      <c r="AC7" s="201" t="s">
        <v>2689</v>
      </c>
      <c r="AD7" s="201" t="s">
        <v>5145</v>
      </c>
      <c r="AE7" s="201">
        <v>0</v>
      </c>
      <c r="AF7" s="201"/>
      <c r="AG7" s="201"/>
      <c r="AH7" s="201"/>
      <c r="AI7" s="201"/>
      <c r="AJ7" s="201"/>
      <c r="AK7" s="201"/>
      <c r="AL7" s="201"/>
    </row>
    <row r="8" spans="1:38" hidden="1" x14ac:dyDescent="0.3">
      <c r="A8" s="226">
        <v>1534</v>
      </c>
      <c r="B8" s="198" t="s">
        <v>2650</v>
      </c>
      <c r="C8" s="198" t="s">
        <v>4447</v>
      </c>
      <c r="D8" s="198" t="s">
        <v>3199</v>
      </c>
      <c r="E8" s="198" t="s">
        <v>2651</v>
      </c>
      <c r="F8" s="198" t="s">
        <v>3187</v>
      </c>
      <c r="G8" s="198" t="s">
        <v>3251</v>
      </c>
      <c r="H8" s="198"/>
      <c r="I8" s="199" t="s">
        <v>253</v>
      </c>
      <c r="J8" s="198" t="s">
        <v>254</v>
      </c>
      <c r="K8" s="198" t="s">
        <v>255</v>
      </c>
      <c r="L8" s="198" t="s">
        <v>2670</v>
      </c>
      <c r="M8" s="198" t="s">
        <v>3190</v>
      </c>
      <c r="N8" s="198" t="s">
        <v>4332</v>
      </c>
      <c r="O8" s="198" t="s">
        <v>3199</v>
      </c>
      <c r="P8" s="198" t="s">
        <v>3192</v>
      </c>
      <c r="Q8" s="198" t="s">
        <v>3193</v>
      </c>
      <c r="R8" s="198" t="s">
        <v>3194</v>
      </c>
      <c r="S8" s="200">
        <v>42522</v>
      </c>
      <c r="T8" s="198">
        <v>2</v>
      </c>
      <c r="U8" s="198" t="s">
        <v>82</v>
      </c>
      <c r="V8" s="198" t="s">
        <v>2652</v>
      </c>
      <c r="W8" s="198"/>
      <c r="X8" s="198"/>
      <c r="Y8" s="198"/>
      <c r="Z8" s="198">
        <v>1</v>
      </c>
      <c r="AA8" s="198"/>
      <c r="AB8" s="198">
        <v>452</v>
      </c>
      <c r="AC8" s="201" t="s">
        <v>3058</v>
      </c>
      <c r="AD8" s="201" t="s">
        <v>5148</v>
      </c>
      <c r="AE8" s="201">
        <v>0</v>
      </c>
      <c r="AF8" s="201"/>
      <c r="AG8" s="201"/>
      <c r="AH8" s="201"/>
      <c r="AI8" s="201"/>
      <c r="AJ8" s="201"/>
      <c r="AK8" s="201"/>
      <c r="AL8" s="201"/>
    </row>
    <row r="9" spans="1:38" hidden="1" x14ac:dyDescent="0.3">
      <c r="A9" s="226">
        <v>1560</v>
      </c>
      <c r="B9" s="216" t="s">
        <v>3252</v>
      </c>
      <c r="C9" s="216" t="s">
        <v>4515</v>
      </c>
      <c r="D9" s="216" t="s">
        <v>3197</v>
      </c>
      <c r="E9" s="216" t="s">
        <v>3253</v>
      </c>
      <c r="F9" s="216" t="s">
        <v>4301</v>
      </c>
      <c r="G9" s="216" t="s">
        <v>4520</v>
      </c>
      <c r="H9" s="216"/>
      <c r="I9" s="227" t="s">
        <v>323</v>
      </c>
      <c r="J9" s="216" t="s">
        <v>324</v>
      </c>
      <c r="K9" s="216" t="s">
        <v>325</v>
      </c>
      <c r="L9" s="216" t="s">
        <v>2668</v>
      </c>
      <c r="M9" s="216"/>
      <c r="N9" s="216"/>
      <c r="O9" s="216" t="s">
        <v>3199</v>
      </c>
      <c r="P9" s="216" t="s">
        <v>3192</v>
      </c>
      <c r="Q9" s="216" t="s">
        <v>3193</v>
      </c>
      <c r="R9" s="216" t="s">
        <v>3194</v>
      </c>
      <c r="S9" s="228">
        <v>44357</v>
      </c>
      <c r="T9" s="216">
        <v>2</v>
      </c>
      <c r="U9" s="216"/>
      <c r="V9" s="216"/>
      <c r="W9" s="216"/>
      <c r="X9" s="216"/>
      <c r="Y9" s="216"/>
      <c r="Z9" s="216">
        <v>1</v>
      </c>
      <c r="AA9" s="216"/>
      <c r="AB9" s="216">
        <v>20</v>
      </c>
      <c r="AC9" s="217" t="s">
        <v>2689</v>
      </c>
      <c r="AD9" s="217" t="s">
        <v>2689</v>
      </c>
      <c r="AE9" s="217">
        <v>1</v>
      </c>
      <c r="AF9" s="217"/>
      <c r="AG9" s="217"/>
      <c r="AH9" s="217">
        <v>1</v>
      </c>
      <c r="AI9" s="217"/>
      <c r="AJ9" s="217"/>
      <c r="AK9" s="217" t="s">
        <v>5182</v>
      </c>
      <c r="AL9" s="217">
        <v>2</v>
      </c>
    </row>
    <row r="10" spans="1:38" x14ac:dyDescent="0.3">
      <c r="A10" s="226">
        <v>1704</v>
      </c>
      <c r="B10" s="198" t="s">
        <v>2262</v>
      </c>
      <c r="C10" s="198" t="s">
        <v>4402</v>
      </c>
      <c r="D10" s="198" t="s">
        <v>3061</v>
      </c>
      <c r="E10" s="198" t="s">
        <v>3264</v>
      </c>
      <c r="F10" s="198" t="s">
        <v>3187</v>
      </c>
      <c r="G10" s="198" t="s">
        <v>3265</v>
      </c>
      <c r="H10" s="198"/>
      <c r="I10" s="199" t="s">
        <v>316</v>
      </c>
      <c r="J10" s="198" t="s">
        <v>317</v>
      </c>
      <c r="K10" s="198" t="s">
        <v>318</v>
      </c>
      <c r="L10" s="198" t="s">
        <v>3266</v>
      </c>
      <c r="M10" s="198" t="s">
        <v>3190</v>
      </c>
      <c r="N10" s="198" t="s">
        <v>3205</v>
      </c>
      <c r="O10" s="198" t="s">
        <v>3201</v>
      </c>
      <c r="P10" s="198" t="s">
        <v>3192</v>
      </c>
      <c r="Q10" s="198" t="s">
        <v>3193</v>
      </c>
      <c r="R10" s="198" t="s">
        <v>3194</v>
      </c>
      <c r="S10" s="200">
        <v>24756</v>
      </c>
      <c r="T10" s="198">
        <v>2</v>
      </c>
      <c r="U10" s="198" t="s">
        <v>5</v>
      </c>
      <c r="V10" s="198" t="s">
        <v>1823</v>
      </c>
      <c r="W10" s="198" t="s">
        <v>2263</v>
      </c>
      <c r="X10" s="198"/>
      <c r="Y10" s="198">
        <v>1</v>
      </c>
      <c r="Z10" s="198"/>
      <c r="AA10" s="198"/>
      <c r="AB10" s="198">
        <v>195</v>
      </c>
      <c r="AC10" s="201" t="s">
        <v>3058</v>
      </c>
      <c r="AD10" s="201" t="s">
        <v>5148</v>
      </c>
      <c r="AE10" s="201">
        <v>0</v>
      </c>
      <c r="AF10" s="201"/>
      <c r="AG10" s="201"/>
      <c r="AH10" s="201"/>
      <c r="AI10" s="201"/>
      <c r="AJ10" s="201"/>
      <c r="AK10" s="201"/>
      <c r="AL10" s="201"/>
    </row>
    <row r="11" spans="1:38" hidden="1" x14ac:dyDescent="0.3">
      <c r="A11" s="226">
        <v>1544</v>
      </c>
      <c r="B11" s="198" t="s">
        <v>2349</v>
      </c>
      <c r="C11" s="198" t="s">
        <v>3272</v>
      </c>
      <c r="D11" s="198" t="s">
        <v>3186</v>
      </c>
      <c r="E11" s="198" t="s">
        <v>2350</v>
      </c>
      <c r="F11" s="198" t="s">
        <v>3187</v>
      </c>
      <c r="G11" s="198" t="s">
        <v>3273</v>
      </c>
      <c r="H11" s="198"/>
      <c r="I11" s="199" t="s">
        <v>316</v>
      </c>
      <c r="J11" s="198" t="s">
        <v>317</v>
      </c>
      <c r="K11" s="198" t="s">
        <v>318</v>
      </c>
      <c r="L11" s="198" t="s">
        <v>3266</v>
      </c>
      <c r="M11" s="198" t="s">
        <v>3190</v>
      </c>
      <c r="N11" s="198" t="s">
        <v>3205</v>
      </c>
      <c r="O11" s="198" t="s">
        <v>3191</v>
      </c>
      <c r="P11" s="198" t="s">
        <v>3192</v>
      </c>
      <c r="Q11" s="198" t="s">
        <v>3193</v>
      </c>
      <c r="R11" s="198" t="s">
        <v>3194</v>
      </c>
      <c r="S11" s="200">
        <v>29112</v>
      </c>
      <c r="T11" s="198">
        <v>2</v>
      </c>
      <c r="U11" s="198" t="s">
        <v>19</v>
      </c>
      <c r="V11" s="198" t="s">
        <v>2351</v>
      </c>
      <c r="W11" s="198" t="s">
        <v>2352</v>
      </c>
      <c r="X11" s="198">
        <v>1</v>
      </c>
      <c r="Y11" s="198"/>
      <c r="Z11" s="198"/>
      <c r="AA11" s="198"/>
      <c r="AB11" s="198">
        <v>79</v>
      </c>
      <c r="AC11" s="201" t="s">
        <v>3058</v>
      </c>
      <c r="AD11" s="201" t="s">
        <v>5148</v>
      </c>
      <c r="AE11" s="201">
        <v>0</v>
      </c>
      <c r="AF11" s="201"/>
      <c r="AG11" s="201"/>
      <c r="AH11" s="201"/>
      <c r="AI11" s="201"/>
      <c r="AJ11" s="201"/>
      <c r="AK11" s="201"/>
      <c r="AL11" s="201"/>
    </row>
    <row r="12" spans="1:38" hidden="1" x14ac:dyDescent="0.3">
      <c r="A12" s="226">
        <v>1548</v>
      </c>
      <c r="B12" s="198" t="s">
        <v>1600</v>
      </c>
      <c r="C12" s="198" t="s">
        <v>4506</v>
      </c>
      <c r="D12" s="198" t="s">
        <v>3061</v>
      </c>
      <c r="E12" s="198" t="s">
        <v>3279</v>
      </c>
      <c r="F12" s="198" t="s">
        <v>3187</v>
      </c>
      <c r="G12" s="198" t="s">
        <v>4509</v>
      </c>
      <c r="H12" s="198"/>
      <c r="I12" s="199" t="s">
        <v>1602</v>
      </c>
      <c r="J12" s="198" t="s">
        <v>1603</v>
      </c>
      <c r="K12" s="198" t="s">
        <v>1604</v>
      </c>
      <c r="L12" s="198" t="s">
        <v>3250</v>
      </c>
      <c r="M12" s="198" t="s">
        <v>3190</v>
      </c>
      <c r="N12" s="198" t="s">
        <v>4332</v>
      </c>
      <c r="O12" s="198" t="s">
        <v>3201</v>
      </c>
      <c r="P12" s="198" t="s">
        <v>3192</v>
      </c>
      <c r="Q12" s="198" t="s">
        <v>3193</v>
      </c>
      <c r="R12" s="198" t="s">
        <v>3194</v>
      </c>
      <c r="S12" s="200">
        <v>32752</v>
      </c>
      <c r="T12" s="198">
        <v>2</v>
      </c>
      <c r="U12" s="198" t="s">
        <v>5</v>
      </c>
      <c r="V12" s="198" t="s">
        <v>1601</v>
      </c>
      <c r="W12" s="198" t="s">
        <v>1605</v>
      </c>
      <c r="X12" s="198"/>
      <c r="Y12" s="198">
        <v>1</v>
      </c>
      <c r="Z12" s="198"/>
      <c r="AA12" s="198"/>
      <c r="AB12" s="198">
        <v>239</v>
      </c>
      <c r="AC12" s="201" t="s">
        <v>2689</v>
      </c>
      <c r="AD12" s="201" t="s">
        <v>5145</v>
      </c>
      <c r="AE12" s="201">
        <v>0</v>
      </c>
      <c r="AF12" s="201"/>
      <c r="AG12" s="201"/>
      <c r="AH12" s="201"/>
      <c r="AI12" s="201"/>
      <c r="AJ12" s="201"/>
      <c r="AK12" s="201"/>
      <c r="AL12" s="201"/>
    </row>
    <row r="13" spans="1:38" hidden="1" x14ac:dyDescent="0.3">
      <c r="A13" s="226">
        <v>1550</v>
      </c>
      <c r="B13" s="185" t="s">
        <v>1790</v>
      </c>
      <c r="C13" s="185" t="s">
        <v>4344</v>
      </c>
      <c r="D13" s="185" t="s">
        <v>3061</v>
      </c>
      <c r="E13" s="185" t="s">
        <v>3281</v>
      </c>
      <c r="F13" s="185" t="s">
        <v>3187</v>
      </c>
      <c r="G13" s="185" t="s">
        <v>3282</v>
      </c>
      <c r="H13" s="185"/>
      <c r="I13" s="195" t="s">
        <v>1782</v>
      </c>
      <c r="J13" s="185" t="s">
        <v>1783</v>
      </c>
      <c r="K13" s="185" t="s">
        <v>1784</v>
      </c>
      <c r="L13" s="185" t="s">
        <v>2672</v>
      </c>
      <c r="M13" s="185" t="s">
        <v>3190</v>
      </c>
      <c r="N13" s="185" t="s">
        <v>4332</v>
      </c>
      <c r="O13" s="185" t="s">
        <v>3201</v>
      </c>
      <c r="P13" s="185" t="s">
        <v>3192</v>
      </c>
      <c r="Q13" s="185" t="s">
        <v>3193</v>
      </c>
      <c r="R13" s="185" t="s">
        <v>3194</v>
      </c>
      <c r="S13" s="196">
        <v>35309</v>
      </c>
      <c r="T13" s="185">
        <v>2</v>
      </c>
      <c r="U13" s="185" t="s">
        <v>5</v>
      </c>
      <c r="V13" s="185" t="s">
        <v>1791</v>
      </c>
      <c r="W13" s="185" t="s">
        <v>1792</v>
      </c>
      <c r="X13" s="185"/>
      <c r="Y13" s="185">
        <v>1</v>
      </c>
      <c r="Z13" s="185"/>
      <c r="AA13" s="185"/>
      <c r="AB13" s="185">
        <v>208</v>
      </c>
      <c r="AC13" s="197" t="s">
        <v>3060</v>
      </c>
      <c r="AD13" s="197" t="s">
        <v>5146</v>
      </c>
      <c r="AE13" s="197">
        <v>1</v>
      </c>
      <c r="AF13" s="197"/>
      <c r="AG13" s="197">
        <v>1</v>
      </c>
      <c r="AH13" s="197"/>
      <c r="AI13" s="197"/>
      <c r="AJ13" s="197"/>
      <c r="AK13" s="197"/>
      <c r="AL13" s="197"/>
    </row>
    <row r="14" spans="1:38" hidden="1" x14ac:dyDescent="0.3">
      <c r="A14" s="226">
        <v>1551</v>
      </c>
      <c r="B14" s="207" t="s">
        <v>93</v>
      </c>
      <c r="C14" s="207" t="s">
        <v>4934</v>
      </c>
      <c r="D14" s="207" t="s">
        <v>3283</v>
      </c>
      <c r="E14" s="207" t="s">
        <v>94</v>
      </c>
      <c r="F14" s="207" t="s">
        <v>4301</v>
      </c>
      <c r="G14" s="207" t="s">
        <v>4939</v>
      </c>
      <c r="H14" s="207"/>
      <c r="I14" s="208" t="s">
        <v>54</v>
      </c>
      <c r="J14" s="207" t="s">
        <v>95</v>
      </c>
      <c r="K14" s="207" t="s">
        <v>96</v>
      </c>
      <c r="L14" s="207" t="s">
        <v>3284</v>
      </c>
      <c r="M14" s="207" t="s">
        <v>3190</v>
      </c>
      <c r="N14" s="207" t="s">
        <v>4332</v>
      </c>
      <c r="O14" s="207" t="s">
        <v>3199</v>
      </c>
      <c r="P14" s="207" t="s">
        <v>3192</v>
      </c>
      <c r="Q14" s="207" t="s">
        <v>3193</v>
      </c>
      <c r="R14" s="207" t="s">
        <v>3194</v>
      </c>
      <c r="S14" s="209">
        <v>36404</v>
      </c>
      <c r="T14" s="207">
        <v>2</v>
      </c>
      <c r="U14" s="207" t="s">
        <v>82</v>
      </c>
      <c r="V14" s="207" t="s">
        <v>5118</v>
      </c>
      <c r="W14" s="207" t="s">
        <v>97</v>
      </c>
      <c r="X14" s="207"/>
      <c r="Y14" s="207"/>
      <c r="Z14" s="207">
        <v>1</v>
      </c>
      <c r="AA14" s="207"/>
      <c r="AB14" s="207">
        <v>699</v>
      </c>
      <c r="AC14" s="210" t="s">
        <v>2689</v>
      </c>
      <c r="AD14" s="210" t="s">
        <v>2689</v>
      </c>
      <c r="AE14" s="210">
        <v>1</v>
      </c>
      <c r="AF14" s="210"/>
      <c r="AG14" s="210">
        <v>1</v>
      </c>
      <c r="AH14" s="210"/>
      <c r="AI14" s="210"/>
      <c r="AJ14" s="210"/>
      <c r="AK14" s="210"/>
      <c r="AL14" s="210"/>
    </row>
    <row r="15" spans="1:38" hidden="1" x14ac:dyDescent="0.3">
      <c r="A15" s="226">
        <v>1558</v>
      </c>
      <c r="B15" s="207" t="s">
        <v>2099</v>
      </c>
      <c r="C15" s="207" t="s">
        <v>4500</v>
      </c>
      <c r="D15" s="207" t="s">
        <v>3061</v>
      </c>
      <c r="E15" s="207" t="s">
        <v>2096</v>
      </c>
      <c r="F15" s="207" t="s">
        <v>3187</v>
      </c>
      <c r="G15" s="207" t="s">
        <v>3295</v>
      </c>
      <c r="H15" s="207"/>
      <c r="I15" s="208" t="s">
        <v>334</v>
      </c>
      <c r="J15" s="207" t="s">
        <v>335</v>
      </c>
      <c r="K15" s="207" t="s">
        <v>337</v>
      </c>
      <c r="L15" s="207" t="s">
        <v>3296</v>
      </c>
      <c r="M15" s="207" t="s">
        <v>3190</v>
      </c>
      <c r="N15" s="207" t="s">
        <v>4332</v>
      </c>
      <c r="O15" s="207" t="s">
        <v>3201</v>
      </c>
      <c r="P15" s="207" t="s">
        <v>3192</v>
      </c>
      <c r="Q15" s="207" t="s">
        <v>3193</v>
      </c>
      <c r="R15" s="207" t="s">
        <v>3194</v>
      </c>
      <c r="S15" s="209">
        <v>24754</v>
      </c>
      <c r="T15" s="207">
        <v>2</v>
      </c>
      <c r="U15" s="207" t="s">
        <v>5</v>
      </c>
      <c r="V15" s="207" t="s">
        <v>2100</v>
      </c>
      <c r="W15" s="207" t="s">
        <v>2098</v>
      </c>
      <c r="X15" s="207"/>
      <c r="Y15" s="207">
        <v>1</v>
      </c>
      <c r="Z15" s="207"/>
      <c r="AA15" s="207"/>
      <c r="AB15" s="207">
        <v>116</v>
      </c>
      <c r="AC15" s="210" t="s">
        <v>2689</v>
      </c>
      <c r="AD15" s="210" t="s">
        <v>2689</v>
      </c>
      <c r="AE15" s="210">
        <v>1</v>
      </c>
      <c r="AF15" s="210"/>
      <c r="AG15" s="210">
        <v>1</v>
      </c>
      <c r="AH15" s="210"/>
      <c r="AI15" s="210"/>
      <c r="AJ15" s="210"/>
      <c r="AK15" s="210"/>
      <c r="AL15" s="210"/>
    </row>
    <row r="16" spans="1:38" hidden="1" x14ac:dyDescent="0.3">
      <c r="A16" s="226">
        <v>1573</v>
      </c>
      <c r="B16" s="198" t="s">
        <v>2493</v>
      </c>
      <c r="C16" s="198" t="s">
        <v>4489</v>
      </c>
      <c r="D16" s="198" t="s">
        <v>3267</v>
      </c>
      <c r="E16" s="198" t="s">
        <v>2494</v>
      </c>
      <c r="F16" s="198" t="s">
        <v>4301</v>
      </c>
      <c r="G16" s="198" t="s">
        <v>4494</v>
      </c>
      <c r="H16" s="198"/>
      <c r="I16" s="199" t="s">
        <v>192</v>
      </c>
      <c r="J16" s="198" t="s">
        <v>2482</v>
      </c>
      <c r="K16" s="198" t="s">
        <v>2484</v>
      </c>
      <c r="L16" s="198" t="s">
        <v>3305</v>
      </c>
      <c r="M16" s="198" t="s">
        <v>3217</v>
      </c>
      <c r="N16" s="198" t="s">
        <v>3205</v>
      </c>
      <c r="O16" s="198" t="s">
        <v>3201</v>
      </c>
      <c r="P16" s="198" t="s">
        <v>3192</v>
      </c>
      <c r="Q16" s="198" t="s">
        <v>3193</v>
      </c>
      <c r="R16" s="198" t="s">
        <v>3194</v>
      </c>
      <c r="S16" s="200">
        <v>26002</v>
      </c>
      <c r="T16" s="198">
        <v>2</v>
      </c>
      <c r="U16" s="198" t="s">
        <v>0</v>
      </c>
      <c r="V16" s="198" t="s">
        <v>2495</v>
      </c>
      <c r="W16" s="198" t="s">
        <v>2496</v>
      </c>
      <c r="X16" s="198"/>
      <c r="Y16" s="198">
        <v>1</v>
      </c>
      <c r="Z16" s="198"/>
      <c r="AA16" s="198"/>
      <c r="AB16" s="198">
        <v>217</v>
      </c>
      <c r="AC16" s="201" t="s">
        <v>2689</v>
      </c>
      <c r="AD16" s="201" t="s">
        <v>2689</v>
      </c>
      <c r="AE16" s="201">
        <v>0</v>
      </c>
      <c r="AF16" s="201"/>
      <c r="AG16" s="201"/>
      <c r="AH16" s="201"/>
      <c r="AI16" s="201"/>
      <c r="AJ16" s="201"/>
      <c r="AK16" s="201"/>
      <c r="AL16" s="201"/>
    </row>
    <row r="17" spans="1:38" hidden="1" x14ac:dyDescent="0.3">
      <c r="A17" s="226">
        <v>1574</v>
      </c>
      <c r="B17" s="207" t="s">
        <v>1122</v>
      </c>
      <c r="C17" s="207" t="s">
        <v>4396</v>
      </c>
      <c r="D17" s="207" t="s">
        <v>3061</v>
      </c>
      <c r="E17" s="207"/>
      <c r="F17" s="207" t="s">
        <v>3187</v>
      </c>
      <c r="G17" s="207" t="s">
        <v>4502</v>
      </c>
      <c r="H17" s="207"/>
      <c r="I17" s="208" t="s">
        <v>1119</v>
      </c>
      <c r="J17" s="207" t="s">
        <v>1117</v>
      </c>
      <c r="K17" s="207" t="s">
        <v>1120</v>
      </c>
      <c r="L17" s="207" t="s">
        <v>3306</v>
      </c>
      <c r="M17" s="207" t="s">
        <v>3190</v>
      </c>
      <c r="N17" s="207" t="s">
        <v>4332</v>
      </c>
      <c r="O17" s="207" t="s">
        <v>3201</v>
      </c>
      <c r="P17" s="207" t="s">
        <v>3192</v>
      </c>
      <c r="Q17" s="207" t="s">
        <v>3193</v>
      </c>
      <c r="R17" s="207" t="s">
        <v>3194</v>
      </c>
      <c r="S17" s="209">
        <v>30926</v>
      </c>
      <c r="T17" s="207">
        <v>2</v>
      </c>
      <c r="U17" s="207" t="s">
        <v>5</v>
      </c>
      <c r="V17" s="207" t="s">
        <v>1123</v>
      </c>
      <c r="W17" s="207" t="s">
        <v>1124</v>
      </c>
      <c r="X17" s="207"/>
      <c r="Y17" s="207">
        <v>1</v>
      </c>
      <c r="Z17" s="207"/>
      <c r="AA17" s="207"/>
      <c r="AB17" s="207">
        <v>142</v>
      </c>
      <c r="AC17" s="210" t="s">
        <v>3058</v>
      </c>
      <c r="AD17" s="210" t="s">
        <v>5146</v>
      </c>
      <c r="AE17" s="210">
        <v>1</v>
      </c>
      <c r="AF17" s="210"/>
      <c r="AG17" s="210"/>
      <c r="AH17" s="210"/>
      <c r="AI17" s="210"/>
      <c r="AJ17" s="210">
        <v>1</v>
      </c>
      <c r="AK17" s="210"/>
      <c r="AL17" s="210"/>
    </row>
    <row r="18" spans="1:38" hidden="1" x14ac:dyDescent="0.3">
      <c r="A18" s="226">
        <v>1576</v>
      </c>
      <c r="B18" s="218" t="s">
        <v>3309</v>
      </c>
      <c r="C18" s="218" t="s">
        <v>4935</v>
      </c>
      <c r="D18" s="218" t="s">
        <v>3310</v>
      </c>
      <c r="E18" s="218" t="s">
        <v>3311</v>
      </c>
      <c r="F18" s="218" t="s">
        <v>4301</v>
      </c>
      <c r="G18" s="218" t="s">
        <v>4306</v>
      </c>
      <c r="H18" s="218"/>
      <c r="I18" s="219" t="s">
        <v>54</v>
      </c>
      <c r="J18" s="218" t="s">
        <v>95</v>
      </c>
      <c r="K18" s="218" t="s">
        <v>96</v>
      </c>
      <c r="L18" s="218" t="s">
        <v>3284</v>
      </c>
      <c r="M18" s="218" t="s">
        <v>3190</v>
      </c>
      <c r="N18" s="218" t="s">
        <v>4332</v>
      </c>
      <c r="O18" s="218" t="s">
        <v>3312</v>
      </c>
      <c r="P18" s="218" t="s">
        <v>3192</v>
      </c>
      <c r="Q18" s="218" t="s">
        <v>3313</v>
      </c>
      <c r="R18" s="218" t="s">
        <v>3314</v>
      </c>
      <c r="S18" s="220">
        <v>40422</v>
      </c>
      <c r="T18" s="218">
        <v>2</v>
      </c>
      <c r="U18" s="218" t="s">
        <v>184</v>
      </c>
      <c r="V18" s="218" t="s">
        <v>5118</v>
      </c>
      <c r="W18" s="218" t="s">
        <v>97</v>
      </c>
      <c r="X18" s="218"/>
      <c r="Y18" s="218"/>
      <c r="Z18" s="218"/>
      <c r="AA18" s="218">
        <v>1</v>
      </c>
      <c r="AB18" s="218">
        <v>65</v>
      </c>
      <c r="AC18" s="221" t="s">
        <v>2689</v>
      </c>
      <c r="AD18" s="221" t="s">
        <v>2689</v>
      </c>
      <c r="AE18" s="221">
        <v>1</v>
      </c>
      <c r="AF18" s="221"/>
      <c r="AG18" s="221">
        <v>1</v>
      </c>
      <c r="AH18" s="221"/>
      <c r="AI18" s="221"/>
      <c r="AJ18" s="221"/>
      <c r="AK18" s="221" t="s">
        <v>5192</v>
      </c>
      <c r="AL18" s="221">
        <v>2</v>
      </c>
    </row>
    <row r="19" spans="1:38" hidden="1" x14ac:dyDescent="0.3">
      <c r="A19" s="226">
        <v>1577</v>
      </c>
      <c r="B19" s="198" t="s">
        <v>2132</v>
      </c>
      <c r="C19" s="198" t="s">
        <v>4566</v>
      </c>
      <c r="D19" s="198" t="s">
        <v>478</v>
      </c>
      <c r="E19" s="198" t="s">
        <v>2133</v>
      </c>
      <c r="F19" s="198" t="s">
        <v>3187</v>
      </c>
      <c r="G19" s="198" t="s">
        <v>3315</v>
      </c>
      <c r="H19" s="198"/>
      <c r="I19" s="199" t="s">
        <v>454</v>
      </c>
      <c r="J19" s="198" t="s">
        <v>2135</v>
      </c>
      <c r="K19" s="198" t="s">
        <v>2136</v>
      </c>
      <c r="L19" s="198" t="s">
        <v>3316</v>
      </c>
      <c r="M19" s="198" t="s">
        <v>3190</v>
      </c>
      <c r="N19" s="198" t="s">
        <v>3205</v>
      </c>
      <c r="O19" s="198" t="s">
        <v>3201</v>
      </c>
      <c r="P19" s="198" t="s">
        <v>3192</v>
      </c>
      <c r="Q19" s="198" t="s">
        <v>3193</v>
      </c>
      <c r="R19" s="198" t="s">
        <v>3194</v>
      </c>
      <c r="S19" s="200">
        <v>24755</v>
      </c>
      <c r="T19" s="198">
        <v>2</v>
      </c>
      <c r="U19" s="198" t="s">
        <v>5</v>
      </c>
      <c r="V19" s="198" t="s">
        <v>2134</v>
      </c>
      <c r="W19" s="198" t="s">
        <v>2137</v>
      </c>
      <c r="X19" s="198"/>
      <c r="Y19" s="198">
        <v>1</v>
      </c>
      <c r="Z19" s="198"/>
      <c r="AA19" s="198"/>
      <c r="AB19" s="198">
        <v>218</v>
      </c>
      <c r="AC19" s="201" t="s">
        <v>2689</v>
      </c>
      <c r="AD19" s="201" t="s">
        <v>2689</v>
      </c>
      <c r="AE19" s="201">
        <v>0</v>
      </c>
      <c r="AF19" s="201"/>
      <c r="AG19" s="201"/>
      <c r="AH19" s="201"/>
      <c r="AI19" s="201"/>
      <c r="AJ19" s="201"/>
      <c r="AK19" s="201"/>
      <c r="AL19" s="201"/>
    </row>
    <row r="20" spans="1:38" hidden="1" x14ac:dyDescent="0.3">
      <c r="A20" s="226">
        <v>2276</v>
      </c>
      <c r="B20" s="218" t="s">
        <v>5037</v>
      </c>
      <c r="C20" s="218" t="s">
        <v>5129</v>
      </c>
      <c r="D20" s="218" t="s">
        <v>3791</v>
      </c>
      <c r="E20" s="218" t="s">
        <v>5038</v>
      </c>
      <c r="F20" s="218" t="s">
        <v>4301</v>
      </c>
      <c r="G20" s="218" t="s">
        <v>5039</v>
      </c>
      <c r="H20" s="218"/>
      <c r="I20" s="219" t="s">
        <v>454</v>
      </c>
      <c r="J20" s="218" t="s">
        <v>2135</v>
      </c>
      <c r="K20" s="218" t="s">
        <v>2136</v>
      </c>
      <c r="L20" s="218" t="s">
        <v>3316</v>
      </c>
      <c r="M20" s="218" t="s">
        <v>3217</v>
      </c>
      <c r="N20" s="218" t="s">
        <v>4332</v>
      </c>
      <c r="O20" s="218" t="s">
        <v>3191</v>
      </c>
      <c r="P20" s="218" t="s">
        <v>3192</v>
      </c>
      <c r="Q20" s="218" t="s">
        <v>3193</v>
      </c>
      <c r="R20" s="218" t="s">
        <v>3194</v>
      </c>
      <c r="S20" s="220">
        <v>45126</v>
      </c>
      <c r="T20" s="218">
        <v>1</v>
      </c>
      <c r="U20" s="218"/>
      <c r="V20" s="218"/>
      <c r="W20" s="218"/>
      <c r="X20" s="218">
        <v>1</v>
      </c>
      <c r="Y20" s="218"/>
      <c r="Z20" s="218"/>
      <c r="AA20" s="218"/>
      <c r="AB20" s="218">
        <v>0</v>
      </c>
      <c r="AC20" s="221" t="s">
        <v>2689</v>
      </c>
      <c r="AD20" s="221" t="s">
        <v>2689</v>
      </c>
      <c r="AE20" s="221">
        <v>0</v>
      </c>
      <c r="AF20" s="221"/>
      <c r="AG20" s="221"/>
      <c r="AH20" s="221"/>
      <c r="AI20" s="221"/>
      <c r="AJ20" s="221"/>
      <c r="AK20" s="221" t="s">
        <v>5174</v>
      </c>
      <c r="AL20" s="221">
        <v>2</v>
      </c>
    </row>
    <row r="21" spans="1:38" hidden="1" x14ac:dyDescent="0.3">
      <c r="A21" s="226">
        <v>1587</v>
      </c>
      <c r="B21" s="198" t="s">
        <v>1842</v>
      </c>
      <c r="C21" s="198" t="s">
        <v>3185</v>
      </c>
      <c r="D21" s="198" t="s">
        <v>3186</v>
      </c>
      <c r="E21" s="198"/>
      <c r="F21" s="198" t="s">
        <v>3187</v>
      </c>
      <c r="G21" s="198" t="s">
        <v>3321</v>
      </c>
      <c r="H21" s="198"/>
      <c r="I21" s="199" t="s">
        <v>295</v>
      </c>
      <c r="J21" s="198" t="s">
        <v>293</v>
      </c>
      <c r="K21" s="198" t="s">
        <v>296</v>
      </c>
      <c r="L21" s="198" t="s">
        <v>4526</v>
      </c>
      <c r="M21" s="198" t="s">
        <v>3190</v>
      </c>
      <c r="N21" s="198" t="s">
        <v>3205</v>
      </c>
      <c r="O21" s="198" t="s">
        <v>3191</v>
      </c>
      <c r="P21" s="198" t="s">
        <v>3192</v>
      </c>
      <c r="Q21" s="198" t="s">
        <v>3193</v>
      </c>
      <c r="R21" s="198" t="s">
        <v>3194</v>
      </c>
      <c r="S21" s="200">
        <v>24754</v>
      </c>
      <c r="T21" s="198">
        <v>2</v>
      </c>
      <c r="U21" s="198" t="s">
        <v>19</v>
      </c>
      <c r="V21" s="198" t="s">
        <v>3322</v>
      </c>
      <c r="W21" s="198" t="s">
        <v>297</v>
      </c>
      <c r="X21" s="198">
        <v>1</v>
      </c>
      <c r="Y21" s="198"/>
      <c r="Z21" s="198"/>
      <c r="AA21" s="198"/>
      <c r="AB21" s="198">
        <v>63</v>
      </c>
      <c r="AC21" s="201" t="s">
        <v>4993</v>
      </c>
      <c r="AD21" s="201" t="s">
        <v>5145</v>
      </c>
      <c r="AE21" s="201">
        <v>0</v>
      </c>
      <c r="AF21" s="201"/>
      <c r="AG21" s="201"/>
      <c r="AH21" s="201"/>
      <c r="AI21" s="201"/>
      <c r="AJ21" s="201"/>
      <c r="AK21" s="201"/>
      <c r="AL21" s="201"/>
    </row>
    <row r="22" spans="1:38" hidden="1" x14ac:dyDescent="0.3">
      <c r="A22" s="226">
        <v>1582</v>
      </c>
      <c r="B22" s="203" t="s">
        <v>374</v>
      </c>
      <c r="C22" s="203" t="s">
        <v>3200</v>
      </c>
      <c r="D22" s="203" t="s">
        <v>478</v>
      </c>
      <c r="E22" s="203"/>
      <c r="F22" s="203" t="s">
        <v>3187</v>
      </c>
      <c r="G22" s="203" t="s">
        <v>3256</v>
      </c>
      <c r="H22" s="203"/>
      <c r="I22" s="205" t="s">
        <v>376</v>
      </c>
      <c r="J22" s="203" t="s">
        <v>377</v>
      </c>
      <c r="K22" s="203" t="s">
        <v>378</v>
      </c>
      <c r="L22" s="203" t="s">
        <v>4814</v>
      </c>
      <c r="M22" s="203" t="s">
        <v>3190</v>
      </c>
      <c r="N22" s="203" t="s">
        <v>4332</v>
      </c>
      <c r="O22" s="203" t="s">
        <v>3201</v>
      </c>
      <c r="P22" s="203" t="s">
        <v>3192</v>
      </c>
      <c r="Q22" s="203" t="s">
        <v>3193</v>
      </c>
      <c r="R22" s="203" t="s">
        <v>3194</v>
      </c>
      <c r="S22" s="206">
        <v>24756</v>
      </c>
      <c r="T22" s="203">
        <v>1</v>
      </c>
      <c r="U22" s="203" t="s">
        <v>5</v>
      </c>
      <c r="V22" s="203" t="s">
        <v>375</v>
      </c>
      <c r="W22" s="203" t="s">
        <v>379</v>
      </c>
      <c r="X22" s="203">
        <v>1</v>
      </c>
      <c r="Y22" s="203">
        <v>1</v>
      </c>
      <c r="Z22" s="203"/>
      <c r="AA22" s="203"/>
      <c r="AB22" s="203">
        <v>83</v>
      </c>
      <c r="AC22" s="204" t="s">
        <v>2689</v>
      </c>
      <c r="AD22" s="204" t="s">
        <v>2689</v>
      </c>
      <c r="AE22" s="204">
        <v>0</v>
      </c>
      <c r="AF22" s="204"/>
      <c r="AG22" s="204"/>
      <c r="AH22" s="204"/>
      <c r="AI22" s="204"/>
      <c r="AJ22" s="204"/>
      <c r="AK22" s="204"/>
      <c r="AL22" s="204"/>
    </row>
    <row r="23" spans="1:38" hidden="1" x14ac:dyDescent="0.3">
      <c r="A23" s="226">
        <v>1592</v>
      </c>
      <c r="B23" s="198" t="s">
        <v>2402</v>
      </c>
      <c r="C23" s="198" t="s">
        <v>3341</v>
      </c>
      <c r="D23" s="198" t="s">
        <v>3186</v>
      </c>
      <c r="E23" s="198" t="s">
        <v>2403</v>
      </c>
      <c r="F23" s="198" t="s">
        <v>3187</v>
      </c>
      <c r="G23" s="198" t="s">
        <v>4563</v>
      </c>
      <c r="H23" s="198"/>
      <c r="I23" s="199" t="s">
        <v>1</v>
      </c>
      <c r="J23" s="198" t="s">
        <v>2404</v>
      </c>
      <c r="K23" s="198" t="s">
        <v>2405</v>
      </c>
      <c r="L23" s="198" t="s">
        <v>4552</v>
      </c>
      <c r="M23" s="198" t="s">
        <v>3190</v>
      </c>
      <c r="N23" s="198" t="s">
        <v>3205</v>
      </c>
      <c r="O23" s="198" t="s">
        <v>3191</v>
      </c>
      <c r="P23" s="198" t="s">
        <v>3192</v>
      </c>
      <c r="Q23" s="198" t="s">
        <v>3193</v>
      </c>
      <c r="R23" s="198" t="s">
        <v>3194</v>
      </c>
      <c r="S23" s="200">
        <v>24755</v>
      </c>
      <c r="T23" s="198">
        <v>2</v>
      </c>
      <c r="U23" s="198" t="s">
        <v>19</v>
      </c>
      <c r="V23" s="198" t="s">
        <v>3342</v>
      </c>
      <c r="W23" s="198" t="s">
        <v>2406</v>
      </c>
      <c r="X23" s="198">
        <v>1</v>
      </c>
      <c r="Y23" s="198"/>
      <c r="Z23" s="198"/>
      <c r="AA23" s="198"/>
      <c r="AB23" s="198">
        <v>123</v>
      </c>
      <c r="AC23" s="201" t="s">
        <v>3070</v>
      </c>
      <c r="AD23" s="201" t="s">
        <v>2689</v>
      </c>
      <c r="AE23" s="201">
        <v>0</v>
      </c>
      <c r="AF23" s="201"/>
      <c r="AG23" s="201"/>
      <c r="AH23" s="201"/>
      <c r="AI23" s="201"/>
      <c r="AJ23" s="201"/>
      <c r="AK23" s="201"/>
      <c r="AL23" s="201"/>
    </row>
    <row r="24" spans="1:38" hidden="1" x14ac:dyDescent="0.3">
      <c r="A24" s="226">
        <v>1606</v>
      </c>
      <c r="B24" s="198" t="s">
        <v>1333</v>
      </c>
      <c r="C24" s="198" t="s">
        <v>3371</v>
      </c>
      <c r="D24" s="198" t="s">
        <v>3186</v>
      </c>
      <c r="E24" s="198" t="s">
        <v>232</v>
      </c>
      <c r="F24" s="198" t="s">
        <v>3187</v>
      </c>
      <c r="G24" s="198" t="s">
        <v>3372</v>
      </c>
      <c r="H24" s="198"/>
      <c r="I24" s="199" t="s">
        <v>1094</v>
      </c>
      <c r="J24" s="198" t="s">
        <v>1330</v>
      </c>
      <c r="K24" s="198" t="s">
        <v>1331</v>
      </c>
      <c r="L24" s="198" t="s">
        <v>3373</v>
      </c>
      <c r="M24" s="198" t="s">
        <v>3190</v>
      </c>
      <c r="N24" s="198" t="s">
        <v>4332</v>
      </c>
      <c r="O24" s="198" t="s">
        <v>3191</v>
      </c>
      <c r="P24" s="198" t="s">
        <v>3192</v>
      </c>
      <c r="Q24" s="198" t="s">
        <v>3193</v>
      </c>
      <c r="R24" s="198" t="s">
        <v>3194</v>
      </c>
      <c r="S24" s="200">
        <v>30567</v>
      </c>
      <c r="T24" s="198"/>
      <c r="U24" s="198" t="s">
        <v>19</v>
      </c>
      <c r="V24" s="198" t="s">
        <v>1334</v>
      </c>
      <c r="W24" s="198" t="s">
        <v>1335</v>
      </c>
      <c r="X24" s="198">
        <v>1</v>
      </c>
      <c r="Y24" s="198"/>
      <c r="Z24" s="198"/>
      <c r="AA24" s="198"/>
      <c r="AB24" s="198">
        <v>119</v>
      </c>
      <c r="AC24" s="201" t="s">
        <v>2689</v>
      </c>
      <c r="AD24" s="201" t="s">
        <v>2689</v>
      </c>
      <c r="AE24" s="201">
        <v>0</v>
      </c>
      <c r="AF24" s="201"/>
      <c r="AG24" s="201"/>
      <c r="AH24" s="201"/>
      <c r="AI24" s="201"/>
      <c r="AJ24" s="201"/>
      <c r="AK24" s="201"/>
      <c r="AL24" s="201"/>
    </row>
    <row r="25" spans="1:38" hidden="1" x14ac:dyDescent="0.3">
      <c r="A25" s="226">
        <v>1610</v>
      </c>
      <c r="B25" s="198" t="s">
        <v>2357</v>
      </c>
      <c r="C25" s="198" t="s">
        <v>4836</v>
      </c>
      <c r="D25" s="198" t="s">
        <v>3199</v>
      </c>
      <c r="E25" s="198" t="s">
        <v>2358</v>
      </c>
      <c r="F25" s="198" t="s">
        <v>3187</v>
      </c>
      <c r="G25" s="198" t="s">
        <v>4846</v>
      </c>
      <c r="H25" s="198"/>
      <c r="I25" s="199" t="s">
        <v>316</v>
      </c>
      <c r="J25" s="198" t="s">
        <v>317</v>
      </c>
      <c r="K25" s="198" t="s">
        <v>318</v>
      </c>
      <c r="L25" s="198" t="s">
        <v>3266</v>
      </c>
      <c r="M25" s="198" t="s">
        <v>3190</v>
      </c>
      <c r="N25" s="198" t="s">
        <v>4332</v>
      </c>
      <c r="O25" s="198" t="s">
        <v>3199</v>
      </c>
      <c r="P25" s="198" t="s">
        <v>3192</v>
      </c>
      <c r="Q25" s="198" t="s">
        <v>3193</v>
      </c>
      <c r="R25" s="198" t="s">
        <v>3194</v>
      </c>
      <c r="S25" s="200">
        <v>23863</v>
      </c>
      <c r="T25" s="198"/>
      <c r="U25" s="198" t="s">
        <v>82</v>
      </c>
      <c r="V25" s="198" t="s">
        <v>2359</v>
      </c>
      <c r="W25" s="198" t="s">
        <v>2360</v>
      </c>
      <c r="X25" s="198"/>
      <c r="Y25" s="198"/>
      <c r="Z25" s="198">
        <v>1</v>
      </c>
      <c r="AA25" s="198"/>
      <c r="AB25" s="198">
        <v>790</v>
      </c>
      <c r="AC25" s="201" t="s">
        <v>3058</v>
      </c>
      <c r="AD25" s="201" t="s">
        <v>5148</v>
      </c>
      <c r="AE25" s="201">
        <v>0</v>
      </c>
      <c r="AF25" s="201"/>
      <c r="AG25" s="201"/>
      <c r="AH25" s="201"/>
      <c r="AI25" s="201"/>
      <c r="AJ25" s="201"/>
      <c r="AK25" s="201"/>
      <c r="AL25" s="201"/>
    </row>
    <row r="26" spans="1:38" hidden="1" x14ac:dyDescent="0.3">
      <c r="A26" s="226">
        <v>1613</v>
      </c>
      <c r="B26" s="185" t="s">
        <v>2364</v>
      </c>
      <c r="C26" s="185" t="s">
        <v>4617</v>
      </c>
      <c r="D26" s="185" t="s">
        <v>3375</v>
      </c>
      <c r="E26" s="185" t="s">
        <v>2365</v>
      </c>
      <c r="F26" s="185" t="s">
        <v>4301</v>
      </c>
      <c r="G26" s="185" t="s">
        <v>4723</v>
      </c>
      <c r="H26" s="185"/>
      <c r="I26" s="195" t="s">
        <v>1233</v>
      </c>
      <c r="J26" s="185" t="s">
        <v>13</v>
      </c>
      <c r="K26" s="185" t="s">
        <v>14</v>
      </c>
      <c r="L26" s="185" t="s">
        <v>4615</v>
      </c>
      <c r="M26" s="185" t="s">
        <v>3190</v>
      </c>
      <c r="N26" s="185" t="s">
        <v>4332</v>
      </c>
      <c r="O26" s="185" t="s">
        <v>3363</v>
      </c>
      <c r="P26" s="185" t="s">
        <v>3192</v>
      </c>
      <c r="Q26" s="185" t="s">
        <v>3193</v>
      </c>
      <c r="R26" s="185" t="s">
        <v>3194</v>
      </c>
      <c r="S26" s="196">
        <v>24539</v>
      </c>
      <c r="T26" s="185"/>
      <c r="U26" s="185" t="s">
        <v>184</v>
      </c>
      <c r="V26" s="185" t="s">
        <v>2366</v>
      </c>
      <c r="W26" s="185" t="s">
        <v>2363</v>
      </c>
      <c r="X26" s="185"/>
      <c r="Y26" s="185"/>
      <c r="Z26" s="185"/>
      <c r="AA26" s="185">
        <v>1</v>
      </c>
      <c r="AB26" s="185">
        <v>305</v>
      </c>
      <c r="AC26" s="197" t="s">
        <v>2689</v>
      </c>
      <c r="AD26" s="197" t="s">
        <v>2689</v>
      </c>
      <c r="AE26" s="197">
        <v>1</v>
      </c>
      <c r="AF26" s="197"/>
      <c r="AG26" s="197"/>
      <c r="AH26" s="197">
        <v>1</v>
      </c>
      <c r="AI26" s="197"/>
      <c r="AJ26" s="197"/>
      <c r="AK26" s="197"/>
      <c r="AL26" s="197"/>
    </row>
    <row r="27" spans="1:38" hidden="1" x14ac:dyDescent="0.3">
      <c r="A27" s="226">
        <v>1615</v>
      </c>
      <c r="B27" s="185" t="s">
        <v>977</v>
      </c>
      <c r="C27" s="185" t="s">
        <v>4618</v>
      </c>
      <c r="D27" s="185" t="s">
        <v>3283</v>
      </c>
      <c r="E27" s="185" t="s">
        <v>974</v>
      </c>
      <c r="F27" s="185" t="s">
        <v>4301</v>
      </c>
      <c r="G27" s="185" t="s">
        <v>3693</v>
      </c>
      <c r="H27" s="185"/>
      <c r="I27" s="195" t="s">
        <v>12</v>
      </c>
      <c r="J27" s="185" t="s">
        <v>13</v>
      </c>
      <c r="K27" s="185" t="s">
        <v>14</v>
      </c>
      <c r="L27" s="185" t="s">
        <v>4615</v>
      </c>
      <c r="M27" s="185" t="s">
        <v>3190</v>
      </c>
      <c r="N27" s="185" t="s">
        <v>4332</v>
      </c>
      <c r="O27" s="185" t="s">
        <v>3199</v>
      </c>
      <c r="P27" s="185" t="s">
        <v>3192</v>
      </c>
      <c r="Q27" s="185" t="s">
        <v>3193</v>
      </c>
      <c r="R27" s="185" t="s">
        <v>3194</v>
      </c>
      <c r="S27" s="196">
        <v>24534</v>
      </c>
      <c r="T27" s="185"/>
      <c r="U27" s="185" t="s">
        <v>82</v>
      </c>
      <c r="V27" s="185" t="s">
        <v>978</v>
      </c>
      <c r="W27" s="185" t="s">
        <v>976</v>
      </c>
      <c r="X27" s="185"/>
      <c r="Y27" s="185"/>
      <c r="Z27" s="185">
        <v>1</v>
      </c>
      <c r="AA27" s="185"/>
      <c r="AB27" s="185">
        <v>358</v>
      </c>
      <c r="AC27" s="197" t="s">
        <v>2689</v>
      </c>
      <c r="AD27" s="197" t="s">
        <v>2689</v>
      </c>
      <c r="AE27" s="197">
        <v>1</v>
      </c>
      <c r="AF27" s="197"/>
      <c r="AG27" s="197"/>
      <c r="AH27" s="197">
        <v>1</v>
      </c>
      <c r="AI27" s="197"/>
      <c r="AJ27" s="197"/>
      <c r="AK27" s="197"/>
      <c r="AL27" s="197"/>
    </row>
    <row r="28" spans="1:38" hidden="1" x14ac:dyDescent="0.3">
      <c r="A28" s="226">
        <v>1616</v>
      </c>
      <c r="B28" s="185" t="s">
        <v>1786</v>
      </c>
      <c r="C28" s="185" t="s">
        <v>3377</v>
      </c>
      <c r="D28" s="185" t="s">
        <v>3186</v>
      </c>
      <c r="E28" s="185" t="s">
        <v>1787</v>
      </c>
      <c r="F28" s="185" t="s">
        <v>3187</v>
      </c>
      <c r="G28" s="185" t="s">
        <v>3378</v>
      </c>
      <c r="H28" s="185"/>
      <c r="I28" s="195" t="s">
        <v>1782</v>
      </c>
      <c r="J28" s="185" t="s">
        <v>1783</v>
      </c>
      <c r="K28" s="185" t="s">
        <v>1784</v>
      </c>
      <c r="L28" s="185" t="s">
        <v>2672</v>
      </c>
      <c r="M28" s="185" t="s">
        <v>3190</v>
      </c>
      <c r="N28" s="185" t="s">
        <v>4332</v>
      </c>
      <c r="O28" s="185" t="s">
        <v>3191</v>
      </c>
      <c r="P28" s="185" t="s">
        <v>3192</v>
      </c>
      <c r="Q28" s="185" t="s">
        <v>3193</v>
      </c>
      <c r="R28" s="185" t="s">
        <v>3194</v>
      </c>
      <c r="S28" s="196">
        <v>24754</v>
      </c>
      <c r="T28" s="185"/>
      <c r="U28" s="185" t="s">
        <v>19</v>
      </c>
      <c r="V28" s="185" t="s">
        <v>1788</v>
      </c>
      <c r="W28" s="185" t="s">
        <v>1789</v>
      </c>
      <c r="X28" s="185">
        <v>1</v>
      </c>
      <c r="Y28" s="185"/>
      <c r="Z28" s="185"/>
      <c r="AA28" s="185"/>
      <c r="AB28" s="185">
        <v>173</v>
      </c>
      <c r="AC28" s="197" t="s">
        <v>3060</v>
      </c>
      <c r="AD28" s="197" t="s">
        <v>5146</v>
      </c>
      <c r="AE28" s="197">
        <v>1</v>
      </c>
      <c r="AF28" s="197"/>
      <c r="AG28" s="197">
        <v>1</v>
      </c>
      <c r="AH28" s="197"/>
      <c r="AI28" s="197"/>
      <c r="AJ28" s="197"/>
      <c r="AK28" s="197"/>
      <c r="AL28" s="197"/>
    </row>
    <row r="29" spans="1:38" hidden="1" x14ac:dyDescent="0.3">
      <c r="A29" s="226">
        <v>1623</v>
      </c>
      <c r="B29" s="185" t="s">
        <v>2122</v>
      </c>
      <c r="C29" s="185" t="s">
        <v>3394</v>
      </c>
      <c r="D29" s="185" t="s">
        <v>3186</v>
      </c>
      <c r="E29" s="185" t="s">
        <v>557</v>
      </c>
      <c r="F29" s="185" t="s">
        <v>3187</v>
      </c>
      <c r="G29" s="185" t="s">
        <v>4468</v>
      </c>
      <c r="H29" s="185"/>
      <c r="I29" s="195" t="s">
        <v>253</v>
      </c>
      <c r="J29" s="185" t="s">
        <v>254</v>
      </c>
      <c r="K29" s="185" t="s">
        <v>255</v>
      </c>
      <c r="L29" s="185" t="s">
        <v>2670</v>
      </c>
      <c r="M29" s="185" t="s">
        <v>3190</v>
      </c>
      <c r="N29" s="185" t="s">
        <v>4332</v>
      </c>
      <c r="O29" s="185" t="s">
        <v>3191</v>
      </c>
      <c r="P29" s="185" t="s">
        <v>3192</v>
      </c>
      <c r="Q29" s="185" t="s">
        <v>3193</v>
      </c>
      <c r="R29" s="185" t="s">
        <v>3194</v>
      </c>
      <c r="S29" s="196">
        <v>24754</v>
      </c>
      <c r="T29" s="185"/>
      <c r="U29" s="185" t="s">
        <v>19</v>
      </c>
      <c r="V29" s="185" t="s">
        <v>3395</v>
      </c>
      <c r="W29" s="185" t="s">
        <v>2123</v>
      </c>
      <c r="X29" s="185">
        <v>1</v>
      </c>
      <c r="Y29" s="185"/>
      <c r="Z29" s="185"/>
      <c r="AA29" s="185"/>
      <c r="AB29" s="185">
        <v>133</v>
      </c>
      <c r="AC29" s="197" t="s">
        <v>3058</v>
      </c>
      <c r="AD29" s="197" t="s">
        <v>5148</v>
      </c>
      <c r="AE29" s="197">
        <v>1</v>
      </c>
      <c r="AF29" s="197"/>
      <c r="AG29" s="197">
        <v>1</v>
      </c>
      <c r="AH29" s="197"/>
      <c r="AI29" s="197"/>
      <c r="AJ29" s="197"/>
      <c r="AK29" s="197"/>
      <c r="AL29" s="197"/>
    </row>
    <row r="30" spans="1:38" hidden="1" x14ac:dyDescent="0.3">
      <c r="A30" s="226">
        <v>1627</v>
      </c>
      <c r="B30" s="185" t="s">
        <v>2156</v>
      </c>
      <c r="C30" s="185" t="s">
        <v>4517</v>
      </c>
      <c r="D30" s="185" t="s">
        <v>3061</v>
      </c>
      <c r="E30" s="185" t="s">
        <v>3403</v>
      </c>
      <c r="F30" s="185" t="s">
        <v>3187</v>
      </c>
      <c r="G30" s="185" t="s">
        <v>4521</v>
      </c>
      <c r="H30" s="185"/>
      <c r="I30" s="195" t="s">
        <v>376</v>
      </c>
      <c r="J30" s="185" t="s">
        <v>2151</v>
      </c>
      <c r="K30" s="185" t="s">
        <v>2152</v>
      </c>
      <c r="L30" s="185" t="s">
        <v>2675</v>
      </c>
      <c r="M30" s="185" t="s">
        <v>3190</v>
      </c>
      <c r="N30" s="185" t="s">
        <v>4332</v>
      </c>
      <c r="O30" s="185" t="s">
        <v>3201</v>
      </c>
      <c r="P30" s="185" t="s">
        <v>3192</v>
      </c>
      <c r="Q30" s="185" t="s">
        <v>3193</v>
      </c>
      <c r="R30" s="185" t="s">
        <v>3194</v>
      </c>
      <c r="S30" s="196">
        <v>24754</v>
      </c>
      <c r="T30" s="185"/>
      <c r="U30" s="185" t="s">
        <v>5</v>
      </c>
      <c r="V30" s="185" t="s">
        <v>2157</v>
      </c>
      <c r="W30" s="185" t="s">
        <v>2158</v>
      </c>
      <c r="X30" s="185"/>
      <c r="Y30" s="185">
        <v>1</v>
      </c>
      <c r="Z30" s="185"/>
      <c r="AA30" s="185"/>
      <c r="AB30" s="185">
        <v>256</v>
      </c>
      <c r="AC30" s="197" t="s">
        <v>4990</v>
      </c>
      <c r="AD30" s="197" t="s">
        <v>4990</v>
      </c>
      <c r="AE30" s="197">
        <v>1</v>
      </c>
      <c r="AF30" s="197"/>
      <c r="AG30" s="197"/>
      <c r="AH30" s="197">
        <v>1</v>
      </c>
      <c r="AI30" s="197"/>
      <c r="AJ30" s="197"/>
      <c r="AK30" s="197"/>
      <c r="AL30" s="197"/>
    </row>
    <row r="31" spans="1:38" hidden="1" x14ac:dyDescent="0.3">
      <c r="A31" s="226">
        <v>1634</v>
      </c>
      <c r="B31" s="198" t="s">
        <v>2410</v>
      </c>
      <c r="C31" s="198" t="s">
        <v>5154</v>
      </c>
      <c r="D31" s="198" t="s">
        <v>3061</v>
      </c>
      <c r="E31" s="198" t="s">
        <v>2411</v>
      </c>
      <c r="F31" s="198" t="s">
        <v>3187</v>
      </c>
      <c r="G31" s="198" t="s">
        <v>3419</v>
      </c>
      <c r="H31" s="198"/>
      <c r="I31" s="199" t="s">
        <v>1</v>
      </c>
      <c r="J31" s="198" t="s">
        <v>2404</v>
      </c>
      <c r="K31" s="198" t="s">
        <v>2405</v>
      </c>
      <c r="L31" s="198" t="s">
        <v>4552</v>
      </c>
      <c r="M31" s="198" t="s">
        <v>3190</v>
      </c>
      <c r="N31" s="198" t="s">
        <v>4332</v>
      </c>
      <c r="O31" s="198" t="s">
        <v>3201</v>
      </c>
      <c r="P31" s="198" t="s">
        <v>3192</v>
      </c>
      <c r="Q31" s="198" t="s">
        <v>3193</v>
      </c>
      <c r="R31" s="198" t="s">
        <v>3194</v>
      </c>
      <c r="S31" s="200">
        <v>24755</v>
      </c>
      <c r="T31" s="198"/>
      <c r="U31" s="198" t="s">
        <v>5</v>
      </c>
      <c r="V31" s="198" t="s">
        <v>2412</v>
      </c>
      <c r="W31" s="198" t="s">
        <v>2413</v>
      </c>
      <c r="X31" s="198"/>
      <c r="Y31" s="198">
        <v>1</v>
      </c>
      <c r="Z31" s="198"/>
      <c r="AA31" s="198"/>
      <c r="AB31" s="198">
        <v>119</v>
      </c>
      <c r="AC31" s="201" t="s">
        <v>3070</v>
      </c>
      <c r="AD31" s="201" t="s">
        <v>2689</v>
      </c>
      <c r="AE31" s="201">
        <v>0</v>
      </c>
      <c r="AF31" s="201"/>
      <c r="AG31" s="201"/>
      <c r="AH31" s="201"/>
      <c r="AI31" s="201"/>
      <c r="AJ31" s="201"/>
      <c r="AK31" s="201"/>
      <c r="AL31" s="201"/>
    </row>
    <row r="32" spans="1:38" hidden="1" x14ac:dyDescent="0.3">
      <c r="A32" s="226">
        <v>1635</v>
      </c>
      <c r="B32" s="198" t="s">
        <v>2407</v>
      </c>
      <c r="C32" s="198" t="s">
        <v>5184</v>
      </c>
      <c r="D32" s="198" t="s">
        <v>3061</v>
      </c>
      <c r="E32" s="198" t="s">
        <v>3420</v>
      </c>
      <c r="F32" s="198" t="s">
        <v>3187</v>
      </c>
      <c r="G32" s="198" t="s">
        <v>3421</v>
      </c>
      <c r="H32" s="198"/>
      <c r="I32" s="199" t="s">
        <v>1</v>
      </c>
      <c r="J32" s="198" t="s">
        <v>2404</v>
      </c>
      <c r="K32" s="198" t="s">
        <v>2405</v>
      </c>
      <c r="L32" s="198" t="s">
        <v>4552</v>
      </c>
      <c r="M32" s="198" t="s">
        <v>3190</v>
      </c>
      <c r="N32" s="198" t="s">
        <v>4332</v>
      </c>
      <c r="O32" s="198" t="s">
        <v>3201</v>
      </c>
      <c r="P32" s="198" t="s">
        <v>3192</v>
      </c>
      <c r="Q32" s="198" t="s">
        <v>3193</v>
      </c>
      <c r="R32" s="198" t="s">
        <v>3194</v>
      </c>
      <c r="S32" s="200">
        <v>24755</v>
      </c>
      <c r="T32" s="198"/>
      <c r="U32" s="198" t="s">
        <v>5</v>
      </c>
      <c r="V32" s="198" t="s">
        <v>2408</v>
      </c>
      <c r="W32" s="198" t="s">
        <v>2409</v>
      </c>
      <c r="X32" s="198"/>
      <c r="Y32" s="198">
        <v>1</v>
      </c>
      <c r="Z32" s="198"/>
      <c r="AA32" s="198"/>
      <c r="AB32" s="198">
        <v>79</v>
      </c>
      <c r="AC32" s="201" t="s">
        <v>3070</v>
      </c>
      <c r="AD32" s="201" t="s">
        <v>2689</v>
      </c>
      <c r="AE32" s="201">
        <v>0</v>
      </c>
      <c r="AF32" s="201"/>
      <c r="AG32" s="201"/>
      <c r="AH32" s="201"/>
      <c r="AI32" s="201"/>
      <c r="AJ32" s="201"/>
      <c r="AK32" s="201"/>
      <c r="AL32" s="201"/>
    </row>
    <row r="33" spans="1:38" hidden="1" x14ac:dyDescent="0.3">
      <c r="A33" s="226">
        <v>1639</v>
      </c>
      <c r="B33" s="185" t="s">
        <v>210</v>
      </c>
      <c r="C33" s="185" t="s">
        <v>3430</v>
      </c>
      <c r="D33" s="185" t="s">
        <v>3186</v>
      </c>
      <c r="E33" s="185" t="s">
        <v>3431</v>
      </c>
      <c r="F33" s="185" t="s">
        <v>3187</v>
      </c>
      <c r="G33" s="185" t="s">
        <v>4742</v>
      </c>
      <c r="H33" s="185"/>
      <c r="I33" s="195" t="s">
        <v>12</v>
      </c>
      <c r="J33" s="185" t="s">
        <v>13</v>
      </c>
      <c r="K33" s="185" t="s">
        <v>14</v>
      </c>
      <c r="L33" s="185" t="s">
        <v>4615</v>
      </c>
      <c r="M33" s="185" t="s">
        <v>3190</v>
      </c>
      <c r="N33" s="185" t="s">
        <v>4332</v>
      </c>
      <c r="O33" s="185" t="s">
        <v>3191</v>
      </c>
      <c r="P33" s="185" t="s">
        <v>3192</v>
      </c>
      <c r="Q33" s="185" t="s">
        <v>3193</v>
      </c>
      <c r="R33" s="185" t="s">
        <v>3194</v>
      </c>
      <c r="S33" s="196">
        <v>24755</v>
      </c>
      <c r="T33" s="185"/>
      <c r="U33" s="185" t="s">
        <v>19</v>
      </c>
      <c r="V33" s="185" t="s">
        <v>211</v>
      </c>
      <c r="W33" s="185" t="s">
        <v>212</v>
      </c>
      <c r="X33" s="185">
        <v>1</v>
      </c>
      <c r="Y33" s="185"/>
      <c r="Z33" s="185"/>
      <c r="AA33" s="185"/>
      <c r="AB33" s="185">
        <v>74</v>
      </c>
      <c r="AC33" s="197" t="s">
        <v>2689</v>
      </c>
      <c r="AD33" s="197" t="s">
        <v>2689</v>
      </c>
      <c r="AE33" s="197">
        <v>1</v>
      </c>
      <c r="AF33" s="197"/>
      <c r="AG33" s="197"/>
      <c r="AH33" s="197"/>
      <c r="AI33" s="197">
        <v>1</v>
      </c>
      <c r="AJ33" s="197"/>
      <c r="AK33" s="197"/>
      <c r="AL33" s="197"/>
    </row>
    <row r="34" spans="1:38" hidden="1" x14ac:dyDescent="0.3">
      <c r="A34" s="226">
        <v>1640</v>
      </c>
      <c r="B34" s="185" t="s">
        <v>1205</v>
      </c>
      <c r="C34" s="185" t="s">
        <v>3432</v>
      </c>
      <c r="D34" s="185" t="s">
        <v>3186</v>
      </c>
      <c r="E34" s="185" t="s">
        <v>3433</v>
      </c>
      <c r="F34" s="185" t="s">
        <v>3187</v>
      </c>
      <c r="G34" s="185" t="s">
        <v>3434</v>
      </c>
      <c r="H34" s="185"/>
      <c r="I34" s="195" t="s">
        <v>12</v>
      </c>
      <c r="J34" s="185" t="s">
        <v>13</v>
      </c>
      <c r="K34" s="185" t="s">
        <v>14</v>
      </c>
      <c r="L34" s="185" t="s">
        <v>4615</v>
      </c>
      <c r="M34" s="185" t="s">
        <v>3190</v>
      </c>
      <c r="N34" s="185" t="s">
        <v>4332</v>
      </c>
      <c r="O34" s="185" t="s">
        <v>3191</v>
      </c>
      <c r="P34" s="185" t="s">
        <v>3192</v>
      </c>
      <c r="Q34" s="185" t="s">
        <v>3193</v>
      </c>
      <c r="R34" s="185" t="s">
        <v>3194</v>
      </c>
      <c r="S34" s="196">
        <v>24755</v>
      </c>
      <c r="T34" s="185"/>
      <c r="U34" s="185" t="s">
        <v>19</v>
      </c>
      <c r="V34" s="185" t="s">
        <v>1206</v>
      </c>
      <c r="W34" s="185" t="s">
        <v>1207</v>
      </c>
      <c r="X34" s="185">
        <v>1</v>
      </c>
      <c r="Y34" s="185"/>
      <c r="Z34" s="185"/>
      <c r="AA34" s="185"/>
      <c r="AB34" s="185">
        <v>64</v>
      </c>
      <c r="AC34" s="197" t="s">
        <v>2689</v>
      </c>
      <c r="AD34" s="197" t="s">
        <v>2689</v>
      </c>
      <c r="AE34" s="197">
        <v>1</v>
      </c>
      <c r="AF34" s="197"/>
      <c r="AG34" s="197">
        <v>1</v>
      </c>
      <c r="AH34" s="197"/>
      <c r="AI34" s="197"/>
      <c r="AJ34" s="197"/>
      <c r="AK34" s="197"/>
      <c r="AL34" s="197"/>
    </row>
    <row r="35" spans="1:38" hidden="1" x14ac:dyDescent="0.3">
      <c r="A35" s="226">
        <v>1641</v>
      </c>
      <c r="B35" s="198" t="s">
        <v>585</v>
      </c>
      <c r="C35" s="198" t="s">
        <v>3435</v>
      </c>
      <c r="D35" s="198" t="s">
        <v>3186</v>
      </c>
      <c r="E35" s="198" t="s">
        <v>583</v>
      </c>
      <c r="F35" s="198" t="s">
        <v>3187</v>
      </c>
      <c r="G35" s="198" t="s">
        <v>4743</v>
      </c>
      <c r="H35" s="198"/>
      <c r="I35" s="199" t="s">
        <v>12</v>
      </c>
      <c r="J35" s="198" t="s">
        <v>13</v>
      </c>
      <c r="K35" s="198" t="s">
        <v>14</v>
      </c>
      <c r="L35" s="198" t="s">
        <v>4615</v>
      </c>
      <c r="M35" s="198" t="s">
        <v>3190</v>
      </c>
      <c r="N35" s="198" t="s">
        <v>4332</v>
      </c>
      <c r="O35" s="198" t="s">
        <v>3191</v>
      </c>
      <c r="P35" s="198" t="s">
        <v>3192</v>
      </c>
      <c r="Q35" s="198" t="s">
        <v>3193</v>
      </c>
      <c r="R35" s="198" t="s">
        <v>3194</v>
      </c>
      <c r="S35" s="200">
        <v>24755</v>
      </c>
      <c r="T35" s="198">
        <v>1</v>
      </c>
      <c r="U35" s="198" t="s">
        <v>19</v>
      </c>
      <c r="V35" s="198" t="s">
        <v>5049</v>
      </c>
      <c r="W35" s="198" t="s">
        <v>584</v>
      </c>
      <c r="X35" s="198">
        <v>1</v>
      </c>
      <c r="Y35" s="198"/>
      <c r="Z35" s="198"/>
      <c r="AA35" s="198"/>
      <c r="AB35" s="198">
        <v>86</v>
      </c>
      <c r="AC35" s="201" t="s">
        <v>2689</v>
      </c>
      <c r="AD35" s="201" t="s">
        <v>2689</v>
      </c>
      <c r="AE35" s="201">
        <v>0</v>
      </c>
      <c r="AF35" s="201"/>
      <c r="AG35" s="201"/>
      <c r="AH35" s="201"/>
      <c r="AI35" s="201"/>
      <c r="AJ35" s="201"/>
      <c r="AK35" s="201"/>
      <c r="AL35" s="201"/>
    </row>
    <row r="36" spans="1:38" hidden="1" x14ac:dyDescent="0.3">
      <c r="A36" s="226">
        <v>1642</v>
      </c>
      <c r="B36" s="185" t="s">
        <v>637</v>
      </c>
      <c r="C36" s="185" t="s">
        <v>4430</v>
      </c>
      <c r="D36" s="185" t="s">
        <v>3061</v>
      </c>
      <c r="E36" s="185" t="s">
        <v>3280</v>
      </c>
      <c r="F36" s="185" t="s">
        <v>3187</v>
      </c>
      <c r="G36" s="185" t="s">
        <v>4709</v>
      </c>
      <c r="H36" s="185"/>
      <c r="I36" s="195" t="s">
        <v>12</v>
      </c>
      <c r="J36" s="185" t="s">
        <v>13</v>
      </c>
      <c r="K36" s="185" t="s">
        <v>14</v>
      </c>
      <c r="L36" s="185" t="s">
        <v>4615</v>
      </c>
      <c r="M36" s="185" t="s">
        <v>3217</v>
      </c>
      <c r="N36" s="185" t="s">
        <v>4332</v>
      </c>
      <c r="O36" s="185" t="s">
        <v>3201</v>
      </c>
      <c r="P36" s="185" t="s">
        <v>3192</v>
      </c>
      <c r="Q36" s="185" t="s">
        <v>3193</v>
      </c>
      <c r="R36" s="185" t="s">
        <v>3194</v>
      </c>
      <c r="S36" s="196">
        <v>24756</v>
      </c>
      <c r="T36" s="185">
        <v>1</v>
      </c>
      <c r="U36" s="185" t="s">
        <v>19</v>
      </c>
      <c r="V36" s="185" t="s">
        <v>5064</v>
      </c>
      <c r="W36" s="185" t="s">
        <v>1008</v>
      </c>
      <c r="X36" s="185"/>
      <c r="Y36" s="185">
        <v>1</v>
      </c>
      <c r="Z36" s="185"/>
      <c r="AA36" s="185"/>
      <c r="AB36" s="185">
        <v>119</v>
      </c>
      <c r="AC36" s="197" t="s">
        <v>2689</v>
      </c>
      <c r="AD36" s="197" t="s">
        <v>2689</v>
      </c>
      <c r="AE36" s="197">
        <v>1</v>
      </c>
      <c r="AF36" s="197"/>
      <c r="AG36" s="151">
        <v>1</v>
      </c>
      <c r="AH36" s="197"/>
      <c r="AI36" s="197"/>
      <c r="AJ36" s="197"/>
      <c r="AK36" s="197"/>
      <c r="AL36" s="197"/>
    </row>
    <row r="37" spans="1:38" hidden="1" x14ac:dyDescent="0.3">
      <c r="A37" s="226">
        <v>1651</v>
      </c>
      <c r="B37" s="198" t="s">
        <v>1439</v>
      </c>
      <c r="C37" s="198" t="s">
        <v>4560</v>
      </c>
      <c r="D37" s="198" t="s">
        <v>3061</v>
      </c>
      <c r="E37" s="198" t="s">
        <v>3446</v>
      </c>
      <c r="F37" s="198" t="s">
        <v>3187</v>
      </c>
      <c r="G37" s="198" t="s">
        <v>3447</v>
      </c>
      <c r="H37" s="198"/>
      <c r="I37" s="199" t="s">
        <v>316</v>
      </c>
      <c r="J37" s="198" t="s">
        <v>317</v>
      </c>
      <c r="K37" s="198" t="s">
        <v>318</v>
      </c>
      <c r="L37" s="198" t="s">
        <v>3266</v>
      </c>
      <c r="M37" s="198" t="s">
        <v>3190</v>
      </c>
      <c r="N37" s="198" t="s">
        <v>4332</v>
      </c>
      <c r="O37" s="198" t="s">
        <v>3201</v>
      </c>
      <c r="P37" s="198" t="s">
        <v>3192</v>
      </c>
      <c r="Q37" s="198" t="s">
        <v>3193</v>
      </c>
      <c r="R37" s="198" t="s">
        <v>3194</v>
      </c>
      <c r="S37" s="200">
        <v>24756</v>
      </c>
      <c r="T37" s="198"/>
      <c r="U37" s="198" t="s">
        <v>5</v>
      </c>
      <c r="V37" s="198" t="s">
        <v>1440</v>
      </c>
      <c r="W37" s="198" t="s">
        <v>1441</v>
      </c>
      <c r="X37" s="198"/>
      <c r="Y37" s="198">
        <v>1</v>
      </c>
      <c r="Z37" s="198"/>
      <c r="AA37" s="198"/>
      <c r="AB37" s="198">
        <v>165</v>
      </c>
      <c r="AC37" s="201" t="s">
        <v>3058</v>
      </c>
      <c r="AD37" s="201" t="s">
        <v>5148</v>
      </c>
      <c r="AE37" s="201">
        <v>0</v>
      </c>
      <c r="AF37" s="201"/>
      <c r="AG37" s="201"/>
      <c r="AH37" s="201"/>
      <c r="AI37" s="201"/>
      <c r="AJ37" s="201"/>
      <c r="AK37" s="201"/>
      <c r="AL37" s="201"/>
    </row>
    <row r="38" spans="1:38" hidden="1" x14ac:dyDescent="0.3">
      <c r="A38" s="226">
        <v>1653</v>
      </c>
      <c r="B38" s="198" t="s">
        <v>988</v>
      </c>
      <c r="C38" s="198" t="s">
        <v>3450</v>
      </c>
      <c r="D38" s="198" t="s">
        <v>3186</v>
      </c>
      <c r="E38" s="198" t="s">
        <v>3451</v>
      </c>
      <c r="F38" s="198" t="s">
        <v>3187</v>
      </c>
      <c r="G38" s="198" t="s">
        <v>3452</v>
      </c>
      <c r="H38" s="198"/>
      <c r="I38" s="199" t="s">
        <v>12</v>
      </c>
      <c r="J38" s="198" t="s">
        <v>13</v>
      </c>
      <c r="K38" s="198" t="s">
        <v>14</v>
      </c>
      <c r="L38" s="198" t="s">
        <v>4615</v>
      </c>
      <c r="M38" s="198" t="s">
        <v>3190</v>
      </c>
      <c r="N38" s="198" t="s">
        <v>4332</v>
      </c>
      <c r="O38" s="198" t="s">
        <v>3191</v>
      </c>
      <c r="P38" s="198" t="s">
        <v>3192</v>
      </c>
      <c r="Q38" s="198" t="s">
        <v>3193</v>
      </c>
      <c r="R38" s="198" t="s">
        <v>3194</v>
      </c>
      <c r="S38" s="200">
        <v>24756</v>
      </c>
      <c r="T38" s="198"/>
      <c r="U38" s="198" t="s">
        <v>19</v>
      </c>
      <c r="V38" s="198" t="s">
        <v>989</v>
      </c>
      <c r="W38" s="198" t="s">
        <v>990</v>
      </c>
      <c r="X38" s="198">
        <v>1</v>
      </c>
      <c r="Y38" s="198"/>
      <c r="Z38" s="198"/>
      <c r="AA38" s="198"/>
      <c r="AB38" s="198">
        <v>95</v>
      </c>
      <c r="AC38" s="201" t="s">
        <v>2689</v>
      </c>
      <c r="AD38" s="201" t="s">
        <v>2689</v>
      </c>
      <c r="AE38" s="201">
        <v>0</v>
      </c>
      <c r="AF38" s="201"/>
      <c r="AG38" s="201"/>
      <c r="AH38" s="201"/>
      <c r="AI38" s="201"/>
      <c r="AJ38" s="201"/>
      <c r="AK38" s="201"/>
      <c r="AL38" s="201"/>
    </row>
    <row r="39" spans="1:38" hidden="1" x14ac:dyDescent="0.3">
      <c r="A39" s="226">
        <v>1654</v>
      </c>
      <c r="B39" s="185" t="s">
        <v>915</v>
      </c>
      <c r="C39" s="185" t="s">
        <v>3453</v>
      </c>
      <c r="D39" s="185" t="s">
        <v>3186</v>
      </c>
      <c r="E39" s="185" t="s">
        <v>3454</v>
      </c>
      <c r="F39" s="185" t="s">
        <v>3187</v>
      </c>
      <c r="G39" s="185" t="s">
        <v>4702</v>
      </c>
      <c r="H39" s="185"/>
      <c r="I39" s="195" t="s">
        <v>110</v>
      </c>
      <c r="J39" s="185" t="s">
        <v>13</v>
      </c>
      <c r="K39" s="185" t="s">
        <v>14</v>
      </c>
      <c r="L39" s="185" t="s">
        <v>4615</v>
      </c>
      <c r="M39" s="185" t="s">
        <v>3190</v>
      </c>
      <c r="N39" s="185" t="s">
        <v>4332</v>
      </c>
      <c r="O39" s="185" t="s">
        <v>3191</v>
      </c>
      <c r="P39" s="185" t="s">
        <v>3192</v>
      </c>
      <c r="Q39" s="185" t="s">
        <v>3193</v>
      </c>
      <c r="R39" s="185" t="s">
        <v>3194</v>
      </c>
      <c r="S39" s="196">
        <v>24756</v>
      </c>
      <c r="T39" s="185"/>
      <c r="U39" s="185" t="s">
        <v>19</v>
      </c>
      <c r="V39" s="185" t="s">
        <v>916</v>
      </c>
      <c r="W39" s="185" t="s">
        <v>681</v>
      </c>
      <c r="X39" s="185">
        <v>1</v>
      </c>
      <c r="Y39" s="185"/>
      <c r="Z39" s="185"/>
      <c r="AA39" s="185"/>
      <c r="AB39" s="185">
        <v>86</v>
      </c>
      <c r="AC39" s="197" t="s">
        <v>2689</v>
      </c>
      <c r="AD39" s="197" t="s">
        <v>2689</v>
      </c>
      <c r="AE39" s="197">
        <v>1</v>
      </c>
      <c r="AF39" s="197"/>
      <c r="AG39" s="197">
        <v>1</v>
      </c>
      <c r="AH39" s="197"/>
      <c r="AI39" s="197"/>
      <c r="AJ39" s="197"/>
      <c r="AK39" s="197"/>
      <c r="AL39" s="197"/>
    </row>
    <row r="40" spans="1:38" hidden="1" x14ac:dyDescent="0.3">
      <c r="A40" s="226">
        <v>1655</v>
      </c>
      <c r="B40" s="185" t="s">
        <v>2271</v>
      </c>
      <c r="C40" s="185" t="s">
        <v>4422</v>
      </c>
      <c r="D40" s="185" t="s">
        <v>3186</v>
      </c>
      <c r="E40" s="185" t="s">
        <v>3280</v>
      </c>
      <c r="F40" s="185" t="s">
        <v>3187</v>
      </c>
      <c r="G40" s="185" t="s">
        <v>4744</v>
      </c>
      <c r="H40" s="185"/>
      <c r="I40" s="195" t="s">
        <v>110</v>
      </c>
      <c r="J40" s="185" t="s">
        <v>13</v>
      </c>
      <c r="K40" s="185" t="s">
        <v>14</v>
      </c>
      <c r="L40" s="185" t="s">
        <v>4615</v>
      </c>
      <c r="M40" s="185" t="s">
        <v>3217</v>
      </c>
      <c r="N40" s="185" t="s">
        <v>4332</v>
      </c>
      <c r="O40" s="185" t="s">
        <v>3191</v>
      </c>
      <c r="P40" s="185" t="s">
        <v>3192</v>
      </c>
      <c r="Q40" s="185" t="s">
        <v>3193</v>
      </c>
      <c r="R40" s="185" t="s">
        <v>3194</v>
      </c>
      <c r="S40" s="196">
        <v>24756</v>
      </c>
      <c r="T40" s="185"/>
      <c r="U40" s="185" t="s">
        <v>19</v>
      </c>
      <c r="V40" s="185" t="s">
        <v>5064</v>
      </c>
      <c r="W40" s="185" t="s">
        <v>1008</v>
      </c>
      <c r="X40" s="185">
        <v>1</v>
      </c>
      <c r="Y40" s="185"/>
      <c r="Z40" s="185"/>
      <c r="AA40" s="185"/>
      <c r="AB40" s="185">
        <v>91</v>
      </c>
      <c r="AC40" s="197" t="s">
        <v>2689</v>
      </c>
      <c r="AD40" s="197" t="s">
        <v>2689</v>
      </c>
      <c r="AE40" s="197">
        <v>1</v>
      </c>
      <c r="AF40" s="197"/>
      <c r="AG40" s="151">
        <v>1</v>
      </c>
      <c r="AH40" s="197"/>
      <c r="AI40" s="197"/>
      <c r="AJ40" s="197"/>
      <c r="AK40" s="197"/>
      <c r="AL40" s="197"/>
    </row>
    <row r="41" spans="1:38" hidden="1" x14ac:dyDescent="0.3">
      <c r="A41" s="226">
        <v>1656</v>
      </c>
      <c r="B41" s="185" t="s">
        <v>909</v>
      </c>
      <c r="C41" s="185" t="s">
        <v>4620</v>
      </c>
      <c r="D41" s="185" t="s">
        <v>3061</v>
      </c>
      <c r="E41" s="185" t="s">
        <v>3455</v>
      </c>
      <c r="F41" s="185" t="s">
        <v>3187</v>
      </c>
      <c r="G41" s="185" t="s">
        <v>3456</v>
      </c>
      <c r="H41" s="185"/>
      <c r="I41" s="195" t="s">
        <v>12</v>
      </c>
      <c r="J41" s="185" t="s">
        <v>13</v>
      </c>
      <c r="K41" s="185" t="s">
        <v>14</v>
      </c>
      <c r="L41" s="185" t="s">
        <v>4615</v>
      </c>
      <c r="M41" s="185" t="s">
        <v>3190</v>
      </c>
      <c r="N41" s="185" t="s">
        <v>4332</v>
      </c>
      <c r="O41" s="185" t="s">
        <v>3201</v>
      </c>
      <c r="P41" s="185" t="s">
        <v>3192</v>
      </c>
      <c r="Q41" s="185" t="s">
        <v>3193</v>
      </c>
      <c r="R41" s="185" t="s">
        <v>3194</v>
      </c>
      <c r="S41" s="196">
        <v>24756</v>
      </c>
      <c r="T41" s="185"/>
      <c r="U41" s="185" t="s">
        <v>5</v>
      </c>
      <c r="V41" s="185" t="s">
        <v>910</v>
      </c>
      <c r="W41" s="185" t="s">
        <v>911</v>
      </c>
      <c r="X41" s="185"/>
      <c r="Y41" s="185">
        <v>1</v>
      </c>
      <c r="Z41" s="185"/>
      <c r="AA41" s="185"/>
      <c r="AB41" s="185">
        <v>168</v>
      </c>
      <c r="AC41" s="197" t="s">
        <v>2689</v>
      </c>
      <c r="AD41" s="197" t="s">
        <v>2689</v>
      </c>
      <c r="AE41" s="197">
        <v>1</v>
      </c>
      <c r="AF41" s="197">
        <v>1</v>
      </c>
      <c r="AG41" s="197"/>
      <c r="AH41" s="197"/>
      <c r="AI41" s="197"/>
      <c r="AJ41" s="197"/>
      <c r="AK41" s="197"/>
      <c r="AL41" s="197"/>
    </row>
    <row r="42" spans="1:38" hidden="1" x14ac:dyDescent="0.3">
      <c r="A42" s="226">
        <v>1657</v>
      </c>
      <c r="B42" s="185" t="s">
        <v>259</v>
      </c>
      <c r="C42" s="185" t="s">
        <v>3457</v>
      </c>
      <c r="D42" s="185" t="s">
        <v>3186</v>
      </c>
      <c r="E42" s="185" t="s">
        <v>572</v>
      </c>
      <c r="F42" s="185" t="s">
        <v>3187</v>
      </c>
      <c r="G42" s="185" t="s">
        <v>3458</v>
      </c>
      <c r="H42" s="185"/>
      <c r="I42" s="195" t="s">
        <v>12</v>
      </c>
      <c r="J42" s="185" t="s">
        <v>13</v>
      </c>
      <c r="K42" s="185" t="s">
        <v>14</v>
      </c>
      <c r="L42" s="185" t="s">
        <v>4615</v>
      </c>
      <c r="M42" s="185" t="s">
        <v>3190</v>
      </c>
      <c r="N42" s="185" t="s">
        <v>4332</v>
      </c>
      <c r="O42" s="185" t="s">
        <v>3191</v>
      </c>
      <c r="P42" s="185" t="s">
        <v>3192</v>
      </c>
      <c r="Q42" s="185" t="s">
        <v>3193</v>
      </c>
      <c r="R42" s="185" t="s">
        <v>3194</v>
      </c>
      <c r="S42" s="196">
        <v>24756</v>
      </c>
      <c r="T42" s="185"/>
      <c r="U42" s="185" t="s">
        <v>19</v>
      </c>
      <c r="V42" s="185" t="s">
        <v>260</v>
      </c>
      <c r="W42" s="185" t="s">
        <v>107</v>
      </c>
      <c r="X42" s="185">
        <v>1</v>
      </c>
      <c r="Y42" s="185"/>
      <c r="Z42" s="185"/>
      <c r="AA42" s="185"/>
      <c r="AB42" s="185">
        <v>68</v>
      </c>
      <c r="AC42" s="197" t="s">
        <v>2689</v>
      </c>
      <c r="AD42" s="197" t="s">
        <v>2689</v>
      </c>
      <c r="AE42" s="197">
        <v>1</v>
      </c>
      <c r="AF42" s="197"/>
      <c r="AG42" s="197"/>
      <c r="AH42" s="197">
        <v>1</v>
      </c>
      <c r="AI42" s="197"/>
      <c r="AJ42" s="197"/>
      <c r="AK42" s="197"/>
      <c r="AL42" s="197"/>
    </row>
    <row r="43" spans="1:38" hidden="1" x14ac:dyDescent="0.3">
      <c r="A43" s="226">
        <v>1658</v>
      </c>
      <c r="B43" s="185" t="s">
        <v>922</v>
      </c>
      <c r="C43" s="185" t="s">
        <v>4621</v>
      </c>
      <c r="D43" s="185" t="s">
        <v>3186</v>
      </c>
      <c r="E43" s="185" t="s">
        <v>185</v>
      </c>
      <c r="F43" s="185" t="s">
        <v>3187</v>
      </c>
      <c r="G43" s="185" t="s">
        <v>3459</v>
      </c>
      <c r="H43" s="185"/>
      <c r="I43" s="195" t="s">
        <v>12</v>
      </c>
      <c r="J43" s="185" t="s">
        <v>13</v>
      </c>
      <c r="K43" s="185" t="s">
        <v>14</v>
      </c>
      <c r="L43" s="185" t="s">
        <v>4615</v>
      </c>
      <c r="M43" s="185" t="s">
        <v>3190</v>
      </c>
      <c r="N43" s="185" t="s">
        <v>4332</v>
      </c>
      <c r="O43" s="185" t="s">
        <v>3191</v>
      </c>
      <c r="P43" s="185" t="s">
        <v>3192</v>
      </c>
      <c r="Q43" s="185" t="s">
        <v>3193</v>
      </c>
      <c r="R43" s="185" t="s">
        <v>3194</v>
      </c>
      <c r="S43" s="196">
        <v>24756</v>
      </c>
      <c r="T43" s="185"/>
      <c r="U43" s="185" t="s">
        <v>19</v>
      </c>
      <c r="V43" s="185" t="s">
        <v>923</v>
      </c>
      <c r="W43" s="185" t="s">
        <v>924</v>
      </c>
      <c r="X43" s="185">
        <v>1</v>
      </c>
      <c r="Y43" s="185"/>
      <c r="Z43" s="185"/>
      <c r="AA43" s="185"/>
      <c r="AB43" s="185">
        <v>62</v>
      </c>
      <c r="AC43" s="197" t="s">
        <v>2689</v>
      </c>
      <c r="AD43" s="197" t="s">
        <v>2689</v>
      </c>
      <c r="AE43" s="197">
        <v>1</v>
      </c>
      <c r="AF43" s="197"/>
      <c r="AG43" s="197">
        <v>1</v>
      </c>
      <c r="AH43" s="197"/>
      <c r="AI43" s="197"/>
      <c r="AJ43" s="197"/>
      <c r="AK43" s="197"/>
      <c r="AL43" s="197"/>
    </row>
    <row r="44" spans="1:38" hidden="1" x14ac:dyDescent="0.3">
      <c r="A44" s="226">
        <v>1659</v>
      </c>
      <c r="B44" s="185" t="s">
        <v>512</v>
      </c>
      <c r="C44" s="185" t="s">
        <v>3460</v>
      </c>
      <c r="D44" s="185" t="s">
        <v>3186</v>
      </c>
      <c r="E44" s="185" t="s">
        <v>513</v>
      </c>
      <c r="F44" s="185" t="s">
        <v>3187</v>
      </c>
      <c r="G44" s="185" t="s">
        <v>4703</v>
      </c>
      <c r="H44" s="185"/>
      <c r="I44" s="195" t="s">
        <v>12</v>
      </c>
      <c r="J44" s="185" t="s">
        <v>13</v>
      </c>
      <c r="K44" s="185" t="s">
        <v>14</v>
      </c>
      <c r="L44" s="185" t="s">
        <v>4615</v>
      </c>
      <c r="M44" s="185" t="s">
        <v>3190</v>
      </c>
      <c r="N44" s="185" t="s">
        <v>4332</v>
      </c>
      <c r="O44" s="185" t="s">
        <v>3191</v>
      </c>
      <c r="P44" s="185" t="s">
        <v>3192</v>
      </c>
      <c r="Q44" s="185" t="s">
        <v>3193</v>
      </c>
      <c r="R44" s="185" t="s">
        <v>3194</v>
      </c>
      <c r="S44" s="196">
        <v>24756</v>
      </c>
      <c r="T44" s="185"/>
      <c r="U44" s="185" t="s">
        <v>19</v>
      </c>
      <c r="V44" s="185" t="s">
        <v>514</v>
      </c>
      <c r="W44" s="185" t="s">
        <v>515</v>
      </c>
      <c r="X44" s="185">
        <v>1</v>
      </c>
      <c r="Y44" s="185"/>
      <c r="Z44" s="185"/>
      <c r="AA44" s="185"/>
      <c r="AB44" s="185">
        <v>121</v>
      </c>
      <c r="AC44" s="197" t="s">
        <v>2689</v>
      </c>
      <c r="AD44" s="197" t="s">
        <v>2689</v>
      </c>
      <c r="AE44" s="197">
        <v>1</v>
      </c>
      <c r="AF44" s="197"/>
      <c r="AG44" s="197"/>
      <c r="AH44" s="197">
        <v>1</v>
      </c>
      <c r="AI44" s="197"/>
      <c r="AJ44" s="197"/>
      <c r="AK44" s="197"/>
      <c r="AL44" s="197"/>
    </row>
    <row r="45" spans="1:38" hidden="1" x14ac:dyDescent="0.3">
      <c r="A45" s="226">
        <v>1663</v>
      </c>
      <c r="B45" s="203" t="s">
        <v>78</v>
      </c>
      <c r="C45" s="203" t="s">
        <v>3185</v>
      </c>
      <c r="D45" s="203" t="s">
        <v>3186</v>
      </c>
      <c r="E45" s="203"/>
      <c r="F45" s="203" t="s">
        <v>3187</v>
      </c>
      <c r="G45" s="203" t="s">
        <v>4938</v>
      </c>
      <c r="H45" s="203"/>
      <c r="I45" s="205" t="s">
        <v>75</v>
      </c>
      <c r="J45" s="203" t="s">
        <v>73</v>
      </c>
      <c r="K45" s="203" t="s">
        <v>76</v>
      </c>
      <c r="L45" s="203" t="s">
        <v>4931</v>
      </c>
      <c r="M45" s="203" t="s">
        <v>3190</v>
      </c>
      <c r="N45" s="203" t="s">
        <v>4332</v>
      </c>
      <c r="O45" s="203" t="s">
        <v>3191</v>
      </c>
      <c r="P45" s="203" t="s">
        <v>3192</v>
      </c>
      <c r="Q45" s="203" t="s">
        <v>3193</v>
      </c>
      <c r="R45" s="203" t="s">
        <v>3194</v>
      </c>
      <c r="S45" s="206">
        <v>24756</v>
      </c>
      <c r="T45" s="203">
        <v>2</v>
      </c>
      <c r="U45" s="203" t="s">
        <v>19</v>
      </c>
      <c r="V45" s="203" t="s">
        <v>79</v>
      </c>
      <c r="W45" s="203" t="s">
        <v>80</v>
      </c>
      <c r="X45" s="203">
        <v>1</v>
      </c>
      <c r="Y45" s="203"/>
      <c r="Z45" s="203"/>
      <c r="AA45" s="203"/>
      <c r="AB45" s="203">
        <v>187</v>
      </c>
      <c r="AC45" s="204" t="s">
        <v>2689</v>
      </c>
      <c r="AD45" s="204" t="s">
        <v>2689</v>
      </c>
      <c r="AE45" s="204">
        <v>0</v>
      </c>
      <c r="AF45" s="204"/>
      <c r="AG45" s="204"/>
      <c r="AH45" s="204"/>
      <c r="AI45" s="204"/>
      <c r="AJ45" s="204"/>
      <c r="AK45" s="204"/>
      <c r="AL45" s="204"/>
    </row>
    <row r="46" spans="1:38" hidden="1" x14ac:dyDescent="0.3">
      <c r="A46" s="226">
        <v>1664</v>
      </c>
      <c r="B46" s="185" t="s">
        <v>98</v>
      </c>
      <c r="C46" s="185" t="s">
        <v>4396</v>
      </c>
      <c r="D46" s="185" t="s">
        <v>3061</v>
      </c>
      <c r="E46" s="185"/>
      <c r="F46" s="185" t="s">
        <v>3187</v>
      </c>
      <c r="G46" s="185" t="s">
        <v>3469</v>
      </c>
      <c r="H46" s="185"/>
      <c r="I46" s="195" t="s">
        <v>54</v>
      </c>
      <c r="J46" s="185" t="s">
        <v>95</v>
      </c>
      <c r="K46" s="185" t="s">
        <v>96</v>
      </c>
      <c r="L46" s="185" t="s">
        <v>3284</v>
      </c>
      <c r="M46" s="185" t="s">
        <v>3217</v>
      </c>
      <c r="N46" s="185" t="s">
        <v>3205</v>
      </c>
      <c r="O46" s="185" t="s">
        <v>3201</v>
      </c>
      <c r="P46" s="185" t="s">
        <v>3192</v>
      </c>
      <c r="Q46" s="185" t="s">
        <v>3193</v>
      </c>
      <c r="R46" s="185" t="s">
        <v>3194</v>
      </c>
      <c r="S46" s="196">
        <v>24756</v>
      </c>
      <c r="T46" s="185"/>
      <c r="U46" s="185" t="s">
        <v>5</v>
      </c>
      <c r="V46" s="185" t="s">
        <v>5010</v>
      </c>
      <c r="W46" s="185" t="s">
        <v>99</v>
      </c>
      <c r="X46" s="185"/>
      <c r="Y46" s="185">
        <v>1</v>
      </c>
      <c r="Z46" s="185"/>
      <c r="AA46" s="185"/>
      <c r="AB46" s="185">
        <v>77</v>
      </c>
      <c r="AC46" s="197" t="s">
        <v>2689</v>
      </c>
      <c r="AD46" s="197" t="s">
        <v>2689</v>
      </c>
      <c r="AE46" s="197">
        <v>1</v>
      </c>
      <c r="AF46" s="197"/>
      <c r="AG46" s="197">
        <v>1</v>
      </c>
      <c r="AH46" s="197"/>
      <c r="AI46" s="197"/>
      <c r="AJ46" s="197"/>
      <c r="AK46" s="197"/>
      <c r="AL46" s="197"/>
    </row>
    <row r="47" spans="1:38" hidden="1" x14ac:dyDescent="0.3">
      <c r="A47" s="226">
        <v>1667</v>
      </c>
      <c r="B47" s="198" t="s">
        <v>380</v>
      </c>
      <c r="C47" s="198" t="s">
        <v>5104</v>
      </c>
      <c r="D47" s="198" t="s">
        <v>3186</v>
      </c>
      <c r="E47" s="198" t="s">
        <v>3475</v>
      </c>
      <c r="F47" s="198" t="s">
        <v>3187</v>
      </c>
      <c r="G47" s="198" t="s">
        <v>3476</v>
      </c>
      <c r="H47" s="198"/>
      <c r="I47" s="199" t="s">
        <v>382</v>
      </c>
      <c r="J47" s="198" t="s">
        <v>383</v>
      </c>
      <c r="K47" s="198" t="s">
        <v>384</v>
      </c>
      <c r="L47" s="198" t="s">
        <v>3477</v>
      </c>
      <c r="M47" s="198" t="s">
        <v>3190</v>
      </c>
      <c r="N47" s="198" t="s">
        <v>4332</v>
      </c>
      <c r="O47" s="198" t="s">
        <v>3191</v>
      </c>
      <c r="P47" s="198" t="s">
        <v>3192</v>
      </c>
      <c r="Q47" s="198" t="s">
        <v>3193</v>
      </c>
      <c r="R47" s="198" t="s">
        <v>3194</v>
      </c>
      <c r="S47" s="200">
        <v>25247</v>
      </c>
      <c r="T47" s="198">
        <v>2</v>
      </c>
      <c r="U47" s="198" t="s">
        <v>19</v>
      </c>
      <c r="V47" s="198" t="s">
        <v>381</v>
      </c>
      <c r="W47" s="198" t="s">
        <v>385</v>
      </c>
      <c r="X47" s="198">
        <v>1</v>
      </c>
      <c r="Y47" s="198"/>
      <c r="Z47" s="198"/>
      <c r="AA47" s="198"/>
      <c r="AB47" s="198">
        <v>158</v>
      </c>
      <c r="AC47" s="201" t="s">
        <v>2689</v>
      </c>
      <c r="AD47" s="201" t="s">
        <v>2689</v>
      </c>
      <c r="AE47" s="201">
        <v>0</v>
      </c>
      <c r="AF47" s="201"/>
      <c r="AG47" s="201"/>
      <c r="AH47" s="201"/>
      <c r="AI47" s="201"/>
      <c r="AJ47" s="201"/>
      <c r="AK47" s="201"/>
      <c r="AL47" s="201"/>
    </row>
    <row r="48" spans="1:38" hidden="1" x14ac:dyDescent="0.3">
      <c r="A48" s="226">
        <v>1669</v>
      </c>
      <c r="B48" s="218" t="s">
        <v>3480</v>
      </c>
      <c r="C48" s="218" t="s">
        <v>4622</v>
      </c>
      <c r="D48" s="218" t="s">
        <v>3481</v>
      </c>
      <c r="E48" s="218" t="s">
        <v>3482</v>
      </c>
      <c r="F48" s="218" t="s">
        <v>3187</v>
      </c>
      <c r="G48" s="218" t="s">
        <v>4745</v>
      </c>
      <c r="H48" s="218"/>
      <c r="I48" s="219" t="s">
        <v>12</v>
      </c>
      <c r="J48" s="218" t="s">
        <v>13</v>
      </c>
      <c r="K48" s="218" t="s">
        <v>14</v>
      </c>
      <c r="L48" s="218" t="s">
        <v>4615</v>
      </c>
      <c r="M48" s="218" t="s">
        <v>3190</v>
      </c>
      <c r="N48" s="218" t="s">
        <v>4332</v>
      </c>
      <c r="O48" s="218" t="s">
        <v>3483</v>
      </c>
      <c r="P48" s="218" t="s">
        <v>3192</v>
      </c>
      <c r="Q48" s="218" t="s">
        <v>3193</v>
      </c>
      <c r="R48" s="218" t="s">
        <v>3194</v>
      </c>
      <c r="S48" s="220">
        <v>25512</v>
      </c>
      <c r="T48" s="218"/>
      <c r="U48" s="218" t="s">
        <v>82</v>
      </c>
      <c r="V48" s="218" t="s">
        <v>596</v>
      </c>
      <c r="W48" s="218" t="s">
        <v>597</v>
      </c>
      <c r="X48" s="218"/>
      <c r="Y48" s="218"/>
      <c r="Z48" s="218">
        <v>1</v>
      </c>
      <c r="AA48" s="218"/>
      <c r="AB48" s="218">
        <v>59</v>
      </c>
      <c r="AC48" s="221" t="s">
        <v>2689</v>
      </c>
      <c r="AD48" s="221" t="s">
        <v>2689</v>
      </c>
      <c r="AE48" s="221">
        <v>0</v>
      </c>
      <c r="AF48" s="221"/>
      <c r="AG48" s="221"/>
      <c r="AH48" s="221"/>
      <c r="AI48" s="221"/>
      <c r="AJ48" s="221"/>
      <c r="AK48" s="221" t="s">
        <v>5166</v>
      </c>
      <c r="AL48" s="221">
        <v>2</v>
      </c>
    </row>
    <row r="49" spans="1:38" hidden="1" x14ac:dyDescent="0.3">
      <c r="A49" s="226">
        <v>1672</v>
      </c>
      <c r="B49" s="203" t="s">
        <v>1217</v>
      </c>
      <c r="C49" s="203" t="s">
        <v>4623</v>
      </c>
      <c r="D49" s="203" t="s">
        <v>3199</v>
      </c>
      <c r="E49" s="203" t="s">
        <v>3488</v>
      </c>
      <c r="F49" s="203" t="s">
        <v>3187</v>
      </c>
      <c r="G49" s="203" t="s">
        <v>4746</v>
      </c>
      <c r="H49" s="203"/>
      <c r="I49" s="205" t="s">
        <v>12</v>
      </c>
      <c r="J49" s="203" t="s">
        <v>13</v>
      </c>
      <c r="K49" s="203" t="s">
        <v>14</v>
      </c>
      <c r="L49" s="203" t="s">
        <v>4615</v>
      </c>
      <c r="M49" s="203" t="s">
        <v>3217</v>
      </c>
      <c r="N49" s="203" t="s">
        <v>3205</v>
      </c>
      <c r="O49" s="203" t="s">
        <v>3199</v>
      </c>
      <c r="P49" s="203" t="s">
        <v>3192</v>
      </c>
      <c r="Q49" s="203" t="s">
        <v>3193</v>
      </c>
      <c r="R49" s="203" t="s">
        <v>3194</v>
      </c>
      <c r="S49" s="206">
        <v>25608</v>
      </c>
      <c r="T49" s="203">
        <v>1</v>
      </c>
      <c r="U49" s="203" t="s">
        <v>82</v>
      </c>
      <c r="V49" s="203" t="s">
        <v>5050</v>
      </c>
      <c r="W49" s="203" t="s">
        <v>5051</v>
      </c>
      <c r="X49" s="203"/>
      <c r="Y49" s="203"/>
      <c r="Z49" s="203">
        <v>1</v>
      </c>
      <c r="AA49" s="203"/>
      <c r="AB49" s="203">
        <v>524</v>
      </c>
      <c r="AC49" s="204" t="s">
        <v>2689</v>
      </c>
      <c r="AD49" s="204" t="s">
        <v>2689</v>
      </c>
      <c r="AE49" s="204">
        <v>0</v>
      </c>
      <c r="AF49" s="204"/>
      <c r="AG49" s="204"/>
      <c r="AH49" s="204"/>
      <c r="AI49" s="204"/>
      <c r="AJ49" s="204"/>
      <c r="AK49" s="204"/>
      <c r="AL49" s="204"/>
    </row>
    <row r="50" spans="1:38" hidden="1" x14ac:dyDescent="0.3">
      <c r="A50" s="226">
        <v>1677</v>
      </c>
      <c r="B50" s="185" t="s">
        <v>1365</v>
      </c>
      <c r="C50" s="185" t="s">
        <v>3495</v>
      </c>
      <c r="D50" s="185" t="s">
        <v>478</v>
      </c>
      <c r="E50" s="185" t="s">
        <v>1366</v>
      </c>
      <c r="F50" s="185" t="s">
        <v>3187</v>
      </c>
      <c r="G50" s="185" t="s">
        <v>3496</v>
      </c>
      <c r="H50" s="185"/>
      <c r="I50" s="195" t="s">
        <v>12</v>
      </c>
      <c r="J50" s="185" t="s">
        <v>13</v>
      </c>
      <c r="K50" s="185" t="s">
        <v>14</v>
      </c>
      <c r="L50" s="185" t="s">
        <v>4615</v>
      </c>
      <c r="M50" s="185" t="s">
        <v>3190</v>
      </c>
      <c r="N50" s="185" t="s">
        <v>4332</v>
      </c>
      <c r="O50" s="185" t="s">
        <v>3201</v>
      </c>
      <c r="P50" s="185" t="s">
        <v>3192</v>
      </c>
      <c r="Q50" s="185" t="s">
        <v>3193</v>
      </c>
      <c r="R50" s="185" t="s">
        <v>3194</v>
      </c>
      <c r="S50" s="196">
        <v>25724</v>
      </c>
      <c r="T50" s="185"/>
      <c r="U50" s="185" t="s">
        <v>5</v>
      </c>
      <c r="V50" s="185" t="s">
        <v>3497</v>
      </c>
      <c r="W50" s="185" t="s">
        <v>1367</v>
      </c>
      <c r="X50" s="185">
        <v>1</v>
      </c>
      <c r="Y50" s="185">
        <v>1</v>
      </c>
      <c r="Z50" s="185"/>
      <c r="AA50" s="185"/>
      <c r="AB50" s="185">
        <v>104</v>
      </c>
      <c r="AC50" s="197" t="s">
        <v>2689</v>
      </c>
      <c r="AD50" s="197" t="s">
        <v>2689</v>
      </c>
      <c r="AE50" s="197">
        <v>1</v>
      </c>
      <c r="AF50" s="197"/>
      <c r="AG50" s="197"/>
      <c r="AH50" s="197">
        <v>1</v>
      </c>
      <c r="AI50" s="197"/>
      <c r="AJ50" s="197"/>
      <c r="AK50" s="197"/>
      <c r="AL50" s="197"/>
    </row>
    <row r="51" spans="1:38" hidden="1" x14ac:dyDescent="0.3">
      <c r="A51" s="226">
        <v>1678</v>
      </c>
      <c r="B51" s="185" t="s">
        <v>949</v>
      </c>
      <c r="C51" s="185" t="s">
        <v>4624</v>
      </c>
      <c r="D51" s="185" t="s">
        <v>3061</v>
      </c>
      <c r="E51" s="185" t="s">
        <v>950</v>
      </c>
      <c r="F51" s="185" t="s">
        <v>3187</v>
      </c>
      <c r="G51" s="185" t="s">
        <v>3498</v>
      </c>
      <c r="H51" s="185"/>
      <c r="I51" s="195" t="s">
        <v>12</v>
      </c>
      <c r="J51" s="185" t="s">
        <v>13</v>
      </c>
      <c r="K51" s="185" t="s">
        <v>14</v>
      </c>
      <c r="L51" s="185" t="s">
        <v>4615</v>
      </c>
      <c r="M51" s="185" t="s">
        <v>3190</v>
      </c>
      <c r="N51" s="185" t="s">
        <v>4332</v>
      </c>
      <c r="O51" s="185" t="s">
        <v>3201</v>
      </c>
      <c r="P51" s="185" t="s">
        <v>3192</v>
      </c>
      <c r="Q51" s="185" t="s">
        <v>3193</v>
      </c>
      <c r="R51" s="185" t="s">
        <v>3194</v>
      </c>
      <c r="S51" s="196">
        <v>25724</v>
      </c>
      <c r="T51" s="185"/>
      <c r="U51" s="185" t="s">
        <v>5</v>
      </c>
      <c r="V51" s="185" t="s">
        <v>951</v>
      </c>
      <c r="W51" s="185" t="s">
        <v>952</v>
      </c>
      <c r="X51" s="185"/>
      <c r="Y51" s="185">
        <v>1</v>
      </c>
      <c r="Z51" s="185"/>
      <c r="AA51" s="185"/>
      <c r="AB51" s="185">
        <v>124</v>
      </c>
      <c r="AC51" s="197" t="s">
        <v>2689</v>
      </c>
      <c r="AD51" s="197" t="s">
        <v>2689</v>
      </c>
      <c r="AE51" s="197">
        <v>1</v>
      </c>
      <c r="AF51" s="197"/>
      <c r="AG51" s="197"/>
      <c r="AH51" s="197"/>
      <c r="AI51" s="197">
        <v>1</v>
      </c>
      <c r="AJ51" s="197"/>
      <c r="AK51" s="197"/>
      <c r="AL51" s="197"/>
    </row>
    <row r="52" spans="1:38" hidden="1" x14ac:dyDescent="0.3">
      <c r="A52" s="226">
        <v>1679</v>
      </c>
      <c r="B52" s="198" t="s">
        <v>579</v>
      </c>
      <c r="C52" s="198" t="s">
        <v>3499</v>
      </c>
      <c r="D52" s="198" t="s">
        <v>478</v>
      </c>
      <c r="E52" s="198" t="s">
        <v>3500</v>
      </c>
      <c r="F52" s="198" t="s">
        <v>3187</v>
      </c>
      <c r="G52" s="198" t="s">
        <v>3501</v>
      </c>
      <c r="H52" s="198"/>
      <c r="I52" s="199" t="s">
        <v>12</v>
      </c>
      <c r="J52" s="198" t="s">
        <v>13</v>
      </c>
      <c r="K52" s="198" t="s">
        <v>14</v>
      </c>
      <c r="L52" s="198" t="s">
        <v>4615</v>
      </c>
      <c r="M52" s="198" t="s">
        <v>3190</v>
      </c>
      <c r="N52" s="198" t="s">
        <v>4332</v>
      </c>
      <c r="O52" s="198" t="s">
        <v>3201</v>
      </c>
      <c r="P52" s="198" t="s">
        <v>3192</v>
      </c>
      <c r="Q52" s="198" t="s">
        <v>3193</v>
      </c>
      <c r="R52" s="198" t="s">
        <v>3194</v>
      </c>
      <c r="S52" s="200">
        <v>25724</v>
      </c>
      <c r="T52" s="198"/>
      <c r="U52" s="198" t="s">
        <v>5</v>
      </c>
      <c r="V52" s="198" t="s">
        <v>580</v>
      </c>
      <c r="W52" s="198" t="s">
        <v>581</v>
      </c>
      <c r="X52" s="198">
        <v>1</v>
      </c>
      <c r="Y52" s="198">
        <v>1</v>
      </c>
      <c r="Z52" s="198"/>
      <c r="AA52" s="198"/>
      <c r="AB52" s="198">
        <v>123</v>
      </c>
      <c r="AC52" s="201" t="s">
        <v>2689</v>
      </c>
      <c r="AD52" s="201" t="s">
        <v>2689</v>
      </c>
      <c r="AE52" s="201">
        <v>0</v>
      </c>
      <c r="AF52" s="201"/>
      <c r="AG52" s="201"/>
      <c r="AH52" s="201"/>
      <c r="AI52" s="201"/>
      <c r="AJ52" s="201"/>
      <c r="AK52" s="201"/>
      <c r="AL52" s="201"/>
    </row>
    <row r="53" spans="1:38" hidden="1" x14ac:dyDescent="0.3">
      <c r="A53" s="226">
        <v>1680</v>
      </c>
      <c r="B53" s="185" t="s">
        <v>563</v>
      </c>
      <c r="C53" s="185" t="s">
        <v>4625</v>
      </c>
      <c r="D53" s="185" t="s">
        <v>3199</v>
      </c>
      <c r="E53" s="185" t="s">
        <v>564</v>
      </c>
      <c r="F53" s="185" t="s">
        <v>3187</v>
      </c>
      <c r="G53" s="185" t="s">
        <v>4747</v>
      </c>
      <c r="H53" s="185" t="s">
        <v>3502</v>
      </c>
      <c r="I53" s="195" t="s">
        <v>559</v>
      </c>
      <c r="J53" s="185" t="s">
        <v>13</v>
      </c>
      <c r="K53" s="185" t="s">
        <v>14</v>
      </c>
      <c r="L53" s="185" t="s">
        <v>4615</v>
      </c>
      <c r="M53" s="185" t="s">
        <v>3190</v>
      </c>
      <c r="N53" s="185" t="s">
        <v>4332</v>
      </c>
      <c r="O53" s="185" t="s">
        <v>3199</v>
      </c>
      <c r="P53" s="185" t="s">
        <v>3192</v>
      </c>
      <c r="Q53" s="185" t="s">
        <v>3193</v>
      </c>
      <c r="R53" s="185" t="s">
        <v>3194</v>
      </c>
      <c r="S53" s="196">
        <v>26022</v>
      </c>
      <c r="T53" s="185"/>
      <c r="U53" s="185" t="s">
        <v>82</v>
      </c>
      <c r="V53" s="185" t="s">
        <v>565</v>
      </c>
      <c r="W53" s="185" t="s">
        <v>566</v>
      </c>
      <c r="X53" s="185"/>
      <c r="Y53" s="185"/>
      <c r="Z53" s="185">
        <v>1</v>
      </c>
      <c r="AA53" s="185"/>
      <c r="AB53" s="185">
        <v>571</v>
      </c>
      <c r="AC53" s="197" t="s">
        <v>2689</v>
      </c>
      <c r="AD53" s="197" t="s">
        <v>2689</v>
      </c>
      <c r="AE53" s="197">
        <v>1</v>
      </c>
      <c r="AF53" s="197"/>
      <c r="AG53" s="197">
        <v>1</v>
      </c>
      <c r="AH53" s="197"/>
      <c r="AI53" s="197"/>
      <c r="AJ53" s="197"/>
      <c r="AK53" s="197"/>
      <c r="AL53" s="197"/>
    </row>
    <row r="54" spans="1:38" hidden="1" x14ac:dyDescent="0.3">
      <c r="A54" s="226">
        <v>1685</v>
      </c>
      <c r="B54" s="198" t="s">
        <v>2017</v>
      </c>
      <c r="C54" s="198" t="s">
        <v>4542</v>
      </c>
      <c r="D54" s="198" t="s">
        <v>3267</v>
      </c>
      <c r="E54" s="198" t="s">
        <v>2018</v>
      </c>
      <c r="F54" s="198" t="s">
        <v>4301</v>
      </c>
      <c r="G54" s="198" t="s">
        <v>3506</v>
      </c>
      <c r="H54" s="198"/>
      <c r="I54" s="199" t="s">
        <v>1609</v>
      </c>
      <c r="J54" s="198" t="s">
        <v>1610</v>
      </c>
      <c r="K54" s="198" t="s">
        <v>1611</v>
      </c>
      <c r="L54" s="198" t="s">
        <v>4549</v>
      </c>
      <c r="M54" s="198" t="s">
        <v>3190</v>
      </c>
      <c r="N54" s="198" t="s">
        <v>4332</v>
      </c>
      <c r="O54" s="198" t="s">
        <v>3201</v>
      </c>
      <c r="P54" s="198" t="s">
        <v>3192</v>
      </c>
      <c r="Q54" s="198" t="s">
        <v>3193</v>
      </c>
      <c r="R54" s="198" t="s">
        <v>3194</v>
      </c>
      <c r="S54" s="200">
        <v>26003</v>
      </c>
      <c r="T54" s="198"/>
      <c r="U54" s="198" t="s">
        <v>0</v>
      </c>
      <c r="V54" s="198" t="s">
        <v>2019</v>
      </c>
      <c r="W54" s="198" t="s">
        <v>2020</v>
      </c>
      <c r="X54" s="198"/>
      <c r="Y54" s="198">
        <v>1</v>
      </c>
      <c r="Z54" s="198"/>
      <c r="AA54" s="198"/>
      <c r="AB54" s="198">
        <v>127</v>
      </c>
      <c r="AC54" s="201" t="s">
        <v>2689</v>
      </c>
      <c r="AD54" s="201" t="s">
        <v>2689</v>
      </c>
      <c r="AE54" s="201">
        <v>0</v>
      </c>
      <c r="AF54" s="201"/>
      <c r="AG54" s="201"/>
      <c r="AH54" s="201"/>
      <c r="AI54" s="201"/>
      <c r="AJ54" s="201"/>
      <c r="AK54" s="201"/>
      <c r="AL54" s="201"/>
    </row>
    <row r="55" spans="1:38" hidden="1" x14ac:dyDescent="0.3">
      <c r="A55" s="226">
        <v>1687</v>
      </c>
      <c r="B55" s="198" t="s">
        <v>551</v>
      </c>
      <c r="C55" s="198" t="s">
        <v>4626</v>
      </c>
      <c r="D55" s="198" t="s">
        <v>3061</v>
      </c>
      <c r="E55" s="198" t="s">
        <v>3509</v>
      </c>
      <c r="F55" s="198" t="s">
        <v>3187</v>
      </c>
      <c r="G55" s="198" t="s">
        <v>4706</v>
      </c>
      <c r="H55" s="198"/>
      <c r="I55" s="199" t="s">
        <v>12</v>
      </c>
      <c r="J55" s="198" t="s">
        <v>13</v>
      </c>
      <c r="K55" s="198" t="s">
        <v>14</v>
      </c>
      <c r="L55" s="198" t="s">
        <v>4615</v>
      </c>
      <c r="M55" s="198" t="s">
        <v>3190</v>
      </c>
      <c r="N55" s="198" t="s">
        <v>4332</v>
      </c>
      <c r="O55" s="198" t="s">
        <v>3201</v>
      </c>
      <c r="P55" s="198" t="s">
        <v>3192</v>
      </c>
      <c r="Q55" s="198" t="s">
        <v>3193</v>
      </c>
      <c r="R55" s="198" t="s">
        <v>3194</v>
      </c>
      <c r="S55" s="200">
        <v>26102</v>
      </c>
      <c r="T55" s="198"/>
      <c r="U55" s="198" t="s">
        <v>5</v>
      </c>
      <c r="V55" s="198" t="s">
        <v>552</v>
      </c>
      <c r="W55" s="198" t="s">
        <v>553</v>
      </c>
      <c r="X55" s="198"/>
      <c r="Y55" s="198">
        <v>1</v>
      </c>
      <c r="Z55" s="198"/>
      <c r="AA55" s="198"/>
      <c r="AB55" s="198">
        <v>235</v>
      </c>
      <c r="AC55" s="201" t="s">
        <v>2689</v>
      </c>
      <c r="AD55" s="201" t="s">
        <v>2689</v>
      </c>
      <c r="AE55" s="201">
        <v>0</v>
      </c>
      <c r="AF55" s="201"/>
      <c r="AG55" s="201"/>
      <c r="AH55" s="201"/>
      <c r="AI55" s="201"/>
      <c r="AJ55" s="201"/>
      <c r="AK55" s="201"/>
      <c r="AL55" s="201"/>
    </row>
    <row r="56" spans="1:38" hidden="1" x14ac:dyDescent="0.3">
      <c r="A56" s="226">
        <v>1691</v>
      </c>
      <c r="B56" s="198" t="s">
        <v>391</v>
      </c>
      <c r="C56" s="198" t="s">
        <v>5105</v>
      </c>
      <c r="D56" s="198" t="s">
        <v>3061</v>
      </c>
      <c r="E56" s="198" t="s">
        <v>3475</v>
      </c>
      <c r="F56" s="198" t="s">
        <v>3187</v>
      </c>
      <c r="G56" s="198" t="s">
        <v>3476</v>
      </c>
      <c r="H56" s="198"/>
      <c r="I56" s="199" t="s">
        <v>382</v>
      </c>
      <c r="J56" s="198" t="s">
        <v>383</v>
      </c>
      <c r="K56" s="198" t="s">
        <v>384</v>
      </c>
      <c r="L56" s="198" t="s">
        <v>3477</v>
      </c>
      <c r="M56" s="198" t="s">
        <v>3190</v>
      </c>
      <c r="N56" s="198" t="s">
        <v>4332</v>
      </c>
      <c r="O56" s="198" t="s">
        <v>3201</v>
      </c>
      <c r="P56" s="198" t="s">
        <v>3192</v>
      </c>
      <c r="Q56" s="198" t="s">
        <v>3193</v>
      </c>
      <c r="R56" s="198" t="s">
        <v>3194</v>
      </c>
      <c r="S56" s="200">
        <v>26457</v>
      </c>
      <c r="T56" s="198"/>
      <c r="U56" s="198" t="s">
        <v>5</v>
      </c>
      <c r="V56" s="198" t="s">
        <v>392</v>
      </c>
      <c r="W56" s="198" t="s">
        <v>393</v>
      </c>
      <c r="X56" s="198"/>
      <c r="Y56" s="198">
        <v>1</v>
      </c>
      <c r="Z56" s="198"/>
      <c r="AA56" s="198"/>
      <c r="AB56" s="198">
        <v>297</v>
      </c>
      <c r="AC56" s="201" t="s">
        <v>2689</v>
      </c>
      <c r="AD56" s="201" t="s">
        <v>2689</v>
      </c>
      <c r="AE56" s="201">
        <v>0</v>
      </c>
      <c r="AF56" s="201"/>
      <c r="AG56" s="201"/>
      <c r="AH56" s="201"/>
      <c r="AI56" s="201"/>
      <c r="AJ56" s="201"/>
      <c r="AK56" s="201"/>
      <c r="AL56" s="201"/>
    </row>
    <row r="57" spans="1:38" hidden="1" x14ac:dyDescent="0.3">
      <c r="A57" s="226">
        <v>1695</v>
      </c>
      <c r="B57" s="185" t="s">
        <v>2201</v>
      </c>
      <c r="C57" s="185" t="s">
        <v>4501</v>
      </c>
      <c r="D57" s="185" t="s">
        <v>3061</v>
      </c>
      <c r="E57" s="185" t="s">
        <v>2092</v>
      </c>
      <c r="F57" s="185" t="s">
        <v>3187</v>
      </c>
      <c r="G57" s="185" t="s">
        <v>3518</v>
      </c>
      <c r="H57" s="185"/>
      <c r="I57" s="195" t="s">
        <v>334</v>
      </c>
      <c r="J57" s="185" t="s">
        <v>335</v>
      </c>
      <c r="K57" s="185" t="s">
        <v>337</v>
      </c>
      <c r="L57" s="185" t="s">
        <v>3296</v>
      </c>
      <c r="M57" s="185" t="s">
        <v>3190</v>
      </c>
      <c r="N57" s="185" t="s">
        <v>4332</v>
      </c>
      <c r="O57" s="185" t="s">
        <v>3201</v>
      </c>
      <c r="P57" s="185" t="s">
        <v>3192</v>
      </c>
      <c r="Q57" s="185" t="s">
        <v>3193</v>
      </c>
      <c r="R57" s="185" t="s">
        <v>3194</v>
      </c>
      <c r="S57" s="196">
        <v>27302</v>
      </c>
      <c r="T57" s="185"/>
      <c r="U57" s="185" t="s">
        <v>5</v>
      </c>
      <c r="V57" s="185" t="s">
        <v>2202</v>
      </c>
      <c r="W57" s="185" t="s">
        <v>2094</v>
      </c>
      <c r="X57" s="185"/>
      <c r="Y57" s="185">
        <v>1</v>
      </c>
      <c r="Z57" s="185"/>
      <c r="AA57" s="185"/>
      <c r="AB57" s="185">
        <v>86</v>
      </c>
      <c r="AC57" s="197" t="s">
        <v>2689</v>
      </c>
      <c r="AD57" s="197" t="s">
        <v>2689</v>
      </c>
      <c r="AE57" s="197">
        <v>1</v>
      </c>
      <c r="AF57" s="197"/>
      <c r="AG57" s="197"/>
      <c r="AH57" s="197"/>
      <c r="AI57" s="197">
        <v>1</v>
      </c>
      <c r="AJ57" s="197"/>
      <c r="AK57" s="197"/>
      <c r="AL57" s="197"/>
    </row>
    <row r="58" spans="1:38" hidden="1" x14ac:dyDescent="0.3">
      <c r="A58" s="226">
        <v>1696</v>
      </c>
      <c r="B58" s="185" t="s">
        <v>131</v>
      </c>
      <c r="C58" s="185" t="s">
        <v>5052</v>
      </c>
      <c r="D58" s="185" t="s">
        <v>3061</v>
      </c>
      <c r="E58" s="185" t="s">
        <v>5053</v>
      </c>
      <c r="F58" s="185" t="s">
        <v>3187</v>
      </c>
      <c r="G58" s="185" t="s">
        <v>4309</v>
      </c>
      <c r="H58" s="185"/>
      <c r="I58" s="195" t="s">
        <v>110</v>
      </c>
      <c r="J58" s="185" t="s">
        <v>13</v>
      </c>
      <c r="K58" s="185" t="s">
        <v>14</v>
      </c>
      <c r="L58" s="185" t="s">
        <v>4615</v>
      </c>
      <c r="M58" s="185" t="s">
        <v>3190</v>
      </c>
      <c r="N58" s="185" t="s">
        <v>4332</v>
      </c>
      <c r="O58" s="185" t="s">
        <v>3201</v>
      </c>
      <c r="P58" s="185" t="s">
        <v>3192</v>
      </c>
      <c r="Q58" s="185" t="s">
        <v>3193</v>
      </c>
      <c r="R58" s="185" t="s">
        <v>3194</v>
      </c>
      <c r="S58" s="196">
        <v>27542</v>
      </c>
      <c r="T58" s="185">
        <v>1</v>
      </c>
      <c r="U58" s="185" t="s">
        <v>5</v>
      </c>
      <c r="V58" s="185" t="s">
        <v>132</v>
      </c>
      <c r="W58" s="185" t="s">
        <v>133</v>
      </c>
      <c r="X58" s="185"/>
      <c r="Y58" s="185">
        <v>1</v>
      </c>
      <c r="Z58" s="185"/>
      <c r="AA58" s="185"/>
      <c r="AB58" s="185">
        <v>107</v>
      </c>
      <c r="AC58" s="197" t="s">
        <v>2689</v>
      </c>
      <c r="AD58" s="197" t="s">
        <v>2689</v>
      </c>
      <c r="AE58" s="151">
        <v>1</v>
      </c>
      <c r="AF58" s="197"/>
      <c r="AG58" s="197"/>
      <c r="AH58" s="197"/>
      <c r="AI58" s="151">
        <v>1</v>
      </c>
      <c r="AJ58" s="197"/>
      <c r="AK58" s="197"/>
      <c r="AL58" s="197"/>
    </row>
    <row r="59" spans="1:38" hidden="1" x14ac:dyDescent="0.3">
      <c r="A59" s="226">
        <v>1699</v>
      </c>
      <c r="B59" s="185" t="s">
        <v>1757</v>
      </c>
      <c r="C59" s="185" t="s">
        <v>3522</v>
      </c>
      <c r="D59" s="185" t="s">
        <v>3186</v>
      </c>
      <c r="E59" s="185" t="s">
        <v>3357</v>
      </c>
      <c r="F59" s="185" t="s">
        <v>3187</v>
      </c>
      <c r="G59" s="185" t="s">
        <v>3523</v>
      </c>
      <c r="H59" s="185"/>
      <c r="I59" s="195" t="s">
        <v>382</v>
      </c>
      <c r="J59" s="185" t="s">
        <v>508</v>
      </c>
      <c r="K59" s="185" t="s">
        <v>510</v>
      </c>
      <c r="L59" s="185" t="s">
        <v>3359</v>
      </c>
      <c r="M59" s="185" t="s">
        <v>3190</v>
      </c>
      <c r="N59" s="185" t="s">
        <v>4332</v>
      </c>
      <c r="O59" s="185" t="s">
        <v>3191</v>
      </c>
      <c r="P59" s="185" t="s">
        <v>3192</v>
      </c>
      <c r="Q59" s="185" t="s">
        <v>3193</v>
      </c>
      <c r="R59" s="185" t="s">
        <v>3194</v>
      </c>
      <c r="S59" s="196">
        <v>28051</v>
      </c>
      <c r="T59" s="185"/>
      <c r="U59" s="185" t="s">
        <v>19</v>
      </c>
      <c r="V59" s="185" t="s">
        <v>1758</v>
      </c>
      <c r="W59" s="185" t="s">
        <v>1759</v>
      </c>
      <c r="X59" s="185">
        <v>1</v>
      </c>
      <c r="Y59" s="185"/>
      <c r="Z59" s="185"/>
      <c r="AA59" s="185"/>
      <c r="AB59" s="185">
        <v>104</v>
      </c>
      <c r="AC59" s="197" t="s">
        <v>2689</v>
      </c>
      <c r="AD59" s="197" t="s">
        <v>2689</v>
      </c>
      <c r="AE59" s="197">
        <v>1</v>
      </c>
      <c r="AF59" s="197"/>
      <c r="AG59" s="197"/>
      <c r="AH59" s="197">
        <v>1</v>
      </c>
      <c r="AI59" s="197"/>
      <c r="AJ59" s="197"/>
      <c r="AK59" s="197"/>
      <c r="AL59" s="197"/>
    </row>
    <row r="60" spans="1:38" hidden="1" x14ac:dyDescent="0.3">
      <c r="A60" s="226">
        <v>1706</v>
      </c>
      <c r="B60" s="185" t="s">
        <v>788</v>
      </c>
      <c r="C60" s="185" t="s">
        <v>4627</v>
      </c>
      <c r="D60" s="185" t="s">
        <v>3061</v>
      </c>
      <c r="E60" s="185" t="s">
        <v>3533</v>
      </c>
      <c r="F60" s="185" t="s">
        <v>3187</v>
      </c>
      <c r="G60" s="185" t="s">
        <v>3534</v>
      </c>
      <c r="H60" s="185"/>
      <c r="I60" s="195" t="s">
        <v>110</v>
      </c>
      <c r="J60" s="185" t="s">
        <v>13</v>
      </c>
      <c r="K60" s="185" t="s">
        <v>14</v>
      </c>
      <c r="L60" s="185" t="s">
        <v>4615</v>
      </c>
      <c r="M60" s="185" t="s">
        <v>3190</v>
      </c>
      <c r="N60" s="185" t="s">
        <v>4332</v>
      </c>
      <c r="O60" s="185" t="s">
        <v>3201</v>
      </c>
      <c r="P60" s="185" t="s">
        <v>3192</v>
      </c>
      <c r="Q60" s="185" t="s">
        <v>3193</v>
      </c>
      <c r="R60" s="185" t="s">
        <v>3194</v>
      </c>
      <c r="S60" s="196">
        <v>32021</v>
      </c>
      <c r="T60" s="185"/>
      <c r="U60" s="185" t="s">
        <v>5</v>
      </c>
      <c r="V60" s="185" t="s">
        <v>789</v>
      </c>
      <c r="W60" s="185" t="s">
        <v>790</v>
      </c>
      <c r="X60" s="185"/>
      <c r="Y60" s="185">
        <v>1</v>
      </c>
      <c r="Z60" s="185"/>
      <c r="AA60" s="185"/>
      <c r="AB60" s="185">
        <v>293</v>
      </c>
      <c r="AC60" s="197" t="s">
        <v>2689</v>
      </c>
      <c r="AD60" s="197" t="s">
        <v>2689</v>
      </c>
      <c r="AE60" s="151">
        <v>1</v>
      </c>
      <c r="AF60" s="197"/>
      <c r="AG60" s="197"/>
      <c r="AH60" s="151">
        <v>1</v>
      </c>
      <c r="AI60" s="197"/>
      <c r="AJ60" s="197"/>
      <c r="AK60" s="197"/>
      <c r="AL60" s="197"/>
    </row>
    <row r="61" spans="1:38" hidden="1" x14ac:dyDescent="0.3">
      <c r="A61" s="226">
        <v>1707</v>
      </c>
      <c r="B61" s="198" t="s">
        <v>1704</v>
      </c>
      <c r="C61" s="198" t="s">
        <v>4585</v>
      </c>
      <c r="D61" s="198" t="s">
        <v>3186</v>
      </c>
      <c r="E61" s="198" t="s">
        <v>3535</v>
      </c>
      <c r="F61" s="198" t="s">
        <v>3187</v>
      </c>
      <c r="G61" s="198" t="s">
        <v>3536</v>
      </c>
      <c r="H61" s="198"/>
      <c r="I61" s="199" t="s">
        <v>1094</v>
      </c>
      <c r="J61" s="198" t="s">
        <v>336</v>
      </c>
      <c r="K61" s="198" t="s">
        <v>1095</v>
      </c>
      <c r="L61" s="198" t="s">
        <v>3537</v>
      </c>
      <c r="M61" s="198" t="s">
        <v>3190</v>
      </c>
      <c r="N61" s="198" t="s">
        <v>4332</v>
      </c>
      <c r="O61" s="198" t="s">
        <v>3191</v>
      </c>
      <c r="P61" s="198" t="s">
        <v>3192</v>
      </c>
      <c r="Q61" s="198" t="s">
        <v>3193</v>
      </c>
      <c r="R61" s="198" t="s">
        <v>3194</v>
      </c>
      <c r="S61" s="200">
        <v>32387</v>
      </c>
      <c r="T61" s="198"/>
      <c r="U61" s="198" t="s">
        <v>19</v>
      </c>
      <c r="V61" s="198" t="s">
        <v>800</v>
      </c>
      <c r="W61" s="198" t="s">
        <v>1705</v>
      </c>
      <c r="X61" s="198">
        <v>1</v>
      </c>
      <c r="Y61" s="198"/>
      <c r="Z61" s="198"/>
      <c r="AA61" s="198"/>
      <c r="AB61" s="198">
        <v>91</v>
      </c>
      <c r="AC61" s="201" t="s">
        <v>2689</v>
      </c>
      <c r="AD61" s="201" t="s">
        <v>2689</v>
      </c>
      <c r="AE61" s="201">
        <v>0</v>
      </c>
      <c r="AF61" s="201"/>
      <c r="AG61" s="201"/>
      <c r="AH61" s="201"/>
      <c r="AI61" s="201"/>
      <c r="AJ61" s="201"/>
      <c r="AK61" s="201"/>
      <c r="AL61" s="201"/>
    </row>
    <row r="62" spans="1:38" hidden="1" x14ac:dyDescent="0.3">
      <c r="A62" s="226">
        <v>1708</v>
      </c>
      <c r="B62" s="207" t="s">
        <v>128</v>
      </c>
      <c r="C62" s="207" t="s">
        <v>5071</v>
      </c>
      <c r="D62" s="207" t="s">
        <v>3061</v>
      </c>
      <c r="E62" s="207" t="s">
        <v>113</v>
      </c>
      <c r="F62" s="207" t="s">
        <v>3187</v>
      </c>
      <c r="G62" s="207" t="s">
        <v>3538</v>
      </c>
      <c r="H62" s="207"/>
      <c r="I62" s="208" t="s">
        <v>12</v>
      </c>
      <c r="J62" s="207" t="s">
        <v>13</v>
      </c>
      <c r="K62" s="207" t="s">
        <v>14</v>
      </c>
      <c r="L62" s="207" t="s">
        <v>4615</v>
      </c>
      <c r="M62" s="207" t="s">
        <v>3190</v>
      </c>
      <c r="N62" s="207" t="s">
        <v>4332</v>
      </c>
      <c r="O62" s="207" t="s">
        <v>3201</v>
      </c>
      <c r="P62" s="207" t="s">
        <v>3192</v>
      </c>
      <c r="Q62" s="207" t="s">
        <v>3193</v>
      </c>
      <c r="R62" s="207" t="s">
        <v>3194</v>
      </c>
      <c r="S62" s="209">
        <v>32387</v>
      </c>
      <c r="T62" s="207">
        <v>1</v>
      </c>
      <c r="U62" s="207" t="s">
        <v>5</v>
      </c>
      <c r="V62" s="207" t="s">
        <v>129</v>
      </c>
      <c r="W62" s="207" t="s">
        <v>115</v>
      </c>
      <c r="X62" s="207"/>
      <c r="Y62" s="207">
        <v>1</v>
      </c>
      <c r="Z62" s="207"/>
      <c r="AA62" s="207"/>
      <c r="AB62" s="207">
        <v>165</v>
      </c>
      <c r="AC62" s="210" t="s">
        <v>2689</v>
      </c>
      <c r="AD62" s="210" t="s">
        <v>2689</v>
      </c>
      <c r="AE62" s="210">
        <v>1</v>
      </c>
      <c r="AF62" s="210"/>
      <c r="AG62" s="210"/>
      <c r="AH62" s="210">
        <v>1</v>
      </c>
      <c r="AI62" s="210"/>
      <c r="AJ62" s="210"/>
      <c r="AK62" s="210"/>
      <c r="AL62" s="210"/>
    </row>
    <row r="63" spans="1:38" hidden="1" x14ac:dyDescent="0.3">
      <c r="A63" s="226">
        <v>1712</v>
      </c>
      <c r="B63" s="185" t="s">
        <v>556</v>
      </c>
      <c r="C63" s="185" t="s">
        <v>4628</v>
      </c>
      <c r="D63" s="185" t="s">
        <v>3547</v>
      </c>
      <c r="E63" s="185" t="s">
        <v>557</v>
      </c>
      <c r="F63" s="185" t="s">
        <v>3187</v>
      </c>
      <c r="G63" s="185" t="s">
        <v>4724</v>
      </c>
      <c r="H63" s="185" t="s">
        <v>3548</v>
      </c>
      <c r="I63" s="195" t="s">
        <v>559</v>
      </c>
      <c r="J63" s="185" t="s">
        <v>13</v>
      </c>
      <c r="K63" s="185" t="s">
        <v>14</v>
      </c>
      <c r="L63" s="185" t="s">
        <v>4615</v>
      </c>
      <c r="M63" s="185" t="s">
        <v>3190</v>
      </c>
      <c r="N63" s="185" t="s">
        <v>4332</v>
      </c>
      <c r="O63" s="185" t="s">
        <v>3363</v>
      </c>
      <c r="P63" s="185" t="s">
        <v>3192</v>
      </c>
      <c r="Q63" s="185" t="s">
        <v>3193</v>
      </c>
      <c r="R63" s="185" t="s">
        <v>3194</v>
      </c>
      <c r="S63" s="196">
        <v>34213</v>
      </c>
      <c r="T63" s="185"/>
      <c r="U63" s="185" t="s">
        <v>184</v>
      </c>
      <c r="V63" s="185" t="s">
        <v>558</v>
      </c>
      <c r="W63" s="185" t="s">
        <v>560</v>
      </c>
      <c r="X63" s="185"/>
      <c r="Y63" s="185"/>
      <c r="Z63" s="185"/>
      <c r="AA63" s="185">
        <v>1</v>
      </c>
      <c r="AB63" s="185">
        <v>1265</v>
      </c>
      <c r="AC63" s="197" t="s">
        <v>2689</v>
      </c>
      <c r="AD63" s="197" t="s">
        <v>2689</v>
      </c>
      <c r="AE63" s="197">
        <v>1</v>
      </c>
      <c r="AF63" s="197"/>
      <c r="AG63" s="197"/>
      <c r="AH63" s="197">
        <v>1</v>
      </c>
      <c r="AI63" s="197"/>
      <c r="AJ63" s="197"/>
      <c r="AK63" s="197"/>
      <c r="AL63" s="197"/>
    </row>
    <row r="64" spans="1:38" hidden="1" x14ac:dyDescent="0.3">
      <c r="A64" s="226">
        <v>1713</v>
      </c>
      <c r="B64" s="198" t="s">
        <v>207</v>
      </c>
      <c r="C64" s="198" t="s">
        <v>3549</v>
      </c>
      <c r="D64" s="198" t="s">
        <v>3186</v>
      </c>
      <c r="E64" s="198" t="s">
        <v>3550</v>
      </c>
      <c r="F64" s="198" t="s">
        <v>3187</v>
      </c>
      <c r="G64" s="198" t="s">
        <v>4748</v>
      </c>
      <c r="H64" s="198"/>
      <c r="I64" s="199" t="s">
        <v>110</v>
      </c>
      <c r="J64" s="198" t="s">
        <v>13</v>
      </c>
      <c r="K64" s="198" t="s">
        <v>14</v>
      </c>
      <c r="L64" s="198" t="s">
        <v>4615</v>
      </c>
      <c r="M64" s="198" t="s">
        <v>3190</v>
      </c>
      <c r="N64" s="198" t="s">
        <v>4332</v>
      </c>
      <c r="O64" s="198" t="s">
        <v>3191</v>
      </c>
      <c r="P64" s="198" t="s">
        <v>3192</v>
      </c>
      <c r="Q64" s="198" t="s">
        <v>3193</v>
      </c>
      <c r="R64" s="198" t="s">
        <v>3194</v>
      </c>
      <c r="S64" s="200">
        <v>34213</v>
      </c>
      <c r="T64" s="198"/>
      <c r="U64" s="198" t="s">
        <v>19</v>
      </c>
      <c r="V64" s="198" t="s">
        <v>208</v>
      </c>
      <c r="W64" s="198" t="s">
        <v>209</v>
      </c>
      <c r="X64" s="198">
        <v>1</v>
      </c>
      <c r="Y64" s="198"/>
      <c r="Z64" s="198"/>
      <c r="AA64" s="198"/>
      <c r="AB64" s="198">
        <v>104</v>
      </c>
      <c r="AC64" s="201" t="s">
        <v>2689</v>
      </c>
      <c r="AD64" s="201" t="s">
        <v>2689</v>
      </c>
      <c r="AE64" s="201">
        <v>0</v>
      </c>
      <c r="AF64" s="201"/>
      <c r="AG64" s="201"/>
      <c r="AH64" s="201"/>
      <c r="AI64" s="201"/>
      <c r="AJ64" s="201"/>
      <c r="AK64" s="201"/>
      <c r="AL64" s="201"/>
    </row>
    <row r="65" spans="1:38" hidden="1" x14ac:dyDescent="0.3">
      <c r="A65" s="226">
        <v>1716</v>
      </c>
      <c r="B65" s="198" t="s">
        <v>554</v>
      </c>
      <c r="C65" s="198" t="s">
        <v>3553</v>
      </c>
      <c r="D65" s="198" t="s">
        <v>3186</v>
      </c>
      <c r="E65" s="198" t="s">
        <v>3509</v>
      </c>
      <c r="F65" s="198" t="s">
        <v>3187</v>
      </c>
      <c r="G65" s="198" t="s">
        <v>4706</v>
      </c>
      <c r="H65" s="198"/>
      <c r="I65" s="199" t="s">
        <v>110</v>
      </c>
      <c r="J65" s="198" t="s">
        <v>13</v>
      </c>
      <c r="K65" s="198" t="s">
        <v>14</v>
      </c>
      <c r="L65" s="198" t="s">
        <v>4615</v>
      </c>
      <c r="M65" s="198" t="s">
        <v>3190</v>
      </c>
      <c r="N65" s="198" t="s">
        <v>4332</v>
      </c>
      <c r="O65" s="198" t="s">
        <v>3191</v>
      </c>
      <c r="P65" s="198" t="s">
        <v>3192</v>
      </c>
      <c r="Q65" s="198" t="s">
        <v>3193</v>
      </c>
      <c r="R65" s="198" t="s">
        <v>3194</v>
      </c>
      <c r="S65" s="200">
        <v>36404</v>
      </c>
      <c r="T65" s="198"/>
      <c r="U65" s="198" t="s">
        <v>19</v>
      </c>
      <c r="V65" s="198" t="s">
        <v>555</v>
      </c>
      <c r="W65" s="198" t="s">
        <v>553</v>
      </c>
      <c r="X65" s="198">
        <v>1</v>
      </c>
      <c r="Y65" s="198"/>
      <c r="Z65" s="198"/>
      <c r="AA65" s="198"/>
      <c r="AB65" s="198">
        <v>136</v>
      </c>
      <c r="AC65" s="201" t="s">
        <v>2689</v>
      </c>
      <c r="AD65" s="201" t="s">
        <v>2689</v>
      </c>
      <c r="AE65" s="201">
        <v>0</v>
      </c>
      <c r="AF65" s="201"/>
      <c r="AG65" s="201"/>
      <c r="AH65" s="201"/>
      <c r="AI65" s="201"/>
      <c r="AJ65" s="201"/>
      <c r="AK65" s="201"/>
      <c r="AL65" s="201"/>
    </row>
    <row r="66" spans="1:38" hidden="1" x14ac:dyDescent="0.3">
      <c r="A66" s="226">
        <v>1719</v>
      </c>
      <c r="B66" s="185" t="s">
        <v>2176</v>
      </c>
      <c r="C66" s="185" t="s">
        <v>4507</v>
      </c>
      <c r="D66" s="185" t="s">
        <v>3199</v>
      </c>
      <c r="E66" s="185" t="s">
        <v>2177</v>
      </c>
      <c r="F66" s="185" t="s">
        <v>3187</v>
      </c>
      <c r="G66" s="185" t="s">
        <v>4510</v>
      </c>
      <c r="H66" s="185"/>
      <c r="I66" s="195" t="s">
        <v>1602</v>
      </c>
      <c r="J66" s="185" t="s">
        <v>1603</v>
      </c>
      <c r="K66" s="185" t="s">
        <v>1604</v>
      </c>
      <c r="L66" s="185" t="s">
        <v>3250</v>
      </c>
      <c r="M66" s="185" t="s">
        <v>3190</v>
      </c>
      <c r="N66" s="185" t="s">
        <v>4332</v>
      </c>
      <c r="O66" s="185" t="s">
        <v>3199</v>
      </c>
      <c r="P66" s="185" t="s">
        <v>3192</v>
      </c>
      <c r="Q66" s="185" t="s">
        <v>3193</v>
      </c>
      <c r="R66" s="185" t="s">
        <v>3194</v>
      </c>
      <c r="S66" s="196">
        <v>37500</v>
      </c>
      <c r="T66" s="185"/>
      <c r="U66" s="185" t="s">
        <v>82</v>
      </c>
      <c r="V66" s="185" t="s">
        <v>2178</v>
      </c>
      <c r="W66" s="185" t="s">
        <v>2179</v>
      </c>
      <c r="X66" s="185"/>
      <c r="Y66" s="185"/>
      <c r="Z66" s="185">
        <v>1</v>
      </c>
      <c r="AA66" s="185"/>
      <c r="AB66" s="185">
        <v>627</v>
      </c>
      <c r="AC66" s="197" t="s">
        <v>2689</v>
      </c>
      <c r="AD66" s="197" t="s">
        <v>5145</v>
      </c>
      <c r="AE66" s="197">
        <v>1</v>
      </c>
      <c r="AF66" s="197"/>
      <c r="AG66" s="175">
        <v>1</v>
      </c>
      <c r="AH66" s="197"/>
      <c r="AI66" s="197"/>
      <c r="AJ66" s="197"/>
      <c r="AK66" s="197"/>
      <c r="AL66" s="197"/>
    </row>
    <row r="67" spans="1:38" hidden="1" x14ac:dyDescent="0.3">
      <c r="A67" s="226">
        <v>1723</v>
      </c>
      <c r="B67" s="185" t="s">
        <v>999</v>
      </c>
      <c r="C67" s="185" t="s">
        <v>4629</v>
      </c>
      <c r="D67" s="185" t="s">
        <v>478</v>
      </c>
      <c r="E67" s="185" t="s">
        <v>1000</v>
      </c>
      <c r="F67" s="185" t="s">
        <v>3187</v>
      </c>
      <c r="G67" s="185" t="s">
        <v>3558</v>
      </c>
      <c r="H67" s="185"/>
      <c r="I67" s="195" t="s">
        <v>12</v>
      </c>
      <c r="J67" s="185" t="s">
        <v>13</v>
      </c>
      <c r="K67" s="185" t="s">
        <v>14</v>
      </c>
      <c r="L67" s="185" t="s">
        <v>4615</v>
      </c>
      <c r="M67" s="185" t="s">
        <v>3190</v>
      </c>
      <c r="N67" s="185" t="s">
        <v>4332</v>
      </c>
      <c r="O67" s="185" t="s">
        <v>3201</v>
      </c>
      <c r="P67" s="185" t="s">
        <v>3192</v>
      </c>
      <c r="Q67" s="185" t="s">
        <v>3193</v>
      </c>
      <c r="R67" s="185" t="s">
        <v>3194</v>
      </c>
      <c r="S67" s="196">
        <v>39326</v>
      </c>
      <c r="T67" s="185"/>
      <c r="U67" s="185" t="s">
        <v>5</v>
      </c>
      <c r="V67" s="185" t="s">
        <v>1001</v>
      </c>
      <c r="W67" s="185" t="s">
        <v>1002</v>
      </c>
      <c r="X67" s="185">
        <v>1</v>
      </c>
      <c r="Y67" s="185">
        <v>1</v>
      </c>
      <c r="Z67" s="185"/>
      <c r="AA67" s="185"/>
      <c r="AB67" s="185">
        <v>229</v>
      </c>
      <c r="AC67" s="197" t="s">
        <v>2689</v>
      </c>
      <c r="AD67" s="197" t="s">
        <v>2689</v>
      </c>
      <c r="AE67" s="197">
        <v>1</v>
      </c>
      <c r="AF67" s="197"/>
      <c r="AG67" s="197"/>
      <c r="AH67" s="197">
        <v>1</v>
      </c>
      <c r="AI67" s="197"/>
      <c r="AJ67" s="197"/>
      <c r="AK67" s="197"/>
      <c r="AL67" s="197"/>
    </row>
    <row r="68" spans="1:38" hidden="1" x14ac:dyDescent="0.3">
      <c r="A68" s="226">
        <v>1725</v>
      </c>
      <c r="B68" s="218" t="s">
        <v>3562</v>
      </c>
      <c r="C68" s="218" t="s">
        <v>4974</v>
      </c>
      <c r="D68" s="218" t="s">
        <v>3563</v>
      </c>
      <c r="E68" s="218" t="s">
        <v>3564</v>
      </c>
      <c r="F68" s="218" t="s">
        <v>4301</v>
      </c>
      <c r="G68" s="218" t="s">
        <v>4725</v>
      </c>
      <c r="H68" s="218"/>
      <c r="I68" s="219" t="s">
        <v>216</v>
      </c>
      <c r="J68" s="218" t="s">
        <v>13</v>
      </c>
      <c r="K68" s="218" t="s">
        <v>14</v>
      </c>
      <c r="L68" s="218" t="s">
        <v>4615</v>
      </c>
      <c r="M68" s="218" t="s">
        <v>3190</v>
      </c>
      <c r="N68" s="218" t="s">
        <v>4332</v>
      </c>
      <c r="O68" s="218" t="s">
        <v>3354</v>
      </c>
      <c r="P68" s="218" t="s">
        <v>3192</v>
      </c>
      <c r="Q68" s="218" t="s">
        <v>3193</v>
      </c>
      <c r="R68" s="218" t="s">
        <v>3194</v>
      </c>
      <c r="S68" s="220">
        <v>40292</v>
      </c>
      <c r="T68" s="218"/>
      <c r="U68" s="218" t="s">
        <v>184</v>
      </c>
      <c r="V68" s="218" t="s">
        <v>219</v>
      </c>
      <c r="W68" s="218" t="s">
        <v>217</v>
      </c>
      <c r="X68" s="218"/>
      <c r="Y68" s="218"/>
      <c r="Z68" s="218"/>
      <c r="AA68" s="218">
        <v>1</v>
      </c>
      <c r="AB68" s="218">
        <v>53</v>
      </c>
      <c r="AC68" s="221" t="s">
        <v>2689</v>
      </c>
      <c r="AD68" s="221" t="s">
        <v>2689</v>
      </c>
      <c r="AE68" s="221">
        <v>1</v>
      </c>
      <c r="AF68" s="221"/>
      <c r="AG68" s="221">
        <v>1</v>
      </c>
      <c r="AH68" s="221"/>
      <c r="AI68" s="221"/>
      <c r="AJ68" s="221"/>
      <c r="AK68" s="221" t="s">
        <v>5174</v>
      </c>
      <c r="AL68" s="221">
        <v>2</v>
      </c>
    </row>
    <row r="69" spans="1:38" hidden="1" x14ac:dyDescent="0.3">
      <c r="A69" s="226">
        <v>1730</v>
      </c>
      <c r="B69" s="218" t="s">
        <v>3574</v>
      </c>
      <c r="C69" s="218" t="s">
        <v>5125</v>
      </c>
      <c r="D69" s="218" t="s">
        <v>3269</v>
      </c>
      <c r="E69" s="218" t="s">
        <v>3575</v>
      </c>
      <c r="F69" s="218" t="s">
        <v>4301</v>
      </c>
      <c r="G69" s="218" t="s">
        <v>3576</v>
      </c>
      <c r="H69" s="218"/>
      <c r="I69" s="219" t="s">
        <v>1602</v>
      </c>
      <c r="J69" s="218" t="s">
        <v>1603</v>
      </c>
      <c r="K69" s="218" t="s">
        <v>1604</v>
      </c>
      <c r="L69" s="218" t="s">
        <v>3250</v>
      </c>
      <c r="M69" s="218" t="s">
        <v>3190</v>
      </c>
      <c r="N69" s="218" t="s">
        <v>4332</v>
      </c>
      <c r="O69" s="218" t="s">
        <v>3201</v>
      </c>
      <c r="P69" s="218" t="s">
        <v>3192</v>
      </c>
      <c r="Q69" s="218" t="s">
        <v>3193</v>
      </c>
      <c r="R69" s="218" t="s">
        <v>3194</v>
      </c>
      <c r="S69" s="220">
        <v>44011</v>
      </c>
      <c r="T69" s="218"/>
      <c r="U69" s="218"/>
      <c r="V69" s="218"/>
      <c r="W69" s="218"/>
      <c r="X69" s="218"/>
      <c r="Y69" s="218">
        <v>1</v>
      </c>
      <c r="Z69" s="218"/>
      <c r="AA69" s="218"/>
      <c r="AB69" s="218">
        <v>35</v>
      </c>
      <c r="AC69" s="221" t="s">
        <v>2689</v>
      </c>
      <c r="AD69" s="221" t="s">
        <v>5145</v>
      </c>
      <c r="AE69" s="221">
        <v>1</v>
      </c>
      <c r="AF69" s="221"/>
      <c r="AG69" s="221"/>
      <c r="AH69" s="221">
        <v>1</v>
      </c>
      <c r="AI69" s="221"/>
      <c r="AJ69" s="221"/>
      <c r="AK69" s="221" t="s">
        <v>5174</v>
      </c>
      <c r="AL69" s="221">
        <v>2</v>
      </c>
    </row>
    <row r="70" spans="1:38" hidden="1" x14ac:dyDescent="0.3">
      <c r="A70" s="226">
        <v>1731</v>
      </c>
      <c r="B70" s="198" t="s">
        <v>252</v>
      </c>
      <c r="C70" s="198" t="s">
        <v>3577</v>
      </c>
      <c r="D70" s="198" t="s">
        <v>478</v>
      </c>
      <c r="E70" s="198" t="s">
        <v>3578</v>
      </c>
      <c r="F70" s="198" t="s">
        <v>3187</v>
      </c>
      <c r="G70" s="198" t="s">
        <v>3579</v>
      </c>
      <c r="H70" s="198"/>
      <c r="I70" s="199" t="s">
        <v>253</v>
      </c>
      <c r="J70" s="198" t="s">
        <v>254</v>
      </c>
      <c r="K70" s="198" t="s">
        <v>255</v>
      </c>
      <c r="L70" s="198" t="s">
        <v>2670</v>
      </c>
      <c r="M70" s="198" t="s">
        <v>3190</v>
      </c>
      <c r="N70" s="198" t="s">
        <v>4332</v>
      </c>
      <c r="O70" s="198" t="s">
        <v>3201</v>
      </c>
      <c r="P70" s="198" t="s">
        <v>3192</v>
      </c>
      <c r="Q70" s="198" t="s">
        <v>3193</v>
      </c>
      <c r="R70" s="198" t="s">
        <v>3194</v>
      </c>
      <c r="S70" s="200">
        <v>40787</v>
      </c>
      <c r="T70" s="198"/>
      <c r="U70" s="198" t="s">
        <v>5</v>
      </c>
      <c r="V70" s="198" t="s">
        <v>3580</v>
      </c>
      <c r="W70" s="198" t="s">
        <v>256</v>
      </c>
      <c r="X70" s="198"/>
      <c r="Y70" s="198">
        <v>1</v>
      </c>
      <c r="Z70" s="198"/>
      <c r="AA70" s="198"/>
      <c r="AB70" s="198">
        <v>334</v>
      </c>
      <c r="AC70" s="201" t="s">
        <v>3058</v>
      </c>
      <c r="AD70" s="201" t="s">
        <v>5148</v>
      </c>
      <c r="AE70" s="201">
        <v>0</v>
      </c>
      <c r="AF70" s="201"/>
      <c r="AG70" s="201"/>
      <c r="AH70" s="201"/>
      <c r="AI70" s="201"/>
      <c r="AJ70" s="201"/>
      <c r="AK70" s="201"/>
      <c r="AL70" s="201"/>
    </row>
    <row r="71" spans="1:38" hidden="1" x14ac:dyDescent="0.3">
      <c r="A71" s="226">
        <v>1739</v>
      </c>
      <c r="B71" s="185" t="s">
        <v>201</v>
      </c>
      <c r="C71" s="185" t="s">
        <v>4630</v>
      </c>
      <c r="D71" s="185" t="s">
        <v>3589</v>
      </c>
      <c r="E71" s="185" t="s">
        <v>3590</v>
      </c>
      <c r="F71" s="185" t="s">
        <v>4301</v>
      </c>
      <c r="G71" s="185" t="s">
        <v>4726</v>
      </c>
      <c r="H71" s="185"/>
      <c r="I71" s="195" t="s">
        <v>12</v>
      </c>
      <c r="J71" s="185" t="s">
        <v>13</v>
      </c>
      <c r="K71" s="185" t="s">
        <v>14</v>
      </c>
      <c r="L71" s="185" t="s">
        <v>4615</v>
      </c>
      <c r="M71" s="185" t="s">
        <v>3190</v>
      </c>
      <c r="N71" s="185" t="s">
        <v>4332</v>
      </c>
      <c r="O71" s="185" t="s">
        <v>3254</v>
      </c>
      <c r="P71" s="185" t="s">
        <v>3192</v>
      </c>
      <c r="Q71" s="185" t="s">
        <v>3193</v>
      </c>
      <c r="R71" s="185" t="s">
        <v>3194</v>
      </c>
      <c r="S71" s="196">
        <v>24544</v>
      </c>
      <c r="T71" s="185"/>
      <c r="U71" s="185" t="s">
        <v>184</v>
      </c>
      <c r="V71" s="185" t="s">
        <v>202</v>
      </c>
      <c r="W71" s="185" t="s">
        <v>203</v>
      </c>
      <c r="X71" s="185"/>
      <c r="Y71" s="185"/>
      <c r="Z71" s="185"/>
      <c r="AA71" s="185">
        <v>1</v>
      </c>
      <c r="AB71" s="185">
        <v>266</v>
      </c>
      <c r="AC71" s="197" t="s">
        <v>2689</v>
      </c>
      <c r="AD71" s="197" t="s">
        <v>2689</v>
      </c>
      <c r="AE71" s="197">
        <v>1</v>
      </c>
      <c r="AF71" s="197">
        <v>1</v>
      </c>
      <c r="AG71" s="197"/>
      <c r="AH71" s="197"/>
      <c r="AI71" s="197"/>
      <c r="AJ71" s="197"/>
      <c r="AK71" s="197"/>
      <c r="AL71" s="197"/>
    </row>
    <row r="72" spans="1:38" hidden="1" x14ac:dyDescent="0.3">
      <c r="A72" s="226">
        <v>1741</v>
      </c>
      <c r="B72" s="185" t="s">
        <v>3118</v>
      </c>
      <c r="C72" s="185" t="s">
        <v>5074</v>
      </c>
      <c r="D72" s="185" t="s">
        <v>3592</v>
      </c>
      <c r="E72" s="185" t="s">
        <v>3593</v>
      </c>
      <c r="F72" s="185" t="s">
        <v>3187</v>
      </c>
      <c r="G72" s="185" t="s">
        <v>3122</v>
      </c>
      <c r="H72" s="185"/>
      <c r="I72" s="195" t="s">
        <v>192</v>
      </c>
      <c r="J72" s="185" t="s">
        <v>190</v>
      </c>
      <c r="K72" s="185" t="s">
        <v>193</v>
      </c>
      <c r="L72" s="185" t="s">
        <v>3594</v>
      </c>
      <c r="M72" s="185" t="s">
        <v>3190</v>
      </c>
      <c r="N72" s="185" t="s">
        <v>4332</v>
      </c>
      <c r="O72" s="185" t="s">
        <v>3595</v>
      </c>
      <c r="P72" s="185" t="s">
        <v>3192</v>
      </c>
      <c r="Q72" s="185" t="s">
        <v>3313</v>
      </c>
      <c r="R72" s="185" t="s">
        <v>3314</v>
      </c>
      <c r="S72" s="196">
        <v>24539</v>
      </c>
      <c r="T72" s="185">
        <v>2</v>
      </c>
      <c r="U72" s="185" t="s">
        <v>184</v>
      </c>
      <c r="V72" s="185" t="s">
        <v>5076</v>
      </c>
      <c r="W72" s="185" t="s">
        <v>5075</v>
      </c>
      <c r="X72" s="185"/>
      <c r="Y72" s="185"/>
      <c r="Z72" s="185"/>
      <c r="AA72" s="185">
        <v>1</v>
      </c>
      <c r="AB72" s="185">
        <v>284</v>
      </c>
      <c r="AC72" s="197" t="s">
        <v>2689</v>
      </c>
      <c r="AD72" s="197" t="s">
        <v>2689</v>
      </c>
      <c r="AE72" s="197">
        <v>1</v>
      </c>
      <c r="AF72" s="197"/>
      <c r="AG72" s="197"/>
      <c r="AH72" s="197">
        <v>1</v>
      </c>
      <c r="AI72" s="197"/>
      <c r="AJ72" s="197"/>
      <c r="AK72" s="197"/>
      <c r="AL72" s="197"/>
    </row>
    <row r="73" spans="1:38" hidden="1" x14ac:dyDescent="0.3">
      <c r="A73" s="226">
        <v>1742</v>
      </c>
      <c r="B73" s="198" t="s">
        <v>1239</v>
      </c>
      <c r="C73" s="198" t="s">
        <v>4631</v>
      </c>
      <c r="D73" s="198" t="s">
        <v>3199</v>
      </c>
      <c r="E73" s="198" t="s">
        <v>1240</v>
      </c>
      <c r="F73" s="198" t="s">
        <v>3187</v>
      </c>
      <c r="G73" s="198" t="s">
        <v>4749</v>
      </c>
      <c r="H73" s="198" t="s">
        <v>1242</v>
      </c>
      <c r="I73" s="199" t="s">
        <v>1041</v>
      </c>
      <c r="J73" s="198" t="s">
        <v>13</v>
      </c>
      <c r="K73" s="198" t="s">
        <v>14</v>
      </c>
      <c r="L73" s="198" t="s">
        <v>4615</v>
      </c>
      <c r="M73" s="198" t="s">
        <v>3190</v>
      </c>
      <c r="N73" s="198" t="s">
        <v>4332</v>
      </c>
      <c r="O73" s="198" t="s">
        <v>3199</v>
      </c>
      <c r="P73" s="198" t="s">
        <v>3192</v>
      </c>
      <c r="Q73" s="198" t="s">
        <v>3193</v>
      </c>
      <c r="R73" s="198" t="s">
        <v>3194</v>
      </c>
      <c r="S73" s="200">
        <v>24706</v>
      </c>
      <c r="T73" s="198"/>
      <c r="U73" s="198" t="s">
        <v>82</v>
      </c>
      <c r="V73" s="198" t="s">
        <v>1241</v>
      </c>
      <c r="W73" s="198" t="s">
        <v>1243</v>
      </c>
      <c r="X73" s="198"/>
      <c r="Y73" s="198"/>
      <c r="Z73" s="198">
        <v>1</v>
      </c>
      <c r="AA73" s="198"/>
      <c r="AB73" s="198">
        <v>606</v>
      </c>
      <c r="AC73" s="201" t="s">
        <v>2689</v>
      </c>
      <c r="AD73" s="201" t="s">
        <v>2689</v>
      </c>
      <c r="AE73" s="201">
        <v>0</v>
      </c>
      <c r="AF73" s="201"/>
      <c r="AG73" s="201"/>
      <c r="AH73" s="201"/>
      <c r="AI73" s="201"/>
      <c r="AJ73" s="201"/>
      <c r="AK73" s="201"/>
      <c r="AL73" s="201"/>
    </row>
    <row r="74" spans="1:38" hidden="1" x14ac:dyDescent="0.3">
      <c r="A74" s="226">
        <v>1748</v>
      </c>
      <c r="B74" s="198" t="s">
        <v>2114</v>
      </c>
      <c r="C74" s="198" t="s">
        <v>3185</v>
      </c>
      <c r="D74" s="198" t="s">
        <v>3186</v>
      </c>
      <c r="E74" s="198"/>
      <c r="F74" s="198" t="s">
        <v>3187</v>
      </c>
      <c r="G74" s="198" t="s">
        <v>4471</v>
      </c>
      <c r="H74" s="198"/>
      <c r="I74" s="199" t="s">
        <v>2111</v>
      </c>
      <c r="J74" s="198" t="s">
        <v>2109</v>
      </c>
      <c r="K74" s="198" t="s">
        <v>2112</v>
      </c>
      <c r="L74" s="198" t="s">
        <v>3607</v>
      </c>
      <c r="M74" s="198" t="s">
        <v>3190</v>
      </c>
      <c r="N74" s="198" t="s">
        <v>4332</v>
      </c>
      <c r="O74" s="198" t="s">
        <v>3191</v>
      </c>
      <c r="P74" s="198" t="s">
        <v>3192</v>
      </c>
      <c r="Q74" s="198" t="s">
        <v>3193</v>
      </c>
      <c r="R74" s="198" t="s">
        <v>3194</v>
      </c>
      <c r="S74" s="200">
        <v>24754</v>
      </c>
      <c r="T74" s="198"/>
      <c r="U74" s="198" t="s">
        <v>19</v>
      </c>
      <c r="V74" s="198" t="s">
        <v>3608</v>
      </c>
      <c r="W74" s="198" t="s">
        <v>2115</v>
      </c>
      <c r="X74" s="198">
        <v>1</v>
      </c>
      <c r="Y74" s="198"/>
      <c r="Z74" s="198"/>
      <c r="AA74" s="198"/>
      <c r="AB74" s="198">
        <v>248</v>
      </c>
      <c r="AC74" s="201" t="s">
        <v>2689</v>
      </c>
      <c r="AD74" s="201" t="s">
        <v>5148</v>
      </c>
      <c r="AE74" s="201">
        <v>0</v>
      </c>
      <c r="AF74" s="201"/>
      <c r="AG74" s="201"/>
      <c r="AH74" s="201"/>
      <c r="AI74" s="201"/>
      <c r="AJ74" s="201"/>
      <c r="AK74" s="201"/>
      <c r="AL74" s="201"/>
    </row>
    <row r="75" spans="1:38" hidden="1" x14ac:dyDescent="0.3">
      <c r="A75" s="226">
        <v>1749</v>
      </c>
      <c r="B75" s="185" t="s">
        <v>2174</v>
      </c>
      <c r="C75" s="185" t="s">
        <v>3609</v>
      </c>
      <c r="D75" s="185" t="s">
        <v>3186</v>
      </c>
      <c r="E75" s="185" t="s">
        <v>3610</v>
      </c>
      <c r="F75" s="185" t="s">
        <v>3187</v>
      </c>
      <c r="G75" s="185" t="s">
        <v>3611</v>
      </c>
      <c r="H75" s="185"/>
      <c r="I75" s="195" t="s">
        <v>1602</v>
      </c>
      <c r="J75" s="185" t="s">
        <v>1603</v>
      </c>
      <c r="K75" s="185" t="s">
        <v>1604</v>
      </c>
      <c r="L75" s="185" t="s">
        <v>3250</v>
      </c>
      <c r="M75" s="185" t="s">
        <v>3217</v>
      </c>
      <c r="N75" s="185" t="s">
        <v>4332</v>
      </c>
      <c r="O75" s="185" t="s">
        <v>3191</v>
      </c>
      <c r="P75" s="185" t="s">
        <v>3192</v>
      </c>
      <c r="Q75" s="185" t="s">
        <v>3193</v>
      </c>
      <c r="R75" s="185" t="s">
        <v>3194</v>
      </c>
      <c r="S75" s="196">
        <v>24754</v>
      </c>
      <c r="T75" s="185"/>
      <c r="U75" s="185" t="s">
        <v>19</v>
      </c>
      <c r="V75" s="185" t="s">
        <v>3612</v>
      </c>
      <c r="W75" s="185" t="s">
        <v>2175</v>
      </c>
      <c r="X75" s="185">
        <v>1</v>
      </c>
      <c r="Y75" s="185"/>
      <c r="Z75" s="185"/>
      <c r="AA75" s="185"/>
      <c r="AB75" s="185">
        <v>135</v>
      </c>
      <c r="AC75" s="197" t="s">
        <v>2689</v>
      </c>
      <c r="AD75" s="197" t="s">
        <v>5145</v>
      </c>
      <c r="AE75" s="197">
        <v>1</v>
      </c>
      <c r="AF75" s="197"/>
      <c r="AG75" s="197"/>
      <c r="AH75" s="197">
        <v>1</v>
      </c>
      <c r="AI75" s="197"/>
      <c r="AJ75" s="197"/>
      <c r="AK75" s="197"/>
      <c r="AL75" s="197"/>
    </row>
    <row r="76" spans="1:38" hidden="1" x14ac:dyDescent="0.3">
      <c r="A76" s="226">
        <v>1759</v>
      </c>
      <c r="B76" s="198" t="s">
        <v>2209</v>
      </c>
      <c r="C76" s="198" t="s">
        <v>3185</v>
      </c>
      <c r="D76" s="198" t="s">
        <v>3186</v>
      </c>
      <c r="E76" s="198"/>
      <c r="F76" s="198" t="s">
        <v>3187</v>
      </c>
      <c r="G76" s="198" t="s">
        <v>3634</v>
      </c>
      <c r="H76" s="198"/>
      <c r="I76" s="199" t="s">
        <v>528</v>
      </c>
      <c r="J76" s="198" t="s">
        <v>529</v>
      </c>
      <c r="K76" s="198" t="s">
        <v>530</v>
      </c>
      <c r="L76" s="198" t="s">
        <v>3635</v>
      </c>
      <c r="M76" s="198" t="s">
        <v>3190</v>
      </c>
      <c r="N76" s="198" t="s">
        <v>4332</v>
      </c>
      <c r="O76" s="198" t="s">
        <v>3191</v>
      </c>
      <c r="P76" s="198" t="s">
        <v>3192</v>
      </c>
      <c r="Q76" s="198" t="s">
        <v>3193</v>
      </c>
      <c r="R76" s="198" t="s">
        <v>3194</v>
      </c>
      <c r="S76" s="200">
        <v>24754</v>
      </c>
      <c r="T76" s="198"/>
      <c r="U76" s="198" t="s">
        <v>19</v>
      </c>
      <c r="V76" s="198" t="s">
        <v>3636</v>
      </c>
      <c r="W76" s="198" t="s">
        <v>2210</v>
      </c>
      <c r="X76" s="198">
        <v>1</v>
      </c>
      <c r="Y76" s="198"/>
      <c r="Z76" s="198"/>
      <c r="AA76" s="198"/>
      <c r="AB76" s="198">
        <v>120</v>
      </c>
      <c r="AC76" s="201" t="s">
        <v>4993</v>
      </c>
      <c r="AD76" s="201" t="s">
        <v>5145</v>
      </c>
      <c r="AE76" s="201">
        <v>0</v>
      </c>
      <c r="AF76" s="201"/>
      <c r="AG76" s="201"/>
      <c r="AH76" s="201"/>
      <c r="AI76" s="201"/>
      <c r="AJ76" s="201"/>
      <c r="AK76" s="201"/>
      <c r="AL76" s="201"/>
    </row>
    <row r="77" spans="1:38" hidden="1" x14ac:dyDescent="0.3">
      <c r="A77" s="226">
        <v>1760</v>
      </c>
      <c r="B77" s="185" t="s">
        <v>702</v>
      </c>
      <c r="C77" s="185" t="s">
        <v>4863</v>
      </c>
      <c r="D77" s="185" t="s">
        <v>3061</v>
      </c>
      <c r="E77" s="185" t="s">
        <v>3637</v>
      </c>
      <c r="F77" s="185" t="s">
        <v>3187</v>
      </c>
      <c r="G77" s="185" t="s">
        <v>3638</v>
      </c>
      <c r="H77" s="185"/>
      <c r="I77" s="195" t="s">
        <v>367</v>
      </c>
      <c r="J77" s="185" t="s">
        <v>703</v>
      </c>
      <c r="K77" s="185" t="s">
        <v>704</v>
      </c>
      <c r="L77" s="185" t="s">
        <v>3639</v>
      </c>
      <c r="M77" s="185" t="s">
        <v>3217</v>
      </c>
      <c r="N77" s="185" t="s">
        <v>4332</v>
      </c>
      <c r="O77" s="185" t="s">
        <v>3201</v>
      </c>
      <c r="P77" s="185" t="s">
        <v>3192</v>
      </c>
      <c r="Q77" s="185" t="s">
        <v>3193</v>
      </c>
      <c r="R77" s="185" t="s">
        <v>3194</v>
      </c>
      <c r="S77" s="196">
        <v>24756</v>
      </c>
      <c r="T77" s="185"/>
      <c r="U77" s="185" t="s">
        <v>5</v>
      </c>
      <c r="V77" s="185" t="s">
        <v>3640</v>
      </c>
      <c r="W77" s="185" t="s">
        <v>705</v>
      </c>
      <c r="X77" s="185"/>
      <c r="Y77" s="185">
        <v>1</v>
      </c>
      <c r="Z77" s="185"/>
      <c r="AA77" s="185"/>
      <c r="AB77" s="185">
        <v>203</v>
      </c>
      <c r="AC77" s="197" t="s">
        <v>3059</v>
      </c>
      <c r="AD77" s="197" t="s">
        <v>5146</v>
      </c>
      <c r="AE77" s="197">
        <v>1</v>
      </c>
      <c r="AF77" s="197"/>
      <c r="AG77" s="197"/>
      <c r="AH77" s="197"/>
      <c r="AI77" s="197">
        <v>1</v>
      </c>
      <c r="AJ77" s="197"/>
      <c r="AK77" s="197"/>
      <c r="AL77" s="197"/>
    </row>
    <row r="78" spans="1:38" hidden="1" x14ac:dyDescent="0.3">
      <c r="A78" s="226">
        <v>1768</v>
      </c>
      <c r="B78" s="185" t="s">
        <v>782</v>
      </c>
      <c r="C78" s="185" t="s">
        <v>3200</v>
      </c>
      <c r="D78" s="185" t="s">
        <v>478</v>
      </c>
      <c r="E78" s="185"/>
      <c r="F78" s="185" t="s">
        <v>3187</v>
      </c>
      <c r="G78" s="185" t="s">
        <v>3654</v>
      </c>
      <c r="H78" s="185"/>
      <c r="I78" s="195" t="s">
        <v>785</v>
      </c>
      <c r="J78" s="185" t="s">
        <v>783</v>
      </c>
      <c r="K78" s="185" t="s">
        <v>786</v>
      </c>
      <c r="L78" s="185" t="s">
        <v>3655</v>
      </c>
      <c r="M78" s="185" t="s">
        <v>3190</v>
      </c>
      <c r="N78" s="185" t="s">
        <v>4332</v>
      </c>
      <c r="O78" s="185" t="s">
        <v>3201</v>
      </c>
      <c r="P78" s="185" t="s">
        <v>3192</v>
      </c>
      <c r="Q78" s="185" t="s">
        <v>3193</v>
      </c>
      <c r="R78" s="185" t="s">
        <v>3194</v>
      </c>
      <c r="S78" s="196">
        <v>24755</v>
      </c>
      <c r="T78" s="185"/>
      <c r="U78" s="185" t="s">
        <v>5</v>
      </c>
      <c r="V78" s="185" t="s">
        <v>784</v>
      </c>
      <c r="W78" s="185" t="s">
        <v>787</v>
      </c>
      <c r="X78" s="185">
        <v>1</v>
      </c>
      <c r="Y78" s="185">
        <v>1</v>
      </c>
      <c r="Z78" s="185"/>
      <c r="AA78" s="185"/>
      <c r="AB78" s="185">
        <v>224</v>
      </c>
      <c r="AC78" s="197" t="s">
        <v>2689</v>
      </c>
      <c r="AD78" s="197" t="s">
        <v>2689</v>
      </c>
      <c r="AE78" s="197">
        <v>1</v>
      </c>
      <c r="AF78" s="197"/>
      <c r="AG78" s="197"/>
      <c r="AH78" s="197"/>
      <c r="AI78" s="197">
        <v>1</v>
      </c>
      <c r="AJ78" s="197"/>
      <c r="AK78" s="197"/>
      <c r="AL78" s="197"/>
    </row>
    <row r="79" spans="1:38" hidden="1" x14ac:dyDescent="0.3">
      <c r="A79" s="226">
        <v>1770</v>
      </c>
      <c r="B79" s="185" t="s">
        <v>145</v>
      </c>
      <c r="C79" s="185" t="s">
        <v>3657</v>
      </c>
      <c r="D79" s="185" t="s">
        <v>3186</v>
      </c>
      <c r="E79" s="185" t="s">
        <v>146</v>
      </c>
      <c r="F79" s="185" t="s">
        <v>3187</v>
      </c>
      <c r="G79" s="185" t="s">
        <v>3658</v>
      </c>
      <c r="H79" s="185"/>
      <c r="I79" s="195" t="s">
        <v>12</v>
      </c>
      <c r="J79" s="185" t="s">
        <v>13</v>
      </c>
      <c r="K79" s="185" t="s">
        <v>14</v>
      </c>
      <c r="L79" s="185" t="s">
        <v>4615</v>
      </c>
      <c r="M79" s="185" t="s">
        <v>3190</v>
      </c>
      <c r="N79" s="185" t="s">
        <v>4332</v>
      </c>
      <c r="O79" s="185" t="s">
        <v>3191</v>
      </c>
      <c r="P79" s="185" t="s">
        <v>3192</v>
      </c>
      <c r="Q79" s="185" t="s">
        <v>3193</v>
      </c>
      <c r="R79" s="185" t="s">
        <v>3194</v>
      </c>
      <c r="S79" s="196">
        <v>24755</v>
      </c>
      <c r="T79" s="185">
        <v>1</v>
      </c>
      <c r="U79" s="185" t="s">
        <v>5</v>
      </c>
      <c r="V79" s="185" t="s">
        <v>5054</v>
      </c>
      <c r="W79" s="185" t="s">
        <v>586</v>
      </c>
      <c r="X79" s="185">
        <v>1</v>
      </c>
      <c r="Y79" s="185"/>
      <c r="Z79" s="185"/>
      <c r="AA79" s="185"/>
      <c r="AB79" s="185">
        <v>62</v>
      </c>
      <c r="AC79" s="197" t="s">
        <v>2689</v>
      </c>
      <c r="AD79" s="197" t="s">
        <v>2689</v>
      </c>
      <c r="AE79" s="197">
        <v>1</v>
      </c>
      <c r="AF79" s="197"/>
      <c r="AG79" s="197">
        <v>1</v>
      </c>
      <c r="AH79" s="197"/>
      <c r="AI79" s="197"/>
      <c r="AJ79" s="197"/>
      <c r="AK79" s="197"/>
      <c r="AL79" s="197"/>
    </row>
    <row r="80" spans="1:38" hidden="1" x14ac:dyDescent="0.3">
      <c r="A80" s="226">
        <v>1771</v>
      </c>
      <c r="B80" s="185" t="s">
        <v>1232</v>
      </c>
      <c r="C80" s="185" t="s">
        <v>3659</v>
      </c>
      <c r="D80" s="185" t="s">
        <v>3186</v>
      </c>
      <c r="E80" s="185" t="s">
        <v>1229</v>
      </c>
      <c r="F80" s="185" t="s">
        <v>3187</v>
      </c>
      <c r="G80" s="185" t="s">
        <v>3660</v>
      </c>
      <c r="H80" s="185"/>
      <c r="I80" s="195" t="s">
        <v>110</v>
      </c>
      <c r="J80" s="185" t="s">
        <v>13</v>
      </c>
      <c r="K80" s="185" t="s">
        <v>14</v>
      </c>
      <c r="L80" s="185" t="s">
        <v>4615</v>
      </c>
      <c r="M80" s="185" t="s">
        <v>3190</v>
      </c>
      <c r="N80" s="185" t="s">
        <v>4332</v>
      </c>
      <c r="O80" s="185" t="s">
        <v>3191</v>
      </c>
      <c r="P80" s="185" t="s">
        <v>3192</v>
      </c>
      <c r="Q80" s="185" t="s">
        <v>3193</v>
      </c>
      <c r="R80" s="185" t="s">
        <v>3194</v>
      </c>
      <c r="S80" s="196">
        <v>24756</v>
      </c>
      <c r="T80" s="185">
        <v>1</v>
      </c>
      <c r="U80" s="185" t="s">
        <v>19</v>
      </c>
      <c r="V80" s="185" t="s">
        <v>5055</v>
      </c>
      <c r="W80" s="185" t="s">
        <v>1231</v>
      </c>
      <c r="X80" s="185">
        <v>1</v>
      </c>
      <c r="Y80" s="185"/>
      <c r="Z80" s="185"/>
      <c r="AA80" s="185"/>
      <c r="AB80" s="185">
        <v>72</v>
      </c>
      <c r="AC80" s="197" t="s">
        <v>2689</v>
      </c>
      <c r="AD80" s="197" t="s">
        <v>2689</v>
      </c>
      <c r="AE80" s="197">
        <v>1</v>
      </c>
      <c r="AF80" s="197"/>
      <c r="AG80" s="197">
        <v>1</v>
      </c>
      <c r="AH80" s="197"/>
      <c r="AI80" s="197"/>
      <c r="AJ80" s="197"/>
      <c r="AK80" s="197"/>
      <c r="AL80" s="197"/>
    </row>
    <row r="81" spans="1:38" hidden="1" x14ac:dyDescent="0.3">
      <c r="A81" s="226">
        <v>1775</v>
      </c>
      <c r="B81" s="198" t="s">
        <v>2269</v>
      </c>
      <c r="C81" s="198" t="s">
        <v>4839</v>
      </c>
      <c r="D81" s="198" t="s">
        <v>3186</v>
      </c>
      <c r="E81" s="198" t="s">
        <v>3664</v>
      </c>
      <c r="F81" s="198" t="s">
        <v>3187</v>
      </c>
      <c r="G81" s="198" t="s">
        <v>3665</v>
      </c>
      <c r="H81" s="198"/>
      <c r="I81" s="199" t="s">
        <v>316</v>
      </c>
      <c r="J81" s="198" t="s">
        <v>317</v>
      </c>
      <c r="K81" s="198" t="s">
        <v>318</v>
      </c>
      <c r="L81" s="198" t="s">
        <v>3266</v>
      </c>
      <c r="M81" s="198" t="s">
        <v>3190</v>
      </c>
      <c r="N81" s="198" t="s">
        <v>4332</v>
      </c>
      <c r="O81" s="198" t="s">
        <v>3191</v>
      </c>
      <c r="P81" s="198" t="s">
        <v>3192</v>
      </c>
      <c r="Q81" s="198" t="s">
        <v>3193</v>
      </c>
      <c r="R81" s="198" t="s">
        <v>3194</v>
      </c>
      <c r="S81" s="200">
        <v>24756</v>
      </c>
      <c r="T81" s="198"/>
      <c r="U81" s="198" t="s">
        <v>19</v>
      </c>
      <c r="V81" s="198" t="s">
        <v>2270</v>
      </c>
      <c r="W81" s="198" t="s">
        <v>2263</v>
      </c>
      <c r="X81" s="198">
        <v>1</v>
      </c>
      <c r="Y81" s="198"/>
      <c r="Z81" s="198"/>
      <c r="AA81" s="198"/>
      <c r="AB81" s="198">
        <v>71</v>
      </c>
      <c r="AC81" s="201" t="s">
        <v>3058</v>
      </c>
      <c r="AD81" s="201" t="s">
        <v>5148</v>
      </c>
      <c r="AE81" s="201">
        <v>0</v>
      </c>
      <c r="AF81" s="201"/>
      <c r="AG81" s="201"/>
      <c r="AH81" s="201"/>
      <c r="AI81" s="201"/>
      <c r="AJ81" s="201"/>
      <c r="AK81" s="201"/>
      <c r="AL81" s="201"/>
    </row>
    <row r="82" spans="1:38" hidden="1" x14ac:dyDescent="0.3">
      <c r="A82" s="226">
        <v>1776</v>
      </c>
      <c r="B82" s="185" t="s">
        <v>1210</v>
      </c>
      <c r="C82" s="185" t="s">
        <v>4632</v>
      </c>
      <c r="D82" s="185" t="s">
        <v>3186</v>
      </c>
      <c r="E82" s="185" t="s">
        <v>3666</v>
      </c>
      <c r="F82" s="185" t="s">
        <v>3187</v>
      </c>
      <c r="G82" s="185" t="s">
        <v>4704</v>
      </c>
      <c r="H82" s="185"/>
      <c r="I82" s="195" t="s">
        <v>12</v>
      </c>
      <c r="J82" s="185" t="s">
        <v>13</v>
      </c>
      <c r="K82" s="185" t="s">
        <v>14</v>
      </c>
      <c r="L82" s="185" t="s">
        <v>4615</v>
      </c>
      <c r="M82" s="185" t="s">
        <v>3190</v>
      </c>
      <c r="N82" s="185" t="s">
        <v>4332</v>
      </c>
      <c r="O82" s="185" t="s">
        <v>3191</v>
      </c>
      <c r="P82" s="185" t="s">
        <v>3192</v>
      </c>
      <c r="Q82" s="185" t="s">
        <v>3193</v>
      </c>
      <c r="R82" s="185" t="s">
        <v>3194</v>
      </c>
      <c r="S82" s="196">
        <v>24756</v>
      </c>
      <c r="T82" s="185"/>
      <c r="U82" s="185" t="s">
        <v>19</v>
      </c>
      <c r="V82" s="185" t="s">
        <v>1211</v>
      </c>
      <c r="W82" s="185" t="s">
        <v>1212</v>
      </c>
      <c r="X82" s="185">
        <v>1</v>
      </c>
      <c r="Y82" s="185"/>
      <c r="Z82" s="185"/>
      <c r="AA82" s="185"/>
      <c r="AB82" s="185">
        <v>113</v>
      </c>
      <c r="AC82" s="197" t="s">
        <v>2689</v>
      </c>
      <c r="AD82" s="197" t="s">
        <v>2689</v>
      </c>
      <c r="AE82" s="197">
        <v>1</v>
      </c>
      <c r="AF82" s="197">
        <v>1</v>
      </c>
      <c r="AG82" s="197"/>
      <c r="AH82" s="197"/>
      <c r="AI82" s="197"/>
      <c r="AJ82" s="197"/>
      <c r="AK82" s="197"/>
      <c r="AL82" s="197"/>
    </row>
    <row r="83" spans="1:38" hidden="1" x14ac:dyDescent="0.3">
      <c r="A83" s="226">
        <v>1777</v>
      </c>
      <c r="B83" s="185" t="s">
        <v>2272</v>
      </c>
      <c r="C83" s="185" t="s">
        <v>3667</v>
      </c>
      <c r="D83" s="185" t="s">
        <v>3186</v>
      </c>
      <c r="E83" s="185" t="s">
        <v>595</v>
      </c>
      <c r="F83" s="185" t="s">
        <v>3187</v>
      </c>
      <c r="G83" s="185" t="s">
        <v>3668</v>
      </c>
      <c r="H83" s="185"/>
      <c r="I83" s="195" t="s">
        <v>12</v>
      </c>
      <c r="J83" s="185" t="s">
        <v>13</v>
      </c>
      <c r="K83" s="185" t="s">
        <v>14</v>
      </c>
      <c r="L83" s="185" t="s">
        <v>4615</v>
      </c>
      <c r="M83" s="185" t="s">
        <v>3190</v>
      </c>
      <c r="N83" s="185" t="s">
        <v>4332</v>
      </c>
      <c r="O83" s="185" t="s">
        <v>3191</v>
      </c>
      <c r="P83" s="185" t="s">
        <v>3192</v>
      </c>
      <c r="Q83" s="185" t="s">
        <v>3193</v>
      </c>
      <c r="R83" s="185" t="s">
        <v>3194</v>
      </c>
      <c r="S83" s="196">
        <v>24756</v>
      </c>
      <c r="T83" s="185"/>
      <c r="U83" s="185" t="s">
        <v>19</v>
      </c>
      <c r="V83" s="185" t="s">
        <v>2273</v>
      </c>
      <c r="W83" s="185" t="s">
        <v>2274</v>
      </c>
      <c r="X83" s="185">
        <v>1</v>
      </c>
      <c r="Y83" s="185"/>
      <c r="Z83" s="185"/>
      <c r="AA83" s="185"/>
      <c r="AB83" s="185">
        <v>62</v>
      </c>
      <c r="AC83" s="197" t="s">
        <v>2689</v>
      </c>
      <c r="AD83" s="197" t="s">
        <v>2689</v>
      </c>
      <c r="AE83" s="197">
        <v>1</v>
      </c>
      <c r="AF83" s="197"/>
      <c r="AG83" s="151">
        <v>1</v>
      </c>
      <c r="AH83" s="197"/>
      <c r="AI83" s="197"/>
      <c r="AJ83" s="197"/>
      <c r="AK83" s="197"/>
      <c r="AL83" s="197"/>
    </row>
    <row r="84" spans="1:38" hidden="1" x14ac:dyDescent="0.3">
      <c r="A84" s="226">
        <v>1781</v>
      </c>
      <c r="B84" s="185" t="s">
        <v>1415</v>
      </c>
      <c r="C84" s="185" t="s">
        <v>3673</v>
      </c>
      <c r="D84" s="185" t="s">
        <v>3186</v>
      </c>
      <c r="E84" s="185" t="s">
        <v>1416</v>
      </c>
      <c r="F84" s="185" t="s">
        <v>3187</v>
      </c>
      <c r="G84" s="185" t="s">
        <v>4924</v>
      </c>
      <c r="H84" s="185"/>
      <c r="I84" s="195" t="s">
        <v>54</v>
      </c>
      <c r="J84" s="185" t="s">
        <v>55</v>
      </c>
      <c r="K84" s="185" t="s">
        <v>57</v>
      </c>
      <c r="L84" s="185" t="s">
        <v>3674</v>
      </c>
      <c r="M84" s="185" t="s">
        <v>3190</v>
      </c>
      <c r="N84" s="185" t="s">
        <v>4332</v>
      </c>
      <c r="O84" s="185" t="s">
        <v>3191</v>
      </c>
      <c r="P84" s="185" t="s">
        <v>3192</v>
      </c>
      <c r="Q84" s="185" t="s">
        <v>3193</v>
      </c>
      <c r="R84" s="185" t="s">
        <v>3194</v>
      </c>
      <c r="S84" s="196">
        <v>24756</v>
      </c>
      <c r="T84" s="185"/>
      <c r="U84" s="185" t="s">
        <v>19</v>
      </c>
      <c r="V84" s="185" t="s">
        <v>1417</v>
      </c>
      <c r="W84" s="185" t="s">
        <v>1418</v>
      </c>
      <c r="X84" s="185">
        <v>1</v>
      </c>
      <c r="Y84" s="185"/>
      <c r="Z84" s="185"/>
      <c r="AA84" s="185"/>
      <c r="AB84" s="185">
        <v>70</v>
      </c>
      <c r="AC84" s="197" t="s">
        <v>2689</v>
      </c>
      <c r="AD84" s="197" t="s">
        <v>5148</v>
      </c>
      <c r="AE84" s="197">
        <v>1</v>
      </c>
      <c r="AF84" s="197"/>
      <c r="AG84" s="197"/>
      <c r="AH84" s="197"/>
      <c r="AI84" s="197">
        <v>1</v>
      </c>
      <c r="AJ84" s="197"/>
      <c r="AK84" s="197"/>
      <c r="AL84" s="197"/>
    </row>
    <row r="85" spans="1:38" hidden="1" x14ac:dyDescent="0.3">
      <c r="A85" s="226">
        <v>1782</v>
      </c>
      <c r="B85" s="185" t="s">
        <v>1406</v>
      </c>
      <c r="C85" s="185" t="s">
        <v>3675</v>
      </c>
      <c r="D85" s="185" t="s">
        <v>478</v>
      </c>
      <c r="E85" s="185" t="s">
        <v>1407</v>
      </c>
      <c r="F85" s="185" t="s">
        <v>3187</v>
      </c>
      <c r="G85" s="185" t="s">
        <v>4313</v>
      </c>
      <c r="H85" s="185"/>
      <c r="I85" s="195" t="s">
        <v>54</v>
      </c>
      <c r="J85" s="185" t="s">
        <v>55</v>
      </c>
      <c r="K85" s="185" t="s">
        <v>57</v>
      </c>
      <c r="L85" s="185" t="s">
        <v>3674</v>
      </c>
      <c r="M85" s="185" t="s">
        <v>3190</v>
      </c>
      <c r="N85" s="185" t="s">
        <v>4332</v>
      </c>
      <c r="O85" s="185" t="s">
        <v>3201</v>
      </c>
      <c r="P85" s="185" t="s">
        <v>3192</v>
      </c>
      <c r="Q85" s="185" t="s">
        <v>3193</v>
      </c>
      <c r="R85" s="185" t="s">
        <v>3194</v>
      </c>
      <c r="S85" s="196">
        <v>24756</v>
      </c>
      <c r="T85" s="185"/>
      <c r="U85" s="185" t="s">
        <v>5</v>
      </c>
      <c r="V85" s="185" t="s">
        <v>1408</v>
      </c>
      <c r="W85" s="185" t="s">
        <v>1409</v>
      </c>
      <c r="X85" s="185">
        <v>1</v>
      </c>
      <c r="Y85" s="185">
        <v>1</v>
      </c>
      <c r="Z85" s="185"/>
      <c r="AA85" s="185"/>
      <c r="AB85" s="185">
        <v>86</v>
      </c>
      <c r="AC85" s="197" t="s">
        <v>4930</v>
      </c>
      <c r="AD85" s="197" t="s">
        <v>5148</v>
      </c>
      <c r="AE85" s="197">
        <v>1</v>
      </c>
      <c r="AF85" s="197"/>
      <c r="AG85" s="197"/>
      <c r="AH85" s="197">
        <v>1</v>
      </c>
      <c r="AI85" s="197"/>
      <c r="AJ85" s="197"/>
      <c r="AK85" s="197"/>
      <c r="AL85" s="197"/>
    </row>
    <row r="86" spans="1:38" hidden="1" x14ac:dyDescent="0.3">
      <c r="A86" s="226">
        <v>1786</v>
      </c>
      <c r="B86" s="185" t="s">
        <v>189</v>
      </c>
      <c r="C86" s="185" t="s">
        <v>3185</v>
      </c>
      <c r="D86" s="185" t="s">
        <v>3186</v>
      </c>
      <c r="E86" s="185"/>
      <c r="F86" s="185" t="s">
        <v>3187</v>
      </c>
      <c r="G86" s="185" t="s">
        <v>3679</v>
      </c>
      <c r="H86" s="185"/>
      <c r="I86" s="195" t="s">
        <v>192</v>
      </c>
      <c r="J86" s="185" t="s">
        <v>190</v>
      </c>
      <c r="K86" s="185" t="s">
        <v>193</v>
      </c>
      <c r="L86" s="185" t="s">
        <v>3594</v>
      </c>
      <c r="M86" s="185" t="s">
        <v>3190</v>
      </c>
      <c r="N86" s="185" t="s">
        <v>4332</v>
      </c>
      <c r="O86" s="185" t="s">
        <v>3191</v>
      </c>
      <c r="P86" s="185" t="s">
        <v>3192</v>
      </c>
      <c r="Q86" s="185" t="s">
        <v>3193</v>
      </c>
      <c r="R86" s="185" t="s">
        <v>3194</v>
      </c>
      <c r="S86" s="196">
        <v>25247</v>
      </c>
      <c r="T86" s="185"/>
      <c r="U86" s="185" t="s">
        <v>19</v>
      </c>
      <c r="V86" s="185" t="s">
        <v>191</v>
      </c>
      <c r="W86" s="185" t="s">
        <v>194</v>
      </c>
      <c r="X86" s="185">
        <v>1</v>
      </c>
      <c r="Y86" s="185"/>
      <c r="Z86" s="185"/>
      <c r="AA86" s="185"/>
      <c r="AB86" s="185">
        <v>59</v>
      </c>
      <c r="AC86" s="197" t="s">
        <v>2689</v>
      </c>
      <c r="AD86" s="197" t="s">
        <v>2689</v>
      </c>
      <c r="AE86" s="197">
        <v>1</v>
      </c>
      <c r="AF86" s="197"/>
      <c r="AG86" s="151">
        <v>1</v>
      </c>
      <c r="AH86" s="197"/>
      <c r="AI86" s="197"/>
      <c r="AJ86" s="197"/>
      <c r="AK86" s="197"/>
      <c r="AL86" s="197"/>
    </row>
    <row r="87" spans="1:38" hidden="1" x14ac:dyDescent="0.3">
      <c r="A87" s="226">
        <v>1787</v>
      </c>
      <c r="B87" s="198" t="s">
        <v>520</v>
      </c>
      <c r="C87" s="198" t="s">
        <v>4422</v>
      </c>
      <c r="D87" s="198" t="s">
        <v>3186</v>
      </c>
      <c r="E87" s="198" t="s">
        <v>3280</v>
      </c>
      <c r="F87" s="198" t="s">
        <v>3187</v>
      </c>
      <c r="G87" s="198" t="s">
        <v>4845</v>
      </c>
      <c r="H87" s="198"/>
      <c r="I87" s="199" t="s">
        <v>316</v>
      </c>
      <c r="J87" s="198" t="s">
        <v>317</v>
      </c>
      <c r="K87" s="198" t="s">
        <v>318</v>
      </c>
      <c r="L87" s="198" t="s">
        <v>3266</v>
      </c>
      <c r="M87" s="198" t="s">
        <v>3190</v>
      </c>
      <c r="N87" s="198" t="s">
        <v>4332</v>
      </c>
      <c r="O87" s="198" t="s">
        <v>3191</v>
      </c>
      <c r="P87" s="198" t="s">
        <v>3192</v>
      </c>
      <c r="Q87" s="198" t="s">
        <v>3193</v>
      </c>
      <c r="R87" s="198" t="s">
        <v>3194</v>
      </c>
      <c r="S87" s="200">
        <v>25247</v>
      </c>
      <c r="T87" s="198"/>
      <c r="U87" s="198" t="s">
        <v>19</v>
      </c>
      <c r="V87" s="198" t="s">
        <v>521</v>
      </c>
      <c r="W87" s="198" t="s">
        <v>522</v>
      </c>
      <c r="X87" s="198">
        <v>1</v>
      </c>
      <c r="Y87" s="198"/>
      <c r="Z87" s="198"/>
      <c r="AA87" s="198"/>
      <c r="AB87" s="198">
        <v>77</v>
      </c>
      <c r="AC87" s="201" t="s">
        <v>3058</v>
      </c>
      <c r="AD87" s="201" t="s">
        <v>5148</v>
      </c>
      <c r="AE87" s="201">
        <v>0</v>
      </c>
      <c r="AF87" s="201"/>
      <c r="AG87" s="201"/>
      <c r="AH87" s="201"/>
      <c r="AI87" s="201"/>
      <c r="AJ87" s="201"/>
      <c r="AK87" s="201"/>
      <c r="AL87" s="201"/>
    </row>
    <row r="88" spans="1:38" hidden="1" x14ac:dyDescent="0.3">
      <c r="A88" s="226">
        <v>1789</v>
      </c>
      <c r="B88" s="198" t="s">
        <v>994</v>
      </c>
      <c r="C88" s="198" t="s">
        <v>4633</v>
      </c>
      <c r="D88" s="198" t="s">
        <v>3186</v>
      </c>
      <c r="E88" s="198" t="s">
        <v>3682</v>
      </c>
      <c r="F88" s="198" t="s">
        <v>3187</v>
      </c>
      <c r="G88" s="198" t="s">
        <v>3683</v>
      </c>
      <c r="H88" s="198"/>
      <c r="I88" s="199" t="s">
        <v>12</v>
      </c>
      <c r="J88" s="198" t="s">
        <v>13</v>
      </c>
      <c r="K88" s="198" t="s">
        <v>14</v>
      </c>
      <c r="L88" s="198" t="s">
        <v>4615</v>
      </c>
      <c r="M88" s="198" t="s">
        <v>3190</v>
      </c>
      <c r="N88" s="198" t="s">
        <v>4332</v>
      </c>
      <c r="O88" s="198" t="s">
        <v>3191</v>
      </c>
      <c r="P88" s="198" t="s">
        <v>3192</v>
      </c>
      <c r="Q88" s="198" t="s">
        <v>3193</v>
      </c>
      <c r="R88" s="198" t="s">
        <v>3194</v>
      </c>
      <c r="S88" s="200">
        <v>25329</v>
      </c>
      <c r="T88" s="198"/>
      <c r="U88" s="198" t="s">
        <v>19</v>
      </c>
      <c r="V88" s="198" t="s">
        <v>995</v>
      </c>
      <c r="W88" s="198" t="s">
        <v>996</v>
      </c>
      <c r="X88" s="198">
        <v>1</v>
      </c>
      <c r="Y88" s="198"/>
      <c r="Z88" s="198"/>
      <c r="AA88" s="198"/>
      <c r="AB88" s="198">
        <v>84</v>
      </c>
      <c r="AC88" s="201" t="s">
        <v>2689</v>
      </c>
      <c r="AD88" s="201" t="s">
        <v>2689</v>
      </c>
      <c r="AE88" s="201">
        <v>0</v>
      </c>
      <c r="AF88" s="201"/>
      <c r="AG88" s="201"/>
      <c r="AH88" s="201"/>
      <c r="AI88" s="201"/>
      <c r="AJ88" s="201"/>
      <c r="AK88" s="201"/>
      <c r="AL88" s="201"/>
    </row>
    <row r="89" spans="1:38" hidden="1" x14ac:dyDescent="0.3">
      <c r="A89" s="226">
        <v>1791</v>
      </c>
      <c r="B89" s="198" t="s">
        <v>1052</v>
      </c>
      <c r="C89" s="198" t="s">
        <v>3686</v>
      </c>
      <c r="D89" s="198" t="s">
        <v>1054</v>
      </c>
      <c r="E89" s="198"/>
      <c r="F89" s="198" t="s">
        <v>3187</v>
      </c>
      <c r="G89" s="198" t="s">
        <v>4750</v>
      </c>
      <c r="H89" s="198"/>
      <c r="I89" s="199" t="s">
        <v>12</v>
      </c>
      <c r="J89" s="198" t="s">
        <v>13</v>
      </c>
      <c r="K89" s="198" t="s">
        <v>14</v>
      </c>
      <c r="L89" s="198" t="s">
        <v>4615</v>
      </c>
      <c r="M89" s="198" t="s">
        <v>3190</v>
      </c>
      <c r="N89" s="198" t="s">
        <v>4332</v>
      </c>
      <c r="O89" s="198" t="s">
        <v>1054</v>
      </c>
      <c r="P89" s="198" t="s">
        <v>3192</v>
      </c>
      <c r="Q89" s="198" t="s">
        <v>3193</v>
      </c>
      <c r="R89" s="198" t="s">
        <v>3194</v>
      </c>
      <c r="S89" s="200">
        <v>24735</v>
      </c>
      <c r="T89" s="198"/>
      <c r="U89" s="198" t="s">
        <v>1053</v>
      </c>
      <c r="V89" s="198" t="s">
        <v>1054</v>
      </c>
      <c r="W89" s="198" t="s">
        <v>1055</v>
      </c>
      <c r="X89" s="198"/>
      <c r="Y89" s="198">
        <v>1</v>
      </c>
      <c r="Z89" s="198"/>
      <c r="AA89" s="198"/>
      <c r="AB89" s="198">
        <v>87</v>
      </c>
      <c r="AC89" s="201" t="s">
        <v>2689</v>
      </c>
      <c r="AD89" s="201" t="s">
        <v>2689</v>
      </c>
      <c r="AE89" s="201">
        <v>0</v>
      </c>
      <c r="AF89" s="201"/>
      <c r="AG89" s="201"/>
      <c r="AH89" s="201"/>
      <c r="AI89" s="201"/>
      <c r="AJ89" s="201"/>
      <c r="AK89" s="201"/>
      <c r="AL89" s="201"/>
    </row>
    <row r="90" spans="1:38" hidden="1" x14ac:dyDescent="0.3">
      <c r="A90" s="226">
        <v>1793</v>
      </c>
      <c r="B90" s="198" t="s">
        <v>313</v>
      </c>
      <c r="C90" s="198" t="s">
        <v>3689</v>
      </c>
      <c r="D90" s="198" t="s">
        <v>3186</v>
      </c>
      <c r="E90" s="198" t="s">
        <v>314</v>
      </c>
      <c r="F90" s="198" t="s">
        <v>3187</v>
      </c>
      <c r="G90" s="198" t="s">
        <v>4844</v>
      </c>
      <c r="H90" s="198"/>
      <c r="I90" s="199" t="s">
        <v>316</v>
      </c>
      <c r="J90" s="198" t="s">
        <v>317</v>
      </c>
      <c r="K90" s="198" t="s">
        <v>318</v>
      </c>
      <c r="L90" s="198" t="s">
        <v>3266</v>
      </c>
      <c r="M90" s="198" t="s">
        <v>3190</v>
      </c>
      <c r="N90" s="198" t="s">
        <v>4332</v>
      </c>
      <c r="O90" s="198" t="s">
        <v>3191</v>
      </c>
      <c r="P90" s="198" t="s">
        <v>3192</v>
      </c>
      <c r="Q90" s="198" t="s">
        <v>3193</v>
      </c>
      <c r="R90" s="198" t="s">
        <v>3194</v>
      </c>
      <c r="S90" s="200">
        <v>25825</v>
      </c>
      <c r="T90" s="198"/>
      <c r="U90" s="198" t="s">
        <v>19</v>
      </c>
      <c r="V90" s="198" t="s">
        <v>315</v>
      </c>
      <c r="W90" s="198" t="s">
        <v>319</v>
      </c>
      <c r="X90" s="198">
        <v>1</v>
      </c>
      <c r="Y90" s="198"/>
      <c r="Z90" s="198"/>
      <c r="AA90" s="198"/>
      <c r="AB90" s="198">
        <v>129</v>
      </c>
      <c r="AC90" s="201" t="s">
        <v>3058</v>
      </c>
      <c r="AD90" s="201" t="s">
        <v>5148</v>
      </c>
      <c r="AE90" s="201">
        <v>0</v>
      </c>
      <c r="AF90" s="201"/>
      <c r="AG90" s="201"/>
      <c r="AH90" s="201"/>
      <c r="AI90" s="201"/>
      <c r="AJ90" s="201"/>
      <c r="AK90" s="201"/>
      <c r="AL90" s="201"/>
    </row>
    <row r="91" spans="1:38" hidden="1" x14ac:dyDescent="0.3">
      <c r="A91" s="226">
        <v>1794</v>
      </c>
      <c r="B91" s="198" t="s">
        <v>1410</v>
      </c>
      <c r="C91" s="198" t="s">
        <v>4927</v>
      </c>
      <c r="D91" s="198" t="s">
        <v>3199</v>
      </c>
      <c r="E91" s="198" t="s">
        <v>1411</v>
      </c>
      <c r="F91" s="198" t="s">
        <v>3187</v>
      </c>
      <c r="G91" s="198" t="s">
        <v>4925</v>
      </c>
      <c r="H91" s="198" t="s">
        <v>1413</v>
      </c>
      <c r="I91" s="199" t="s">
        <v>54</v>
      </c>
      <c r="J91" s="198" t="s">
        <v>55</v>
      </c>
      <c r="K91" s="198" t="s">
        <v>57</v>
      </c>
      <c r="L91" s="198" t="s">
        <v>3674</v>
      </c>
      <c r="M91" s="198" t="s">
        <v>3190</v>
      </c>
      <c r="N91" s="198" t="s">
        <v>4332</v>
      </c>
      <c r="O91" s="198" t="s">
        <v>3199</v>
      </c>
      <c r="P91" s="198" t="s">
        <v>3192</v>
      </c>
      <c r="Q91" s="198" t="s">
        <v>3193</v>
      </c>
      <c r="R91" s="198" t="s">
        <v>3194</v>
      </c>
      <c r="S91" s="200">
        <v>25982</v>
      </c>
      <c r="T91" s="198"/>
      <c r="U91" s="198" t="s">
        <v>82</v>
      </c>
      <c r="V91" s="198" t="s">
        <v>1412</v>
      </c>
      <c r="W91" s="198" t="s">
        <v>1414</v>
      </c>
      <c r="X91" s="198"/>
      <c r="Y91" s="198"/>
      <c r="Z91" s="198">
        <v>1</v>
      </c>
      <c r="AA91" s="198"/>
      <c r="AB91" s="198">
        <v>946</v>
      </c>
      <c r="AC91" s="201" t="s">
        <v>2689</v>
      </c>
      <c r="AD91" s="201" t="s">
        <v>5148</v>
      </c>
      <c r="AE91" s="201">
        <v>0</v>
      </c>
      <c r="AF91" s="201"/>
      <c r="AG91" s="201"/>
      <c r="AH91" s="201"/>
      <c r="AI91" s="201"/>
      <c r="AJ91" s="201"/>
      <c r="AK91" s="201"/>
      <c r="AL91" s="201"/>
    </row>
    <row r="92" spans="1:38" hidden="1" x14ac:dyDescent="0.3">
      <c r="A92" s="226">
        <v>1797</v>
      </c>
      <c r="B92" s="185" t="s">
        <v>973</v>
      </c>
      <c r="C92" s="185" t="s">
        <v>4634</v>
      </c>
      <c r="D92" s="185" t="s">
        <v>3267</v>
      </c>
      <c r="E92" s="185" t="s">
        <v>974</v>
      </c>
      <c r="F92" s="185" t="s">
        <v>4301</v>
      </c>
      <c r="G92" s="185" t="s">
        <v>3693</v>
      </c>
      <c r="H92" s="185"/>
      <c r="I92" s="195" t="s">
        <v>12</v>
      </c>
      <c r="J92" s="185" t="s">
        <v>13</v>
      </c>
      <c r="K92" s="185" t="s">
        <v>14</v>
      </c>
      <c r="L92" s="185" t="s">
        <v>4615</v>
      </c>
      <c r="M92" s="185" t="s">
        <v>3190</v>
      </c>
      <c r="N92" s="185" t="s">
        <v>4332</v>
      </c>
      <c r="O92" s="185" t="s">
        <v>3201</v>
      </c>
      <c r="P92" s="185" t="s">
        <v>3192</v>
      </c>
      <c r="Q92" s="185" t="s">
        <v>3193</v>
      </c>
      <c r="R92" s="185" t="s">
        <v>3194</v>
      </c>
      <c r="S92" s="196">
        <v>26004</v>
      </c>
      <c r="T92" s="185"/>
      <c r="U92" s="185" t="s">
        <v>0</v>
      </c>
      <c r="V92" s="185" t="s">
        <v>975</v>
      </c>
      <c r="W92" s="185" t="s">
        <v>976</v>
      </c>
      <c r="X92" s="185">
        <v>1</v>
      </c>
      <c r="Y92" s="185">
        <v>1</v>
      </c>
      <c r="Z92" s="185"/>
      <c r="AA92" s="185"/>
      <c r="AB92" s="185">
        <v>172</v>
      </c>
      <c r="AC92" s="197" t="s">
        <v>2689</v>
      </c>
      <c r="AD92" s="197" t="s">
        <v>2689</v>
      </c>
      <c r="AE92" s="197">
        <v>1</v>
      </c>
      <c r="AF92" s="197"/>
      <c r="AG92" s="197"/>
      <c r="AH92" s="197">
        <v>1</v>
      </c>
      <c r="AI92" s="197"/>
      <c r="AJ92" s="197"/>
      <c r="AK92" s="197"/>
      <c r="AL92" s="197"/>
    </row>
    <row r="93" spans="1:38" hidden="1" x14ac:dyDescent="0.3">
      <c r="A93" s="226">
        <v>1798</v>
      </c>
      <c r="B93" s="185" t="s">
        <v>172</v>
      </c>
      <c r="C93" s="185" t="s">
        <v>4635</v>
      </c>
      <c r="D93" s="185" t="s">
        <v>3269</v>
      </c>
      <c r="E93" s="185" t="s">
        <v>173</v>
      </c>
      <c r="F93" s="185" t="s">
        <v>4301</v>
      </c>
      <c r="G93" s="185" t="s">
        <v>3694</v>
      </c>
      <c r="H93" s="185"/>
      <c r="I93" s="195" t="s">
        <v>110</v>
      </c>
      <c r="J93" s="185" t="s">
        <v>13</v>
      </c>
      <c r="K93" s="185" t="s">
        <v>14</v>
      </c>
      <c r="L93" s="185" t="s">
        <v>4615</v>
      </c>
      <c r="M93" s="185" t="s">
        <v>3190</v>
      </c>
      <c r="N93" s="185" t="s">
        <v>4332</v>
      </c>
      <c r="O93" s="185" t="s">
        <v>3201</v>
      </c>
      <c r="P93" s="185" t="s">
        <v>3192</v>
      </c>
      <c r="Q93" s="185" t="s">
        <v>3193</v>
      </c>
      <c r="R93" s="185" t="s">
        <v>3194</v>
      </c>
      <c r="S93" s="196">
        <v>26009</v>
      </c>
      <c r="T93" s="185"/>
      <c r="U93" s="185" t="s">
        <v>0</v>
      </c>
      <c r="V93" s="185" t="s">
        <v>174</v>
      </c>
      <c r="W93" s="185" t="s">
        <v>175</v>
      </c>
      <c r="X93" s="185">
        <v>1</v>
      </c>
      <c r="Y93" s="185">
        <v>1</v>
      </c>
      <c r="Z93" s="185"/>
      <c r="AA93" s="185"/>
      <c r="AB93" s="185">
        <v>181</v>
      </c>
      <c r="AC93" s="197" t="s">
        <v>2689</v>
      </c>
      <c r="AD93" s="197" t="s">
        <v>2689</v>
      </c>
      <c r="AE93" s="197">
        <v>1</v>
      </c>
      <c r="AF93" s="197"/>
      <c r="AG93" s="197">
        <v>1</v>
      </c>
      <c r="AH93" s="197"/>
      <c r="AI93" s="197"/>
      <c r="AJ93" s="197"/>
      <c r="AK93" s="197"/>
      <c r="AL93" s="197"/>
    </row>
    <row r="94" spans="1:38" hidden="1" x14ac:dyDescent="0.3">
      <c r="A94" s="226">
        <v>1799</v>
      </c>
      <c r="B94" s="185" t="s">
        <v>1606</v>
      </c>
      <c r="C94" s="185" t="s">
        <v>3695</v>
      </c>
      <c r="D94" s="185" t="s">
        <v>3186</v>
      </c>
      <c r="E94" s="185" t="s">
        <v>1607</v>
      </c>
      <c r="F94" s="185" t="s">
        <v>3187</v>
      </c>
      <c r="G94" s="185" t="s">
        <v>4547</v>
      </c>
      <c r="H94" s="185"/>
      <c r="I94" s="195" t="s">
        <v>1609</v>
      </c>
      <c r="J94" s="185" t="s">
        <v>1610</v>
      </c>
      <c r="K94" s="185" t="s">
        <v>1611</v>
      </c>
      <c r="L94" s="185" t="s">
        <v>4549</v>
      </c>
      <c r="M94" s="185" t="s">
        <v>3190</v>
      </c>
      <c r="N94" s="185" t="s">
        <v>4332</v>
      </c>
      <c r="O94" s="185" t="s">
        <v>3191</v>
      </c>
      <c r="P94" s="185" t="s">
        <v>3192</v>
      </c>
      <c r="Q94" s="185" t="s">
        <v>3193</v>
      </c>
      <c r="R94" s="185" t="s">
        <v>3194</v>
      </c>
      <c r="S94" s="196">
        <v>26102</v>
      </c>
      <c r="T94" s="185"/>
      <c r="U94" s="185" t="s">
        <v>19</v>
      </c>
      <c r="V94" s="185" t="s">
        <v>1608</v>
      </c>
      <c r="W94" s="185" t="s">
        <v>1612</v>
      </c>
      <c r="X94" s="185">
        <v>1</v>
      </c>
      <c r="Y94" s="185"/>
      <c r="Z94" s="185"/>
      <c r="AA94" s="185"/>
      <c r="AB94" s="185">
        <v>101</v>
      </c>
      <c r="AC94" s="197" t="s">
        <v>2689</v>
      </c>
      <c r="AD94" s="197" t="s">
        <v>2689</v>
      </c>
      <c r="AE94" s="197">
        <v>1</v>
      </c>
      <c r="AF94" s="197"/>
      <c r="AG94" s="197"/>
      <c r="AH94" s="197">
        <v>1</v>
      </c>
      <c r="AI94" s="197"/>
      <c r="AJ94" s="197"/>
      <c r="AK94" s="197"/>
      <c r="AL94" s="197"/>
    </row>
    <row r="95" spans="1:38" hidden="1" x14ac:dyDescent="0.3">
      <c r="A95" s="226">
        <v>1801</v>
      </c>
      <c r="B95" s="198" t="s">
        <v>1425</v>
      </c>
      <c r="C95" s="198" t="s">
        <v>3697</v>
      </c>
      <c r="D95" s="198" t="s">
        <v>3186</v>
      </c>
      <c r="E95" s="198" t="s">
        <v>1426</v>
      </c>
      <c r="F95" s="198" t="s">
        <v>3187</v>
      </c>
      <c r="G95" s="198" t="s">
        <v>3698</v>
      </c>
      <c r="H95" s="198"/>
      <c r="I95" s="199" t="s">
        <v>54</v>
      </c>
      <c r="J95" s="198" t="s">
        <v>55</v>
      </c>
      <c r="K95" s="198" t="s">
        <v>57</v>
      </c>
      <c r="L95" s="198" t="s">
        <v>3674</v>
      </c>
      <c r="M95" s="198" t="s">
        <v>3190</v>
      </c>
      <c r="N95" s="198" t="s">
        <v>4332</v>
      </c>
      <c r="O95" s="198" t="s">
        <v>3191</v>
      </c>
      <c r="P95" s="198" t="s">
        <v>3192</v>
      </c>
      <c r="Q95" s="198" t="s">
        <v>3193</v>
      </c>
      <c r="R95" s="198" t="s">
        <v>3194</v>
      </c>
      <c r="S95" s="200">
        <v>26253</v>
      </c>
      <c r="T95" s="198"/>
      <c r="U95" s="198" t="s">
        <v>19</v>
      </c>
      <c r="V95" s="198" t="s">
        <v>1427</v>
      </c>
      <c r="W95" s="198" t="s">
        <v>1428</v>
      </c>
      <c r="X95" s="198">
        <v>1</v>
      </c>
      <c r="Y95" s="198"/>
      <c r="Z95" s="198"/>
      <c r="AA95" s="198"/>
      <c r="AB95" s="198">
        <v>134</v>
      </c>
      <c r="AC95" s="201" t="s">
        <v>2689</v>
      </c>
      <c r="AD95" s="201" t="s">
        <v>5148</v>
      </c>
      <c r="AE95" s="201">
        <v>0</v>
      </c>
      <c r="AF95" s="201"/>
      <c r="AG95" s="201"/>
      <c r="AH95" s="201"/>
      <c r="AI95" s="201"/>
      <c r="AJ95" s="201"/>
      <c r="AK95" s="201"/>
      <c r="AL95" s="201"/>
    </row>
    <row r="96" spans="1:38" hidden="1" x14ac:dyDescent="0.3">
      <c r="A96" s="226">
        <v>1803</v>
      </c>
      <c r="B96" s="185" t="s">
        <v>1421</v>
      </c>
      <c r="C96" s="185" t="s">
        <v>3701</v>
      </c>
      <c r="D96" s="185" t="s">
        <v>478</v>
      </c>
      <c r="E96" s="185" t="s">
        <v>1422</v>
      </c>
      <c r="F96" s="185" t="s">
        <v>3187</v>
      </c>
      <c r="G96" s="185" t="s">
        <v>4314</v>
      </c>
      <c r="H96" s="185"/>
      <c r="I96" s="195" t="s">
        <v>54</v>
      </c>
      <c r="J96" s="185" t="s">
        <v>55</v>
      </c>
      <c r="K96" s="185" t="s">
        <v>57</v>
      </c>
      <c r="L96" s="185" t="s">
        <v>3674</v>
      </c>
      <c r="M96" s="185" t="s">
        <v>3231</v>
      </c>
      <c r="N96" s="185" t="s">
        <v>3320</v>
      </c>
      <c r="O96" s="185" t="s">
        <v>3201</v>
      </c>
      <c r="P96" s="185" t="s">
        <v>3192</v>
      </c>
      <c r="Q96" s="185" t="s">
        <v>3193</v>
      </c>
      <c r="R96" s="185" t="s">
        <v>3194</v>
      </c>
      <c r="S96" s="196">
        <v>26227</v>
      </c>
      <c r="T96" s="185"/>
      <c r="U96" s="185" t="s">
        <v>5</v>
      </c>
      <c r="V96" s="185" t="s">
        <v>1423</v>
      </c>
      <c r="W96" s="185" t="s">
        <v>1424</v>
      </c>
      <c r="X96" s="185"/>
      <c r="Y96" s="185">
        <v>1</v>
      </c>
      <c r="Z96" s="185"/>
      <c r="AA96" s="185"/>
      <c r="AB96" s="185">
        <v>33</v>
      </c>
      <c r="AC96" s="197" t="s">
        <v>4930</v>
      </c>
      <c r="AD96" s="197" t="s">
        <v>5148</v>
      </c>
      <c r="AE96" s="197">
        <v>1</v>
      </c>
      <c r="AF96" s="197"/>
      <c r="AG96" s="197">
        <v>1</v>
      </c>
      <c r="AH96" s="197"/>
      <c r="AI96" s="197"/>
      <c r="AJ96" s="197"/>
      <c r="AK96" s="197"/>
      <c r="AL96" s="197"/>
    </row>
    <row r="97" spans="1:38" hidden="1" x14ac:dyDescent="0.3">
      <c r="A97" s="226">
        <v>1804</v>
      </c>
      <c r="B97" s="198" t="s">
        <v>2489</v>
      </c>
      <c r="C97" s="198" t="s">
        <v>4490</v>
      </c>
      <c r="D97" s="198" t="s">
        <v>3199</v>
      </c>
      <c r="E97" s="198" t="s">
        <v>2490</v>
      </c>
      <c r="F97" s="198" t="s">
        <v>3187</v>
      </c>
      <c r="G97" s="198" t="s">
        <v>4495</v>
      </c>
      <c r="H97" s="198"/>
      <c r="I97" s="199" t="s">
        <v>192</v>
      </c>
      <c r="J97" s="198" t="s">
        <v>2482</v>
      </c>
      <c r="K97" s="198" t="s">
        <v>2484</v>
      </c>
      <c r="L97" s="198" t="s">
        <v>3305</v>
      </c>
      <c r="M97" s="198" t="s">
        <v>3190</v>
      </c>
      <c r="N97" s="198" t="s">
        <v>4332</v>
      </c>
      <c r="O97" s="198" t="s">
        <v>3199</v>
      </c>
      <c r="P97" s="198" t="s">
        <v>3192</v>
      </c>
      <c r="Q97" s="198" t="s">
        <v>3193</v>
      </c>
      <c r="R97" s="198" t="s">
        <v>3194</v>
      </c>
      <c r="S97" s="200">
        <v>26365</v>
      </c>
      <c r="T97" s="198"/>
      <c r="U97" s="198" t="s">
        <v>82</v>
      </c>
      <c r="V97" s="198" t="s">
        <v>2491</v>
      </c>
      <c r="W97" s="198" t="s">
        <v>2492</v>
      </c>
      <c r="X97" s="198"/>
      <c r="Y97" s="198"/>
      <c r="Z97" s="198">
        <v>1</v>
      </c>
      <c r="AA97" s="198"/>
      <c r="AB97" s="198">
        <v>824</v>
      </c>
      <c r="AC97" s="201" t="s">
        <v>2689</v>
      </c>
      <c r="AD97" s="201" t="s">
        <v>2689</v>
      </c>
      <c r="AE97" s="201">
        <v>0</v>
      </c>
      <c r="AF97" s="201"/>
      <c r="AG97" s="201"/>
      <c r="AH97" s="201"/>
      <c r="AI97" s="201"/>
      <c r="AJ97" s="201"/>
      <c r="AK97" s="201"/>
      <c r="AL97" s="201"/>
    </row>
    <row r="98" spans="1:38" hidden="1" x14ac:dyDescent="0.3">
      <c r="A98" s="226">
        <v>1806</v>
      </c>
      <c r="B98" s="185" t="s">
        <v>1313</v>
      </c>
      <c r="C98" s="185" t="s">
        <v>4636</v>
      </c>
      <c r="D98" s="185" t="s">
        <v>3267</v>
      </c>
      <c r="E98" s="185" t="s">
        <v>1314</v>
      </c>
      <c r="F98" s="185" t="s">
        <v>4301</v>
      </c>
      <c r="G98" s="185" t="s">
        <v>4710</v>
      </c>
      <c r="H98" s="185"/>
      <c r="I98" s="195" t="s">
        <v>12</v>
      </c>
      <c r="J98" s="185" t="s">
        <v>13</v>
      </c>
      <c r="K98" s="185" t="s">
        <v>14</v>
      </c>
      <c r="L98" s="185" t="s">
        <v>4615</v>
      </c>
      <c r="M98" s="185" t="s">
        <v>3190</v>
      </c>
      <c r="N98" s="185" t="s">
        <v>4332</v>
      </c>
      <c r="O98" s="185" t="s">
        <v>3201</v>
      </c>
      <c r="P98" s="185" t="s">
        <v>3192</v>
      </c>
      <c r="Q98" s="185" t="s">
        <v>3193</v>
      </c>
      <c r="R98" s="185" t="s">
        <v>3194</v>
      </c>
      <c r="S98" s="196">
        <v>26459</v>
      </c>
      <c r="T98" s="185"/>
      <c r="U98" s="185" t="s">
        <v>0</v>
      </c>
      <c r="V98" s="185" t="s">
        <v>1315</v>
      </c>
      <c r="W98" s="185" t="s">
        <v>1316</v>
      </c>
      <c r="X98" s="185">
        <v>1</v>
      </c>
      <c r="Y98" s="185">
        <v>1</v>
      </c>
      <c r="Z98" s="185"/>
      <c r="AA98" s="185"/>
      <c r="AB98" s="185">
        <v>336</v>
      </c>
      <c r="AC98" s="197" t="s">
        <v>2689</v>
      </c>
      <c r="AD98" s="197" t="s">
        <v>2689</v>
      </c>
      <c r="AE98" s="197">
        <v>1</v>
      </c>
      <c r="AF98" s="197">
        <v>1</v>
      </c>
      <c r="AG98" s="197"/>
      <c r="AH98" s="197"/>
      <c r="AI98" s="197"/>
      <c r="AJ98" s="197"/>
      <c r="AK98" s="197"/>
      <c r="AL98" s="197"/>
    </row>
    <row r="99" spans="1:38" hidden="1" x14ac:dyDescent="0.3">
      <c r="A99" s="226">
        <v>1807</v>
      </c>
      <c r="B99" s="198" t="s">
        <v>2323</v>
      </c>
      <c r="C99" s="198" t="s">
        <v>4637</v>
      </c>
      <c r="D99" s="198" t="s">
        <v>3061</v>
      </c>
      <c r="E99" s="198" t="s">
        <v>2324</v>
      </c>
      <c r="F99" s="198" t="s">
        <v>3187</v>
      </c>
      <c r="G99" s="198" t="s">
        <v>4711</v>
      </c>
      <c r="H99" s="198"/>
      <c r="I99" s="199" t="s">
        <v>12</v>
      </c>
      <c r="J99" s="198" t="s">
        <v>13</v>
      </c>
      <c r="K99" s="198" t="s">
        <v>14</v>
      </c>
      <c r="L99" s="198" t="s">
        <v>4615</v>
      </c>
      <c r="M99" s="198" t="s">
        <v>3217</v>
      </c>
      <c r="N99" s="198" t="s">
        <v>4332</v>
      </c>
      <c r="O99" s="198" t="s">
        <v>3201</v>
      </c>
      <c r="P99" s="198" t="s">
        <v>3192</v>
      </c>
      <c r="Q99" s="198" t="s">
        <v>3193</v>
      </c>
      <c r="R99" s="198" t="s">
        <v>3194</v>
      </c>
      <c r="S99" s="200">
        <v>26457</v>
      </c>
      <c r="T99" s="198"/>
      <c r="U99" s="198" t="s">
        <v>5</v>
      </c>
      <c r="V99" s="198" t="s">
        <v>2325</v>
      </c>
      <c r="W99" s="198" t="s">
        <v>2326</v>
      </c>
      <c r="X99" s="198"/>
      <c r="Y99" s="198">
        <v>1</v>
      </c>
      <c r="Z99" s="198"/>
      <c r="AA99" s="198"/>
      <c r="AB99" s="198">
        <v>118</v>
      </c>
      <c r="AC99" s="201" t="s">
        <v>2689</v>
      </c>
      <c r="AD99" s="201" t="s">
        <v>2689</v>
      </c>
      <c r="AE99" s="201">
        <v>0</v>
      </c>
      <c r="AF99" s="201"/>
      <c r="AG99" s="201"/>
      <c r="AH99" s="201"/>
      <c r="AI99" s="201"/>
      <c r="AJ99" s="201"/>
      <c r="AK99" s="201"/>
      <c r="AL99" s="201"/>
    </row>
    <row r="100" spans="1:38" hidden="1" x14ac:dyDescent="0.3">
      <c r="A100" s="226">
        <v>1826</v>
      </c>
      <c r="B100" s="185" t="s">
        <v>1319</v>
      </c>
      <c r="C100" s="185" t="s">
        <v>3705</v>
      </c>
      <c r="D100" s="185" t="s">
        <v>3186</v>
      </c>
      <c r="E100" s="185" t="s">
        <v>3706</v>
      </c>
      <c r="F100" s="185" t="s">
        <v>3187</v>
      </c>
      <c r="G100" s="185" t="s">
        <v>3707</v>
      </c>
      <c r="H100" s="185"/>
      <c r="I100" s="195" t="s">
        <v>12</v>
      </c>
      <c r="J100" s="185" t="s">
        <v>13</v>
      </c>
      <c r="K100" s="185" t="s">
        <v>14</v>
      </c>
      <c r="L100" s="185" t="s">
        <v>4615</v>
      </c>
      <c r="M100" s="185" t="s">
        <v>3190</v>
      </c>
      <c r="N100" s="185" t="s">
        <v>4332</v>
      </c>
      <c r="O100" s="185" t="s">
        <v>3191</v>
      </c>
      <c r="P100" s="185" t="s">
        <v>3192</v>
      </c>
      <c r="Q100" s="185" t="s">
        <v>3193</v>
      </c>
      <c r="R100" s="185" t="s">
        <v>3194</v>
      </c>
      <c r="S100" s="196">
        <v>29493</v>
      </c>
      <c r="T100" s="185"/>
      <c r="U100" s="185" t="s">
        <v>19</v>
      </c>
      <c r="V100" s="185" t="s">
        <v>1320</v>
      </c>
      <c r="W100" s="185" t="s">
        <v>1321</v>
      </c>
      <c r="X100" s="185">
        <v>1</v>
      </c>
      <c r="Y100" s="185"/>
      <c r="Z100" s="185"/>
      <c r="AA100" s="185"/>
      <c r="AB100" s="185">
        <v>100</v>
      </c>
      <c r="AC100" s="197" t="s">
        <v>2689</v>
      </c>
      <c r="AD100" s="197" t="s">
        <v>2689</v>
      </c>
      <c r="AE100" s="197">
        <v>1</v>
      </c>
      <c r="AF100" s="197"/>
      <c r="AG100" s="197">
        <v>1</v>
      </c>
      <c r="AH100" s="197"/>
      <c r="AI100" s="197"/>
      <c r="AJ100" s="197"/>
      <c r="AK100" s="197"/>
      <c r="AL100" s="197"/>
    </row>
    <row r="101" spans="1:38" hidden="1" x14ac:dyDescent="0.3">
      <c r="A101" s="226">
        <v>1809</v>
      </c>
      <c r="B101" s="185" t="s">
        <v>934</v>
      </c>
      <c r="C101" s="185" t="s">
        <v>4638</v>
      </c>
      <c r="D101" s="185" t="s">
        <v>3267</v>
      </c>
      <c r="E101" s="185" t="s">
        <v>935</v>
      </c>
      <c r="F101" s="185" t="s">
        <v>4301</v>
      </c>
      <c r="G101" s="185" t="s">
        <v>3708</v>
      </c>
      <c r="H101" s="185"/>
      <c r="I101" s="195" t="s">
        <v>12</v>
      </c>
      <c r="J101" s="185" t="s">
        <v>13</v>
      </c>
      <c r="K101" s="185" t="s">
        <v>14</v>
      </c>
      <c r="L101" s="185" t="s">
        <v>4615</v>
      </c>
      <c r="M101" s="185" t="s">
        <v>3190</v>
      </c>
      <c r="N101" s="185" t="s">
        <v>4332</v>
      </c>
      <c r="O101" s="185" t="s">
        <v>3201</v>
      </c>
      <c r="P101" s="185" t="s">
        <v>3192</v>
      </c>
      <c r="Q101" s="185" t="s">
        <v>3193</v>
      </c>
      <c r="R101" s="185" t="s">
        <v>3194</v>
      </c>
      <c r="S101" s="196">
        <v>26582</v>
      </c>
      <c r="T101" s="185"/>
      <c r="U101" s="185" t="s">
        <v>0</v>
      </c>
      <c r="V101" s="185" t="s">
        <v>936</v>
      </c>
      <c r="W101" s="185" t="s">
        <v>937</v>
      </c>
      <c r="X101" s="185">
        <v>1</v>
      </c>
      <c r="Y101" s="185">
        <v>1</v>
      </c>
      <c r="Z101" s="185"/>
      <c r="AA101" s="185"/>
      <c r="AB101" s="185">
        <v>117</v>
      </c>
      <c r="AC101" s="197" t="s">
        <v>2689</v>
      </c>
      <c r="AD101" s="197" t="s">
        <v>2689</v>
      </c>
      <c r="AE101" s="197">
        <v>1</v>
      </c>
      <c r="AF101" s="197"/>
      <c r="AG101" s="197">
        <v>1</v>
      </c>
      <c r="AH101" s="197"/>
      <c r="AI101" s="197"/>
      <c r="AJ101" s="197"/>
      <c r="AK101" s="197"/>
      <c r="AL101" s="197"/>
    </row>
    <row r="102" spans="1:38" hidden="1" x14ac:dyDescent="0.3">
      <c r="A102" s="226">
        <v>1811</v>
      </c>
      <c r="B102" s="185" t="s">
        <v>2095</v>
      </c>
      <c r="C102" s="185" t="s">
        <v>3709</v>
      </c>
      <c r="D102" s="185" t="s">
        <v>3186</v>
      </c>
      <c r="E102" s="185" t="s">
        <v>2096</v>
      </c>
      <c r="F102" s="185" t="s">
        <v>3187</v>
      </c>
      <c r="G102" s="185" t="s">
        <v>3710</v>
      </c>
      <c r="H102" s="185"/>
      <c r="I102" s="195" t="s">
        <v>334</v>
      </c>
      <c r="J102" s="185" t="s">
        <v>335</v>
      </c>
      <c r="K102" s="185" t="s">
        <v>337</v>
      </c>
      <c r="L102" s="185" t="s">
        <v>3296</v>
      </c>
      <c r="M102" s="185" t="s">
        <v>3190</v>
      </c>
      <c r="N102" s="185" t="s">
        <v>4332</v>
      </c>
      <c r="O102" s="185" t="s">
        <v>3191</v>
      </c>
      <c r="P102" s="185" t="s">
        <v>3192</v>
      </c>
      <c r="Q102" s="185" t="s">
        <v>3193</v>
      </c>
      <c r="R102" s="185" t="s">
        <v>3194</v>
      </c>
      <c r="S102" s="196">
        <v>26949</v>
      </c>
      <c r="T102" s="185"/>
      <c r="U102" s="185" t="s">
        <v>19</v>
      </c>
      <c r="V102" s="185" t="s">
        <v>2097</v>
      </c>
      <c r="W102" s="185" t="s">
        <v>2098</v>
      </c>
      <c r="X102" s="185">
        <v>1</v>
      </c>
      <c r="Y102" s="185"/>
      <c r="Z102" s="185"/>
      <c r="AA102" s="185"/>
      <c r="AB102" s="185">
        <v>74</v>
      </c>
      <c r="AC102" s="197" t="s">
        <v>2689</v>
      </c>
      <c r="AD102" s="197" t="s">
        <v>2689</v>
      </c>
      <c r="AE102" s="197">
        <v>1</v>
      </c>
      <c r="AF102" s="197"/>
      <c r="AG102" s="197">
        <v>1</v>
      </c>
      <c r="AH102" s="197"/>
      <c r="AI102" s="197"/>
      <c r="AJ102" s="197"/>
      <c r="AK102" s="197"/>
      <c r="AL102" s="197"/>
    </row>
    <row r="103" spans="1:38" hidden="1" x14ac:dyDescent="0.3">
      <c r="A103" s="226">
        <v>1812</v>
      </c>
      <c r="B103" s="185" t="s">
        <v>1141</v>
      </c>
      <c r="C103" s="185" t="s">
        <v>4586</v>
      </c>
      <c r="D103" s="185" t="s">
        <v>3199</v>
      </c>
      <c r="E103" s="185" t="s">
        <v>1142</v>
      </c>
      <c r="F103" s="185" t="s">
        <v>3187</v>
      </c>
      <c r="G103" s="185" t="s">
        <v>4583</v>
      </c>
      <c r="H103" s="185"/>
      <c r="I103" s="195" t="s">
        <v>501</v>
      </c>
      <c r="J103" s="185" t="s">
        <v>1135</v>
      </c>
      <c r="K103" s="185" t="s">
        <v>1136</v>
      </c>
      <c r="L103" s="185" t="s">
        <v>3151</v>
      </c>
      <c r="M103" s="185" t="s">
        <v>3190</v>
      </c>
      <c r="N103" s="185" t="s">
        <v>4332</v>
      </c>
      <c r="O103" s="185" t="s">
        <v>3199</v>
      </c>
      <c r="P103" s="185" t="s">
        <v>3192</v>
      </c>
      <c r="Q103" s="185" t="s">
        <v>3193</v>
      </c>
      <c r="R103" s="185" t="s">
        <v>3194</v>
      </c>
      <c r="S103" s="196">
        <v>27125</v>
      </c>
      <c r="T103" s="185"/>
      <c r="U103" s="185" t="s">
        <v>82</v>
      </c>
      <c r="V103" s="185" t="s">
        <v>1143</v>
      </c>
      <c r="W103" s="185" t="s">
        <v>1144</v>
      </c>
      <c r="X103" s="185"/>
      <c r="Y103" s="185"/>
      <c r="Z103" s="185">
        <v>1</v>
      </c>
      <c r="AA103" s="185"/>
      <c r="AB103" s="185">
        <v>768</v>
      </c>
      <c r="AC103" s="197" t="s">
        <v>2689</v>
      </c>
      <c r="AD103" s="197" t="s">
        <v>2689</v>
      </c>
      <c r="AE103" s="197">
        <v>1</v>
      </c>
      <c r="AF103" s="197"/>
      <c r="AG103" s="197">
        <v>1</v>
      </c>
      <c r="AH103" s="197"/>
      <c r="AI103" s="197"/>
      <c r="AJ103" s="197"/>
      <c r="AK103" s="197"/>
      <c r="AL103" s="197"/>
    </row>
    <row r="104" spans="1:38" hidden="1" x14ac:dyDescent="0.3">
      <c r="A104" s="226">
        <v>1815</v>
      </c>
      <c r="B104" s="198" t="s">
        <v>540</v>
      </c>
      <c r="C104" s="198" t="s">
        <v>3713</v>
      </c>
      <c r="D104" s="198" t="s">
        <v>3186</v>
      </c>
      <c r="E104" s="198" t="s">
        <v>3714</v>
      </c>
      <c r="F104" s="198" t="s">
        <v>3187</v>
      </c>
      <c r="G104" s="198" t="s">
        <v>3715</v>
      </c>
      <c r="H104" s="198"/>
      <c r="I104" s="199" t="s">
        <v>110</v>
      </c>
      <c r="J104" s="198" t="s">
        <v>13</v>
      </c>
      <c r="K104" s="198" t="s">
        <v>14</v>
      </c>
      <c r="L104" s="198" t="s">
        <v>4615</v>
      </c>
      <c r="M104" s="198" t="s">
        <v>3190</v>
      </c>
      <c r="N104" s="198" t="s">
        <v>4332</v>
      </c>
      <c r="O104" s="198" t="s">
        <v>3191</v>
      </c>
      <c r="P104" s="198" t="s">
        <v>3192</v>
      </c>
      <c r="Q104" s="198" t="s">
        <v>3193</v>
      </c>
      <c r="R104" s="198" t="s">
        <v>3194</v>
      </c>
      <c r="S104" s="200">
        <v>27164</v>
      </c>
      <c r="T104" s="198"/>
      <c r="U104" s="198" t="s">
        <v>19</v>
      </c>
      <c r="V104" s="198" t="s">
        <v>541</v>
      </c>
      <c r="W104" s="198" t="s">
        <v>542</v>
      </c>
      <c r="X104" s="198">
        <v>1</v>
      </c>
      <c r="Y104" s="198"/>
      <c r="Z104" s="198"/>
      <c r="AA104" s="198"/>
      <c r="AB104" s="198">
        <v>105</v>
      </c>
      <c r="AC104" s="201" t="s">
        <v>2689</v>
      </c>
      <c r="AD104" s="201" t="s">
        <v>2689</v>
      </c>
      <c r="AE104" s="201">
        <v>0</v>
      </c>
      <c r="AF104" s="201"/>
      <c r="AG104" s="201"/>
      <c r="AH104" s="201"/>
      <c r="AI104" s="201"/>
      <c r="AJ104" s="201"/>
      <c r="AK104" s="201"/>
      <c r="AL104" s="201"/>
    </row>
    <row r="105" spans="1:38" hidden="1" x14ac:dyDescent="0.3">
      <c r="A105" s="226">
        <v>1816</v>
      </c>
      <c r="B105" s="185" t="s">
        <v>2091</v>
      </c>
      <c r="C105" s="185" t="s">
        <v>3716</v>
      </c>
      <c r="D105" s="185" t="s">
        <v>3186</v>
      </c>
      <c r="E105" s="185" t="s">
        <v>2092</v>
      </c>
      <c r="F105" s="185" t="s">
        <v>3187</v>
      </c>
      <c r="G105" s="185" t="s">
        <v>3518</v>
      </c>
      <c r="H105" s="185"/>
      <c r="I105" s="195" t="s">
        <v>334</v>
      </c>
      <c r="J105" s="185" t="s">
        <v>335</v>
      </c>
      <c r="K105" s="185" t="s">
        <v>337</v>
      </c>
      <c r="L105" s="185" t="s">
        <v>3296</v>
      </c>
      <c r="M105" s="185" t="s">
        <v>3190</v>
      </c>
      <c r="N105" s="185" t="s">
        <v>4332</v>
      </c>
      <c r="O105" s="185" t="s">
        <v>3191</v>
      </c>
      <c r="P105" s="185" t="s">
        <v>3192</v>
      </c>
      <c r="Q105" s="185" t="s">
        <v>3193</v>
      </c>
      <c r="R105" s="185" t="s">
        <v>3194</v>
      </c>
      <c r="S105" s="196">
        <v>27302</v>
      </c>
      <c r="T105" s="185"/>
      <c r="U105" s="185" t="s">
        <v>19</v>
      </c>
      <c r="V105" s="185" t="s">
        <v>2093</v>
      </c>
      <c r="W105" s="185" t="s">
        <v>2094</v>
      </c>
      <c r="X105" s="185">
        <v>1</v>
      </c>
      <c r="Y105" s="185"/>
      <c r="Z105" s="185"/>
      <c r="AA105" s="185"/>
      <c r="AB105" s="185">
        <v>45</v>
      </c>
      <c r="AC105" s="197" t="s">
        <v>2689</v>
      </c>
      <c r="AD105" s="197" t="s">
        <v>2689</v>
      </c>
      <c r="AE105" s="197">
        <v>1</v>
      </c>
      <c r="AF105" s="197"/>
      <c r="AG105" s="197"/>
      <c r="AH105" s="197"/>
      <c r="AI105" s="197">
        <v>1</v>
      </c>
      <c r="AJ105" s="197"/>
      <c r="AK105" s="197"/>
      <c r="AL105" s="197"/>
    </row>
    <row r="106" spans="1:38" hidden="1" x14ac:dyDescent="0.3">
      <c r="A106" s="226">
        <v>1818</v>
      </c>
      <c r="B106" s="218" t="s">
        <v>1003</v>
      </c>
      <c r="C106" s="218" t="s">
        <v>4639</v>
      </c>
      <c r="D106" s="218" t="s">
        <v>3583</v>
      </c>
      <c r="E106" s="218" t="s">
        <v>1004</v>
      </c>
      <c r="F106" s="218" t="s">
        <v>3187</v>
      </c>
      <c r="G106" s="218" t="s">
        <v>4727</v>
      </c>
      <c r="H106" s="218"/>
      <c r="I106" s="219" t="s">
        <v>947</v>
      </c>
      <c r="J106" s="218" t="s">
        <v>13</v>
      </c>
      <c r="K106" s="218" t="s">
        <v>14</v>
      </c>
      <c r="L106" s="218" t="s">
        <v>4615</v>
      </c>
      <c r="M106" s="218" t="s">
        <v>3190</v>
      </c>
      <c r="N106" s="218" t="s">
        <v>4332</v>
      </c>
      <c r="O106" s="218" t="s">
        <v>3312</v>
      </c>
      <c r="P106" s="218" t="s">
        <v>3192</v>
      </c>
      <c r="Q106" s="218" t="s">
        <v>3193</v>
      </c>
      <c r="R106" s="218" t="s">
        <v>3194</v>
      </c>
      <c r="S106" s="220">
        <v>27506</v>
      </c>
      <c r="T106" s="218"/>
      <c r="U106" s="218" t="s">
        <v>130</v>
      </c>
      <c r="V106" s="218" t="s">
        <v>1005</v>
      </c>
      <c r="W106" s="218" t="s">
        <v>1006</v>
      </c>
      <c r="X106" s="218"/>
      <c r="Y106" s="218"/>
      <c r="Z106" s="218"/>
      <c r="AA106" s="218">
        <v>1</v>
      </c>
      <c r="AB106" s="218">
        <v>534</v>
      </c>
      <c r="AC106" s="221" t="s">
        <v>2689</v>
      </c>
      <c r="AD106" s="221" t="s">
        <v>2689</v>
      </c>
      <c r="AE106" s="221">
        <v>1</v>
      </c>
      <c r="AF106" s="221"/>
      <c r="AG106" s="221"/>
      <c r="AH106" s="221"/>
      <c r="AI106" s="221">
        <v>1</v>
      </c>
      <c r="AJ106" s="221"/>
      <c r="AK106" s="221" t="s">
        <v>5169</v>
      </c>
      <c r="AL106" s="221">
        <v>2</v>
      </c>
    </row>
    <row r="107" spans="1:38" hidden="1" x14ac:dyDescent="0.3">
      <c r="A107" s="226">
        <v>1824</v>
      </c>
      <c r="B107" s="216" t="s">
        <v>3725</v>
      </c>
      <c r="C107" s="216" t="s">
        <v>5015</v>
      </c>
      <c r="D107" s="216" t="s">
        <v>3530</v>
      </c>
      <c r="E107" s="216" t="s">
        <v>3726</v>
      </c>
      <c r="F107" s="216" t="s">
        <v>4301</v>
      </c>
      <c r="G107" s="216" t="s">
        <v>4539</v>
      </c>
      <c r="H107" s="216"/>
      <c r="I107" s="227" t="s">
        <v>528</v>
      </c>
      <c r="J107" s="216" t="s">
        <v>529</v>
      </c>
      <c r="K107" s="216" t="s">
        <v>530</v>
      </c>
      <c r="L107" s="216" t="s">
        <v>3635</v>
      </c>
      <c r="M107" s="216" t="s">
        <v>3190</v>
      </c>
      <c r="N107" s="216" t="s">
        <v>4332</v>
      </c>
      <c r="O107" s="216" t="s">
        <v>3532</v>
      </c>
      <c r="P107" s="216" t="s">
        <v>3192</v>
      </c>
      <c r="Q107" s="216" t="s">
        <v>3313</v>
      </c>
      <c r="R107" s="216" t="s">
        <v>3314</v>
      </c>
      <c r="S107" s="228">
        <v>28186</v>
      </c>
      <c r="T107" s="216">
        <v>2</v>
      </c>
      <c r="U107" s="216"/>
      <c r="V107" s="216" t="s">
        <v>5034</v>
      </c>
      <c r="W107" s="216" t="s">
        <v>5035</v>
      </c>
      <c r="X107" s="216"/>
      <c r="Y107" s="216"/>
      <c r="Z107" s="216"/>
      <c r="AA107" s="216">
        <v>1</v>
      </c>
      <c r="AB107" s="216">
        <v>196</v>
      </c>
      <c r="AC107" s="217" t="s">
        <v>4993</v>
      </c>
      <c r="AD107" s="217" t="s">
        <v>5145</v>
      </c>
      <c r="AE107" s="217">
        <v>0</v>
      </c>
      <c r="AF107" s="217"/>
      <c r="AG107" s="217"/>
      <c r="AH107" s="217"/>
      <c r="AI107" s="217"/>
      <c r="AJ107" s="217"/>
      <c r="AK107" s="217" t="s">
        <v>5183</v>
      </c>
      <c r="AL107" s="217">
        <v>2</v>
      </c>
    </row>
    <row r="108" spans="1:38" hidden="1" x14ac:dyDescent="0.3">
      <c r="A108" s="226">
        <v>1827</v>
      </c>
      <c r="B108" s="185" t="s">
        <v>213</v>
      </c>
      <c r="C108" s="185" t="s">
        <v>4557</v>
      </c>
      <c r="D108" s="185" t="s">
        <v>3283</v>
      </c>
      <c r="E108" s="185" t="s">
        <v>214</v>
      </c>
      <c r="F108" s="185" t="s">
        <v>4301</v>
      </c>
      <c r="G108" s="185" t="s">
        <v>4751</v>
      </c>
      <c r="H108" s="185"/>
      <c r="I108" s="195" t="s">
        <v>216</v>
      </c>
      <c r="J108" s="185" t="s">
        <v>13</v>
      </c>
      <c r="K108" s="185" t="s">
        <v>14</v>
      </c>
      <c r="L108" s="185" t="s">
        <v>4615</v>
      </c>
      <c r="M108" s="185" t="s">
        <v>3190</v>
      </c>
      <c r="N108" s="185" t="s">
        <v>4332</v>
      </c>
      <c r="O108" s="185" t="s">
        <v>3199</v>
      </c>
      <c r="P108" s="185" t="s">
        <v>3192</v>
      </c>
      <c r="Q108" s="185" t="s">
        <v>3193</v>
      </c>
      <c r="R108" s="185" t="s">
        <v>3194</v>
      </c>
      <c r="S108" s="196">
        <v>29465</v>
      </c>
      <c r="T108" s="185"/>
      <c r="U108" s="185" t="s">
        <v>82</v>
      </c>
      <c r="V108" s="185" t="s">
        <v>215</v>
      </c>
      <c r="W108" s="185" t="s">
        <v>217</v>
      </c>
      <c r="X108" s="185"/>
      <c r="Y108" s="185"/>
      <c r="Z108" s="185">
        <v>1</v>
      </c>
      <c r="AA108" s="185"/>
      <c r="AB108" s="185">
        <v>1179</v>
      </c>
      <c r="AC108" s="197" t="s">
        <v>2689</v>
      </c>
      <c r="AD108" s="197" t="s">
        <v>2689</v>
      </c>
      <c r="AE108" s="197">
        <v>1</v>
      </c>
      <c r="AF108" s="197"/>
      <c r="AG108" s="197">
        <v>1</v>
      </c>
      <c r="AH108" s="197"/>
      <c r="AI108" s="197"/>
      <c r="AJ108" s="197"/>
      <c r="AK108" s="197"/>
      <c r="AL108" s="197"/>
    </row>
    <row r="109" spans="1:38" hidden="1" x14ac:dyDescent="0.3">
      <c r="A109" s="226">
        <v>1829</v>
      </c>
      <c r="B109" s="198" t="s">
        <v>2486</v>
      </c>
      <c r="C109" s="198" t="s">
        <v>4491</v>
      </c>
      <c r="D109" s="198" t="s">
        <v>3061</v>
      </c>
      <c r="E109" s="198" t="s">
        <v>232</v>
      </c>
      <c r="F109" s="198" t="s">
        <v>3187</v>
      </c>
      <c r="G109" s="198" t="s">
        <v>3728</v>
      </c>
      <c r="H109" s="198"/>
      <c r="I109" s="199" t="s">
        <v>192</v>
      </c>
      <c r="J109" s="198" t="s">
        <v>2482</v>
      </c>
      <c r="K109" s="198" t="s">
        <v>2484</v>
      </c>
      <c r="L109" s="198" t="s">
        <v>3305</v>
      </c>
      <c r="M109" s="198" t="s">
        <v>3190</v>
      </c>
      <c r="N109" s="198" t="s">
        <v>4332</v>
      </c>
      <c r="O109" s="198" t="s">
        <v>3201</v>
      </c>
      <c r="P109" s="198" t="s">
        <v>3192</v>
      </c>
      <c r="Q109" s="198" t="s">
        <v>3193</v>
      </c>
      <c r="R109" s="198" t="s">
        <v>3194</v>
      </c>
      <c r="S109" s="200">
        <v>30926</v>
      </c>
      <c r="T109" s="198"/>
      <c r="U109" s="198" t="s">
        <v>5</v>
      </c>
      <c r="V109" s="198" t="s">
        <v>2487</v>
      </c>
      <c r="W109" s="198" t="s">
        <v>2488</v>
      </c>
      <c r="X109" s="198"/>
      <c r="Y109" s="198">
        <v>1</v>
      </c>
      <c r="Z109" s="198"/>
      <c r="AA109" s="198"/>
      <c r="AB109" s="198">
        <v>301</v>
      </c>
      <c r="AC109" s="201" t="s">
        <v>2689</v>
      </c>
      <c r="AD109" s="201" t="s">
        <v>2689</v>
      </c>
      <c r="AE109" s="201">
        <v>0</v>
      </c>
      <c r="AF109" s="201"/>
      <c r="AG109" s="201"/>
      <c r="AH109" s="201"/>
      <c r="AI109" s="201"/>
      <c r="AJ109" s="201"/>
      <c r="AK109" s="201"/>
      <c r="AL109" s="201"/>
    </row>
    <row r="110" spans="1:38" hidden="1" x14ac:dyDescent="0.3">
      <c r="A110" s="226">
        <v>1830</v>
      </c>
      <c r="B110" s="185" t="s">
        <v>298</v>
      </c>
      <c r="C110" s="185" t="s">
        <v>3185</v>
      </c>
      <c r="D110" s="185" t="s">
        <v>3186</v>
      </c>
      <c r="E110" s="185"/>
      <c r="F110" s="185" t="s">
        <v>3187</v>
      </c>
      <c r="G110" s="185" t="s">
        <v>3729</v>
      </c>
      <c r="H110" s="185"/>
      <c r="I110" s="195" t="s">
        <v>54</v>
      </c>
      <c r="J110" s="185" t="s">
        <v>95</v>
      </c>
      <c r="K110" s="185" t="s">
        <v>96</v>
      </c>
      <c r="L110" s="185" t="s">
        <v>3284</v>
      </c>
      <c r="M110" s="185" t="s">
        <v>3190</v>
      </c>
      <c r="N110" s="185" t="s">
        <v>4332</v>
      </c>
      <c r="O110" s="185" t="s">
        <v>3191</v>
      </c>
      <c r="P110" s="185" t="s">
        <v>3192</v>
      </c>
      <c r="Q110" s="185" t="s">
        <v>3193</v>
      </c>
      <c r="R110" s="185" t="s">
        <v>3194</v>
      </c>
      <c r="S110" s="196">
        <v>30926</v>
      </c>
      <c r="T110" s="185"/>
      <c r="U110" s="185" t="s">
        <v>19</v>
      </c>
      <c r="V110" s="185" t="s">
        <v>299</v>
      </c>
      <c r="W110" s="185" t="s">
        <v>300</v>
      </c>
      <c r="X110" s="185">
        <v>1</v>
      </c>
      <c r="Y110" s="185"/>
      <c r="Z110" s="185"/>
      <c r="AA110" s="185"/>
      <c r="AB110" s="185">
        <v>48</v>
      </c>
      <c r="AC110" s="197" t="s">
        <v>2689</v>
      </c>
      <c r="AD110" s="197" t="s">
        <v>2689</v>
      </c>
      <c r="AE110" s="197">
        <v>1</v>
      </c>
      <c r="AF110" s="197"/>
      <c r="AG110" s="197">
        <v>1</v>
      </c>
      <c r="AH110" s="197"/>
      <c r="AI110" s="197"/>
      <c r="AJ110" s="197"/>
      <c r="AK110" s="197"/>
      <c r="AL110" s="197"/>
    </row>
    <row r="111" spans="1:38" hidden="1" x14ac:dyDescent="0.3">
      <c r="A111" s="226">
        <v>1833</v>
      </c>
      <c r="B111" s="185" t="s">
        <v>1138</v>
      </c>
      <c r="C111" s="185" t="s">
        <v>3736</v>
      </c>
      <c r="D111" s="185" t="s">
        <v>3186</v>
      </c>
      <c r="E111" s="185" t="s">
        <v>1139</v>
      </c>
      <c r="F111" s="185" t="s">
        <v>3187</v>
      </c>
      <c r="G111" s="185" t="s">
        <v>4577</v>
      </c>
      <c r="H111" s="185"/>
      <c r="I111" s="195" t="s">
        <v>501</v>
      </c>
      <c r="J111" s="185" t="s">
        <v>1135</v>
      </c>
      <c r="K111" s="185" t="s">
        <v>1136</v>
      </c>
      <c r="L111" s="185" t="s">
        <v>3151</v>
      </c>
      <c r="M111" s="185" t="s">
        <v>3190</v>
      </c>
      <c r="N111" s="185" t="s">
        <v>4332</v>
      </c>
      <c r="O111" s="185" t="s">
        <v>3191</v>
      </c>
      <c r="P111" s="185" t="s">
        <v>3192</v>
      </c>
      <c r="Q111" s="185" t="s">
        <v>3193</v>
      </c>
      <c r="R111" s="185" t="s">
        <v>3194</v>
      </c>
      <c r="S111" s="196">
        <v>31291</v>
      </c>
      <c r="T111" s="185"/>
      <c r="U111" s="185" t="s">
        <v>19</v>
      </c>
      <c r="V111" s="185" t="s">
        <v>1140</v>
      </c>
      <c r="W111" s="185" t="s">
        <v>1137</v>
      </c>
      <c r="X111" s="185">
        <v>1</v>
      </c>
      <c r="Y111" s="185"/>
      <c r="Z111" s="185"/>
      <c r="AA111" s="185"/>
      <c r="AB111" s="185">
        <v>121</v>
      </c>
      <c r="AC111" s="197" t="s">
        <v>2689</v>
      </c>
      <c r="AD111" s="197" t="s">
        <v>2689</v>
      </c>
      <c r="AE111" s="197">
        <v>1</v>
      </c>
      <c r="AF111" s="197"/>
      <c r="AG111" s="197"/>
      <c r="AH111" s="197">
        <v>1</v>
      </c>
      <c r="AI111" s="197"/>
      <c r="AJ111" s="197"/>
      <c r="AK111" s="197"/>
      <c r="AL111" s="197"/>
    </row>
    <row r="112" spans="1:38" hidden="1" x14ac:dyDescent="0.3">
      <c r="A112" s="226">
        <v>1835</v>
      </c>
      <c r="B112" s="185" t="s">
        <v>920</v>
      </c>
      <c r="C112" s="185" t="s">
        <v>4640</v>
      </c>
      <c r="D112" s="185" t="s">
        <v>3061</v>
      </c>
      <c r="E112" s="185" t="s">
        <v>3738</v>
      </c>
      <c r="F112" s="185" t="s">
        <v>3187</v>
      </c>
      <c r="G112" s="185" t="s">
        <v>3739</v>
      </c>
      <c r="H112" s="185"/>
      <c r="I112" s="195" t="s">
        <v>12</v>
      </c>
      <c r="J112" s="185" t="s">
        <v>13</v>
      </c>
      <c r="K112" s="185" t="s">
        <v>14</v>
      </c>
      <c r="L112" s="185" t="s">
        <v>4615</v>
      </c>
      <c r="M112" s="185" t="s">
        <v>3190</v>
      </c>
      <c r="N112" s="185" t="s">
        <v>4332</v>
      </c>
      <c r="O112" s="185" t="s">
        <v>3201</v>
      </c>
      <c r="P112" s="185" t="s">
        <v>3192</v>
      </c>
      <c r="Q112" s="185" t="s">
        <v>3193</v>
      </c>
      <c r="R112" s="185" t="s">
        <v>3194</v>
      </c>
      <c r="S112" s="196">
        <v>31291</v>
      </c>
      <c r="T112" s="185"/>
      <c r="U112" s="185" t="s">
        <v>5</v>
      </c>
      <c r="V112" s="185" t="s">
        <v>921</v>
      </c>
      <c r="W112" s="185" t="s">
        <v>586</v>
      </c>
      <c r="X112" s="185"/>
      <c r="Y112" s="185">
        <v>1</v>
      </c>
      <c r="Z112" s="185"/>
      <c r="AA112" s="185"/>
      <c r="AB112" s="185">
        <v>113</v>
      </c>
      <c r="AC112" s="197" t="s">
        <v>2689</v>
      </c>
      <c r="AD112" s="197" t="s">
        <v>2689</v>
      </c>
      <c r="AE112" s="197">
        <v>1</v>
      </c>
      <c r="AF112" s="197"/>
      <c r="AG112" s="197">
        <v>1</v>
      </c>
      <c r="AH112" s="197"/>
      <c r="AI112" s="197"/>
      <c r="AJ112" s="197"/>
      <c r="AK112" s="197"/>
      <c r="AL112" s="197"/>
    </row>
    <row r="113" spans="1:38" hidden="1" x14ac:dyDescent="0.3">
      <c r="A113" s="226">
        <v>1839</v>
      </c>
      <c r="B113" s="185" t="s">
        <v>498</v>
      </c>
      <c r="C113" s="185" t="s">
        <v>3742</v>
      </c>
      <c r="D113" s="185" t="s">
        <v>3186</v>
      </c>
      <c r="E113" s="185" t="s">
        <v>499</v>
      </c>
      <c r="F113" s="185" t="s">
        <v>3187</v>
      </c>
      <c r="G113" s="185" t="s">
        <v>3743</v>
      </c>
      <c r="H113" s="185"/>
      <c r="I113" s="195" t="s">
        <v>501</v>
      </c>
      <c r="J113" s="185" t="s">
        <v>502</v>
      </c>
      <c r="K113" s="185" t="s">
        <v>503</v>
      </c>
      <c r="L113" s="185" t="s">
        <v>3744</v>
      </c>
      <c r="M113" s="185" t="s">
        <v>3190</v>
      </c>
      <c r="N113" s="185" t="s">
        <v>4332</v>
      </c>
      <c r="O113" s="185" t="s">
        <v>3191</v>
      </c>
      <c r="P113" s="185" t="s">
        <v>3192</v>
      </c>
      <c r="Q113" s="185" t="s">
        <v>3193</v>
      </c>
      <c r="R113" s="185" t="s">
        <v>3194</v>
      </c>
      <c r="S113" s="196">
        <v>33117</v>
      </c>
      <c r="T113" s="185"/>
      <c r="U113" s="185" t="s">
        <v>19</v>
      </c>
      <c r="V113" s="185" t="s">
        <v>500</v>
      </c>
      <c r="W113" s="185" t="s">
        <v>504</v>
      </c>
      <c r="X113" s="185">
        <v>1</v>
      </c>
      <c r="Y113" s="185"/>
      <c r="Z113" s="185"/>
      <c r="AA113" s="185"/>
      <c r="AB113" s="185">
        <v>62</v>
      </c>
      <c r="AC113" s="197" t="s">
        <v>2689</v>
      </c>
      <c r="AD113" s="197" t="s">
        <v>2689</v>
      </c>
      <c r="AE113" s="197">
        <v>1</v>
      </c>
      <c r="AF113" s="197"/>
      <c r="AG113" s="197"/>
      <c r="AH113" s="197">
        <v>1</v>
      </c>
      <c r="AI113" s="197"/>
      <c r="AJ113" s="197"/>
      <c r="AK113" s="197"/>
      <c r="AL113" s="197"/>
    </row>
    <row r="114" spans="1:38" hidden="1" x14ac:dyDescent="0.3">
      <c r="A114" s="226">
        <v>1840</v>
      </c>
      <c r="B114" s="198" t="s">
        <v>2066</v>
      </c>
      <c r="C114" s="198" t="s">
        <v>4641</v>
      </c>
      <c r="D114" s="198" t="s">
        <v>3269</v>
      </c>
      <c r="E114" s="198" t="s">
        <v>3745</v>
      </c>
      <c r="F114" s="198" t="s">
        <v>4301</v>
      </c>
      <c r="G114" s="198" t="s">
        <v>4712</v>
      </c>
      <c r="H114" s="198"/>
      <c r="I114" s="199" t="s">
        <v>12</v>
      </c>
      <c r="J114" s="198" t="s">
        <v>13</v>
      </c>
      <c r="K114" s="198" t="s">
        <v>14</v>
      </c>
      <c r="L114" s="198" t="s">
        <v>4615</v>
      </c>
      <c r="M114" s="198" t="s">
        <v>3190</v>
      </c>
      <c r="N114" s="198" t="s">
        <v>4332</v>
      </c>
      <c r="O114" s="198" t="s">
        <v>3201</v>
      </c>
      <c r="P114" s="198" t="s">
        <v>3192</v>
      </c>
      <c r="Q114" s="198" t="s">
        <v>3193</v>
      </c>
      <c r="R114" s="198" t="s">
        <v>3194</v>
      </c>
      <c r="S114" s="200">
        <v>32756</v>
      </c>
      <c r="T114" s="198"/>
      <c r="U114" s="198" t="s">
        <v>0</v>
      </c>
      <c r="V114" s="198" t="s">
        <v>3746</v>
      </c>
      <c r="W114" s="198" t="s">
        <v>2067</v>
      </c>
      <c r="X114" s="198">
        <v>1</v>
      </c>
      <c r="Y114" s="198">
        <v>1</v>
      </c>
      <c r="Z114" s="198"/>
      <c r="AA114" s="198"/>
      <c r="AB114" s="198">
        <v>82</v>
      </c>
      <c r="AC114" s="201" t="s">
        <v>2689</v>
      </c>
      <c r="AD114" s="201" t="s">
        <v>2689</v>
      </c>
      <c r="AE114" s="201">
        <v>0</v>
      </c>
      <c r="AF114" s="201"/>
      <c r="AG114" s="201"/>
      <c r="AH114" s="201"/>
      <c r="AI114" s="201"/>
      <c r="AJ114" s="201"/>
      <c r="AK114" s="201"/>
      <c r="AL114" s="201"/>
    </row>
    <row r="115" spans="1:38" hidden="1" x14ac:dyDescent="0.3">
      <c r="A115" s="226">
        <v>1841</v>
      </c>
      <c r="B115" s="185" t="s">
        <v>2119</v>
      </c>
      <c r="C115" s="185" t="s">
        <v>4457</v>
      </c>
      <c r="D115" s="185" t="s">
        <v>3061</v>
      </c>
      <c r="E115" s="185" t="s">
        <v>3747</v>
      </c>
      <c r="F115" s="185" t="s">
        <v>3187</v>
      </c>
      <c r="G115" s="185" t="s">
        <v>3748</v>
      </c>
      <c r="H115" s="185"/>
      <c r="I115" s="195" t="s">
        <v>253</v>
      </c>
      <c r="J115" s="185" t="s">
        <v>254</v>
      </c>
      <c r="K115" s="185" t="s">
        <v>255</v>
      </c>
      <c r="L115" s="185" t="s">
        <v>2670</v>
      </c>
      <c r="M115" s="185" t="s">
        <v>3190</v>
      </c>
      <c r="N115" s="185" t="s">
        <v>4332</v>
      </c>
      <c r="O115" s="185" t="s">
        <v>3201</v>
      </c>
      <c r="P115" s="185" t="s">
        <v>3192</v>
      </c>
      <c r="Q115" s="185" t="s">
        <v>3193</v>
      </c>
      <c r="R115" s="185" t="s">
        <v>3194</v>
      </c>
      <c r="S115" s="196">
        <v>33482</v>
      </c>
      <c r="T115" s="185"/>
      <c r="U115" s="185" t="s">
        <v>5</v>
      </c>
      <c r="V115" s="185" t="s">
        <v>2120</v>
      </c>
      <c r="W115" s="185" t="s">
        <v>2121</v>
      </c>
      <c r="X115" s="185"/>
      <c r="Y115" s="185">
        <v>1</v>
      </c>
      <c r="Z115" s="185"/>
      <c r="AA115" s="185"/>
      <c r="AB115" s="185">
        <v>259</v>
      </c>
      <c r="AC115" s="197" t="s">
        <v>3058</v>
      </c>
      <c r="AD115" s="197" t="s">
        <v>5148</v>
      </c>
      <c r="AE115" s="197">
        <v>1</v>
      </c>
      <c r="AF115" s="197"/>
      <c r="AG115" s="197"/>
      <c r="AH115" s="197">
        <v>1</v>
      </c>
      <c r="AI115" s="197"/>
      <c r="AJ115" s="197"/>
      <c r="AK115" s="197"/>
      <c r="AL115" s="197"/>
    </row>
    <row r="116" spans="1:38" hidden="1" x14ac:dyDescent="0.3">
      <c r="A116" s="226">
        <v>1844</v>
      </c>
      <c r="B116" s="185" t="s">
        <v>1009</v>
      </c>
      <c r="C116" s="185" t="s">
        <v>4642</v>
      </c>
      <c r="D116" s="185" t="s">
        <v>3061</v>
      </c>
      <c r="E116" s="185" t="s">
        <v>3756</v>
      </c>
      <c r="F116" s="185" t="s">
        <v>3187</v>
      </c>
      <c r="G116" s="185" t="s">
        <v>3757</v>
      </c>
      <c r="H116" s="185"/>
      <c r="I116" s="195" t="s">
        <v>12</v>
      </c>
      <c r="J116" s="185" t="s">
        <v>13</v>
      </c>
      <c r="K116" s="185" t="s">
        <v>14</v>
      </c>
      <c r="L116" s="185" t="s">
        <v>4615</v>
      </c>
      <c r="M116" s="185" t="s">
        <v>3190</v>
      </c>
      <c r="N116" s="185" t="s">
        <v>4332</v>
      </c>
      <c r="O116" s="185" t="s">
        <v>3201</v>
      </c>
      <c r="P116" s="185" t="s">
        <v>3192</v>
      </c>
      <c r="Q116" s="185" t="s">
        <v>3193</v>
      </c>
      <c r="R116" s="185" t="s">
        <v>3194</v>
      </c>
      <c r="S116" s="196">
        <v>34943</v>
      </c>
      <c r="T116" s="185"/>
      <c r="U116" s="185" t="s">
        <v>5</v>
      </c>
      <c r="V116" s="185" t="s">
        <v>1010</v>
      </c>
      <c r="W116" s="185" t="s">
        <v>1011</v>
      </c>
      <c r="X116" s="185"/>
      <c r="Y116" s="185">
        <v>1</v>
      </c>
      <c r="Z116" s="185"/>
      <c r="AA116" s="185"/>
      <c r="AB116" s="185">
        <v>344</v>
      </c>
      <c r="AC116" s="197" t="s">
        <v>2689</v>
      </c>
      <c r="AD116" s="197" t="s">
        <v>2689</v>
      </c>
      <c r="AE116" s="197">
        <v>1</v>
      </c>
      <c r="AF116" s="197"/>
      <c r="AG116" s="197"/>
      <c r="AH116" s="197"/>
      <c r="AI116" s="197">
        <v>1</v>
      </c>
      <c r="AJ116" s="197"/>
      <c r="AK116" s="197"/>
      <c r="AL116" s="197"/>
    </row>
    <row r="117" spans="1:38" hidden="1" x14ac:dyDescent="0.3">
      <c r="A117" s="226">
        <v>1845</v>
      </c>
      <c r="B117" s="185" t="s">
        <v>1552</v>
      </c>
      <c r="C117" s="185" t="s">
        <v>4606</v>
      </c>
      <c r="D117" s="185" t="s">
        <v>3186</v>
      </c>
      <c r="E117" s="185" t="s">
        <v>3758</v>
      </c>
      <c r="F117" s="185" t="s">
        <v>3187</v>
      </c>
      <c r="G117" s="185" t="s">
        <v>3759</v>
      </c>
      <c r="H117" s="185"/>
      <c r="I117" s="195" t="s">
        <v>1548</v>
      </c>
      <c r="J117" s="185" t="s">
        <v>1549</v>
      </c>
      <c r="K117" s="185" t="s">
        <v>1550</v>
      </c>
      <c r="L117" s="185" t="s">
        <v>3760</v>
      </c>
      <c r="M117" s="185" t="s">
        <v>3190</v>
      </c>
      <c r="N117" s="185" t="s">
        <v>4332</v>
      </c>
      <c r="O117" s="185" t="s">
        <v>3191</v>
      </c>
      <c r="P117" s="185" t="s">
        <v>3192</v>
      </c>
      <c r="Q117" s="185" t="s">
        <v>3193</v>
      </c>
      <c r="R117" s="185" t="s">
        <v>3194</v>
      </c>
      <c r="S117" s="196">
        <v>35309</v>
      </c>
      <c r="T117" s="185"/>
      <c r="U117" s="185" t="s">
        <v>19</v>
      </c>
      <c r="V117" s="185" t="s">
        <v>1553</v>
      </c>
      <c r="W117" s="185" t="s">
        <v>1554</v>
      </c>
      <c r="X117" s="185">
        <v>1</v>
      </c>
      <c r="Y117" s="185"/>
      <c r="Z117" s="185"/>
      <c r="AA117" s="185"/>
      <c r="AB117" s="185">
        <v>180</v>
      </c>
      <c r="AC117" s="197" t="s">
        <v>2689</v>
      </c>
      <c r="AD117" s="197" t="s">
        <v>2689</v>
      </c>
      <c r="AE117" s="197">
        <v>1</v>
      </c>
      <c r="AF117" s="197"/>
      <c r="AG117" s="197">
        <v>1</v>
      </c>
      <c r="AH117" s="197"/>
      <c r="AI117" s="197"/>
      <c r="AJ117" s="197"/>
      <c r="AK117" s="197"/>
      <c r="AL117" s="197"/>
    </row>
    <row r="118" spans="1:38" hidden="1" x14ac:dyDescent="0.3">
      <c r="A118" s="226">
        <v>1846</v>
      </c>
      <c r="B118" s="185" t="s">
        <v>1688</v>
      </c>
      <c r="C118" s="185" t="s">
        <v>4643</v>
      </c>
      <c r="D118" s="185" t="s">
        <v>3061</v>
      </c>
      <c r="E118" s="185" t="s">
        <v>1372</v>
      </c>
      <c r="F118" s="185" t="s">
        <v>3187</v>
      </c>
      <c r="G118" s="185" t="s">
        <v>4752</v>
      </c>
      <c r="H118" s="185"/>
      <c r="I118" s="195" t="s">
        <v>12</v>
      </c>
      <c r="J118" s="185" t="s">
        <v>13</v>
      </c>
      <c r="K118" s="185" t="s">
        <v>14</v>
      </c>
      <c r="L118" s="185" t="s">
        <v>4615</v>
      </c>
      <c r="M118" s="185" t="s">
        <v>3190</v>
      </c>
      <c r="N118" s="185" t="s">
        <v>4332</v>
      </c>
      <c r="O118" s="185" t="s">
        <v>3201</v>
      </c>
      <c r="P118" s="185" t="s">
        <v>3192</v>
      </c>
      <c r="Q118" s="185" t="s">
        <v>3193</v>
      </c>
      <c r="R118" s="185" t="s">
        <v>3194</v>
      </c>
      <c r="S118" s="196">
        <v>35309</v>
      </c>
      <c r="T118" s="185"/>
      <c r="U118" s="185" t="s">
        <v>5</v>
      </c>
      <c r="V118" s="185" t="s">
        <v>1689</v>
      </c>
      <c r="W118" s="185" t="s">
        <v>1690</v>
      </c>
      <c r="X118" s="185"/>
      <c r="Y118" s="185">
        <v>1</v>
      </c>
      <c r="Z118" s="185"/>
      <c r="AA118" s="185"/>
      <c r="AB118" s="185">
        <v>196</v>
      </c>
      <c r="AC118" s="197" t="s">
        <v>2689</v>
      </c>
      <c r="AD118" s="197" t="s">
        <v>2689</v>
      </c>
      <c r="AE118" s="197">
        <v>1</v>
      </c>
      <c r="AF118" s="197"/>
      <c r="AG118" s="197"/>
      <c r="AH118" s="197">
        <v>1</v>
      </c>
      <c r="AI118" s="197"/>
      <c r="AJ118" s="197"/>
      <c r="AK118" s="197"/>
      <c r="AL118" s="197"/>
    </row>
    <row r="119" spans="1:38" hidden="1" x14ac:dyDescent="0.3">
      <c r="A119" s="226">
        <v>1850</v>
      </c>
      <c r="B119" s="218" t="s">
        <v>3766</v>
      </c>
      <c r="C119" s="218" t="s">
        <v>4971</v>
      </c>
      <c r="D119" s="218" t="s">
        <v>3352</v>
      </c>
      <c r="E119" s="218" t="s">
        <v>3767</v>
      </c>
      <c r="F119" s="218" t="s">
        <v>3187</v>
      </c>
      <c r="G119" s="218" t="s">
        <v>4728</v>
      </c>
      <c r="H119" s="218" t="s">
        <v>1035</v>
      </c>
      <c r="I119" s="219" t="s">
        <v>549</v>
      </c>
      <c r="J119" s="218" t="s">
        <v>13</v>
      </c>
      <c r="K119" s="218" t="s">
        <v>14</v>
      </c>
      <c r="L119" s="218" t="s">
        <v>4615</v>
      </c>
      <c r="M119" s="218" t="s">
        <v>3190</v>
      </c>
      <c r="N119" s="218" t="s">
        <v>4332</v>
      </c>
      <c r="O119" s="218" t="s">
        <v>3354</v>
      </c>
      <c r="P119" s="218" t="s">
        <v>3192</v>
      </c>
      <c r="Q119" s="218" t="s">
        <v>3193</v>
      </c>
      <c r="R119" s="218" t="s">
        <v>3194</v>
      </c>
      <c r="S119" s="220">
        <v>37500</v>
      </c>
      <c r="T119" s="218"/>
      <c r="U119" s="218" t="s">
        <v>184</v>
      </c>
      <c r="V119" s="218" t="s">
        <v>1034</v>
      </c>
      <c r="W119" s="218" t="s">
        <v>1036</v>
      </c>
      <c r="X119" s="218"/>
      <c r="Y119" s="218"/>
      <c r="Z119" s="218"/>
      <c r="AA119" s="218">
        <v>1</v>
      </c>
      <c r="AB119" s="218">
        <v>125</v>
      </c>
      <c r="AC119" s="221" t="s">
        <v>2689</v>
      </c>
      <c r="AD119" s="221" t="s">
        <v>2689</v>
      </c>
      <c r="AE119" s="221">
        <v>1</v>
      </c>
      <c r="AF119" s="37">
        <v>1</v>
      </c>
      <c r="AG119" s="221"/>
      <c r="AH119" s="221"/>
      <c r="AI119" s="221"/>
      <c r="AJ119" s="221"/>
      <c r="AK119" s="221" t="s">
        <v>5174</v>
      </c>
      <c r="AL119" s="221">
        <v>2</v>
      </c>
    </row>
    <row r="120" spans="1:38" hidden="1" x14ac:dyDescent="0.3">
      <c r="A120" s="226">
        <v>1853</v>
      </c>
      <c r="B120" s="198" t="s">
        <v>1145</v>
      </c>
      <c r="C120" s="198" t="s">
        <v>5041</v>
      </c>
      <c r="D120" s="198" t="s">
        <v>3061</v>
      </c>
      <c r="E120" s="198" t="s">
        <v>1146</v>
      </c>
      <c r="F120" s="198" t="s">
        <v>3187</v>
      </c>
      <c r="G120" s="198" t="s">
        <v>3770</v>
      </c>
      <c r="H120" s="198"/>
      <c r="I120" s="199" t="s">
        <v>501</v>
      </c>
      <c r="J120" s="198" t="s">
        <v>1135</v>
      </c>
      <c r="K120" s="198" t="s">
        <v>1136</v>
      </c>
      <c r="L120" s="198" t="s">
        <v>3151</v>
      </c>
      <c r="M120" s="198" t="s">
        <v>3190</v>
      </c>
      <c r="N120" s="198" t="s">
        <v>4332</v>
      </c>
      <c r="O120" s="198" t="s">
        <v>3201</v>
      </c>
      <c r="P120" s="198" t="s">
        <v>3192</v>
      </c>
      <c r="Q120" s="198" t="s">
        <v>3193</v>
      </c>
      <c r="R120" s="198" t="s">
        <v>3194</v>
      </c>
      <c r="S120" s="200">
        <v>37500</v>
      </c>
      <c r="T120" s="198"/>
      <c r="U120" s="198" t="s">
        <v>5</v>
      </c>
      <c r="V120" s="198" t="s">
        <v>1147</v>
      </c>
      <c r="W120" s="198" t="s">
        <v>1148</v>
      </c>
      <c r="X120" s="198"/>
      <c r="Y120" s="198">
        <v>1</v>
      </c>
      <c r="Z120" s="198"/>
      <c r="AA120" s="198"/>
      <c r="AB120" s="198">
        <v>320</v>
      </c>
      <c r="AC120" s="201" t="s">
        <v>2689</v>
      </c>
      <c r="AD120" s="201" t="s">
        <v>2689</v>
      </c>
      <c r="AE120" s="201">
        <v>0</v>
      </c>
      <c r="AF120" s="201"/>
      <c r="AG120" s="201"/>
      <c r="AH120" s="201"/>
      <c r="AI120" s="201"/>
      <c r="AJ120" s="201"/>
      <c r="AK120" s="201"/>
      <c r="AL120" s="201"/>
    </row>
    <row r="121" spans="1:38" hidden="1" x14ac:dyDescent="0.3">
      <c r="A121" s="226">
        <v>1858</v>
      </c>
      <c r="B121" s="198" t="s">
        <v>292</v>
      </c>
      <c r="C121" s="198" t="s">
        <v>4396</v>
      </c>
      <c r="D121" s="198" t="s">
        <v>3061</v>
      </c>
      <c r="E121" s="198"/>
      <c r="F121" s="198" t="s">
        <v>3187</v>
      </c>
      <c r="G121" s="198" t="s">
        <v>3779</v>
      </c>
      <c r="H121" s="198"/>
      <c r="I121" s="199" t="s">
        <v>295</v>
      </c>
      <c r="J121" s="198" t="s">
        <v>293</v>
      </c>
      <c r="K121" s="198" t="s">
        <v>296</v>
      </c>
      <c r="L121" s="198" t="s">
        <v>4526</v>
      </c>
      <c r="M121" s="198" t="s">
        <v>3190</v>
      </c>
      <c r="N121" s="198" t="s">
        <v>4332</v>
      </c>
      <c r="O121" s="198" t="s">
        <v>3201</v>
      </c>
      <c r="P121" s="198" t="s">
        <v>3192</v>
      </c>
      <c r="Q121" s="198" t="s">
        <v>3193</v>
      </c>
      <c r="R121" s="198" t="s">
        <v>3194</v>
      </c>
      <c r="S121" s="200">
        <v>40422</v>
      </c>
      <c r="T121" s="198"/>
      <c r="U121" s="198" t="s">
        <v>5</v>
      </c>
      <c r="V121" s="198" t="s">
        <v>294</v>
      </c>
      <c r="W121" s="198" t="s">
        <v>297</v>
      </c>
      <c r="X121" s="198"/>
      <c r="Y121" s="198">
        <v>1</v>
      </c>
      <c r="Z121" s="198"/>
      <c r="AA121" s="198"/>
      <c r="AB121" s="198">
        <v>91</v>
      </c>
      <c r="AC121" s="201" t="s">
        <v>4993</v>
      </c>
      <c r="AD121" s="201" t="s">
        <v>5145</v>
      </c>
      <c r="AE121" s="201">
        <v>0</v>
      </c>
      <c r="AF121" s="201"/>
      <c r="AG121" s="201"/>
      <c r="AH121" s="201"/>
      <c r="AI121" s="201"/>
      <c r="AJ121" s="201"/>
      <c r="AK121" s="201"/>
      <c r="AL121" s="201"/>
    </row>
    <row r="122" spans="1:38" hidden="1" x14ac:dyDescent="0.3">
      <c r="A122" s="226">
        <v>1863</v>
      </c>
      <c r="B122" s="218" t="s">
        <v>3786</v>
      </c>
      <c r="C122" s="218" t="s">
        <v>4644</v>
      </c>
      <c r="D122" s="218" t="s">
        <v>3267</v>
      </c>
      <c r="E122" s="218" t="s">
        <v>3787</v>
      </c>
      <c r="F122" s="218" t="s">
        <v>4301</v>
      </c>
      <c r="G122" s="218" t="s">
        <v>3788</v>
      </c>
      <c r="H122" s="218"/>
      <c r="I122" s="219" t="s">
        <v>110</v>
      </c>
      <c r="J122" s="218" t="s">
        <v>13</v>
      </c>
      <c r="K122" s="218" t="s">
        <v>14</v>
      </c>
      <c r="L122" s="218" t="s">
        <v>4615</v>
      </c>
      <c r="M122" s="218" t="s">
        <v>3190</v>
      </c>
      <c r="N122" s="218" t="s">
        <v>4332</v>
      </c>
      <c r="O122" s="218" t="s">
        <v>3201</v>
      </c>
      <c r="P122" s="218" t="s">
        <v>3192</v>
      </c>
      <c r="Q122" s="218" t="s">
        <v>3193</v>
      </c>
      <c r="R122" s="218" t="s">
        <v>3194</v>
      </c>
      <c r="S122" s="220">
        <v>43344</v>
      </c>
      <c r="T122" s="218"/>
      <c r="U122" s="218"/>
      <c r="V122" s="218"/>
      <c r="W122" s="218"/>
      <c r="X122" s="218"/>
      <c r="Y122" s="218">
        <v>1</v>
      </c>
      <c r="Z122" s="218"/>
      <c r="AA122" s="218"/>
      <c r="AB122" s="218">
        <v>14</v>
      </c>
      <c r="AC122" s="221" t="s">
        <v>2689</v>
      </c>
      <c r="AD122" s="221" t="s">
        <v>2689</v>
      </c>
      <c r="AE122" s="221">
        <v>1</v>
      </c>
      <c r="AF122" s="221"/>
      <c r="AG122" s="221"/>
      <c r="AH122" s="221"/>
      <c r="AI122" s="221">
        <v>1</v>
      </c>
      <c r="AJ122" s="221"/>
      <c r="AK122" s="221" t="s">
        <v>5174</v>
      </c>
      <c r="AL122" s="221">
        <v>2</v>
      </c>
    </row>
    <row r="123" spans="1:38" hidden="1" x14ac:dyDescent="0.3">
      <c r="A123" s="226">
        <v>1864</v>
      </c>
      <c r="B123" s="218" t="s">
        <v>3789</v>
      </c>
      <c r="C123" s="218" t="s">
        <v>4645</v>
      </c>
      <c r="D123" s="218" t="s">
        <v>3197</v>
      </c>
      <c r="E123" s="218" t="s">
        <v>3787</v>
      </c>
      <c r="F123" s="218" t="s">
        <v>4301</v>
      </c>
      <c r="G123" s="218" t="s">
        <v>3788</v>
      </c>
      <c r="H123" s="218"/>
      <c r="I123" s="219" t="s">
        <v>110</v>
      </c>
      <c r="J123" s="218" t="s">
        <v>13</v>
      </c>
      <c r="K123" s="218" t="s">
        <v>14</v>
      </c>
      <c r="L123" s="218" t="s">
        <v>4615</v>
      </c>
      <c r="M123" s="218" t="s">
        <v>3190</v>
      </c>
      <c r="N123" s="218" t="s">
        <v>4332</v>
      </c>
      <c r="O123" s="218" t="s">
        <v>3199</v>
      </c>
      <c r="P123" s="218" t="s">
        <v>3192</v>
      </c>
      <c r="Q123" s="218" t="s">
        <v>3193</v>
      </c>
      <c r="R123" s="218" t="s">
        <v>3194</v>
      </c>
      <c r="S123" s="220">
        <v>43344</v>
      </c>
      <c r="T123" s="218"/>
      <c r="U123" s="218"/>
      <c r="V123" s="218"/>
      <c r="W123" s="218"/>
      <c r="X123" s="218"/>
      <c r="Y123" s="218"/>
      <c r="Z123" s="218">
        <v>1</v>
      </c>
      <c r="AA123" s="218"/>
      <c r="AB123" s="218">
        <v>10</v>
      </c>
      <c r="AC123" s="221" t="s">
        <v>2689</v>
      </c>
      <c r="AD123" s="221" t="s">
        <v>2689</v>
      </c>
      <c r="AE123" s="221">
        <v>1</v>
      </c>
      <c r="AF123" s="221"/>
      <c r="AG123" s="221"/>
      <c r="AH123" s="221"/>
      <c r="AI123" s="221">
        <v>1</v>
      </c>
      <c r="AJ123" s="221"/>
      <c r="AK123" s="221" t="s">
        <v>5174</v>
      </c>
      <c r="AL123" s="221">
        <v>2</v>
      </c>
    </row>
    <row r="124" spans="1:38" hidden="1" x14ac:dyDescent="0.3">
      <c r="A124" s="226">
        <v>1865</v>
      </c>
      <c r="B124" s="218" t="s">
        <v>3790</v>
      </c>
      <c r="C124" s="218" t="s">
        <v>5056</v>
      </c>
      <c r="D124" s="218" t="s">
        <v>3791</v>
      </c>
      <c r="E124" s="218" t="s">
        <v>3792</v>
      </c>
      <c r="F124" s="218" t="s">
        <v>4301</v>
      </c>
      <c r="G124" s="218" t="s">
        <v>4705</v>
      </c>
      <c r="H124" s="218"/>
      <c r="I124" s="219" t="s">
        <v>110</v>
      </c>
      <c r="J124" s="218" t="s">
        <v>13</v>
      </c>
      <c r="K124" s="218" t="s">
        <v>14</v>
      </c>
      <c r="L124" s="218" t="s">
        <v>4615</v>
      </c>
      <c r="M124" s="218" t="s">
        <v>3217</v>
      </c>
      <c r="N124" s="218" t="s">
        <v>4332</v>
      </c>
      <c r="O124" s="218" t="s">
        <v>3191</v>
      </c>
      <c r="P124" s="218" t="s">
        <v>3192</v>
      </c>
      <c r="Q124" s="218" t="s">
        <v>3193</v>
      </c>
      <c r="R124" s="218" t="s">
        <v>3194</v>
      </c>
      <c r="S124" s="220">
        <v>43800</v>
      </c>
      <c r="T124" s="218">
        <v>2</v>
      </c>
      <c r="U124" s="218"/>
      <c r="V124" s="218"/>
      <c r="W124" s="218"/>
      <c r="X124" s="218">
        <v>1</v>
      </c>
      <c r="Y124" s="218"/>
      <c r="Z124" s="218"/>
      <c r="AA124" s="218"/>
      <c r="AB124" s="218">
        <v>0</v>
      </c>
      <c r="AC124" s="221" t="s">
        <v>2689</v>
      </c>
      <c r="AD124" s="221" t="s">
        <v>2689</v>
      </c>
      <c r="AE124" s="221">
        <v>1</v>
      </c>
      <c r="AF124" s="221"/>
      <c r="AG124" s="221">
        <v>1</v>
      </c>
      <c r="AH124" s="221"/>
      <c r="AI124" s="221"/>
      <c r="AJ124" s="221"/>
      <c r="AK124" s="221" t="s">
        <v>5174</v>
      </c>
      <c r="AL124" s="221">
        <v>2</v>
      </c>
    </row>
    <row r="125" spans="1:38" hidden="1" x14ac:dyDescent="0.3">
      <c r="A125" s="226">
        <v>1866</v>
      </c>
      <c r="B125" s="198" t="s">
        <v>1091</v>
      </c>
      <c r="C125" s="198" t="s">
        <v>4588</v>
      </c>
      <c r="D125" s="198" t="s">
        <v>3199</v>
      </c>
      <c r="E125" s="198" t="s">
        <v>1092</v>
      </c>
      <c r="F125" s="198" t="s">
        <v>3187</v>
      </c>
      <c r="G125" s="198" t="s">
        <v>4582</v>
      </c>
      <c r="H125" s="198"/>
      <c r="I125" s="199" t="s">
        <v>1094</v>
      </c>
      <c r="J125" s="198" t="s">
        <v>336</v>
      </c>
      <c r="K125" s="198" t="s">
        <v>1095</v>
      </c>
      <c r="L125" s="198" t="s">
        <v>3537</v>
      </c>
      <c r="M125" s="198" t="s">
        <v>3190</v>
      </c>
      <c r="N125" s="198" t="s">
        <v>4332</v>
      </c>
      <c r="O125" s="198" t="s">
        <v>3199</v>
      </c>
      <c r="P125" s="198" t="s">
        <v>3192</v>
      </c>
      <c r="Q125" s="198" t="s">
        <v>3193</v>
      </c>
      <c r="R125" s="198" t="s">
        <v>3194</v>
      </c>
      <c r="S125" s="200">
        <v>38596</v>
      </c>
      <c r="T125" s="198"/>
      <c r="U125" s="198" t="s">
        <v>82</v>
      </c>
      <c r="V125" s="198" t="s">
        <v>1093</v>
      </c>
      <c r="W125" s="198" t="s">
        <v>1096</v>
      </c>
      <c r="X125" s="198"/>
      <c r="Y125" s="198"/>
      <c r="Z125" s="198">
        <v>1</v>
      </c>
      <c r="AA125" s="198"/>
      <c r="AB125" s="198">
        <v>492</v>
      </c>
      <c r="AC125" s="201" t="s">
        <v>2689</v>
      </c>
      <c r="AD125" s="201" t="s">
        <v>2689</v>
      </c>
      <c r="AE125" s="201">
        <v>0</v>
      </c>
      <c r="AF125" s="201"/>
      <c r="AG125" s="201"/>
      <c r="AH125" s="201"/>
      <c r="AI125" s="201"/>
      <c r="AJ125" s="201"/>
      <c r="AK125" s="201"/>
      <c r="AL125" s="201"/>
    </row>
    <row r="126" spans="1:38" hidden="1" x14ac:dyDescent="0.3">
      <c r="A126" s="226">
        <v>1867</v>
      </c>
      <c r="B126" s="198" t="s">
        <v>1329</v>
      </c>
      <c r="C126" s="198" t="s">
        <v>4491</v>
      </c>
      <c r="D126" s="198" t="s">
        <v>3061</v>
      </c>
      <c r="E126" s="198" t="s">
        <v>232</v>
      </c>
      <c r="F126" s="198" t="s">
        <v>3187</v>
      </c>
      <c r="G126" s="198" t="s">
        <v>3793</v>
      </c>
      <c r="H126" s="198"/>
      <c r="I126" s="199" t="s">
        <v>1094</v>
      </c>
      <c r="J126" s="198" t="s">
        <v>1330</v>
      </c>
      <c r="K126" s="198" t="s">
        <v>1331</v>
      </c>
      <c r="L126" s="198" t="s">
        <v>3373</v>
      </c>
      <c r="M126" s="198" t="s">
        <v>3190</v>
      </c>
      <c r="N126" s="198" t="s">
        <v>4332</v>
      </c>
      <c r="O126" s="198" t="s">
        <v>3201</v>
      </c>
      <c r="P126" s="198" t="s">
        <v>3192</v>
      </c>
      <c r="Q126" s="198" t="s">
        <v>3193</v>
      </c>
      <c r="R126" s="198" t="s">
        <v>3194</v>
      </c>
      <c r="S126" s="200">
        <v>30567</v>
      </c>
      <c r="T126" s="198"/>
      <c r="U126" s="198" t="s">
        <v>5</v>
      </c>
      <c r="V126" s="198" t="s">
        <v>608</v>
      </c>
      <c r="W126" s="198" t="s">
        <v>1332</v>
      </c>
      <c r="X126" s="198"/>
      <c r="Y126" s="198">
        <v>1</v>
      </c>
      <c r="Z126" s="198"/>
      <c r="AA126" s="198"/>
      <c r="AB126" s="198">
        <v>271</v>
      </c>
      <c r="AC126" s="201" t="s">
        <v>2689</v>
      </c>
      <c r="AD126" s="201" t="s">
        <v>2689</v>
      </c>
      <c r="AE126" s="201">
        <v>0</v>
      </c>
      <c r="AF126" s="201"/>
      <c r="AG126" s="201"/>
      <c r="AH126" s="201"/>
      <c r="AI126" s="201"/>
      <c r="AJ126" s="201"/>
      <c r="AK126" s="201"/>
      <c r="AL126" s="201"/>
    </row>
    <row r="127" spans="1:38" hidden="1" x14ac:dyDescent="0.3">
      <c r="A127" s="226">
        <v>1868</v>
      </c>
      <c r="B127" s="185" t="s">
        <v>2470</v>
      </c>
      <c r="C127" s="185" t="s">
        <v>4396</v>
      </c>
      <c r="D127" s="185" t="s">
        <v>3061</v>
      </c>
      <c r="E127" s="185"/>
      <c r="F127" s="185" t="s">
        <v>3187</v>
      </c>
      <c r="G127" s="185" t="s">
        <v>4514</v>
      </c>
      <c r="H127" s="185"/>
      <c r="I127" s="195" t="s">
        <v>2467</v>
      </c>
      <c r="J127" s="185" t="s">
        <v>2465</v>
      </c>
      <c r="K127" s="185" t="s">
        <v>2468</v>
      </c>
      <c r="L127" s="185" t="s">
        <v>2677</v>
      </c>
      <c r="M127" s="185" t="s">
        <v>3190</v>
      </c>
      <c r="N127" s="185" t="s">
        <v>4332</v>
      </c>
      <c r="O127" s="185" t="s">
        <v>3201</v>
      </c>
      <c r="P127" s="185" t="s">
        <v>3192</v>
      </c>
      <c r="Q127" s="185" t="s">
        <v>3193</v>
      </c>
      <c r="R127" s="185" t="s">
        <v>3194</v>
      </c>
      <c r="S127" s="196">
        <v>33482</v>
      </c>
      <c r="T127" s="185"/>
      <c r="U127" s="185" t="s">
        <v>5</v>
      </c>
      <c r="V127" s="185" t="s">
        <v>2471</v>
      </c>
      <c r="W127" s="185" t="s">
        <v>2472</v>
      </c>
      <c r="X127" s="185"/>
      <c r="Y127" s="185">
        <v>1</v>
      </c>
      <c r="Z127" s="185"/>
      <c r="AA127" s="185"/>
      <c r="AB127" s="185">
        <v>204</v>
      </c>
      <c r="AC127" s="197" t="s">
        <v>2689</v>
      </c>
      <c r="AD127" s="197" t="s">
        <v>4990</v>
      </c>
      <c r="AE127" s="197">
        <v>1</v>
      </c>
      <c r="AF127" s="197"/>
      <c r="AG127" s="197"/>
      <c r="AH127" s="197"/>
      <c r="AI127" s="197">
        <v>1</v>
      </c>
      <c r="AJ127" s="197"/>
      <c r="AK127" s="197"/>
      <c r="AL127" s="197"/>
    </row>
    <row r="128" spans="1:38" hidden="1" x14ac:dyDescent="0.3">
      <c r="A128" s="226">
        <v>1869</v>
      </c>
      <c r="B128" s="218" t="s">
        <v>3794</v>
      </c>
      <c r="C128" s="218" t="s">
        <v>5116</v>
      </c>
      <c r="D128" s="218" t="s">
        <v>3481</v>
      </c>
      <c r="E128" s="218" t="s">
        <v>3795</v>
      </c>
      <c r="F128" s="218" t="s">
        <v>3187</v>
      </c>
      <c r="G128" s="218" t="s">
        <v>4925</v>
      </c>
      <c r="H128" s="218" t="s">
        <v>1413</v>
      </c>
      <c r="I128" s="219" t="s">
        <v>54</v>
      </c>
      <c r="J128" s="218" t="s">
        <v>55</v>
      </c>
      <c r="K128" s="218" t="s">
        <v>57</v>
      </c>
      <c r="L128" s="218" t="s">
        <v>3674</v>
      </c>
      <c r="M128" s="218" t="s">
        <v>3190</v>
      </c>
      <c r="N128" s="218" t="s">
        <v>4332</v>
      </c>
      <c r="O128" s="218" t="s">
        <v>3483</v>
      </c>
      <c r="P128" s="218" t="s">
        <v>3192</v>
      </c>
      <c r="Q128" s="218" t="s">
        <v>3193</v>
      </c>
      <c r="R128" s="218" t="s">
        <v>3194</v>
      </c>
      <c r="S128" s="220">
        <v>27795</v>
      </c>
      <c r="T128" s="218"/>
      <c r="U128" s="218" t="s">
        <v>82</v>
      </c>
      <c r="V128" s="218" t="s">
        <v>1412</v>
      </c>
      <c r="W128" s="218" t="s">
        <v>1414</v>
      </c>
      <c r="X128" s="218"/>
      <c r="Y128" s="218"/>
      <c r="Z128" s="218">
        <v>1</v>
      </c>
      <c r="AA128" s="218"/>
      <c r="AB128" s="218">
        <v>84</v>
      </c>
      <c r="AC128" s="221" t="s">
        <v>2689</v>
      </c>
      <c r="AD128" s="221" t="s">
        <v>5148</v>
      </c>
      <c r="AE128" s="221">
        <v>0</v>
      </c>
      <c r="AF128" s="221"/>
      <c r="AG128" s="221"/>
      <c r="AH128" s="221"/>
      <c r="AI128" s="221"/>
      <c r="AJ128" s="221"/>
      <c r="AK128" s="221" t="s">
        <v>5160</v>
      </c>
      <c r="AL128" s="221">
        <v>2</v>
      </c>
    </row>
    <row r="129" spans="1:38" hidden="1" x14ac:dyDescent="0.3">
      <c r="A129" s="226">
        <v>1871</v>
      </c>
      <c r="B129" s="185" t="s">
        <v>1244</v>
      </c>
      <c r="C129" s="185" t="s">
        <v>4646</v>
      </c>
      <c r="D129" s="185" t="s">
        <v>3547</v>
      </c>
      <c r="E129" s="185" t="s">
        <v>1245</v>
      </c>
      <c r="F129" s="185" t="s">
        <v>3187</v>
      </c>
      <c r="G129" s="185" t="s">
        <v>4729</v>
      </c>
      <c r="H129" s="185" t="s">
        <v>1247</v>
      </c>
      <c r="I129" s="195" t="s">
        <v>1030</v>
      </c>
      <c r="J129" s="185" t="s">
        <v>13</v>
      </c>
      <c r="K129" s="185" t="s">
        <v>14</v>
      </c>
      <c r="L129" s="185" t="s">
        <v>4615</v>
      </c>
      <c r="M129" s="185" t="s">
        <v>3190</v>
      </c>
      <c r="N129" s="185" t="s">
        <v>4332</v>
      </c>
      <c r="O129" s="185" t="s">
        <v>3363</v>
      </c>
      <c r="P129" s="185" t="s">
        <v>3192</v>
      </c>
      <c r="Q129" s="185" t="s">
        <v>3193</v>
      </c>
      <c r="R129" s="185" t="s">
        <v>3194</v>
      </c>
      <c r="S129" s="196">
        <v>23863</v>
      </c>
      <c r="T129" s="185"/>
      <c r="U129" s="185" t="s">
        <v>184</v>
      </c>
      <c r="V129" s="185" t="s">
        <v>1246</v>
      </c>
      <c r="W129" s="185" t="s">
        <v>1248</v>
      </c>
      <c r="X129" s="185"/>
      <c r="Y129" s="185"/>
      <c r="Z129" s="185"/>
      <c r="AA129" s="185">
        <v>1</v>
      </c>
      <c r="AB129" s="185">
        <v>1331</v>
      </c>
      <c r="AC129" s="197" t="s">
        <v>2689</v>
      </c>
      <c r="AD129" s="197" t="s">
        <v>2689</v>
      </c>
      <c r="AE129" s="197">
        <v>1</v>
      </c>
      <c r="AF129" s="197"/>
      <c r="AG129" s="197">
        <v>1</v>
      </c>
      <c r="AH129" s="197"/>
      <c r="AI129" s="197"/>
      <c r="AJ129" s="197"/>
      <c r="AK129" s="185"/>
      <c r="AL129" s="197"/>
    </row>
    <row r="130" spans="1:38" hidden="1" x14ac:dyDescent="0.3">
      <c r="A130" s="226">
        <v>1874</v>
      </c>
      <c r="B130" s="198" t="s">
        <v>81</v>
      </c>
      <c r="C130" s="198" t="s">
        <v>5000</v>
      </c>
      <c r="D130" s="198" t="s">
        <v>3199</v>
      </c>
      <c r="E130" s="198"/>
      <c r="F130" s="198" t="s">
        <v>3187</v>
      </c>
      <c r="G130" s="198" t="s">
        <v>5117</v>
      </c>
      <c r="H130" s="198"/>
      <c r="I130" s="199" t="s">
        <v>75</v>
      </c>
      <c r="J130" s="198" t="s">
        <v>73</v>
      </c>
      <c r="K130" s="198" t="s">
        <v>76</v>
      </c>
      <c r="L130" s="198" t="s">
        <v>4931</v>
      </c>
      <c r="M130" s="198" t="s">
        <v>3190</v>
      </c>
      <c r="N130" s="198" t="s">
        <v>4332</v>
      </c>
      <c r="O130" s="198" t="s">
        <v>3199</v>
      </c>
      <c r="P130" s="198" t="s">
        <v>3192</v>
      </c>
      <c r="Q130" s="198" t="s">
        <v>3193</v>
      </c>
      <c r="R130" s="198" t="s">
        <v>3194</v>
      </c>
      <c r="S130" s="200">
        <v>23863</v>
      </c>
      <c r="T130" s="198"/>
      <c r="U130" s="198" t="s">
        <v>82</v>
      </c>
      <c r="V130" s="198" t="s">
        <v>83</v>
      </c>
      <c r="W130" s="198" t="s">
        <v>80</v>
      </c>
      <c r="X130" s="198"/>
      <c r="Y130" s="198"/>
      <c r="Z130" s="198">
        <v>1</v>
      </c>
      <c r="AA130" s="198"/>
      <c r="AB130" s="198">
        <v>772</v>
      </c>
      <c r="AC130" s="201" t="s">
        <v>2689</v>
      </c>
      <c r="AD130" s="201" t="s">
        <v>2689</v>
      </c>
      <c r="AE130" s="201">
        <v>0</v>
      </c>
      <c r="AF130" s="201"/>
      <c r="AG130" s="201"/>
      <c r="AH130" s="201"/>
      <c r="AI130" s="201"/>
      <c r="AJ130" s="201"/>
      <c r="AK130" s="201"/>
      <c r="AL130" s="201"/>
    </row>
    <row r="131" spans="1:38" hidden="1" x14ac:dyDescent="0.3">
      <c r="A131" s="226">
        <v>1875</v>
      </c>
      <c r="B131" s="185" t="s">
        <v>218</v>
      </c>
      <c r="C131" s="185" t="s">
        <v>4647</v>
      </c>
      <c r="D131" s="185" t="s">
        <v>3543</v>
      </c>
      <c r="E131" s="185" t="s">
        <v>214</v>
      </c>
      <c r="F131" s="185" t="s">
        <v>4301</v>
      </c>
      <c r="G131" s="185" t="s">
        <v>4725</v>
      </c>
      <c r="H131" s="185"/>
      <c r="I131" s="195" t="s">
        <v>216</v>
      </c>
      <c r="J131" s="185" t="s">
        <v>13</v>
      </c>
      <c r="K131" s="185" t="s">
        <v>14</v>
      </c>
      <c r="L131" s="185" t="s">
        <v>4615</v>
      </c>
      <c r="M131" s="185" t="s">
        <v>3190</v>
      </c>
      <c r="N131" s="185" t="s">
        <v>4332</v>
      </c>
      <c r="O131" s="185" t="s">
        <v>3254</v>
      </c>
      <c r="P131" s="185" t="s">
        <v>3192</v>
      </c>
      <c r="Q131" s="185" t="s">
        <v>3193</v>
      </c>
      <c r="R131" s="185" t="s">
        <v>3194</v>
      </c>
      <c r="S131" s="196">
        <v>24539</v>
      </c>
      <c r="T131" s="185"/>
      <c r="U131" s="185" t="s">
        <v>184</v>
      </c>
      <c r="V131" s="185" t="s">
        <v>219</v>
      </c>
      <c r="W131" s="185" t="s">
        <v>217</v>
      </c>
      <c r="X131" s="185"/>
      <c r="Y131" s="185"/>
      <c r="Z131" s="185"/>
      <c r="AA131" s="185">
        <v>1</v>
      </c>
      <c r="AB131" s="185">
        <v>1673</v>
      </c>
      <c r="AC131" s="197" t="s">
        <v>2689</v>
      </c>
      <c r="AD131" s="197" t="s">
        <v>2689</v>
      </c>
      <c r="AE131" s="197">
        <v>1</v>
      </c>
      <c r="AF131" s="197"/>
      <c r="AG131" s="197">
        <v>1</v>
      </c>
      <c r="AH131" s="197"/>
      <c r="AI131" s="197"/>
      <c r="AJ131" s="197"/>
      <c r="AK131" s="197"/>
      <c r="AL131" s="197"/>
    </row>
    <row r="132" spans="1:38" hidden="1" x14ac:dyDescent="0.3">
      <c r="A132" s="226">
        <v>1877</v>
      </c>
      <c r="B132" s="185" t="s">
        <v>917</v>
      </c>
      <c r="C132" s="185" t="s">
        <v>4648</v>
      </c>
      <c r="D132" s="185" t="s">
        <v>3283</v>
      </c>
      <c r="E132" s="185" t="s">
        <v>628</v>
      </c>
      <c r="F132" s="185" t="s">
        <v>4301</v>
      </c>
      <c r="G132" s="185" t="s">
        <v>4753</v>
      </c>
      <c r="H132" s="185"/>
      <c r="I132" s="195" t="s">
        <v>12</v>
      </c>
      <c r="J132" s="185" t="s">
        <v>13</v>
      </c>
      <c r="K132" s="185" t="s">
        <v>14</v>
      </c>
      <c r="L132" s="185" t="s">
        <v>4615</v>
      </c>
      <c r="M132" s="185" t="s">
        <v>3190</v>
      </c>
      <c r="N132" s="185" t="s">
        <v>4332</v>
      </c>
      <c r="O132" s="185" t="s">
        <v>3199</v>
      </c>
      <c r="P132" s="185" t="s">
        <v>3192</v>
      </c>
      <c r="Q132" s="185" t="s">
        <v>3193</v>
      </c>
      <c r="R132" s="185" t="s">
        <v>3194</v>
      </c>
      <c r="S132" s="196">
        <v>24534</v>
      </c>
      <c r="T132" s="185"/>
      <c r="U132" s="185" t="s">
        <v>82</v>
      </c>
      <c r="V132" s="185" t="s">
        <v>918</v>
      </c>
      <c r="W132" s="185" t="s">
        <v>919</v>
      </c>
      <c r="X132" s="185"/>
      <c r="Y132" s="185"/>
      <c r="Z132" s="185">
        <v>1</v>
      </c>
      <c r="AA132" s="185"/>
      <c r="AB132" s="185">
        <v>915</v>
      </c>
      <c r="AC132" s="197" t="s">
        <v>2689</v>
      </c>
      <c r="AD132" s="197" t="s">
        <v>2689</v>
      </c>
      <c r="AE132" s="197">
        <v>1</v>
      </c>
      <c r="AF132" s="197"/>
      <c r="AG132" s="197"/>
      <c r="AH132" s="197">
        <v>1</v>
      </c>
      <c r="AI132" s="197"/>
      <c r="AJ132" s="197"/>
      <c r="AK132" s="197"/>
      <c r="AL132" s="197"/>
    </row>
    <row r="133" spans="1:38" hidden="1" x14ac:dyDescent="0.3">
      <c r="A133" s="226">
        <v>1895</v>
      </c>
      <c r="B133" s="198" t="s">
        <v>2212</v>
      </c>
      <c r="C133" s="198" t="s">
        <v>4543</v>
      </c>
      <c r="D133" s="198" t="s">
        <v>3061</v>
      </c>
      <c r="E133" s="198" t="s">
        <v>3828</v>
      </c>
      <c r="F133" s="198" t="s">
        <v>3187</v>
      </c>
      <c r="G133" s="198" t="s">
        <v>3829</v>
      </c>
      <c r="H133" s="198"/>
      <c r="I133" s="199" t="s">
        <v>1611</v>
      </c>
      <c r="J133" s="198" t="s">
        <v>2211</v>
      </c>
      <c r="K133" s="198" t="s">
        <v>1394</v>
      </c>
      <c r="L133" s="198" t="s">
        <v>3830</v>
      </c>
      <c r="M133" s="198" t="s">
        <v>3190</v>
      </c>
      <c r="N133" s="198" t="s">
        <v>4332</v>
      </c>
      <c r="O133" s="198" t="s">
        <v>3201</v>
      </c>
      <c r="P133" s="198" t="s">
        <v>3192</v>
      </c>
      <c r="Q133" s="198" t="s">
        <v>3193</v>
      </c>
      <c r="R133" s="198" t="s">
        <v>3194</v>
      </c>
      <c r="S133" s="200">
        <v>24754</v>
      </c>
      <c r="T133" s="198"/>
      <c r="U133" s="198" t="s">
        <v>5</v>
      </c>
      <c r="V133" s="198" t="s">
        <v>3831</v>
      </c>
      <c r="W133" s="198" t="s">
        <v>2213</v>
      </c>
      <c r="X133" s="198">
        <v>1</v>
      </c>
      <c r="Y133" s="198">
        <v>1</v>
      </c>
      <c r="Z133" s="198"/>
      <c r="AA133" s="198"/>
      <c r="AB133" s="198">
        <v>358</v>
      </c>
      <c r="AC133" s="201" t="s">
        <v>2689</v>
      </c>
      <c r="AD133" s="201" t="s">
        <v>2689</v>
      </c>
      <c r="AE133" s="201">
        <v>0</v>
      </c>
      <c r="AF133" s="201"/>
      <c r="AG133" s="201"/>
      <c r="AH133" s="201"/>
      <c r="AI133" s="201"/>
      <c r="AJ133" s="201"/>
      <c r="AK133" s="201"/>
      <c r="AL133" s="201"/>
    </row>
    <row r="134" spans="1:38" hidden="1" x14ac:dyDescent="0.3">
      <c r="A134" s="226">
        <v>1898</v>
      </c>
      <c r="B134" s="185" t="s">
        <v>706</v>
      </c>
      <c r="C134" s="185" t="s">
        <v>4864</v>
      </c>
      <c r="D134" s="185" t="s">
        <v>3186</v>
      </c>
      <c r="E134" s="185" t="s">
        <v>3637</v>
      </c>
      <c r="F134" s="185" t="s">
        <v>3187</v>
      </c>
      <c r="G134" s="185" t="s">
        <v>4861</v>
      </c>
      <c r="H134" s="185"/>
      <c r="I134" s="195" t="s">
        <v>367</v>
      </c>
      <c r="J134" s="185" t="s">
        <v>703</v>
      </c>
      <c r="K134" s="185" t="s">
        <v>704</v>
      </c>
      <c r="L134" s="185" t="s">
        <v>3639</v>
      </c>
      <c r="M134" s="185" t="s">
        <v>3190</v>
      </c>
      <c r="N134" s="185" t="s">
        <v>4332</v>
      </c>
      <c r="O134" s="185" t="s">
        <v>3191</v>
      </c>
      <c r="P134" s="185" t="s">
        <v>3192</v>
      </c>
      <c r="Q134" s="185" t="s">
        <v>3193</v>
      </c>
      <c r="R134" s="185" t="s">
        <v>3194</v>
      </c>
      <c r="S134" s="196">
        <v>24756</v>
      </c>
      <c r="T134" s="185"/>
      <c r="U134" s="185" t="s">
        <v>19</v>
      </c>
      <c r="V134" s="185" t="s">
        <v>707</v>
      </c>
      <c r="W134" s="185" t="s">
        <v>705</v>
      </c>
      <c r="X134" s="185">
        <v>1</v>
      </c>
      <c r="Y134" s="185"/>
      <c r="Z134" s="185"/>
      <c r="AA134" s="185"/>
      <c r="AB134" s="185">
        <v>105</v>
      </c>
      <c r="AC134" s="197" t="s">
        <v>3059</v>
      </c>
      <c r="AD134" s="197" t="s">
        <v>5146</v>
      </c>
      <c r="AE134" s="197">
        <v>1</v>
      </c>
      <c r="AF134" s="197"/>
      <c r="AG134" s="197"/>
      <c r="AH134" s="197"/>
      <c r="AI134" s="197">
        <v>1</v>
      </c>
      <c r="AJ134" s="197"/>
      <c r="AK134" s="197"/>
      <c r="AL134" s="197"/>
    </row>
    <row r="135" spans="1:38" hidden="1" x14ac:dyDescent="0.3">
      <c r="A135" s="226">
        <v>1903</v>
      </c>
      <c r="B135" s="198" t="s">
        <v>1153</v>
      </c>
      <c r="C135" s="198" t="s">
        <v>5040</v>
      </c>
      <c r="D135" s="198" t="s">
        <v>3186</v>
      </c>
      <c r="E135" s="198" t="s">
        <v>1146</v>
      </c>
      <c r="F135" s="198" t="s">
        <v>3187</v>
      </c>
      <c r="G135" s="198" t="s">
        <v>3842</v>
      </c>
      <c r="H135" s="198"/>
      <c r="I135" s="199" t="s">
        <v>501</v>
      </c>
      <c r="J135" s="198" t="s">
        <v>1135</v>
      </c>
      <c r="K135" s="198" t="s">
        <v>1136</v>
      </c>
      <c r="L135" s="198" t="s">
        <v>3151</v>
      </c>
      <c r="M135" s="198" t="s">
        <v>3190</v>
      </c>
      <c r="N135" s="198" t="s">
        <v>4332</v>
      </c>
      <c r="O135" s="198" t="s">
        <v>3191</v>
      </c>
      <c r="P135" s="198" t="s">
        <v>3192</v>
      </c>
      <c r="Q135" s="198" t="s">
        <v>3193</v>
      </c>
      <c r="R135" s="198" t="s">
        <v>3194</v>
      </c>
      <c r="S135" s="200">
        <v>24755</v>
      </c>
      <c r="T135" s="198"/>
      <c r="U135" s="198" t="s">
        <v>19</v>
      </c>
      <c r="V135" s="198" t="s">
        <v>1154</v>
      </c>
      <c r="W135" s="198" t="s">
        <v>1148</v>
      </c>
      <c r="X135" s="198">
        <v>1</v>
      </c>
      <c r="Y135" s="198"/>
      <c r="Z135" s="198"/>
      <c r="AA135" s="198"/>
      <c r="AB135" s="198">
        <v>92</v>
      </c>
      <c r="AC135" s="201" t="s">
        <v>2689</v>
      </c>
      <c r="AD135" s="201" t="s">
        <v>2689</v>
      </c>
      <c r="AE135" s="201">
        <v>0</v>
      </c>
      <c r="AF135" s="201"/>
      <c r="AG135" s="201"/>
      <c r="AH135" s="201"/>
      <c r="AI135" s="201"/>
      <c r="AJ135" s="201"/>
      <c r="AK135" s="201"/>
      <c r="AL135" s="201"/>
    </row>
    <row r="136" spans="1:38" hidden="1" x14ac:dyDescent="0.3">
      <c r="A136" s="226">
        <v>1909</v>
      </c>
      <c r="B136" s="185" t="s">
        <v>979</v>
      </c>
      <c r="C136" s="185" t="s">
        <v>4649</v>
      </c>
      <c r="D136" s="185" t="s">
        <v>3245</v>
      </c>
      <c r="E136" s="185" t="s">
        <v>3847</v>
      </c>
      <c r="F136" s="185" t="s">
        <v>3187</v>
      </c>
      <c r="G136" s="185" t="s">
        <v>3848</v>
      </c>
      <c r="H136" s="185"/>
      <c r="I136" s="195" t="s">
        <v>12</v>
      </c>
      <c r="J136" s="185" t="s">
        <v>13</v>
      </c>
      <c r="K136" s="185" t="s">
        <v>14</v>
      </c>
      <c r="L136" s="185" t="s">
        <v>4615</v>
      </c>
      <c r="M136" s="185" t="s">
        <v>3190</v>
      </c>
      <c r="N136" s="185" t="s">
        <v>4332</v>
      </c>
      <c r="O136" s="185" t="s">
        <v>3201</v>
      </c>
      <c r="P136" s="185" t="s">
        <v>3192</v>
      </c>
      <c r="Q136" s="185" t="s">
        <v>3193</v>
      </c>
      <c r="R136" s="185" t="s">
        <v>3194</v>
      </c>
      <c r="S136" s="196">
        <v>24755</v>
      </c>
      <c r="T136" s="185"/>
      <c r="U136" s="185" t="s">
        <v>958</v>
      </c>
      <c r="V136" s="185" t="s">
        <v>980</v>
      </c>
      <c r="W136" s="185" t="s">
        <v>981</v>
      </c>
      <c r="X136" s="185">
        <v>1</v>
      </c>
      <c r="Y136" s="185">
        <v>1</v>
      </c>
      <c r="Z136" s="185"/>
      <c r="AA136" s="185"/>
      <c r="AB136" s="185">
        <v>158</v>
      </c>
      <c r="AC136" s="197" t="s">
        <v>2689</v>
      </c>
      <c r="AD136" s="197" t="s">
        <v>2689</v>
      </c>
      <c r="AE136" s="197">
        <v>1</v>
      </c>
      <c r="AF136" s="197"/>
      <c r="AG136" s="197">
        <v>1</v>
      </c>
      <c r="AH136" s="197"/>
      <c r="AI136" s="197"/>
      <c r="AJ136" s="197"/>
      <c r="AK136" s="197"/>
      <c r="AL136" s="197"/>
    </row>
    <row r="137" spans="1:38" hidden="1" x14ac:dyDescent="0.3">
      <c r="A137" s="226">
        <v>1910</v>
      </c>
      <c r="B137" s="198" t="s">
        <v>957</v>
      </c>
      <c r="C137" s="198" t="s">
        <v>3849</v>
      </c>
      <c r="D137" s="198" t="s">
        <v>3245</v>
      </c>
      <c r="E137" s="198" t="s">
        <v>959</v>
      </c>
      <c r="F137" s="198" t="s">
        <v>3187</v>
      </c>
      <c r="G137" s="198" t="s">
        <v>3850</v>
      </c>
      <c r="H137" s="198"/>
      <c r="I137" s="199" t="s">
        <v>12</v>
      </c>
      <c r="J137" s="198" t="s">
        <v>13</v>
      </c>
      <c r="K137" s="198" t="s">
        <v>14</v>
      </c>
      <c r="L137" s="198" t="s">
        <v>4615</v>
      </c>
      <c r="M137" s="198" t="s">
        <v>3190</v>
      </c>
      <c r="N137" s="198" t="s">
        <v>4332</v>
      </c>
      <c r="O137" s="198" t="s">
        <v>3201</v>
      </c>
      <c r="P137" s="198" t="s">
        <v>3192</v>
      </c>
      <c r="Q137" s="198" t="s">
        <v>3193</v>
      </c>
      <c r="R137" s="198" t="s">
        <v>3194</v>
      </c>
      <c r="S137" s="200">
        <v>24755</v>
      </c>
      <c r="T137" s="198"/>
      <c r="U137" s="198" t="s">
        <v>958</v>
      </c>
      <c r="V137" s="198" t="s">
        <v>960</v>
      </c>
      <c r="W137" s="198" t="s">
        <v>961</v>
      </c>
      <c r="X137" s="198">
        <v>1</v>
      </c>
      <c r="Y137" s="198">
        <v>1</v>
      </c>
      <c r="Z137" s="198"/>
      <c r="AA137" s="198"/>
      <c r="AB137" s="198">
        <v>111</v>
      </c>
      <c r="AC137" s="201" t="s">
        <v>2689</v>
      </c>
      <c r="AD137" s="201" t="s">
        <v>2689</v>
      </c>
      <c r="AE137" s="201">
        <v>0</v>
      </c>
      <c r="AF137" s="201"/>
      <c r="AG137" s="201"/>
      <c r="AH137" s="201"/>
      <c r="AI137" s="201"/>
      <c r="AJ137" s="201"/>
      <c r="AK137" s="201"/>
      <c r="AL137" s="201"/>
    </row>
    <row r="138" spans="1:38" hidden="1" x14ac:dyDescent="0.3">
      <c r="A138" s="226">
        <v>1911</v>
      </c>
      <c r="B138" s="198" t="s">
        <v>370</v>
      </c>
      <c r="C138" s="198" t="s">
        <v>4585</v>
      </c>
      <c r="D138" s="198" t="s">
        <v>3186</v>
      </c>
      <c r="E138" s="198" t="s">
        <v>3535</v>
      </c>
      <c r="F138" s="198" t="s">
        <v>3187</v>
      </c>
      <c r="G138" s="198" t="s">
        <v>3851</v>
      </c>
      <c r="H138" s="198"/>
      <c r="I138" s="199" t="s">
        <v>12</v>
      </c>
      <c r="J138" s="198" t="s">
        <v>13</v>
      </c>
      <c r="K138" s="198" t="s">
        <v>14</v>
      </c>
      <c r="L138" s="198" t="s">
        <v>4615</v>
      </c>
      <c r="M138" s="198" t="s">
        <v>3190</v>
      </c>
      <c r="N138" s="198" t="s">
        <v>4332</v>
      </c>
      <c r="O138" s="198" t="s">
        <v>3191</v>
      </c>
      <c r="P138" s="198" t="s">
        <v>3192</v>
      </c>
      <c r="Q138" s="198" t="s">
        <v>3193</v>
      </c>
      <c r="R138" s="198" t="s">
        <v>3194</v>
      </c>
      <c r="S138" s="200">
        <v>24755</v>
      </c>
      <c r="T138" s="198"/>
      <c r="U138" s="198" t="s">
        <v>371</v>
      </c>
      <c r="V138" s="198" t="s">
        <v>372</v>
      </c>
      <c r="W138" s="198" t="s">
        <v>373</v>
      </c>
      <c r="X138" s="198">
        <v>1</v>
      </c>
      <c r="Y138" s="198"/>
      <c r="Z138" s="198"/>
      <c r="AA138" s="198"/>
      <c r="AB138" s="198">
        <v>88</v>
      </c>
      <c r="AC138" s="201" t="s">
        <v>2689</v>
      </c>
      <c r="AD138" s="201" t="s">
        <v>2689</v>
      </c>
      <c r="AE138" s="201">
        <v>0</v>
      </c>
      <c r="AF138" s="201"/>
      <c r="AG138" s="201"/>
      <c r="AH138" s="201"/>
      <c r="AI138" s="201"/>
      <c r="AJ138" s="201"/>
      <c r="AK138" s="201"/>
      <c r="AL138" s="201"/>
    </row>
    <row r="139" spans="1:38" hidden="1" x14ac:dyDescent="0.3">
      <c r="A139" s="226">
        <v>1912</v>
      </c>
      <c r="B139" s="185" t="s">
        <v>204</v>
      </c>
      <c r="C139" s="185" t="s">
        <v>3852</v>
      </c>
      <c r="D139" s="185" t="s">
        <v>3061</v>
      </c>
      <c r="E139" s="185" t="s">
        <v>3431</v>
      </c>
      <c r="F139" s="185" t="s">
        <v>3187</v>
      </c>
      <c r="G139" s="185" t="s">
        <v>3853</v>
      </c>
      <c r="H139" s="185"/>
      <c r="I139" s="195" t="s">
        <v>12</v>
      </c>
      <c r="J139" s="185" t="s">
        <v>13</v>
      </c>
      <c r="K139" s="185" t="s">
        <v>14</v>
      </c>
      <c r="L139" s="185" t="s">
        <v>4615</v>
      </c>
      <c r="M139" s="185" t="s">
        <v>3190</v>
      </c>
      <c r="N139" s="185" t="s">
        <v>4332</v>
      </c>
      <c r="O139" s="185" t="s">
        <v>3201</v>
      </c>
      <c r="P139" s="185" t="s">
        <v>3192</v>
      </c>
      <c r="Q139" s="185" t="s">
        <v>3193</v>
      </c>
      <c r="R139" s="185" t="s">
        <v>3194</v>
      </c>
      <c r="S139" s="196">
        <v>24755</v>
      </c>
      <c r="T139" s="185"/>
      <c r="U139" s="185" t="s">
        <v>5</v>
      </c>
      <c r="V139" s="185" t="s">
        <v>205</v>
      </c>
      <c r="W139" s="185" t="s">
        <v>206</v>
      </c>
      <c r="X139" s="185"/>
      <c r="Y139" s="185">
        <v>1</v>
      </c>
      <c r="Z139" s="185"/>
      <c r="AA139" s="185"/>
      <c r="AB139" s="185">
        <v>160</v>
      </c>
      <c r="AC139" s="197" t="s">
        <v>2689</v>
      </c>
      <c r="AD139" s="197" t="s">
        <v>2689</v>
      </c>
      <c r="AE139" s="197">
        <v>1</v>
      </c>
      <c r="AF139" s="197"/>
      <c r="AG139" s="197"/>
      <c r="AH139" s="197"/>
      <c r="AI139" s="197">
        <v>1</v>
      </c>
      <c r="AJ139" s="197"/>
      <c r="AK139" s="197"/>
      <c r="AL139" s="197"/>
    </row>
    <row r="140" spans="1:38" hidden="1" x14ac:dyDescent="0.3">
      <c r="A140" s="226">
        <v>1913</v>
      </c>
      <c r="B140" s="185" t="s">
        <v>1693</v>
      </c>
      <c r="C140" s="185" t="s">
        <v>4650</v>
      </c>
      <c r="D140" s="185" t="s">
        <v>3061</v>
      </c>
      <c r="E140" s="185" t="s">
        <v>3854</v>
      </c>
      <c r="F140" s="185" t="s">
        <v>3187</v>
      </c>
      <c r="G140" s="185" t="s">
        <v>3855</v>
      </c>
      <c r="H140" s="185"/>
      <c r="I140" s="195" t="s">
        <v>12</v>
      </c>
      <c r="J140" s="185" t="s">
        <v>13</v>
      </c>
      <c r="K140" s="185" t="s">
        <v>14</v>
      </c>
      <c r="L140" s="185" t="s">
        <v>4615</v>
      </c>
      <c r="M140" s="185" t="s">
        <v>3190</v>
      </c>
      <c r="N140" s="185" t="s">
        <v>4332</v>
      </c>
      <c r="O140" s="185" t="s">
        <v>3201</v>
      </c>
      <c r="P140" s="185" t="s">
        <v>3192</v>
      </c>
      <c r="Q140" s="185" t="s">
        <v>3193</v>
      </c>
      <c r="R140" s="185" t="s">
        <v>3194</v>
      </c>
      <c r="S140" s="196">
        <v>24755</v>
      </c>
      <c r="T140" s="185">
        <v>1</v>
      </c>
      <c r="U140" s="185" t="s">
        <v>5</v>
      </c>
      <c r="V140" s="185" t="s">
        <v>998</v>
      </c>
      <c r="W140" s="185" t="s">
        <v>930</v>
      </c>
      <c r="X140" s="185"/>
      <c r="Y140" s="185">
        <v>1</v>
      </c>
      <c r="Z140" s="185"/>
      <c r="AA140" s="185"/>
      <c r="AB140" s="185">
        <v>176</v>
      </c>
      <c r="AC140" s="197" t="s">
        <v>2689</v>
      </c>
      <c r="AD140" s="197" t="s">
        <v>2689</v>
      </c>
      <c r="AE140" s="197">
        <v>1</v>
      </c>
      <c r="AF140" s="197"/>
      <c r="AG140" s="197"/>
      <c r="AH140" s="197">
        <v>1</v>
      </c>
      <c r="AI140" s="197"/>
      <c r="AJ140" s="197"/>
      <c r="AK140" s="197"/>
      <c r="AL140" s="197"/>
    </row>
    <row r="141" spans="1:38" hidden="1" x14ac:dyDescent="0.3">
      <c r="A141" s="226">
        <v>1922</v>
      </c>
      <c r="B141" s="185" t="s">
        <v>1317</v>
      </c>
      <c r="C141" s="185" t="s">
        <v>4651</v>
      </c>
      <c r="D141" s="185" t="s">
        <v>3061</v>
      </c>
      <c r="E141" s="185" t="s">
        <v>595</v>
      </c>
      <c r="F141" s="185" t="s">
        <v>3187</v>
      </c>
      <c r="G141" s="185" t="s">
        <v>3866</v>
      </c>
      <c r="H141" s="185"/>
      <c r="I141" s="195" t="s">
        <v>12</v>
      </c>
      <c r="J141" s="185" t="s">
        <v>13</v>
      </c>
      <c r="K141" s="185" t="s">
        <v>14</v>
      </c>
      <c r="L141" s="185" t="s">
        <v>4615</v>
      </c>
      <c r="M141" s="185" t="s">
        <v>3190</v>
      </c>
      <c r="N141" s="185" t="s">
        <v>4332</v>
      </c>
      <c r="O141" s="185" t="s">
        <v>3201</v>
      </c>
      <c r="P141" s="185" t="s">
        <v>3192</v>
      </c>
      <c r="Q141" s="185" t="s">
        <v>3193</v>
      </c>
      <c r="R141" s="185" t="s">
        <v>3194</v>
      </c>
      <c r="S141" s="196">
        <v>24756</v>
      </c>
      <c r="T141" s="185"/>
      <c r="U141" s="185" t="s">
        <v>958</v>
      </c>
      <c r="V141" s="185" t="s">
        <v>3867</v>
      </c>
      <c r="W141" s="185" t="s">
        <v>1318</v>
      </c>
      <c r="X141" s="185"/>
      <c r="Y141" s="185">
        <v>1</v>
      </c>
      <c r="Z141" s="185"/>
      <c r="AA141" s="185"/>
      <c r="AB141" s="185">
        <v>109</v>
      </c>
      <c r="AC141" s="197" t="s">
        <v>2689</v>
      </c>
      <c r="AD141" s="197" t="s">
        <v>2689</v>
      </c>
      <c r="AE141" s="197">
        <v>1</v>
      </c>
      <c r="AF141" s="197"/>
      <c r="AG141" s="151">
        <v>1</v>
      </c>
      <c r="AH141" s="197"/>
      <c r="AI141" s="197"/>
      <c r="AJ141" s="197"/>
      <c r="AK141" s="197"/>
      <c r="AL141" s="197"/>
    </row>
    <row r="142" spans="1:38" hidden="1" x14ac:dyDescent="0.3">
      <c r="A142" s="226">
        <v>1923</v>
      </c>
      <c r="B142" s="185" t="s">
        <v>1223</v>
      </c>
      <c r="C142" s="185" t="s">
        <v>3868</v>
      </c>
      <c r="D142" s="185" t="s">
        <v>3186</v>
      </c>
      <c r="E142" s="185" t="s">
        <v>3869</v>
      </c>
      <c r="F142" s="185" t="s">
        <v>3187</v>
      </c>
      <c r="G142" s="185" t="s">
        <v>3870</v>
      </c>
      <c r="H142" s="185"/>
      <c r="I142" s="195" t="s">
        <v>12</v>
      </c>
      <c r="J142" s="185" t="s">
        <v>13</v>
      </c>
      <c r="K142" s="185" t="s">
        <v>14</v>
      </c>
      <c r="L142" s="185" t="s">
        <v>4615</v>
      </c>
      <c r="M142" s="185" t="s">
        <v>3190</v>
      </c>
      <c r="N142" s="185" t="s">
        <v>4332</v>
      </c>
      <c r="O142" s="185" t="s">
        <v>3191</v>
      </c>
      <c r="P142" s="185" t="s">
        <v>3192</v>
      </c>
      <c r="Q142" s="185" t="s">
        <v>3193</v>
      </c>
      <c r="R142" s="185" t="s">
        <v>3194</v>
      </c>
      <c r="S142" s="196">
        <v>24756</v>
      </c>
      <c r="T142" s="185"/>
      <c r="U142" s="185" t="s">
        <v>19</v>
      </c>
      <c r="V142" s="185" t="s">
        <v>1224</v>
      </c>
      <c r="W142" s="185" t="s">
        <v>1225</v>
      </c>
      <c r="X142" s="185">
        <v>1</v>
      </c>
      <c r="Y142" s="185"/>
      <c r="Z142" s="185"/>
      <c r="AA142" s="185"/>
      <c r="AB142" s="185">
        <v>112</v>
      </c>
      <c r="AC142" s="197" t="s">
        <v>2689</v>
      </c>
      <c r="AD142" s="197" t="s">
        <v>2689</v>
      </c>
      <c r="AE142" s="197">
        <v>1</v>
      </c>
      <c r="AF142" s="197"/>
      <c r="AG142" s="197">
        <v>1</v>
      </c>
      <c r="AH142" s="197"/>
      <c r="AI142" s="197"/>
      <c r="AJ142" s="197"/>
      <c r="AK142" s="197"/>
      <c r="AL142" s="197"/>
    </row>
    <row r="143" spans="1:38" hidden="1" x14ac:dyDescent="0.3">
      <c r="A143" s="226">
        <v>1934</v>
      </c>
      <c r="B143" s="185" t="s">
        <v>1218</v>
      </c>
      <c r="C143" s="185" t="s">
        <v>4652</v>
      </c>
      <c r="D143" s="185" t="s">
        <v>3199</v>
      </c>
      <c r="E143" s="185" t="s">
        <v>1219</v>
      </c>
      <c r="F143" s="185" t="s">
        <v>3187</v>
      </c>
      <c r="G143" s="185" t="s">
        <v>4755</v>
      </c>
      <c r="H143" s="185" t="s">
        <v>3886</v>
      </c>
      <c r="I143" s="195" t="s">
        <v>1221</v>
      </c>
      <c r="J143" s="185" t="s">
        <v>13</v>
      </c>
      <c r="K143" s="185" t="s">
        <v>14</v>
      </c>
      <c r="L143" s="185" t="s">
        <v>4615</v>
      </c>
      <c r="M143" s="185" t="s">
        <v>3190</v>
      </c>
      <c r="N143" s="185" t="s">
        <v>4332</v>
      </c>
      <c r="O143" s="185" t="s">
        <v>3199</v>
      </c>
      <c r="P143" s="185" t="s">
        <v>3192</v>
      </c>
      <c r="Q143" s="185" t="s">
        <v>3193</v>
      </c>
      <c r="R143" s="185" t="s">
        <v>3194</v>
      </c>
      <c r="S143" s="196">
        <v>25283</v>
      </c>
      <c r="T143" s="185"/>
      <c r="U143" s="185" t="s">
        <v>82</v>
      </c>
      <c r="V143" s="185" t="s">
        <v>1220</v>
      </c>
      <c r="W143" s="185" t="s">
        <v>1222</v>
      </c>
      <c r="X143" s="185"/>
      <c r="Y143" s="185"/>
      <c r="Z143" s="185">
        <v>1</v>
      </c>
      <c r="AA143" s="185"/>
      <c r="AB143" s="185">
        <v>810</v>
      </c>
      <c r="AC143" s="197" t="s">
        <v>2689</v>
      </c>
      <c r="AD143" s="197" t="s">
        <v>2689</v>
      </c>
      <c r="AE143" s="197">
        <v>1</v>
      </c>
      <c r="AF143" s="197"/>
      <c r="AG143" s="197"/>
      <c r="AH143" s="197">
        <v>1</v>
      </c>
      <c r="AI143" s="197"/>
      <c r="AJ143" s="197"/>
      <c r="AK143" s="197"/>
      <c r="AL143" s="197"/>
    </row>
    <row r="144" spans="1:38" hidden="1" x14ac:dyDescent="0.3">
      <c r="A144" s="226">
        <v>1936</v>
      </c>
      <c r="B144" s="198" t="s">
        <v>2481</v>
      </c>
      <c r="C144" s="198" t="s">
        <v>4492</v>
      </c>
      <c r="D144" s="198" t="s">
        <v>3186</v>
      </c>
      <c r="E144" s="198" t="s">
        <v>3889</v>
      </c>
      <c r="F144" s="198" t="s">
        <v>3187</v>
      </c>
      <c r="G144" s="198" t="s">
        <v>4493</v>
      </c>
      <c r="H144" s="198"/>
      <c r="I144" s="199" t="s">
        <v>192</v>
      </c>
      <c r="J144" s="198" t="s">
        <v>2482</v>
      </c>
      <c r="K144" s="198" t="s">
        <v>2484</v>
      </c>
      <c r="L144" s="198" t="s">
        <v>3305</v>
      </c>
      <c r="M144" s="198" t="s">
        <v>3190</v>
      </c>
      <c r="N144" s="198" t="s">
        <v>4332</v>
      </c>
      <c r="O144" s="198" t="s">
        <v>3191</v>
      </c>
      <c r="P144" s="198" t="s">
        <v>3192</v>
      </c>
      <c r="Q144" s="198" t="s">
        <v>3193</v>
      </c>
      <c r="R144" s="198" t="s">
        <v>3194</v>
      </c>
      <c r="S144" s="200">
        <v>25329</v>
      </c>
      <c r="T144" s="198"/>
      <c r="U144" s="198" t="s">
        <v>19</v>
      </c>
      <c r="V144" s="198" t="s">
        <v>2483</v>
      </c>
      <c r="W144" s="198" t="s">
        <v>2485</v>
      </c>
      <c r="X144" s="198">
        <v>1</v>
      </c>
      <c r="Y144" s="198"/>
      <c r="Z144" s="198"/>
      <c r="AA144" s="198"/>
      <c r="AB144" s="198">
        <v>153</v>
      </c>
      <c r="AC144" s="201" t="s">
        <v>2689</v>
      </c>
      <c r="AD144" s="201" t="s">
        <v>2689</v>
      </c>
      <c r="AE144" s="201">
        <v>0</v>
      </c>
      <c r="AF144" s="201"/>
      <c r="AG144" s="201"/>
      <c r="AH144" s="201"/>
      <c r="AI144" s="201"/>
      <c r="AJ144" s="201"/>
      <c r="AK144" s="201"/>
      <c r="AL144" s="201"/>
    </row>
    <row r="145" spans="1:38" hidden="1" x14ac:dyDescent="0.3">
      <c r="A145" s="226">
        <v>1937</v>
      </c>
      <c r="B145" s="198" t="s">
        <v>2353</v>
      </c>
      <c r="C145" s="198" t="s">
        <v>4838</v>
      </c>
      <c r="D145" s="198" t="s">
        <v>3061</v>
      </c>
      <c r="E145" s="198" t="s">
        <v>2354</v>
      </c>
      <c r="F145" s="198" t="s">
        <v>3187</v>
      </c>
      <c r="G145" s="198" t="s">
        <v>4844</v>
      </c>
      <c r="H145" s="198"/>
      <c r="I145" s="199" t="s">
        <v>316</v>
      </c>
      <c r="J145" s="198" t="s">
        <v>317</v>
      </c>
      <c r="K145" s="198" t="s">
        <v>318</v>
      </c>
      <c r="L145" s="198" t="s">
        <v>3266</v>
      </c>
      <c r="M145" s="198" t="s">
        <v>3190</v>
      </c>
      <c r="N145" s="198" t="s">
        <v>3205</v>
      </c>
      <c r="O145" s="198" t="s">
        <v>3201</v>
      </c>
      <c r="P145" s="198" t="s">
        <v>3192</v>
      </c>
      <c r="Q145" s="198" t="s">
        <v>3193</v>
      </c>
      <c r="R145" s="198" t="s">
        <v>3194</v>
      </c>
      <c r="S145" s="200">
        <v>25329</v>
      </c>
      <c r="T145" s="198"/>
      <c r="U145" s="198" t="s">
        <v>5</v>
      </c>
      <c r="V145" s="198" t="s">
        <v>2355</v>
      </c>
      <c r="W145" s="198" t="s">
        <v>2356</v>
      </c>
      <c r="X145" s="198"/>
      <c r="Y145" s="198">
        <v>1</v>
      </c>
      <c r="Z145" s="198"/>
      <c r="AA145" s="198"/>
      <c r="AB145" s="198">
        <v>205</v>
      </c>
      <c r="AC145" s="201" t="s">
        <v>3058</v>
      </c>
      <c r="AD145" s="201" t="s">
        <v>5148</v>
      </c>
      <c r="AE145" s="201">
        <v>0</v>
      </c>
      <c r="AF145" s="201"/>
      <c r="AG145" s="201"/>
      <c r="AH145" s="201"/>
      <c r="AI145" s="201"/>
      <c r="AJ145" s="201"/>
      <c r="AK145" s="201"/>
      <c r="AL145" s="201"/>
    </row>
    <row r="146" spans="1:38" hidden="1" x14ac:dyDescent="0.3">
      <c r="A146" s="226">
        <v>1938</v>
      </c>
      <c r="B146" s="218" t="s">
        <v>3890</v>
      </c>
      <c r="C146" s="218" t="s">
        <v>4653</v>
      </c>
      <c r="D146" s="218" t="s">
        <v>3481</v>
      </c>
      <c r="E146" s="218" t="s">
        <v>3891</v>
      </c>
      <c r="F146" s="218" t="s">
        <v>3187</v>
      </c>
      <c r="G146" s="218" t="s">
        <v>4754</v>
      </c>
      <c r="H146" s="218"/>
      <c r="I146" s="219" t="s">
        <v>12</v>
      </c>
      <c r="J146" s="218" t="s">
        <v>13</v>
      </c>
      <c r="K146" s="218" t="s">
        <v>14</v>
      </c>
      <c r="L146" s="218" t="s">
        <v>4615</v>
      </c>
      <c r="M146" s="218" t="s">
        <v>3217</v>
      </c>
      <c r="N146" s="218" t="s">
        <v>4332</v>
      </c>
      <c r="O146" s="218" t="s">
        <v>3483</v>
      </c>
      <c r="P146" s="218" t="s">
        <v>3192</v>
      </c>
      <c r="Q146" s="218" t="s">
        <v>3193</v>
      </c>
      <c r="R146" s="218" t="s">
        <v>3194</v>
      </c>
      <c r="S146" s="220">
        <v>25608</v>
      </c>
      <c r="T146" s="218"/>
      <c r="U146" s="218" t="s">
        <v>82</v>
      </c>
      <c r="V146" s="218" t="s">
        <v>5050</v>
      </c>
      <c r="W146" s="218" t="s">
        <v>5051</v>
      </c>
      <c r="X146" s="218"/>
      <c r="Y146" s="218"/>
      <c r="Z146" s="218">
        <v>1</v>
      </c>
      <c r="AA146" s="218"/>
      <c r="AB146" s="218">
        <v>58</v>
      </c>
      <c r="AC146" s="221" t="s">
        <v>2689</v>
      </c>
      <c r="AD146" s="221" t="s">
        <v>2689</v>
      </c>
      <c r="AE146" s="221">
        <v>0</v>
      </c>
      <c r="AF146" s="221"/>
      <c r="AG146" s="221"/>
      <c r="AH146" s="221"/>
      <c r="AI146" s="221"/>
      <c r="AJ146" s="221"/>
      <c r="AK146" s="221" t="s">
        <v>5166</v>
      </c>
      <c r="AL146" s="221">
        <v>2</v>
      </c>
    </row>
    <row r="147" spans="1:38" hidden="1" x14ac:dyDescent="0.3">
      <c r="A147" s="226">
        <v>1942</v>
      </c>
      <c r="B147" s="198" t="s">
        <v>51</v>
      </c>
      <c r="C147" s="198" t="s">
        <v>4928</v>
      </c>
      <c r="D147" s="198" t="s">
        <v>3061</v>
      </c>
      <c r="E147" s="198" t="s">
        <v>52</v>
      </c>
      <c r="F147" s="198" t="s">
        <v>3187</v>
      </c>
      <c r="G147" s="198" t="s">
        <v>3896</v>
      </c>
      <c r="H147" s="198"/>
      <c r="I147" s="199" t="s">
        <v>54</v>
      </c>
      <c r="J147" s="198" t="s">
        <v>55</v>
      </c>
      <c r="K147" s="198" t="s">
        <v>57</v>
      </c>
      <c r="L147" s="198" t="s">
        <v>3674</v>
      </c>
      <c r="M147" s="198" t="s">
        <v>3190</v>
      </c>
      <c r="N147" s="198" t="s">
        <v>4332</v>
      </c>
      <c r="O147" s="198" t="s">
        <v>3201</v>
      </c>
      <c r="P147" s="198" t="s">
        <v>3192</v>
      </c>
      <c r="Q147" s="198" t="s">
        <v>3193</v>
      </c>
      <c r="R147" s="198" t="s">
        <v>3194</v>
      </c>
      <c r="S147" s="200">
        <v>25724</v>
      </c>
      <c r="T147" s="198"/>
      <c r="U147" s="198" t="s">
        <v>5</v>
      </c>
      <c r="V147" s="198" t="s">
        <v>53</v>
      </c>
      <c r="W147" s="198" t="s">
        <v>58</v>
      </c>
      <c r="X147" s="198"/>
      <c r="Y147" s="198">
        <v>1</v>
      </c>
      <c r="Z147" s="198"/>
      <c r="AA147" s="198"/>
      <c r="AB147" s="198">
        <v>137</v>
      </c>
      <c r="AC147" s="201" t="s">
        <v>2689</v>
      </c>
      <c r="AD147" s="201" t="s">
        <v>5148</v>
      </c>
      <c r="AE147" s="201">
        <v>0</v>
      </c>
      <c r="AF147" s="201"/>
      <c r="AG147" s="201"/>
      <c r="AH147" s="201"/>
      <c r="AI147" s="201"/>
      <c r="AJ147" s="201"/>
      <c r="AK147" s="201"/>
      <c r="AL147" s="201"/>
    </row>
    <row r="148" spans="1:38" hidden="1" x14ac:dyDescent="0.3">
      <c r="A148" s="226">
        <v>1943</v>
      </c>
      <c r="B148" s="198" t="s">
        <v>1433</v>
      </c>
      <c r="C148" s="198" t="s">
        <v>4929</v>
      </c>
      <c r="D148" s="198" t="s">
        <v>3061</v>
      </c>
      <c r="E148" s="198" t="s">
        <v>1434</v>
      </c>
      <c r="F148" s="198" t="s">
        <v>3187</v>
      </c>
      <c r="G148" s="198" t="s">
        <v>3897</v>
      </c>
      <c r="H148" s="198"/>
      <c r="I148" s="199" t="s">
        <v>54</v>
      </c>
      <c r="J148" s="198" t="s">
        <v>55</v>
      </c>
      <c r="K148" s="198" t="s">
        <v>57</v>
      </c>
      <c r="L148" s="198" t="s">
        <v>3674</v>
      </c>
      <c r="M148" s="198" t="s">
        <v>3190</v>
      </c>
      <c r="N148" s="198" t="s">
        <v>4332</v>
      </c>
      <c r="O148" s="198" t="s">
        <v>3201</v>
      </c>
      <c r="P148" s="198" t="s">
        <v>3192</v>
      </c>
      <c r="Q148" s="198" t="s">
        <v>3193</v>
      </c>
      <c r="R148" s="198" t="s">
        <v>3194</v>
      </c>
      <c r="S148" s="200">
        <v>25724</v>
      </c>
      <c r="T148" s="198"/>
      <c r="U148" s="198" t="s">
        <v>5</v>
      </c>
      <c r="V148" s="198" t="s">
        <v>1435</v>
      </c>
      <c r="W148" s="198" t="s">
        <v>1436</v>
      </c>
      <c r="X148" s="198"/>
      <c r="Y148" s="198">
        <v>1</v>
      </c>
      <c r="Z148" s="198"/>
      <c r="AA148" s="198"/>
      <c r="AB148" s="198">
        <v>133</v>
      </c>
      <c r="AC148" s="201" t="s">
        <v>2689</v>
      </c>
      <c r="AD148" s="201" t="s">
        <v>5148</v>
      </c>
      <c r="AE148" s="201">
        <v>0</v>
      </c>
      <c r="AF148" s="201"/>
      <c r="AG148" s="201"/>
      <c r="AH148" s="201"/>
      <c r="AI148" s="201"/>
      <c r="AJ148" s="201"/>
      <c r="AK148" s="201"/>
      <c r="AL148" s="201"/>
    </row>
    <row r="149" spans="1:38" hidden="1" x14ac:dyDescent="0.3">
      <c r="A149" s="226">
        <v>1946</v>
      </c>
      <c r="B149" s="218" t="s">
        <v>3901</v>
      </c>
      <c r="C149" s="218" t="s">
        <v>4654</v>
      </c>
      <c r="D149" s="218" t="s">
        <v>3481</v>
      </c>
      <c r="E149" s="218" t="s">
        <v>3902</v>
      </c>
      <c r="F149" s="218" t="s">
        <v>3187</v>
      </c>
      <c r="G149" s="218" t="s">
        <v>4756</v>
      </c>
      <c r="H149" s="218" t="s">
        <v>3502</v>
      </c>
      <c r="I149" s="219" t="s">
        <v>559</v>
      </c>
      <c r="J149" s="218" t="s">
        <v>13</v>
      </c>
      <c r="K149" s="218" t="s">
        <v>14</v>
      </c>
      <c r="L149" s="218" t="s">
        <v>4615</v>
      </c>
      <c r="M149" s="218" t="s">
        <v>3190</v>
      </c>
      <c r="N149" s="218" t="s">
        <v>4332</v>
      </c>
      <c r="O149" s="218" t="s">
        <v>3483</v>
      </c>
      <c r="P149" s="218" t="s">
        <v>3192</v>
      </c>
      <c r="Q149" s="218" t="s">
        <v>3193</v>
      </c>
      <c r="R149" s="218" t="s">
        <v>3194</v>
      </c>
      <c r="S149" s="220">
        <v>25982</v>
      </c>
      <c r="T149" s="218"/>
      <c r="U149" s="218" t="s">
        <v>82</v>
      </c>
      <c r="V149" s="218" t="s">
        <v>565</v>
      </c>
      <c r="W149" s="218" t="s">
        <v>566</v>
      </c>
      <c r="X149" s="218"/>
      <c r="Y149" s="218"/>
      <c r="Z149" s="218">
        <v>1</v>
      </c>
      <c r="AA149" s="218"/>
      <c r="AB149" s="218">
        <v>61</v>
      </c>
      <c r="AC149" s="221" t="s">
        <v>2689</v>
      </c>
      <c r="AD149" s="221" t="s">
        <v>2689</v>
      </c>
      <c r="AE149" s="221">
        <v>1</v>
      </c>
      <c r="AF149" s="221"/>
      <c r="AG149" s="221">
        <v>1</v>
      </c>
      <c r="AH149" s="221"/>
      <c r="AI149" s="221"/>
      <c r="AJ149" s="221"/>
      <c r="AK149" s="221" t="s">
        <v>5167</v>
      </c>
      <c r="AL149" s="221">
        <v>2</v>
      </c>
    </row>
    <row r="150" spans="1:38" hidden="1" x14ac:dyDescent="0.3">
      <c r="A150" s="226">
        <v>1950</v>
      </c>
      <c r="B150" s="185" t="s">
        <v>2361</v>
      </c>
      <c r="C150" s="185" t="s">
        <v>4655</v>
      </c>
      <c r="D150" s="185" t="s">
        <v>3267</v>
      </c>
      <c r="E150" s="185" t="s">
        <v>2365</v>
      </c>
      <c r="F150" s="185" t="s">
        <v>4301</v>
      </c>
      <c r="G150" s="185" t="s">
        <v>3905</v>
      </c>
      <c r="H150" s="185"/>
      <c r="I150" s="195" t="s">
        <v>1233</v>
      </c>
      <c r="J150" s="185" t="s">
        <v>13</v>
      </c>
      <c r="K150" s="185" t="s">
        <v>14</v>
      </c>
      <c r="L150" s="185" t="s">
        <v>4615</v>
      </c>
      <c r="M150" s="185" t="s">
        <v>3190</v>
      </c>
      <c r="N150" s="185" t="s">
        <v>4332</v>
      </c>
      <c r="O150" s="185" t="s">
        <v>3201</v>
      </c>
      <c r="P150" s="185" t="s">
        <v>3192</v>
      </c>
      <c r="Q150" s="185" t="s">
        <v>3193</v>
      </c>
      <c r="R150" s="185" t="s">
        <v>3194</v>
      </c>
      <c r="S150" s="196">
        <v>26009</v>
      </c>
      <c r="T150" s="185"/>
      <c r="U150" s="185" t="s">
        <v>0</v>
      </c>
      <c r="V150" s="185" t="s">
        <v>2362</v>
      </c>
      <c r="W150" s="185" t="s">
        <v>2363</v>
      </c>
      <c r="X150" s="185">
        <v>1</v>
      </c>
      <c r="Y150" s="185">
        <v>1</v>
      </c>
      <c r="Z150" s="185"/>
      <c r="AA150" s="185"/>
      <c r="AB150" s="185">
        <v>250</v>
      </c>
      <c r="AC150" s="197" t="s">
        <v>2689</v>
      </c>
      <c r="AD150" s="197" t="s">
        <v>2689</v>
      </c>
      <c r="AE150" s="197">
        <v>1</v>
      </c>
      <c r="AF150" s="197"/>
      <c r="AG150" s="197"/>
      <c r="AH150" s="197">
        <v>1</v>
      </c>
      <c r="AI150" s="197"/>
      <c r="AJ150" s="197"/>
      <c r="AK150" s="197"/>
      <c r="AL150" s="197"/>
    </row>
    <row r="151" spans="1:38" hidden="1" x14ac:dyDescent="0.3">
      <c r="A151" s="226">
        <v>1951</v>
      </c>
      <c r="B151" s="185" t="s">
        <v>2319</v>
      </c>
      <c r="C151" s="185" t="s">
        <v>4656</v>
      </c>
      <c r="D151" s="185" t="s">
        <v>3267</v>
      </c>
      <c r="E151" s="185" t="s">
        <v>2320</v>
      </c>
      <c r="F151" s="185" t="s">
        <v>4301</v>
      </c>
      <c r="G151" s="185" t="s">
        <v>4713</v>
      </c>
      <c r="H151" s="185"/>
      <c r="I151" s="195" t="s">
        <v>110</v>
      </c>
      <c r="J151" s="185" t="s">
        <v>13</v>
      </c>
      <c r="K151" s="185" t="s">
        <v>14</v>
      </c>
      <c r="L151" s="185" t="s">
        <v>4615</v>
      </c>
      <c r="M151" s="185" t="s">
        <v>3190</v>
      </c>
      <c r="N151" s="185" t="s">
        <v>4332</v>
      </c>
      <c r="O151" s="185" t="s">
        <v>3201</v>
      </c>
      <c r="P151" s="185" t="s">
        <v>3192</v>
      </c>
      <c r="Q151" s="185" t="s">
        <v>3193</v>
      </c>
      <c r="R151" s="185" t="s">
        <v>3194</v>
      </c>
      <c r="S151" s="196">
        <v>26009</v>
      </c>
      <c r="T151" s="185"/>
      <c r="U151" s="185" t="s">
        <v>0</v>
      </c>
      <c r="V151" s="185" t="s">
        <v>2321</v>
      </c>
      <c r="W151" s="185" t="s">
        <v>2322</v>
      </c>
      <c r="X151" s="185">
        <v>1</v>
      </c>
      <c r="Y151" s="185">
        <v>1</v>
      </c>
      <c r="Z151" s="185"/>
      <c r="AA151" s="185"/>
      <c r="AB151" s="185">
        <v>219</v>
      </c>
      <c r="AC151" s="197" t="s">
        <v>2689</v>
      </c>
      <c r="AD151" s="197" t="s">
        <v>2689</v>
      </c>
      <c r="AE151" s="197">
        <v>1</v>
      </c>
      <c r="AF151" s="197">
        <v>1</v>
      </c>
      <c r="AG151" s="197"/>
      <c r="AH151" s="197"/>
      <c r="AI151" s="197"/>
      <c r="AJ151" s="197"/>
      <c r="AK151" s="197"/>
      <c r="AL151" s="197"/>
    </row>
    <row r="152" spans="1:38" hidden="1" x14ac:dyDescent="0.3">
      <c r="A152" s="226">
        <v>1957</v>
      </c>
      <c r="B152" s="198" t="s">
        <v>938</v>
      </c>
      <c r="C152" s="198" t="s">
        <v>3912</v>
      </c>
      <c r="D152" s="198" t="s">
        <v>3186</v>
      </c>
      <c r="E152" s="198" t="s">
        <v>939</v>
      </c>
      <c r="F152" s="198" t="s">
        <v>3187</v>
      </c>
      <c r="G152" s="198" t="s">
        <v>3913</v>
      </c>
      <c r="H152" s="198"/>
      <c r="I152" s="199" t="s">
        <v>110</v>
      </c>
      <c r="J152" s="198" t="s">
        <v>13</v>
      </c>
      <c r="K152" s="198" t="s">
        <v>14</v>
      </c>
      <c r="L152" s="198" t="s">
        <v>4615</v>
      </c>
      <c r="M152" s="198" t="s">
        <v>3190</v>
      </c>
      <c r="N152" s="198" t="s">
        <v>4332</v>
      </c>
      <c r="O152" s="198" t="s">
        <v>3191</v>
      </c>
      <c r="P152" s="198" t="s">
        <v>3192</v>
      </c>
      <c r="Q152" s="198" t="s">
        <v>3193</v>
      </c>
      <c r="R152" s="198" t="s">
        <v>3194</v>
      </c>
      <c r="S152" s="200">
        <v>27302</v>
      </c>
      <c r="T152" s="198"/>
      <c r="U152" s="198" t="s">
        <v>19</v>
      </c>
      <c r="V152" s="198" t="s">
        <v>940</v>
      </c>
      <c r="W152" s="198" t="s">
        <v>941</v>
      </c>
      <c r="X152" s="198">
        <v>1</v>
      </c>
      <c r="Y152" s="198"/>
      <c r="Z152" s="198"/>
      <c r="AA152" s="198"/>
      <c r="AB152" s="198">
        <v>94</v>
      </c>
      <c r="AC152" s="201" t="s">
        <v>2689</v>
      </c>
      <c r="AD152" s="201" t="s">
        <v>2689</v>
      </c>
      <c r="AE152" s="201">
        <v>0</v>
      </c>
      <c r="AF152" s="201"/>
      <c r="AG152" s="201"/>
      <c r="AH152" s="201"/>
      <c r="AI152" s="201"/>
      <c r="AJ152" s="201"/>
      <c r="AK152" s="201"/>
      <c r="AL152" s="201"/>
    </row>
    <row r="153" spans="1:38" hidden="1" x14ac:dyDescent="0.3">
      <c r="A153" s="226">
        <v>1960</v>
      </c>
      <c r="B153" s="185" t="s">
        <v>953</v>
      </c>
      <c r="C153" s="185" t="s">
        <v>4657</v>
      </c>
      <c r="D153" s="185" t="s">
        <v>3199</v>
      </c>
      <c r="E153" s="185" t="s">
        <v>954</v>
      </c>
      <c r="F153" s="185" t="s">
        <v>3187</v>
      </c>
      <c r="G153" s="185" t="s">
        <v>4757</v>
      </c>
      <c r="H153" s="185" t="s">
        <v>3915</v>
      </c>
      <c r="I153" s="195" t="s">
        <v>3916</v>
      </c>
      <c r="J153" s="185" t="s">
        <v>13</v>
      </c>
      <c r="K153" s="185" t="s">
        <v>14</v>
      </c>
      <c r="L153" s="185" t="s">
        <v>4615</v>
      </c>
      <c r="M153" s="185" t="s">
        <v>3190</v>
      </c>
      <c r="N153" s="185" t="s">
        <v>4332</v>
      </c>
      <c r="O153" s="185" t="s">
        <v>3199</v>
      </c>
      <c r="P153" s="185" t="s">
        <v>3192</v>
      </c>
      <c r="Q153" s="185" t="s">
        <v>3193</v>
      </c>
      <c r="R153" s="185" t="s">
        <v>3194</v>
      </c>
      <c r="S153" s="196">
        <v>27795</v>
      </c>
      <c r="T153" s="185"/>
      <c r="U153" s="185" t="s">
        <v>82</v>
      </c>
      <c r="V153" s="185" t="s">
        <v>955</v>
      </c>
      <c r="W153" s="185" t="s">
        <v>956</v>
      </c>
      <c r="X153" s="185"/>
      <c r="Y153" s="185"/>
      <c r="Z153" s="185">
        <v>1</v>
      </c>
      <c r="AA153" s="185"/>
      <c r="AB153" s="185">
        <v>632</v>
      </c>
      <c r="AC153" s="197" t="s">
        <v>2689</v>
      </c>
      <c r="AD153" s="197" t="s">
        <v>2689</v>
      </c>
      <c r="AE153" s="197">
        <v>1</v>
      </c>
      <c r="AF153" s="197"/>
      <c r="AG153" s="197">
        <v>1</v>
      </c>
      <c r="AH153" s="197"/>
      <c r="AI153" s="197"/>
      <c r="AJ153" s="197"/>
      <c r="AK153" s="197"/>
      <c r="AL153" s="197"/>
    </row>
    <row r="154" spans="1:38" hidden="1" x14ac:dyDescent="0.3">
      <c r="A154" s="226">
        <v>1961</v>
      </c>
      <c r="B154" s="185" t="s">
        <v>592</v>
      </c>
      <c r="C154" s="185" t="s">
        <v>4658</v>
      </c>
      <c r="D154" s="185" t="s">
        <v>3061</v>
      </c>
      <c r="E154" s="185" t="s">
        <v>3917</v>
      </c>
      <c r="F154" s="185" t="s">
        <v>3187</v>
      </c>
      <c r="G154" s="185" t="s">
        <v>3918</v>
      </c>
      <c r="H154" s="185"/>
      <c r="I154" s="195" t="s">
        <v>12</v>
      </c>
      <c r="J154" s="185" t="s">
        <v>13</v>
      </c>
      <c r="K154" s="185" t="s">
        <v>14</v>
      </c>
      <c r="L154" s="185" t="s">
        <v>4615</v>
      </c>
      <c r="M154" s="185" t="s">
        <v>3190</v>
      </c>
      <c r="N154" s="185" t="s">
        <v>4332</v>
      </c>
      <c r="O154" s="185" t="s">
        <v>3201</v>
      </c>
      <c r="P154" s="185" t="s">
        <v>3192</v>
      </c>
      <c r="Q154" s="185" t="s">
        <v>3193</v>
      </c>
      <c r="R154" s="185" t="s">
        <v>3194</v>
      </c>
      <c r="S154" s="196">
        <v>27904</v>
      </c>
      <c r="T154" s="185"/>
      <c r="U154" s="185" t="s">
        <v>5</v>
      </c>
      <c r="V154" s="185" t="s">
        <v>3919</v>
      </c>
      <c r="W154" s="185" t="s">
        <v>593</v>
      </c>
      <c r="X154" s="185"/>
      <c r="Y154" s="185">
        <v>1</v>
      </c>
      <c r="Z154" s="185"/>
      <c r="AA154" s="185"/>
      <c r="AB154" s="185">
        <v>214</v>
      </c>
      <c r="AC154" s="197" t="s">
        <v>2689</v>
      </c>
      <c r="AD154" s="197" t="s">
        <v>2689</v>
      </c>
      <c r="AE154" s="197">
        <v>1</v>
      </c>
      <c r="AF154" s="197"/>
      <c r="AG154" s="197"/>
      <c r="AH154" s="197"/>
      <c r="AI154" s="197">
        <v>1</v>
      </c>
      <c r="AJ154" s="197"/>
      <c r="AK154" s="197"/>
      <c r="AL154" s="197"/>
    </row>
    <row r="155" spans="1:38" hidden="1" x14ac:dyDescent="0.3">
      <c r="A155" s="226">
        <v>1964</v>
      </c>
      <c r="B155" s="198" t="s">
        <v>543</v>
      </c>
      <c r="C155" s="198" t="s">
        <v>4660</v>
      </c>
      <c r="D155" s="198" t="s">
        <v>3061</v>
      </c>
      <c r="E155" s="198" t="s">
        <v>3714</v>
      </c>
      <c r="F155" s="198" t="s">
        <v>3187</v>
      </c>
      <c r="G155" s="198" t="s">
        <v>3925</v>
      </c>
      <c r="H155" s="198"/>
      <c r="I155" s="199" t="s">
        <v>110</v>
      </c>
      <c r="J155" s="198" t="s">
        <v>13</v>
      </c>
      <c r="K155" s="198" t="s">
        <v>14</v>
      </c>
      <c r="L155" s="198" t="s">
        <v>4615</v>
      </c>
      <c r="M155" s="198" t="s">
        <v>3217</v>
      </c>
      <c r="N155" s="198" t="s">
        <v>3205</v>
      </c>
      <c r="O155" s="198" t="s">
        <v>3201</v>
      </c>
      <c r="P155" s="198" t="s">
        <v>3192</v>
      </c>
      <c r="Q155" s="198" t="s">
        <v>3193</v>
      </c>
      <c r="R155" s="198" t="s">
        <v>3194</v>
      </c>
      <c r="S155" s="200">
        <v>29099</v>
      </c>
      <c r="T155" s="198"/>
      <c r="U155" s="198" t="s">
        <v>5</v>
      </c>
      <c r="V155" s="198" t="s">
        <v>544</v>
      </c>
      <c r="W155" s="198" t="s">
        <v>542</v>
      </c>
      <c r="X155" s="198"/>
      <c r="Y155" s="198">
        <v>1</v>
      </c>
      <c r="Z155" s="198"/>
      <c r="AA155" s="198"/>
      <c r="AB155" s="198">
        <v>219</v>
      </c>
      <c r="AC155" s="201" t="s">
        <v>2689</v>
      </c>
      <c r="AD155" s="201" t="s">
        <v>2689</v>
      </c>
      <c r="AE155" s="201">
        <v>0</v>
      </c>
      <c r="AF155" s="201"/>
      <c r="AG155" s="201"/>
      <c r="AH155" s="201"/>
      <c r="AI155" s="201"/>
      <c r="AJ155" s="201"/>
      <c r="AK155" s="201"/>
      <c r="AL155" s="201"/>
    </row>
    <row r="156" spans="1:38" hidden="1" x14ac:dyDescent="0.3">
      <c r="A156" s="226">
        <v>1969</v>
      </c>
      <c r="B156" s="185" t="s">
        <v>2159</v>
      </c>
      <c r="C156" s="185" t="s">
        <v>3931</v>
      </c>
      <c r="D156" s="185" t="s">
        <v>3186</v>
      </c>
      <c r="E156" s="185" t="s">
        <v>3932</v>
      </c>
      <c r="F156" s="185" t="s">
        <v>3187</v>
      </c>
      <c r="G156" s="185" t="s">
        <v>3933</v>
      </c>
      <c r="H156" s="185"/>
      <c r="I156" s="195" t="s">
        <v>323</v>
      </c>
      <c r="J156" s="185" t="s">
        <v>324</v>
      </c>
      <c r="K156" s="185" t="s">
        <v>325</v>
      </c>
      <c r="L156" s="185" t="s">
        <v>2668</v>
      </c>
      <c r="M156" s="185" t="s">
        <v>3190</v>
      </c>
      <c r="N156" s="185" t="s">
        <v>4332</v>
      </c>
      <c r="O156" s="185" t="s">
        <v>3191</v>
      </c>
      <c r="P156" s="185" t="s">
        <v>3192</v>
      </c>
      <c r="Q156" s="185" t="s">
        <v>3193</v>
      </c>
      <c r="R156" s="185" t="s">
        <v>3194</v>
      </c>
      <c r="S156" s="196">
        <v>31291</v>
      </c>
      <c r="T156" s="185"/>
      <c r="U156" s="185" t="s">
        <v>19</v>
      </c>
      <c r="V156" s="185" t="s">
        <v>2160</v>
      </c>
      <c r="W156" s="185" t="s">
        <v>5158</v>
      </c>
      <c r="X156" s="185">
        <v>1</v>
      </c>
      <c r="Y156" s="185"/>
      <c r="Z156" s="185"/>
      <c r="AA156" s="185"/>
      <c r="AB156" s="185">
        <v>101</v>
      </c>
      <c r="AC156" s="197" t="s">
        <v>2689</v>
      </c>
      <c r="AD156" s="197" t="s">
        <v>2689</v>
      </c>
      <c r="AE156" s="197">
        <v>1</v>
      </c>
      <c r="AF156" s="197"/>
      <c r="AG156" s="197"/>
      <c r="AH156" s="197">
        <v>1</v>
      </c>
      <c r="AI156" s="197"/>
      <c r="AJ156" s="197"/>
      <c r="AK156" s="197"/>
      <c r="AL156" s="197"/>
    </row>
    <row r="157" spans="1:38" hidden="1" x14ac:dyDescent="0.3">
      <c r="A157" s="226">
        <v>1970</v>
      </c>
      <c r="B157" s="185" t="s">
        <v>1097</v>
      </c>
      <c r="C157" s="185" t="s">
        <v>4589</v>
      </c>
      <c r="D157" s="185" t="s">
        <v>3061</v>
      </c>
      <c r="E157" s="185" t="s">
        <v>3934</v>
      </c>
      <c r="F157" s="185" t="s">
        <v>3187</v>
      </c>
      <c r="G157" s="185" t="s">
        <v>4581</v>
      </c>
      <c r="H157" s="185"/>
      <c r="I157" s="195" t="s">
        <v>1094</v>
      </c>
      <c r="J157" s="185" t="s">
        <v>336</v>
      </c>
      <c r="K157" s="185" t="s">
        <v>1095</v>
      </c>
      <c r="L157" s="185" t="s">
        <v>3537</v>
      </c>
      <c r="M157" s="185" t="s">
        <v>3190</v>
      </c>
      <c r="N157" s="185" t="s">
        <v>4332</v>
      </c>
      <c r="O157" s="185" t="s">
        <v>3201</v>
      </c>
      <c r="P157" s="185" t="s">
        <v>3192</v>
      </c>
      <c r="Q157" s="185" t="s">
        <v>3193</v>
      </c>
      <c r="R157" s="185" t="s">
        <v>3194</v>
      </c>
      <c r="S157" s="196">
        <v>31291</v>
      </c>
      <c r="T157" s="185"/>
      <c r="U157" s="185" t="s">
        <v>5</v>
      </c>
      <c r="V157" s="185" t="s">
        <v>1098</v>
      </c>
      <c r="W157" s="185" t="s">
        <v>1099</v>
      </c>
      <c r="X157" s="185"/>
      <c r="Y157" s="185">
        <v>1</v>
      </c>
      <c r="Z157" s="185"/>
      <c r="AA157" s="185"/>
      <c r="AB157" s="185">
        <v>122</v>
      </c>
      <c r="AC157" s="197" t="s">
        <v>2689</v>
      </c>
      <c r="AD157" s="197" t="s">
        <v>2689</v>
      </c>
      <c r="AE157" s="197">
        <v>1</v>
      </c>
      <c r="AF157" s="197"/>
      <c r="AG157" s="197"/>
      <c r="AH157" s="197"/>
      <c r="AI157" s="197">
        <v>1</v>
      </c>
      <c r="AJ157" s="197"/>
      <c r="AK157" s="197"/>
      <c r="AL157" s="197"/>
    </row>
    <row r="158" spans="1:38" hidden="1" x14ac:dyDescent="0.3">
      <c r="A158" s="226">
        <v>1971</v>
      </c>
      <c r="B158" s="185" t="s">
        <v>105</v>
      </c>
      <c r="C158" s="185" t="s">
        <v>4659</v>
      </c>
      <c r="D158" s="185" t="s">
        <v>3061</v>
      </c>
      <c r="E158" s="185" t="s">
        <v>572</v>
      </c>
      <c r="F158" s="185" t="s">
        <v>3187</v>
      </c>
      <c r="G158" s="185" t="s">
        <v>3935</v>
      </c>
      <c r="H158" s="185"/>
      <c r="I158" s="195" t="s">
        <v>12</v>
      </c>
      <c r="J158" s="185" t="s">
        <v>13</v>
      </c>
      <c r="K158" s="185" t="s">
        <v>14</v>
      </c>
      <c r="L158" s="185" t="s">
        <v>4615</v>
      </c>
      <c r="M158" s="185" t="s">
        <v>3190</v>
      </c>
      <c r="N158" s="185" t="s">
        <v>4332</v>
      </c>
      <c r="O158" s="185" t="s">
        <v>3201</v>
      </c>
      <c r="P158" s="185" t="s">
        <v>3192</v>
      </c>
      <c r="Q158" s="185" t="s">
        <v>3193</v>
      </c>
      <c r="R158" s="185" t="s">
        <v>3194</v>
      </c>
      <c r="S158" s="196">
        <v>31291</v>
      </c>
      <c r="T158" s="185"/>
      <c r="U158" s="185" t="s">
        <v>5</v>
      </c>
      <c r="V158" s="185" t="s">
        <v>106</v>
      </c>
      <c r="W158" s="185" t="s">
        <v>107</v>
      </c>
      <c r="X158" s="185"/>
      <c r="Y158" s="185">
        <v>1</v>
      </c>
      <c r="Z158" s="185"/>
      <c r="AA158" s="185"/>
      <c r="AB158" s="185">
        <v>166</v>
      </c>
      <c r="AC158" s="197" t="s">
        <v>2689</v>
      </c>
      <c r="AD158" s="197" t="s">
        <v>2689</v>
      </c>
      <c r="AE158" s="197">
        <v>1</v>
      </c>
      <c r="AF158" s="197"/>
      <c r="AG158" s="197"/>
      <c r="AH158" s="197">
        <v>1</v>
      </c>
      <c r="AI158" s="197"/>
      <c r="AJ158" s="197"/>
      <c r="AK158" s="197"/>
      <c r="AL158" s="197"/>
    </row>
    <row r="159" spans="1:38" hidden="1" x14ac:dyDescent="0.3">
      <c r="A159" s="226">
        <v>1974</v>
      </c>
      <c r="B159" s="198" t="s">
        <v>794</v>
      </c>
      <c r="C159" s="198" t="s">
        <v>3937</v>
      </c>
      <c r="D159" s="198" t="s">
        <v>3186</v>
      </c>
      <c r="E159" s="198" t="s">
        <v>3938</v>
      </c>
      <c r="F159" s="198" t="s">
        <v>3187</v>
      </c>
      <c r="G159" s="198" t="s">
        <v>3939</v>
      </c>
      <c r="H159" s="198"/>
      <c r="I159" s="199" t="s">
        <v>501</v>
      </c>
      <c r="J159" s="198" t="s">
        <v>796</v>
      </c>
      <c r="K159" s="198" t="s">
        <v>797</v>
      </c>
      <c r="L159" s="198" t="s">
        <v>3940</v>
      </c>
      <c r="M159" s="198" t="s">
        <v>3190</v>
      </c>
      <c r="N159" s="198" t="s">
        <v>4332</v>
      </c>
      <c r="O159" s="198" t="s">
        <v>3191</v>
      </c>
      <c r="P159" s="198" t="s">
        <v>3192</v>
      </c>
      <c r="Q159" s="198" t="s">
        <v>3193</v>
      </c>
      <c r="R159" s="198" t="s">
        <v>3194</v>
      </c>
      <c r="S159" s="200">
        <v>31656</v>
      </c>
      <c r="T159" s="198"/>
      <c r="U159" s="198" t="s">
        <v>19</v>
      </c>
      <c r="V159" s="198" t="s">
        <v>795</v>
      </c>
      <c r="W159" s="198" t="s">
        <v>798</v>
      </c>
      <c r="X159" s="198">
        <v>1</v>
      </c>
      <c r="Y159" s="198"/>
      <c r="Z159" s="198"/>
      <c r="AA159" s="198"/>
      <c r="AB159" s="198">
        <v>143</v>
      </c>
      <c r="AC159" s="201" t="s">
        <v>3070</v>
      </c>
      <c r="AD159" s="201" t="s">
        <v>4990</v>
      </c>
      <c r="AE159" s="201">
        <v>0</v>
      </c>
      <c r="AF159" s="201"/>
      <c r="AG159" s="201"/>
      <c r="AH159" s="201"/>
      <c r="AI159" s="201"/>
      <c r="AJ159" s="201"/>
      <c r="AK159" s="201"/>
      <c r="AL159" s="201"/>
    </row>
    <row r="160" spans="1:38" hidden="1" x14ac:dyDescent="0.3">
      <c r="A160" s="226">
        <v>1976</v>
      </c>
      <c r="B160" s="198" t="s">
        <v>1578</v>
      </c>
      <c r="C160" s="198" t="s">
        <v>3943</v>
      </c>
      <c r="D160" s="198" t="s">
        <v>3186</v>
      </c>
      <c r="E160" s="198" t="s">
        <v>1579</v>
      </c>
      <c r="F160" s="198" t="s">
        <v>3187</v>
      </c>
      <c r="G160" s="198" t="s">
        <v>3944</v>
      </c>
      <c r="H160" s="198"/>
      <c r="I160" s="199" t="s">
        <v>501</v>
      </c>
      <c r="J160" s="198" t="s">
        <v>1574</v>
      </c>
      <c r="K160" s="198" t="s">
        <v>1237</v>
      </c>
      <c r="L160" s="198" t="s">
        <v>3945</v>
      </c>
      <c r="M160" s="198" t="s">
        <v>3190</v>
      </c>
      <c r="N160" s="198" t="s">
        <v>4332</v>
      </c>
      <c r="O160" s="198" t="s">
        <v>3191</v>
      </c>
      <c r="P160" s="198" t="s">
        <v>3192</v>
      </c>
      <c r="Q160" s="198" t="s">
        <v>3193</v>
      </c>
      <c r="R160" s="198" t="s">
        <v>3194</v>
      </c>
      <c r="S160" s="200">
        <v>32021</v>
      </c>
      <c r="T160" s="198"/>
      <c r="U160" s="198" t="s">
        <v>19</v>
      </c>
      <c r="V160" s="198" t="s">
        <v>1580</v>
      </c>
      <c r="W160" s="198"/>
      <c r="X160" s="198">
        <v>1</v>
      </c>
      <c r="Y160" s="198"/>
      <c r="Z160" s="198"/>
      <c r="AA160" s="198"/>
      <c r="AB160" s="198">
        <v>70</v>
      </c>
      <c r="AC160" s="201" t="s">
        <v>2689</v>
      </c>
      <c r="AD160" s="201" t="s">
        <v>2689</v>
      </c>
      <c r="AE160" s="201">
        <v>0</v>
      </c>
      <c r="AF160" s="201"/>
      <c r="AG160" s="201"/>
      <c r="AH160" s="201"/>
      <c r="AI160" s="201"/>
      <c r="AJ160" s="201"/>
      <c r="AK160" s="201"/>
      <c r="AL160" s="201"/>
    </row>
    <row r="161" spans="1:38" hidden="1" x14ac:dyDescent="0.3">
      <c r="A161" s="226">
        <v>1983</v>
      </c>
      <c r="B161" s="218" t="s">
        <v>1049</v>
      </c>
      <c r="C161" s="218" t="s">
        <v>4661</v>
      </c>
      <c r="D161" s="218" t="s">
        <v>3953</v>
      </c>
      <c r="E161" s="218" t="s">
        <v>3954</v>
      </c>
      <c r="F161" s="218" t="s">
        <v>4301</v>
      </c>
      <c r="G161" s="218" t="s">
        <v>4730</v>
      </c>
      <c r="H161" s="218"/>
      <c r="I161" s="219" t="s">
        <v>110</v>
      </c>
      <c r="J161" s="218" t="s">
        <v>13</v>
      </c>
      <c r="K161" s="218" t="s">
        <v>14</v>
      </c>
      <c r="L161" s="218" t="s">
        <v>4615</v>
      </c>
      <c r="M161" s="218" t="s">
        <v>3217</v>
      </c>
      <c r="N161" s="218" t="s">
        <v>4332</v>
      </c>
      <c r="O161" s="218" t="s">
        <v>3312</v>
      </c>
      <c r="P161" s="218" t="s">
        <v>3192</v>
      </c>
      <c r="Q161" s="218" t="s">
        <v>3193</v>
      </c>
      <c r="R161" s="218" t="s">
        <v>3194</v>
      </c>
      <c r="S161" s="220">
        <v>33122</v>
      </c>
      <c r="T161" s="218"/>
      <c r="U161" s="218" t="s">
        <v>130</v>
      </c>
      <c r="V161" s="218" t="s">
        <v>1050</v>
      </c>
      <c r="W161" s="218" t="s">
        <v>1051</v>
      </c>
      <c r="X161" s="218"/>
      <c r="Y161" s="218"/>
      <c r="Z161" s="218"/>
      <c r="AA161" s="218">
        <v>1</v>
      </c>
      <c r="AB161" s="218">
        <v>113</v>
      </c>
      <c r="AC161" s="221" t="s">
        <v>2689</v>
      </c>
      <c r="AD161" s="221" t="s">
        <v>2689</v>
      </c>
      <c r="AE161" s="221">
        <v>1</v>
      </c>
      <c r="AF161" s="221"/>
      <c r="AG161" s="221">
        <v>1</v>
      </c>
      <c r="AH161" s="221"/>
      <c r="AI161" s="221"/>
      <c r="AJ161" s="221"/>
      <c r="AK161" s="221" t="s">
        <v>5160</v>
      </c>
      <c r="AL161" s="221">
        <v>2</v>
      </c>
    </row>
    <row r="162" spans="1:38" hidden="1" x14ac:dyDescent="0.3">
      <c r="A162" s="226">
        <v>1984</v>
      </c>
      <c r="B162" s="218" t="s">
        <v>524</v>
      </c>
      <c r="C162" s="218" t="s">
        <v>4739</v>
      </c>
      <c r="D162" s="218" t="s">
        <v>3269</v>
      </c>
      <c r="E162" s="218" t="s">
        <v>525</v>
      </c>
      <c r="F162" s="218" t="s">
        <v>4301</v>
      </c>
      <c r="G162" s="218" t="s">
        <v>4322</v>
      </c>
      <c r="H162" s="218"/>
      <c r="I162" s="219" t="s">
        <v>12</v>
      </c>
      <c r="J162" s="218" t="s">
        <v>13</v>
      </c>
      <c r="K162" s="218" t="s">
        <v>14</v>
      </c>
      <c r="L162" s="218" t="s">
        <v>4615</v>
      </c>
      <c r="M162" s="218" t="s">
        <v>3190</v>
      </c>
      <c r="N162" s="218" t="s">
        <v>4332</v>
      </c>
      <c r="O162" s="218" t="s">
        <v>3201</v>
      </c>
      <c r="P162" s="218" t="s">
        <v>3192</v>
      </c>
      <c r="Q162" s="218" t="s">
        <v>3193</v>
      </c>
      <c r="R162" s="218" t="s">
        <v>3194</v>
      </c>
      <c r="S162" s="220">
        <v>33482</v>
      </c>
      <c r="T162" s="218"/>
      <c r="U162" s="218" t="s">
        <v>0</v>
      </c>
      <c r="V162" s="218" t="s">
        <v>525</v>
      </c>
      <c r="W162" s="218" t="s">
        <v>526</v>
      </c>
      <c r="X162" s="218"/>
      <c r="Y162" s="218">
        <v>1</v>
      </c>
      <c r="Z162" s="218"/>
      <c r="AA162" s="218"/>
      <c r="AB162" s="218">
        <v>5</v>
      </c>
      <c r="AC162" s="221" t="s">
        <v>2689</v>
      </c>
      <c r="AD162" s="221" t="s">
        <v>2689</v>
      </c>
      <c r="AE162" s="221">
        <v>0</v>
      </c>
      <c r="AF162" s="221"/>
      <c r="AG162" s="221"/>
      <c r="AH162" s="221"/>
      <c r="AI162" s="221"/>
      <c r="AJ162" s="221"/>
      <c r="AK162" s="221" t="s">
        <v>5160</v>
      </c>
      <c r="AL162" s="221">
        <v>2</v>
      </c>
    </row>
    <row r="163" spans="1:38" hidden="1" x14ac:dyDescent="0.3">
      <c r="A163" s="226">
        <v>1985</v>
      </c>
      <c r="B163" s="198" t="s">
        <v>2108</v>
      </c>
      <c r="C163" s="198" t="s">
        <v>4396</v>
      </c>
      <c r="D163" s="198" t="s">
        <v>3061</v>
      </c>
      <c r="E163" s="198"/>
      <c r="F163" s="198" t="s">
        <v>3187</v>
      </c>
      <c r="G163" s="198" t="s">
        <v>3955</v>
      </c>
      <c r="H163" s="198"/>
      <c r="I163" s="199" t="s">
        <v>2111</v>
      </c>
      <c r="J163" s="198" t="s">
        <v>2109</v>
      </c>
      <c r="K163" s="198" t="s">
        <v>2112</v>
      </c>
      <c r="L163" s="198" t="s">
        <v>3607</v>
      </c>
      <c r="M163" s="198" t="s">
        <v>3190</v>
      </c>
      <c r="N163" s="198" t="s">
        <v>4332</v>
      </c>
      <c r="O163" s="198" t="s">
        <v>3201</v>
      </c>
      <c r="P163" s="198" t="s">
        <v>3192</v>
      </c>
      <c r="Q163" s="198" t="s">
        <v>3193</v>
      </c>
      <c r="R163" s="198" t="s">
        <v>3194</v>
      </c>
      <c r="S163" s="200">
        <v>34213</v>
      </c>
      <c r="T163" s="198"/>
      <c r="U163" s="198" t="s">
        <v>5</v>
      </c>
      <c r="V163" s="198" t="s">
        <v>2110</v>
      </c>
      <c r="W163" s="198" t="s">
        <v>2113</v>
      </c>
      <c r="X163" s="198"/>
      <c r="Y163" s="198">
        <v>1</v>
      </c>
      <c r="Z163" s="198"/>
      <c r="AA163" s="198"/>
      <c r="AB163" s="198">
        <v>364</v>
      </c>
      <c r="AC163" s="201" t="s">
        <v>2689</v>
      </c>
      <c r="AD163" s="201" t="s">
        <v>5148</v>
      </c>
      <c r="AE163" s="201">
        <v>0</v>
      </c>
      <c r="AF163" s="201"/>
      <c r="AG163" s="201"/>
      <c r="AH163" s="201"/>
      <c r="AI163" s="201"/>
      <c r="AJ163" s="201"/>
      <c r="AK163" s="201"/>
      <c r="AL163" s="201"/>
    </row>
    <row r="164" spans="1:38" hidden="1" x14ac:dyDescent="0.3">
      <c r="A164" s="226">
        <v>1988</v>
      </c>
      <c r="B164" s="185" t="s">
        <v>928</v>
      </c>
      <c r="C164" s="185" t="s">
        <v>4662</v>
      </c>
      <c r="D164" s="185" t="s">
        <v>3186</v>
      </c>
      <c r="E164" s="185" t="s">
        <v>3854</v>
      </c>
      <c r="F164" s="185" t="s">
        <v>3187</v>
      </c>
      <c r="G164" s="185" t="s">
        <v>3959</v>
      </c>
      <c r="H164" s="185"/>
      <c r="I164" s="195" t="s">
        <v>12</v>
      </c>
      <c r="J164" s="185" t="s">
        <v>13</v>
      </c>
      <c r="K164" s="185" t="s">
        <v>14</v>
      </c>
      <c r="L164" s="185" t="s">
        <v>4615</v>
      </c>
      <c r="M164" s="185" t="s">
        <v>3190</v>
      </c>
      <c r="N164" s="185" t="s">
        <v>4332</v>
      </c>
      <c r="O164" s="185" t="s">
        <v>3191</v>
      </c>
      <c r="P164" s="185" t="s">
        <v>3192</v>
      </c>
      <c r="Q164" s="185" t="s">
        <v>3193</v>
      </c>
      <c r="R164" s="185" t="s">
        <v>3194</v>
      </c>
      <c r="S164" s="196">
        <v>34578</v>
      </c>
      <c r="T164" s="185"/>
      <c r="U164" s="185" t="s">
        <v>19</v>
      </c>
      <c r="V164" s="185" t="s">
        <v>929</v>
      </c>
      <c r="W164" s="185" t="s">
        <v>930</v>
      </c>
      <c r="X164" s="185">
        <v>1</v>
      </c>
      <c r="Y164" s="185"/>
      <c r="Z164" s="185"/>
      <c r="AA164" s="185"/>
      <c r="AB164" s="185">
        <v>111</v>
      </c>
      <c r="AC164" s="197" t="s">
        <v>2689</v>
      </c>
      <c r="AD164" s="197" t="s">
        <v>2689</v>
      </c>
      <c r="AE164" s="197">
        <v>1</v>
      </c>
      <c r="AF164" s="197"/>
      <c r="AG164" s="197"/>
      <c r="AH164" s="197">
        <v>1</v>
      </c>
      <c r="AI164" s="197"/>
      <c r="AJ164" s="197"/>
      <c r="AK164" s="197"/>
      <c r="AL164" s="197"/>
    </row>
    <row r="165" spans="1:38" hidden="1" x14ac:dyDescent="0.3">
      <c r="A165" s="226">
        <v>1992</v>
      </c>
      <c r="B165" s="203" t="s">
        <v>1555</v>
      </c>
      <c r="C165" s="203" t="s">
        <v>5007</v>
      </c>
      <c r="D165" s="203" t="s">
        <v>3061</v>
      </c>
      <c r="E165" s="203"/>
      <c r="F165" s="203" t="s">
        <v>3187</v>
      </c>
      <c r="G165" s="203" t="s">
        <v>4602</v>
      </c>
      <c r="H165" s="203"/>
      <c r="I165" s="205" t="s">
        <v>1548</v>
      </c>
      <c r="J165" s="203" t="s">
        <v>1549</v>
      </c>
      <c r="K165" s="203" t="s">
        <v>1550</v>
      </c>
      <c r="L165" s="203" t="s">
        <v>3760</v>
      </c>
      <c r="M165" s="203" t="s">
        <v>3190</v>
      </c>
      <c r="N165" s="203" t="s">
        <v>4332</v>
      </c>
      <c r="O165" s="203" t="s">
        <v>3201</v>
      </c>
      <c r="P165" s="203" t="s">
        <v>3192</v>
      </c>
      <c r="Q165" s="203" t="s">
        <v>3193</v>
      </c>
      <c r="R165" s="203" t="s">
        <v>3194</v>
      </c>
      <c r="S165" s="206">
        <v>36404</v>
      </c>
      <c r="T165" s="203"/>
      <c r="U165" s="203" t="s">
        <v>5</v>
      </c>
      <c r="V165" s="203" t="s">
        <v>1556</v>
      </c>
      <c r="W165" s="203" t="s">
        <v>1557</v>
      </c>
      <c r="X165" s="203"/>
      <c r="Y165" s="203">
        <v>1</v>
      </c>
      <c r="Z165" s="203"/>
      <c r="AA165" s="203"/>
      <c r="AB165" s="203">
        <v>324</v>
      </c>
      <c r="AC165" s="204" t="s">
        <v>2689</v>
      </c>
      <c r="AD165" s="204" t="s">
        <v>2689</v>
      </c>
      <c r="AE165" s="204">
        <v>0</v>
      </c>
      <c r="AF165" s="204"/>
      <c r="AG165" s="204"/>
      <c r="AH165" s="204"/>
      <c r="AI165" s="204"/>
      <c r="AJ165" s="204"/>
      <c r="AK165" s="204"/>
      <c r="AL165" s="204"/>
    </row>
    <row r="166" spans="1:38" hidden="1" x14ac:dyDescent="0.3">
      <c r="A166" s="226">
        <v>1994</v>
      </c>
      <c r="B166" s="198" t="s">
        <v>1201</v>
      </c>
      <c r="C166" s="198" t="s">
        <v>3964</v>
      </c>
      <c r="D166" s="198" t="s">
        <v>3186</v>
      </c>
      <c r="E166" s="198" t="s">
        <v>1202</v>
      </c>
      <c r="F166" s="198" t="s">
        <v>3187</v>
      </c>
      <c r="G166" s="198" t="s">
        <v>4758</v>
      </c>
      <c r="H166" s="198"/>
      <c r="I166" s="199" t="s">
        <v>110</v>
      </c>
      <c r="J166" s="198" t="s">
        <v>13</v>
      </c>
      <c r="K166" s="198" t="s">
        <v>14</v>
      </c>
      <c r="L166" s="198" t="s">
        <v>4615</v>
      </c>
      <c r="M166" s="198" t="s">
        <v>3217</v>
      </c>
      <c r="N166" s="198" t="s">
        <v>4332</v>
      </c>
      <c r="O166" s="198" t="s">
        <v>3191</v>
      </c>
      <c r="P166" s="198" t="s">
        <v>3192</v>
      </c>
      <c r="Q166" s="198" t="s">
        <v>3193</v>
      </c>
      <c r="R166" s="198" t="s">
        <v>3194</v>
      </c>
      <c r="S166" s="200">
        <v>36404</v>
      </c>
      <c r="T166" s="198"/>
      <c r="U166" s="198" t="s">
        <v>19</v>
      </c>
      <c r="V166" s="198" t="s">
        <v>1203</v>
      </c>
      <c r="W166" s="198" t="s">
        <v>1204</v>
      </c>
      <c r="X166" s="198">
        <v>1</v>
      </c>
      <c r="Y166" s="198"/>
      <c r="Z166" s="198"/>
      <c r="AA166" s="198"/>
      <c r="AB166" s="198">
        <v>102</v>
      </c>
      <c r="AC166" s="201" t="s">
        <v>2689</v>
      </c>
      <c r="AD166" s="201" t="s">
        <v>2689</v>
      </c>
      <c r="AE166" s="201">
        <v>0</v>
      </c>
      <c r="AF166" s="201"/>
      <c r="AG166" s="201"/>
      <c r="AH166" s="201"/>
      <c r="AI166" s="201"/>
      <c r="AJ166" s="201"/>
      <c r="AK166" s="201"/>
      <c r="AL166" s="201"/>
    </row>
    <row r="167" spans="1:38" hidden="1" x14ac:dyDescent="0.3">
      <c r="A167" s="226">
        <v>1995</v>
      </c>
      <c r="B167" s="198" t="s">
        <v>72</v>
      </c>
      <c r="C167" s="198" t="s">
        <v>4693</v>
      </c>
      <c r="D167" s="198" t="s">
        <v>3061</v>
      </c>
      <c r="E167" s="198" t="s">
        <v>2257</v>
      </c>
      <c r="F167" s="198" t="s">
        <v>3187</v>
      </c>
      <c r="G167" s="198" t="s">
        <v>4941</v>
      </c>
      <c r="H167" s="198"/>
      <c r="I167" s="199" t="s">
        <v>75</v>
      </c>
      <c r="J167" s="198" t="s">
        <v>73</v>
      </c>
      <c r="K167" s="198" t="s">
        <v>76</v>
      </c>
      <c r="L167" s="198" t="s">
        <v>4931</v>
      </c>
      <c r="M167" s="198" t="s">
        <v>3190</v>
      </c>
      <c r="N167" s="198" t="s">
        <v>4332</v>
      </c>
      <c r="O167" s="198" t="s">
        <v>3201</v>
      </c>
      <c r="P167" s="198" t="s">
        <v>3192</v>
      </c>
      <c r="Q167" s="198" t="s">
        <v>3193</v>
      </c>
      <c r="R167" s="198" t="s">
        <v>3194</v>
      </c>
      <c r="S167" s="200">
        <v>36404</v>
      </c>
      <c r="T167" s="198"/>
      <c r="U167" s="198" t="s">
        <v>5</v>
      </c>
      <c r="V167" s="198" t="s">
        <v>74</v>
      </c>
      <c r="W167" s="198" t="s">
        <v>77</v>
      </c>
      <c r="X167" s="198"/>
      <c r="Y167" s="198">
        <v>1</v>
      </c>
      <c r="Z167" s="198"/>
      <c r="AA167" s="198"/>
      <c r="AB167" s="198">
        <v>324</v>
      </c>
      <c r="AC167" s="201" t="s">
        <v>2689</v>
      </c>
      <c r="AD167" s="201" t="s">
        <v>2689</v>
      </c>
      <c r="AE167" s="201">
        <v>0</v>
      </c>
      <c r="AF167" s="201"/>
      <c r="AG167" s="201"/>
      <c r="AH167" s="201"/>
      <c r="AI167" s="201"/>
      <c r="AJ167" s="201"/>
      <c r="AK167" s="201"/>
      <c r="AL167" s="201"/>
    </row>
    <row r="168" spans="1:38" hidden="1" x14ac:dyDescent="0.3">
      <c r="A168" s="226">
        <v>1996</v>
      </c>
      <c r="B168" s="185" t="s">
        <v>1545</v>
      </c>
      <c r="C168" s="185" t="s">
        <v>4608</v>
      </c>
      <c r="D168" s="185" t="s">
        <v>3965</v>
      </c>
      <c r="E168" s="185" t="s">
        <v>1546</v>
      </c>
      <c r="F168" s="185" t="s">
        <v>3187</v>
      </c>
      <c r="G168" s="185" t="s">
        <v>3966</v>
      </c>
      <c r="H168" s="185"/>
      <c r="I168" s="195" t="s">
        <v>1548</v>
      </c>
      <c r="J168" s="185" t="s">
        <v>1549</v>
      </c>
      <c r="K168" s="185" t="s">
        <v>1550</v>
      </c>
      <c r="L168" s="185" t="s">
        <v>3760</v>
      </c>
      <c r="M168" s="185" t="s">
        <v>3190</v>
      </c>
      <c r="N168" s="185" t="s">
        <v>4332</v>
      </c>
      <c r="O168" s="185" t="s">
        <v>3254</v>
      </c>
      <c r="P168" s="185" t="s">
        <v>3192</v>
      </c>
      <c r="Q168" s="185" t="s">
        <v>3193</v>
      </c>
      <c r="R168" s="185" t="s">
        <v>3194</v>
      </c>
      <c r="S168" s="196">
        <v>37073</v>
      </c>
      <c r="T168" s="185"/>
      <c r="U168" s="185" t="s">
        <v>184</v>
      </c>
      <c r="V168" s="185" t="s">
        <v>1547</v>
      </c>
      <c r="W168" s="185" t="s">
        <v>1551</v>
      </c>
      <c r="X168" s="185"/>
      <c r="Y168" s="185"/>
      <c r="Z168" s="185"/>
      <c r="AA168" s="185">
        <v>1</v>
      </c>
      <c r="AB168" s="185">
        <v>1059</v>
      </c>
      <c r="AC168" s="197" t="s">
        <v>2689</v>
      </c>
      <c r="AD168" s="197" t="s">
        <v>2689</v>
      </c>
      <c r="AE168" s="197">
        <v>1</v>
      </c>
      <c r="AF168" s="197"/>
      <c r="AG168" s="197">
        <v>1</v>
      </c>
      <c r="AH168" s="197"/>
      <c r="AI168" s="197"/>
      <c r="AJ168" s="197"/>
      <c r="AK168" s="197"/>
      <c r="AL168" s="197"/>
    </row>
    <row r="169" spans="1:38" hidden="1" x14ac:dyDescent="0.3">
      <c r="A169" s="226">
        <v>1999</v>
      </c>
      <c r="B169" s="218" t="s">
        <v>3970</v>
      </c>
      <c r="C169" s="218" t="s">
        <v>4841</v>
      </c>
      <c r="D169" s="218" t="s">
        <v>3481</v>
      </c>
      <c r="E169" s="218" t="s">
        <v>3971</v>
      </c>
      <c r="F169" s="218" t="s">
        <v>3187</v>
      </c>
      <c r="G169" s="218" t="s">
        <v>4846</v>
      </c>
      <c r="H169" s="218"/>
      <c r="I169" s="219" t="s">
        <v>316</v>
      </c>
      <c r="J169" s="218" t="s">
        <v>317</v>
      </c>
      <c r="K169" s="218" t="s">
        <v>318</v>
      </c>
      <c r="L169" s="218" t="s">
        <v>3266</v>
      </c>
      <c r="M169" s="218" t="s">
        <v>3190</v>
      </c>
      <c r="N169" s="218" t="s">
        <v>4332</v>
      </c>
      <c r="O169" s="218" t="s">
        <v>3483</v>
      </c>
      <c r="P169" s="218" t="s">
        <v>3192</v>
      </c>
      <c r="Q169" s="218" t="s">
        <v>3193</v>
      </c>
      <c r="R169" s="218" t="s">
        <v>3194</v>
      </c>
      <c r="S169" s="220">
        <v>37073</v>
      </c>
      <c r="T169" s="218"/>
      <c r="U169" s="218" t="s">
        <v>82</v>
      </c>
      <c r="V169" s="218" t="s">
        <v>2359</v>
      </c>
      <c r="W169" s="218" t="s">
        <v>2360</v>
      </c>
      <c r="X169" s="218"/>
      <c r="Y169" s="218"/>
      <c r="Z169" s="218">
        <v>1</v>
      </c>
      <c r="AA169" s="218"/>
      <c r="AB169" s="218">
        <v>62</v>
      </c>
      <c r="AC169" s="221" t="s">
        <v>3058</v>
      </c>
      <c r="AD169" s="221" t="s">
        <v>5148</v>
      </c>
      <c r="AE169" s="221">
        <v>0</v>
      </c>
      <c r="AF169" s="221"/>
      <c r="AG169" s="221"/>
      <c r="AH169" s="221"/>
      <c r="AI169" s="221"/>
      <c r="AJ169" s="221"/>
      <c r="AK169" s="221" t="s">
        <v>5174</v>
      </c>
      <c r="AL169" s="221">
        <v>2</v>
      </c>
    </row>
    <row r="170" spans="1:38" hidden="1" x14ac:dyDescent="0.3">
      <c r="A170" s="226">
        <v>2003</v>
      </c>
      <c r="B170" s="218" t="s">
        <v>1696</v>
      </c>
      <c r="C170" s="218" t="s">
        <v>4977</v>
      </c>
      <c r="D170" s="218" t="s">
        <v>3365</v>
      </c>
      <c r="E170" s="218" t="s">
        <v>4738</v>
      </c>
      <c r="F170" s="218" t="s">
        <v>4301</v>
      </c>
      <c r="G170" s="218" t="s">
        <v>4731</v>
      </c>
      <c r="H170" s="218"/>
      <c r="I170" s="219" t="s">
        <v>110</v>
      </c>
      <c r="J170" s="218" t="s">
        <v>13</v>
      </c>
      <c r="K170" s="218" t="s">
        <v>14</v>
      </c>
      <c r="L170" s="218" t="s">
        <v>4615</v>
      </c>
      <c r="M170" s="218" t="s">
        <v>3190</v>
      </c>
      <c r="N170" s="218" t="s">
        <v>4332</v>
      </c>
      <c r="O170" s="218" t="s">
        <v>3312</v>
      </c>
      <c r="P170" s="218" t="s">
        <v>3192</v>
      </c>
      <c r="Q170" s="218" t="s">
        <v>3193</v>
      </c>
      <c r="R170" s="218" t="s">
        <v>3194</v>
      </c>
      <c r="S170" s="220">
        <v>38596</v>
      </c>
      <c r="T170" s="218"/>
      <c r="U170" s="218" t="s">
        <v>130</v>
      </c>
      <c r="V170" s="218" t="s">
        <v>1697</v>
      </c>
      <c r="W170" s="218" t="s">
        <v>1698</v>
      </c>
      <c r="X170" s="218"/>
      <c r="Y170" s="218"/>
      <c r="Z170" s="218"/>
      <c r="AA170" s="218">
        <v>1</v>
      </c>
      <c r="AB170" s="218">
        <v>19</v>
      </c>
      <c r="AC170" s="221" t="s">
        <v>2689</v>
      </c>
      <c r="AD170" s="221" t="s">
        <v>2689</v>
      </c>
      <c r="AE170" s="221">
        <v>1</v>
      </c>
      <c r="AF170" s="221">
        <v>1</v>
      </c>
      <c r="AG170" s="221"/>
      <c r="AH170" s="221"/>
      <c r="AI170" s="221"/>
      <c r="AJ170" s="221"/>
      <c r="AK170" s="221" t="s">
        <v>5174</v>
      </c>
      <c r="AL170" s="221">
        <v>2</v>
      </c>
    </row>
    <row r="171" spans="1:38" hidden="1" x14ac:dyDescent="0.3">
      <c r="A171" s="226">
        <v>2004</v>
      </c>
      <c r="B171" s="218" t="s">
        <v>3974</v>
      </c>
      <c r="C171" s="218" t="s">
        <v>4663</v>
      </c>
      <c r="D171" s="218" t="s">
        <v>3560</v>
      </c>
      <c r="E171" s="218" t="s">
        <v>3975</v>
      </c>
      <c r="F171" s="218" t="s">
        <v>4301</v>
      </c>
      <c r="G171" s="218" t="s">
        <v>4759</v>
      </c>
      <c r="H171" s="218"/>
      <c r="I171" s="219" t="s">
        <v>12</v>
      </c>
      <c r="J171" s="218" t="s">
        <v>13</v>
      </c>
      <c r="K171" s="218" t="s">
        <v>14</v>
      </c>
      <c r="L171" s="218" t="s">
        <v>4615</v>
      </c>
      <c r="M171" s="218" t="s">
        <v>3190</v>
      </c>
      <c r="N171" s="218" t="s">
        <v>4332</v>
      </c>
      <c r="O171" s="218" t="s">
        <v>3483</v>
      </c>
      <c r="P171" s="218" t="s">
        <v>3192</v>
      </c>
      <c r="Q171" s="218" t="s">
        <v>3193</v>
      </c>
      <c r="R171" s="218" t="s">
        <v>3194</v>
      </c>
      <c r="S171" s="220">
        <v>35309</v>
      </c>
      <c r="T171" s="218"/>
      <c r="U171" s="218" t="s">
        <v>82</v>
      </c>
      <c r="V171" s="218" t="s">
        <v>918</v>
      </c>
      <c r="W171" s="218" t="s">
        <v>919</v>
      </c>
      <c r="X171" s="218"/>
      <c r="Y171" s="218"/>
      <c r="Z171" s="218">
        <v>1</v>
      </c>
      <c r="AA171" s="218"/>
      <c r="AB171" s="218">
        <v>55</v>
      </c>
      <c r="AC171" s="221" t="s">
        <v>2689</v>
      </c>
      <c r="AD171" s="221" t="s">
        <v>2689</v>
      </c>
      <c r="AE171" s="221">
        <v>1</v>
      </c>
      <c r="AF171" s="221"/>
      <c r="AG171" s="221"/>
      <c r="AH171" s="221">
        <v>1</v>
      </c>
      <c r="AI171" s="221"/>
      <c r="AJ171" s="221"/>
      <c r="AK171" s="221" t="s">
        <v>5174</v>
      </c>
      <c r="AL171" s="221">
        <v>2</v>
      </c>
    </row>
    <row r="172" spans="1:38" hidden="1" x14ac:dyDescent="0.3">
      <c r="A172" s="226">
        <v>2011</v>
      </c>
      <c r="B172" s="198" t="s">
        <v>571</v>
      </c>
      <c r="C172" s="198" t="s">
        <v>3982</v>
      </c>
      <c r="D172" s="198" t="s">
        <v>478</v>
      </c>
      <c r="E172" s="198" t="s">
        <v>572</v>
      </c>
      <c r="F172" s="198" t="s">
        <v>3187</v>
      </c>
      <c r="G172" s="198" t="s">
        <v>3983</v>
      </c>
      <c r="H172" s="198"/>
      <c r="I172" s="199" t="s">
        <v>316</v>
      </c>
      <c r="J172" s="198" t="s">
        <v>317</v>
      </c>
      <c r="K172" s="198" t="s">
        <v>318</v>
      </c>
      <c r="L172" s="198" t="s">
        <v>3266</v>
      </c>
      <c r="M172" s="198" t="s">
        <v>3190</v>
      </c>
      <c r="N172" s="198" t="s">
        <v>4332</v>
      </c>
      <c r="O172" s="198" t="s">
        <v>3201</v>
      </c>
      <c r="P172" s="198" t="s">
        <v>3192</v>
      </c>
      <c r="Q172" s="198" t="s">
        <v>3193</v>
      </c>
      <c r="R172" s="198" t="s">
        <v>3194</v>
      </c>
      <c r="S172" s="200">
        <v>40422</v>
      </c>
      <c r="T172" s="198"/>
      <c r="U172" s="198" t="s">
        <v>5</v>
      </c>
      <c r="V172" s="198" t="s">
        <v>573</v>
      </c>
      <c r="W172" s="198" t="s">
        <v>574</v>
      </c>
      <c r="X172" s="198">
        <v>1</v>
      </c>
      <c r="Y172" s="198">
        <v>1</v>
      </c>
      <c r="Z172" s="198"/>
      <c r="AA172" s="198"/>
      <c r="AB172" s="198">
        <v>242</v>
      </c>
      <c r="AC172" s="201" t="s">
        <v>3058</v>
      </c>
      <c r="AD172" s="201" t="s">
        <v>5148</v>
      </c>
      <c r="AE172" s="201">
        <v>0</v>
      </c>
      <c r="AF172" s="201"/>
      <c r="AG172" s="201"/>
      <c r="AH172" s="201"/>
      <c r="AI172" s="201"/>
      <c r="AJ172" s="201"/>
      <c r="AK172" s="201"/>
      <c r="AL172" s="201"/>
    </row>
    <row r="173" spans="1:38" hidden="1" x14ac:dyDescent="0.3">
      <c r="A173" s="226">
        <v>2013</v>
      </c>
      <c r="B173" s="198" t="s">
        <v>3986</v>
      </c>
      <c r="C173" s="198" t="s">
        <v>4534</v>
      </c>
      <c r="D173" s="198" t="s">
        <v>3199</v>
      </c>
      <c r="E173" s="198" t="s">
        <v>527</v>
      </c>
      <c r="F173" s="198" t="s">
        <v>3187</v>
      </c>
      <c r="G173" s="198" t="s">
        <v>3987</v>
      </c>
      <c r="H173" s="198"/>
      <c r="I173" s="199" t="s">
        <v>528</v>
      </c>
      <c r="J173" s="198" t="s">
        <v>529</v>
      </c>
      <c r="K173" s="198" t="s">
        <v>530</v>
      </c>
      <c r="L173" s="198" t="s">
        <v>3635</v>
      </c>
      <c r="M173" s="198" t="s">
        <v>3190</v>
      </c>
      <c r="N173" s="198" t="s">
        <v>4332</v>
      </c>
      <c r="O173" s="198" t="s">
        <v>3199</v>
      </c>
      <c r="P173" s="198" t="s">
        <v>3192</v>
      </c>
      <c r="Q173" s="198" t="s">
        <v>3193</v>
      </c>
      <c r="R173" s="198" t="s">
        <v>3194</v>
      </c>
      <c r="S173" s="200">
        <v>41730</v>
      </c>
      <c r="T173" s="198"/>
      <c r="U173" s="198" t="s">
        <v>82</v>
      </c>
      <c r="V173" s="198" t="s">
        <v>5036</v>
      </c>
      <c r="W173" s="198" t="s">
        <v>531</v>
      </c>
      <c r="X173" s="198"/>
      <c r="Y173" s="198"/>
      <c r="Z173" s="198">
        <v>1</v>
      </c>
      <c r="AA173" s="198"/>
      <c r="AB173" s="198">
        <v>636</v>
      </c>
      <c r="AC173" s="201" t="s">
        <v>4993</v>
      </c>
      <c r="AD173" s="201" t="s">
        <v>5145</v>
      </c>
      <c r="AE173" s="204">
        <v>0</v>
      </c>
      <c r="AF173" s="201"/>
      <c r="AG173" s="201"/>
      <c r="AH173" s="201"/>
      <c r="AI173" s="201"/>
      <c r="AJ173" s="201"/>
      <c r="AK173" s="201"/>
      <c r="AL173" s="201"/>
    </row>
    <row r="174" spans="1:38" hidden="1" x14ac:dyDescent="0.3">
      <c r="A174" s="226">
        <v>2014</v>
      </c>
      <c r="B174" s="185" t="s">
        <v>3988</v>
      </c>
      <c r="C174" s="185" t="s">
        <v>4345</v>
      </c>
      <c r="D174" s="185" t="s">
        <v>3061</v>
      </c>
      <c r="E174" s="185" t="s">
        <v>3989</v>
      </c>
      <c r="F174" s="185" t="s">
        <v>3187</v>
      </c>
      <c r="G174" s="185" t="s">
        <v>3990</v>
      </c>
      <c r="H174" s="185"/>
      <c r="I174" s="195" t="s">
        <v>1782</v>
      </c>
      <c r="J174" s="185" t="s">
        <v>1783</v>
      </c>
      <c r="K174" s="185" t="s">
        <v>1784</v>
      </c>
      <c r="L174" s="185" t="s">
        <v>2672</v>
      </c>
      <c r="M174" s="185" t="s">
        <v>3190</v>
      </c>
      <c r="N174" s="185" t="s">
        <v>4332</v>
      </c>
      <c r="O174" s="185" t="s">
        <v>3201</v>
      </c>
      <c r="P174" s="185" t="s">
        <v>3192</v>
      </c>
      <c r="Q174" s="185" t="s">
        <v>3193</v>
      </c>
      <c r="R174" s="185" t="s">
        <v>3194</v>
      </c>
      <c r="S174" s="196">
        <v>43409</v>
      </c>
      <c r="T174" s="185"/>
      <c r="U174" s="185" t="s">
        <v>5021</v>
      </c>
      <c r="V174" s="185"/>
      <c r="W174" s="185"/>
      <c r="X174" s="185"/>
      <c r="Y174" s="185">
        <v>1</v>
      </c>
      <c r="Z174" s="185"/>
      <c r="AA174" s="185"/>
      <c r="AB174" s="185">
        <v>117</v>
      </c>
      <c r="AC174" s="197" t="s">
        <v>3060</v>
      </c>
      <c r="AD174" s="197" t="s">
        <v>5146</v>
      </c>
      <c r="AE174" s="197">
        <v>1</v>
      </c>
      <c r="AF174" s="197"/>
      <c r="AG174" s="197">
        <v>1</v>
      </c>
      <c r="AH174" s="197"/>
      <c r="AI174" s="197"/>
      <c r="AJ174" s="197"/>
      <c r="AK174" s="197"/>
      <c r="AL174" s="197"/>
    </row>
    <row r="175" spans="1:38" hidden="1" x14ac:dyDescent="0.3">
      <c r="A175" s="226">
        <v>2018</v>
      </c>
      <c r="B175" s="218" t="s">
        <v>3996</v>
      </c>
      <c r="C175" s="218" t="s">
        <v>5124</v>
      </c>
      <c r="D175" s="218" t="s">
        <v>3269</v>
      </c>
      <c r="E175" s="218" t="s">
        <v>3997</v>
      </c>
      <c r="F175" s="218" t="s">
        <v>4301</v>
      </c>
      <c r="G175" s="218" t="s">
        <v>4518</v>
      </c>
      <c r="H175" s="218"/>
      <c r="I175" s="219" t="s">
        <v>323</v>
      </c>
      <c r="J175" s="218" t="s">
        <v>324</v>
      </c>
      <c r="K175" s="218" t="s">
        <v>325</v>
      </c>
      <c r="L175" s="218" t="s">
        <v>2668</v>
      </c>
      <c r="M175" s="218" t="s">
        <v>3217</v>
      </c>
      <c r="N175" s="218" t="s">
        <v>3205</v>
      </c>
      <c r="O175" s="218" t="s">
        <v>3201</v>
      </c>
      <c r="P175" s="218" t="s">
        <v>3192</v>
      </c>
      <c r="Q175" s="218" t="s">
        <v>3193</v>
      </c>
      <c r="R175" s="218" t="s">
        <v>3194</v>
      </c>
      <c r="S175" s="220">
        <v>44075</v>
      </c>
      <c r="T175" s="218"/>
      <c r="U175" s="218"/>
      <c r="V175" s="218"/>
      <c r="W175" s="218"/>
      <c r="X175" s="218"/>
      <c r="Y175" s="218">
        <v>1</v>
      </c>
      <c r="Z175" s="218"/>
      <c r="AA175" s="218"/>
      <c r="AB175" s="218">
        <v>32</v>
      </c>
      <c r="AC175" s="221" t="s">
        <v>2689</v>
      </c>
      <c r="AD175" s="221" t="s">
        <v>2689</v>
      </c>
      <c r="AE175" s="221">
        <v>1</v>
      </c>
      <c r="AF175" s="221"/>
      <c r="AG175" s="221"/>
      <c r="AH175" s="221">
        <v>1</v>
      </c>
      <c r="AI175" s="221"/>
      <c r="AJ175" s="221"/>
      <c r="AK175" s="221" t="s">
        <v>5174</v>
      </c>
      <c r="AL175" s="221">
        <v>2</v>
      </c>
    </row>
    <row r="176" spans="1:38" hidden="1" x14ac:dyDescent="0.3">
      <c r="A176" s="226">
        <v>2020</v>
      </c>
      <c r="B176" s="218" t="s">
        <v>3999</v>
      </c>
      <c r="C176" s="218" t="s">
        <v>5046</v>
      </c>
      <c r="D176" s="218" t="s">
        <v>3269</v>
      </c>
      <c r="E176" s="218" t="s">
        <v>4000</v>
      </c>
      <c r="F176" s="218" t="s">
        <v>4301</v>
      </c>
      <c r="G176" s="218" t="s">
        <v>4714</v>
      </c>
      <c r="H176" s="218"/>
      <c r="I176" s="219" t="s">
        <v>110</v>
      </c>
      <c r="J176" s="218" t="s">
        <v>13</v>
      </c>
      <c r="K176" s="218" t="s">
        <v>14</v>
      </c>
      <c r="L176" s="218" t="s">
        <v>4615</v>
      </c>
      <c r="M176" s="218" t="s">
        <v>3217</v>
      </c>
      <c r="N176" s="218" t="s">
        <v>4332</v>
      </c>
      <c r="O176" s="218" t="s">
        <v>3201</v>
      </c>
      <c r="P176" s="218" t="s">
        <v>3192</v>
      </c>
      <c r="Q176" s="218" t="s">
        <v>3193</v>
      </c>
      <c r="R176" s="218" t="s">
        <v>3194</v>
      </c>
      <c r="S176" s="220">
        <v>41821</v>
      </c>
      <c r="T176" s="218"/>
      <c r="U176" s="218"/>
      <c r="V176" s="218"/>
      <c r="W176" s="218"/>
      <c r="X176" s="218">
        <v>1</v>
      </c>
      <c r="Y176" s="218">
        <v>1</v>
      </c>
      <c r="Z176" s="218"/>
      <c r="AA176" s="218"/>
      <c r="AB176" s="218">
        <v>90</v>
      </c>
      <c r="AC176" s="221" t="s">
        <v>2689</v>
      </c>
      <c r="AD176" s="221" t="s">
        <v>2689</v>
      </c>
      <c r="AE176" s="221">
        <v>0</v>
      </c>
      <c r="AF176" s="221"/>
      <c r="AG176" s="221"/>
      <c r="AH176" s="221"/>
      <c r="AI176" s="221"/>
      <c r="AJ176" s="221"/>
      <c r="AK176" s="221" t="s">
        <v>5174</v>
      </c>
      <c r="AL176" s="221">
        <v>2</v>
      </c>
    </row>
    <row r="177" spans="1:38" hidden="1" x14ac:dyDescent="0.3">
      <c r="A177" s="226">
        <v>2021</v>
      </c>
      <c r="B177" s="198" t="s">
        <v>535</v>
      </c>
      <c r="C177" s="198" t="s">
        <v>4001</v>
      </c>
      <c r="D177" s="198" t="s">
        <v>3186</v>
      </c>
      <c r="E177" s="198" t="s">
        <v>4002</v>
      </c>
      <c r="F177" s="198" t="s">
        <v>3187</v>
      </c>
      <c r="G177" s="198" t="s">
        <v>4003</v>
      </c>
      <c r="H177" s="198"/>
      <c r="I177" s="199" t="s">
        <v>110</v>
      </c>
      <c r="J177" s="198" t="s">
        <v>13</v>
      </c>
      <c r="K177" s="198" t="s">
        <v>14</v>
      </c>
      <c r="L177" s="198" t="s">
        <v>4615</v>
      </c>
      <c r="M177" s="198" t="s">
        <v>3190</v>
      </c>
      <c r="N177" s="198" t="s">
        <v>4332</v>
      </c>
      <c r="O177" s="198" t="s">
        <v>3191</v>
      </c>
      <c r="P177" s="198" t="s">
        <v>3192</v>
      </c>
      <c r="Q177" s="198" t="s">
        <v>3193</v>
      </c>
      <c r="R177" s="198" t="s">
        <v>3194</v>
      </c>
      <c r="S177" s="200">
        <v>27164</v>
      </c>
      <c r="T177" s="198"/>
      <c r="U177" s="198" t="s">
        <v>19</v>
      </c>
      <c r="V177" s="198" t="s">
        <v>536</v>
      </c>
      <c r="W177" s="198" t="s">
        <v>537</v>
      </c>
      <c r="X177" s="198">
        <v>1</v>
      </c>
      <c r="Y177" s="198"/>
      <c r="Z177" s="198"/>
      <c r="AA177" s="198"/>
      <c r="AB177" s="198">
        <v>122</v>
      </c>
      <c r="AC177" s="201" t="s">
        <v>2689</v>
      </c>
      <c r="AD177" s="201" t="s">
        <v>2689</v>
      </c>
      <c r="AE177" s="201">
        <v>0</v>
      </c>
      <c r="AF177" s="201"/>
      <c r="AG177" s="201"/>
      <c r="AH177" s="201"/>
      <c r="AI177" s="201"/>
      <c r="AJ177" s="201"/>
      <c r="AK177" s="201"/>
      <c r="AL177" s="201"/>
    </row>
    <row r="178" spans="1:38" hidden="1" x14ac:dyDescent="0.3">
      <c r="A178" s="226">
        <v>2022</v>
      </c>
      <c r="B178" s="185" t="s">
        <v>532</v>
      </c>
      <c r="C178" s="185" t="s">
        <v>4383</v>
      </c>
      <c r="D178" s="185" t="s">
        <v>3061</v>
      </c>
      <c r="E178" s="185" t="s">
        <v>1945</v>
      </c>
      <c r="F178" s="185" t="s">
        <v>3187</v>
      </c>
      <c r="G178" s="185" t="s">
        <v>4004</v>
      </c>
      <c r="H178" s="185"/>
      <c r="I178" s="195" t="s">
        <v>12</v>
      </c>
      <c r="J178" s="185" t="s">
        <v>13</v>
      </c>
      <c r="K178" s="185" t="s">
        <v>14</v>
      </c>
      <c r="L178" s="185" t="s">
        <v>4615</v>
      </c>
      <c r="M178" s="185" t="s">
        <v>3190</v>
      </c>
      <c r="N178" s="185" t="s">
        <v>4332</v>
      </c>
      <c r="O178" s="185" t="s">
        <v>3201</v>
      </c>
      <c r="P178" s="185" t="s">
        <v>3192</v>
      </c>
      <c r="Q178" s="185" t="s">
        <v>3193</v>
      </c>
      <c r="R178" s="185" t="s">
        <v>3194</v>
      </c>
      <c r="S178" s="196">
        <v>33117</v>
      </c>
      <c r="T178" s="185"/>
      <c r="U178" s="185" t="s">
        <v>5</v>
      </c>
      <c r="V178" s="185" t="s">
        <v>533</v>
      </c>
      <c r="W178" s="185" t="s">
        <v>534</v>
      </c>
      <c r="X178" s="185"/>
      <c r="Y178" s="185">
        <v>1</v>
      </c>
      <c r="Z178" s="185"/>
      <c r="AA178" s="185"/>
      <c r="AB178" s="185">
        <v>276</v>
      </c>
      <c r="AC178" s="197" t="s">
        <v>2689</v>
      </c>
      <c r="AD178" s="197" t="s">
        <v>2689</v>
      </c>
      <c r="AE178" s="197">
        <v>1</v>
      </c>
      <c r="AF178" s="197"/>
      <c r="AG178" s="197">
        <v>1</v>
      </c>
      <c r="AH178" s="197"/>
      <c r="AI178" s="197"/>
      <c r="AJ178" s="197"/>
      <c r="AK178" s="197"/>
      <c r="AL178" s="197"/>
    </row>
    <row r="179" spans="1:38" hidden="1" x14ac:dyDescent="0.3">
      <c r="A179" s="226">
        <v>2023</v>
      </c>
      <c r="B179" s="185" t="s">
        <v>273</v>
      </c>
      <c r="C179" s="185" t="s">
        <v>4664</v>
      </c>
      <c r="D179" s="185" t="s">
        <v>3061</v>
      </c>
      <c r="E179" s="185" t="s">
        <v>274</v>
      </c>
      <c r="F179" s="185" t="s">
        <v>3187</v>
      </c>
      <c r="G179" s="185" t="s">
        <v>4005</v>
      </c>
      <c r="H179" s="185"/>
      <c r="I179" s="195" t="s">
        <v>12</v>
      </c>
      <c r="J179" s="185" t="s">
        <v>13</v>
      </c>
      <c r="K179" s="185" t="s">
        <v>14</v>
      </c>
      <c r="L179" s="185" t="s">
        <v>4615</v>
      </c>
      <c r="M179" s="185" t="s">
        <v>3190</v>
      </c>
      <c r="N179" s="185" t="s">
        <v>4332</v>
      </c>
      <c r="O179" s="185" t="s">
        <v>3201</v>
      </c>
      <c r="P179" s="185" t="s">
        <v>3192</v>
      </c>
      <c r="Q179" s="185" t="s">
        <v>3193</v>
      </c>
      <c r="R179" s="185" t="s">
        <v>3194</v>
      </c>
      <c r="S179" s="196">
        <v>33117</v>
      </c>
      <c r="T179" s="185"/>
      <c r="U179" s="185" t="s">
        <v>5</v>
      </c>
      <c r="V179" s="185" t="s">
        <v>275</v>
      </c>
      <c r="W179" s="185" t="s">
        <v>276</v>
      </c>
      <c r="X179" s="185"/>
      <c r="Y179" s="185">
        <v>1</v>
      </c>
      <c r="Z179" s="185"/>
      <c r="AA179" s="185"/>
      <c r="AB179" s="185">
        <v>222</v>
      </c>
      <c r="AC179" s="197" t="s">
        <v>2689</v>
      </c>
      <c r="AD179" s="197" t="s">
        <v>2689</v>
      </c>
      <c r="AE179" s="197">
        <v>1</v>
      </c>
      <c r="AF179" s="197"/>
      <c r="AG179" s="197"/>
      <c r="AH179" s="197">
        <v>1</v>
      </c>
      <c r="AI179" s="197"/>
      <c r="AJ179" s="197"/>
      <c r="AK179" s="197"/>
      <c r="AL179" s="197"/>
    </row>
    <row r="180" spans="1:38" hidden="1" x14ac:dyDescent="0.3">
      <c r="A180" s="226">
        <v>2024</v>
      </c>
      <c r="B180" s="218" t="s">
        <v>944</v>
      </c>
      <c r="C180" s="218" t="s">
        <v>4665</v>
      </c>
      <c r="D180" s="218" t="s">
        <v>3312</v>
      </c>
      <c r="E180" s="218" t="s">
        <v>945</v>
      </c>
      <c r="F180" s="218" t="s">
        <v>3187</v>
      </c>
      <c r="G180" s="218" t="s">
        <v>4732</v>
      </c>
      <c r="H180" s="218"/>
      <c r="I180" s="219" t="s">
        <v>947</v>
      </c>
      <c r="J180" s="218" t="s">
        <v>13</v>
      </c>
      <c r="K180" s="218" t="s">
        <v>14</v>
      </c>
      <c r="L180" s="218" t="s">
        <v>4615</v>
      </c>
      <c r="M180" s="218" t="s">
        <v>3190</v>
      </c>
      <c r="N180" s="218" t="s">
        <v>4332</v>
      </c>
      <c r="O180" s="218" t="s">
        <v>3312</v>
      </c>
      <c r="P180" s="218" t="s">
        <v>3192</v>
      </c>
      <c r="Q180" s="218" t="s">
        <v>3193</v>
      </c>
      <c r="R180" s="218" t="s">
        <v>3194</v>
      </c>
      <c r="S180" s="220">
        <v>24042</v>
      </c>
      <c r="T180" s="218"/>
      <c r="U180" s="218" t="s">
        <v>130</v>
      </c>
      <c r="V180" s="218" t="s">
        <v>946</v>
      </c>
      <c r="W180" s="218" t="s">
        <v>948</v>
      </c>
      <c r="X180" s="218"/>
      <c r="Y180" s="218"/>
      <c r="Z180" s="218"/>
      <c r="AA180" s="218">
        <v>1</v>
      </c>
      <c r="AB180" s="218">
        <v>770</v>
      </c>
      <c r="AC180" s="221" t="s">
        <v>2689</v>
      </c>
      <c r="AD180" s="221" t="s">
        <v>2689</v>
      </c>
      <c r="AE180" s="221">
        <v>0</v>
      </c>
      <c r="AF180" s="221"/>
      <c r="AG180" s="221"/>
      <c r="AH180" s="221"/>
      <c r="AI180" s="221"/>
      <c r="AJ180" s="221"/>
      <c r="AK180" s="221" t="s">
        <v>5161</v>
      </c>
      <c r="AL180" s="221">
        <v>2</v>
      </c>
    </row>
    <row r="181" spans="1:38" hidden="1" x14ac:dyDescent="0.3">
      <c r="A181" s="226">
        <v>2025</v>
      </c>
      <c r="B181" s="185" t="s">
        <v>2346</v>
      </c>
      <c r="C181" s="185" t="s">
        <v>4837</v>
      </c>
      <c r="D181" s="185" t="s">
        <v>3061</v>
      </c>
      <c r="E181" s="185" t="s">
        <v>4006</v>
      </c>
      <c r="F181" s="185" t="s">
        <v>3187</v>
      </c>
      <c r="G181" s="185" t="s">
        <v>4007</v>
      </c>
      <c r="H181" s="185"/>
      <c r="I181" s="195" t="s">
        <v>501</v>
      </c>
      <c r="J181" s="185" t="s">
        <v>502</v>
      </c>
      <c r="K181" s="185" t="s">
        <v>503</v>
      </c>
      <c r="L181" s="185" t="s">
        <v>3744</v>
      </c>
      <c r="M181" s="185" t="s">
        <v>3190</v>
      </c>
      <c r="N181" s="185" t="s">
        <v>4332</v>
      </c>
      <c r="O181" s="185" t="s">
        <v>3201</v>
      </c>
      <c r="P181" s="185" t="s">
        <v>3192</v>
      </c>
      <c r="Q181" s="185" t="s">
        <v>3193</v>
      </c>
      <c r="R181" s="185" t="s">
        <v>3194</v>
      </c>
      <c r="S181" s="196">
        <v>24756</v>
      </c>
      <c r="T181" s="185"/>
      <c r="U181" s="185" t="s">
        <v>5</v>
      </c>
      <c r="V181" s="185" t="s">
        <v>2347</v>
      </c>
      <c r="W181" s="185" t="s">
        <v>2348</v>
      </c>
      <c r="X181" s="185"/>
      <c r="Y181" s="185">
        <v>1</v>
      </c>
      <c r="Z181" s="185"/>
      <c r="AA181" s="185"/>
      <c r="AB181" s="185">
        <v>118</v>
      </c>
      <c r="AC181" s="197" t="s">
        <v>2689</v>
      </c>
      <c r="AD181" s="197" t="s">
        <v>2689</v>
      </c>
      <c r="AE181" s="197">
        <v>1</v>
      </c>
      <c r="AF181" s="197"/>
      <c r="AG181" s="197"/>
      <c r="AH181" s="197">
        <v>1</v>
      </c>
      <c r="AI181" s="197"/>
      <c r="AJ181" s="197"/>
      <c r="AK181" s="197"/>
      <c r="AL181" s="197"/>
    </row>
    <row r="182" spans="1:38" hidden="1" x14ac:dyDescent="0.3">
      <c r="A182" s="226">
        <v>2026</v>
      </c>
      <c r="B182" s="185" t="s">
        <v>1012</v>
      </c>
      <c r="C182" s="185" t="s">
        <v>3956</v>
      </c>
      <c r="D182" s="185" t="s">
        <v>3186</v>
      </c>
      <c r="E182" s="185" t="s">
        <v>1945</v>
      </c>
      <c r="F182" s="185" t="s">
        <v>3187</v>
      </c>
      <c r="G182" s="185" t="s">
        <v>4707</v>
      </c>
      <c r="H182" s="185"/>
      <c r="I182" s="195" t="s">
        <v>110</v>
      </c>
      <c r="J182" s="185" t="s">
        <v>13</v>
      </c>
      <c r="K182" s="185" t="s">
        <v>14</v>
      </c>
      <c r="L182" s="185" t="s">
        <v>4615</v>
      </c>
      <c r="M182" s="185" t="s">
        <v>3190</v>
      </c>
      <c r="N182" s="185" t="s">
        <v>4332</v>
      </c>
      <c r="O182" s="185" t="s">
        <v>3191</v>
      </c>
      <c r="P182" s="185" t="s">
        <v>3192</v>
      </c>
      <c r="Q182" s="185" t="s">
        <v>3193</v>
      </c>
      <c r="R182" s="185" t="s">
        <v>3194</v>
      </c>
      <c r="S182" s="196">
        <v>24756</v>
      </c>
      <c r="T182" s="185"/>
      <c r="U182" s="185" t="s">
        <v>19</v>
      </c>
      <c r="V182" s="185" t="s">
        <v>1013</v>
      </c>
      <c r="W182" s="185" t="s">
        <v>1014</v>
      </c>
      <c r="X182" s="185">
        <v>1</v>
      </c>
      <c r="Y182" s="185"/>
      <c r="Z182" s="185"/>
      <c r="AA182" s="185"/>
      <c r="AB182" s="185">
        <v>132</v>
      </c>
      <c r="AC182" s="197" t="s">
        <v>2689</v>
      </c>
      <c r="AD182" s="197" t="s">
        <v>2689</v>
      </c>
      <c r="AE182" s="197">
        <v>1</v>
      </c>
      <c r="AF182" s="197"/>
      <c r="AG182" s="197">
        <v>1</v>
      </c>
      <c r="AH182" s="197"/>
      <c r="AI182" s="197"/>
      <c r="AJ182" s="197"/>
      <c r="AK182" s="197"/>
      <c r="AL182" s="197"/>
    </row>
    <row r="183" spans="1:38" hidden="1" x14ac:dyDescent="0.3">
      <c r="A183" s="226">
        <v>2027</v>
      </c>
      <c r="B183" s="185" t="s">
        <v>806</v>
      </c>
      <c r="C183" s="185" t="s">
        <v>4396</v>
      </c>
      <c r="D183" s="185" t="s">
        <v>3061</v>
      </c>
      <c r="E183" s="185"/>
      <c r="F183" s="185" t="s">
        <v>3187</v>
      </c>
      <c r="G183" s="185" t="s">
        <v>3679</v>
      </c>
      <c r="H183" s="185"/>
      <c r="I183" s="195" t="s">
        <v>192</v>
      </c>
      <c r="J183" s="185" t="s">
        <v>190</v>
      </c>
      <c r="K183" s="185" t="s">
        <v>193</v>
      </c>
      <c r="L183" s="185" t="s">
        <v>3594</v>
      </c>
      <c r="M183" s="185" t="s">
        <v>3190</v>
      </c>
      <c r="N183" s="185" t="s">
        <v>4332</v>
      </c>
      <c r="O183" s="185" t="s">
        <v>3201</v>
      </c>
      <c r="P183" s="185" t="s">
        <v>3192</v>
      </c>
      <c r="Q183" s="185" t="s">
        <v>3193</v>
      </c>
      <c r="R183" s="185" t="s">
        <v>3194</v>
      </c>
      <c r="S183" s="196">
        <v>33117</v>
      </c>
      <c r="T183" s="185"/>
      <c r="U183" s="185" t="s">
        <v>5</v>
      </c>
      <c r="V183" s="185" t="s">
        <v>807</v>
      </c>
      <c r="W183" s="185" t="s">
        <v>808</v>
      </c>
      <c r="X183" s="185"/>
      <c r="Y183" s="185">
        <v>1</v>
      </c>
      <c r="Z183" s="185"/>
      <c r="AA183" s="185"/>
      <c r="AB183" s="185">
        <v>113</v>
      </c>
      <c r="AC183" s="197" t="s">
        <v>2689</v>
      </c>
      <c r="AD183" s="197" t="s">
        <v>2689</v>
      </c>
      <c r="AE183" s="197">
        <v>1</v>
      </c>
      <c r="AF183" s="197"/>
      <c r="AG183" s="197">
        <v>1</v>
      </c>
      <c r="AH183" s="197"/>
      <c r="AI183" s="197"/>
      <c r="AJ183" s="197"/>
      <c r="AK183" s="197"/>
      <c r="AL183" s="197"/>
    </row>
    <row r="184" spans="1:38" hidden="1" x14ac:dyDescent="0.3">
      <c r="A184" s="226">
        <v>2029</v>
      </c>
      <c r="B184" s="185" t="s">
        <v>1234</v>
      </c>
      <c r="C184" s="185" t="s">
        <v>4666</v>
      </c>
      <c r="D184" s="185" t="s">
        <v>3547</v>
      </c>
      <c r="E184" s="185" t="s">
        <v>1235</v>
      </c>
      <c r="F184" s="185" t="s">
        <v>3187</v>
      </c>
      <c r="G184" s="185" t="s">
        <v>4008</v>
      </c>
      <c r="H184" s="185"/>
      <c r="I184" s="195" t="s">
        <v>1237</v>
      </c>
      <c r="J184" s="185" t="s">
        <v>13</v>
      </c>
      <c r="K184" s="185" t="s">
        <v>14</v>
      </c>
      <c r="L184" s="185" t="s">
        <v>4615</v>
      </c>
      <c r="M184" s="185" t="s">
        <v>3190</v>
      </c>
      <c r="N184" s="185" t="s">
        <v>4332</v>
      </c>
      <c r="O184" s="185" t="s">
        <v>3363</v>
      </c>
      <c r="P184" s="185" t="s">
        <v>3192</v>
      </c>
      <c r="Q184" s="185" t="s">
        <v>3193</v>
      </c>
      <c r="R184" s="185" t="s">
        <v>3194</v>
      </c>
      <c r="S184" s="196">
        <v>23863</v>
      </c>
      <c r="T184" s="185"/>
      <c r="U184" s="185" t="s">
        <v>184</v>
      </c>
      <c r="V184" s="185" t="s">
        <v>1236</v>
      </c>
      <c r="W184" s="185" t="s">
        <v>1238</v>
      </c>
      <c r="X184" s="185"/>
      <c r="Y184" s="185"/>
      <c r="Z184" s="185"/>
      <c r="AA184" s="185">
        <v>1</v>
      </c>
      <c r="AB184" s="185">
        <v>1937</v>
      </c>
      <c r="AC184" s="197" t="s">
        <v>2689</v>
      </c>
      <c r="AD184" s="197" t="s">
        <v>2689</v>
      </c>
      <c r="AE184" s="197">
        <v>1</v>
      </c>
      <c r="AF184" s="197"/>
      <c r="AG184" s="197"/>
      <c r="AH184" s="197">
        <v>1</v>
      </c>
      <c r="AI184" s="197"/>
      <c r="AJ184" s="197"/>
      <c r="AK184" s="185"/>
      <c r="AL184" s="197"/>
    </row>
    <row r="185" spans="1:38" hidden="1" x14ac:dyDescent="0.3">
      <c r="A185" s="226">
        <v>2030</v>
      </c>
      <c r="B185" s="185" t="s">
        <v>631</v>
      </c>
      <c r="C185" s="185" t="s">
        <v>4667</v>
      </c>
      <c r="D185" s="185" t="s">
        <v>3547</v>
      </c>
      <c r="E185" s="185" t="s">
        <v>632</v>
      </c>
      <c r="F185" s="185" t="s">
        <v>3187</v>
      </c>
      <c r="G185" s="185" t="s">
        <v>4009</v>
      </c>
      <c r="H185" s="185" t="s">
        <v>634</v>
      </c>
      <c r="I185" s="195" t="s">
        <v>635</v>
      </c>
      <c r="J185" s="185" t="s">
        <v>13</v>
      </c>
      <c r="K185" s="185" t="s">
        <v>14</v>
      </c>
      <c r="L185" s="185" t="s">
        <v>4615</v>
      </c>
      <c r="M185" s="185" t="s">
        <v>3190</v>
      </c>
      <c r="N185" s="185" t="s">
        <v>4332</v>
      </c>
      <c r="O185" s="185" t="s">
        <v>3363</v>
      </c>
      <c r="P185" s="185" t="s">
        <v>3192</v>
      </c>
      <c r="Q185" s="185" t="s">
        <v>3193</v>
      </c>
      <c r="R185" s="185" t="s">
        <v>3194</v>
      </c>
      <c r="S185" s="196">
        <v>23863</v>
      </c>
      <c r="T185" s="185"/>
      <c r="U185" s="185" t="s">
        <v>184</v>
      </c>
      <c r="V185" s="185" t="s">
        <v>633</v>
      </c>
      <c r="W185" s="185" t="s">
        <v>636</v>
      </c>
      <c r="X185" s="185"/>
      <c r="Y185" s="185"/>
      <c r="Z185" s="185"/>
      <c r="AA185" s="185">
        <v>1</v>
      </c>
      <c r="AB185" s="185">
        <v>1590</v>
      </c>
      <c r="AC185" s="197" t="s">
        <v>2689</v>
      </c>
      <c r="AD185" s="197" t="s">
        <v>2689</v>
      </c>
      <c r="AE185" s="197">
        <v>1</v>
      </c>
      <c r="AF185" s="197">
        <v>1</v>
      </c>
      <c r="AG185" s="197"/>
      <c r="AH185" s="197"/>
      <c r="AI185" s="197"/>
      <c r="AJ185" s="197"/>
      <c r="AK185" s="185"/>
      <c r="AL185" s="197"/>
    </row>
    <row r="186" spans="1:38" hidden="1" x14ac:dyDescent="0.3">
      <c r="A186" s="226">
        <v>2034</v>
      </c>
      <c r="B186" s="185" t="s">
        <v>1022</v>
      </c>
      <c r="C186" s="185" t="s">
        <v>4668</v>
      </c>
      <c r="D186" s="185" t="s">
        <v>3199</v>
      </c>
      <c r="E186" s="185" t="s">
        <v>1019</v>
      </c>
      <c r="F186" s="185" t="s">
        <v>3187</v>
      </c>
      <c r="G186" s="185" t="s">
        <v>4760</v>
      </c>
      <c r="H186" s="185" t="s">
        <v>1024</v>
      </c>
      <c r="I186" s="195" t="s">
        <v>549</v>
      </c>
      <c r="J186" s="185" t="s">
        <v>13</v>
      </c>
      <c r="K186" s="185" t="s">
        <v>14</v>
      </c>
      <c r="L186" s="185" t="s">
        <v>4615</v>
      </c>
      <c r="M186" s="185" t="s">
        <v>3190</v>
      </c>
      <c r="N186" s="185" t="s">
        <v>4332</v>
      </c>
      <c r="O186" s="185" t="s">
        <v>3199</v>
      </c>
      <c r="P186" s="185" t="s">
        <v>3192</v>
      </c>
      <c r="Q186" s="185" t="s">
        <v>3193</v>
      </c>
      <c r="R186" s="185" t="s">
        <v>3194</v>
      </c>
      <c r="S186" s="196">
        <v>25283</v>
      </c>
      <c r="T186" s="185"/>
      <c r="U186" s="185" t="s">
        <v>82</v>
      </c>
      <c r="V186" s="185" t="s">
        <v>1023</v>
      </c>
      <c r="W186" s="185" t="s">
        <v>1025</v>
      </c>
      <c r="X186" s="185"/>
      <c r="Y186" s="185"/>
      <c r="Z186" s="185">
        <v>1</v>
      </c>
      <c r="AA186" s="185"/>
      <c r="AB186" s="185">
        <v>538</v>
      </c>
      <c r="AC186" s="197" t="s">
        <v>2689</v>
      </c>
      <c r="AD186" s="197" t="s">
        <v>2689</v>
      </c>
      <c r="AE186" s="197">
        <v>1</v>
      </c>
      <c r="AF186" s="197"/>
      <c r="AG186" s="197">
        <v>1</v>
      </c>
      <c r="AH186" s="197"/>
      <c r="AI186" s="197"/>
      <c r="AJ186" s="197"/>
      <c r="AK186" s="197"/>
      <c r="AL186" s="197"/>
    </row>
    <row r="187" spans="1:38" hidden="1" x14ac:dyDescent="0.3">
      <c r="A187" s="226">
        <v>2038</v>
      </c>
      <c r="B187" s="185" t="s">
        <v>567</v>
      </c>
      <c r="C187" s="185" t="s">
        <v>4669</v>
      </c>
      <c r="D187" s="185" t="s">
        <v>3589</v>
      </c>
      <c r="E187" s="185" t="s">
        <v>568</v>
      </c>
      <c r="F187" s="185" t="s">
        <v>4301</v>
      </c>
      <c r="G187" s="185" t="s">
        <v>4734</v>
      </c>
      <c r="H187" s="185"/>
      <c r="I187" s="195" t="s">
        <v>216</v>
      </c>
      <c r="J187" s="185" t="s">
        <v>13</v>
      </c>
      <c r="K187" s="185" t="s">
        <v>14</v>
      </c>
      <c r="L187" s="185" t="s">
        <v>4615</v>
      </c>
      <c r="M187" s="185" t="s">
        <v>3217</v>
      </c>
      <c r="N187" s="185" t="s">
        <v>3205</v>
      </c>
      <c r="O187" s="185" t="s">
        <v>3254</v>
      </c>
      <c r="P187" s="185" t="s">
        <v>3192</v>
      </c>
      <c r="Q187" s="185" t="s">
        <v>3193</v>
      </c>
      <c r="R187" s="185" t="s">
        <v>3194</v>
      </c>
      <c r="S187" s="196">
        <v>24540</v>
      </c>
      <c r="T187" s="185"/>
      <c r="U187" s="185" t="s">
        <v>184</v>
      </c>
      <c r="V187" s="185" t="s">
        <v>569</v>
      </c>
      <c r="W187" s="185" t="s">
        <v>570</v>
      </c>
      <c r="X187" s="185"/>
      <c r="Y187" s="185"/>
      <c r="Z187" s="185"/>
      <c r="AA187" s="185">
        <v>1</v>
      </c>
      <c r="AB187" s="185">
        <v>767</v>
      </c>
      <c r="AC187" s="197" t="s">
        <v>2689</v>
      </c>
      <c r="AD187" s="197" t="s">
        <v>2689</v>
      </c>
      <c r="AE187" s="197">
        <v>1</v>
      </c>
      <c r="AF187" s="197"/>
      <c r="AG187" s="197"/>
      <c r="AH187" s="197">
        <v>1</v>
      </c>
      <c r="AI187" s="197"/>
      <c r="AJ187" s="197"/>
      <c r="AK187" s="197"/>
      <c r="AL187" s="197"/>
    </row>
    <row r="188" spans="1:38" hidden="1" x14ac:dyDescent="0.3">
      <c r="A188" s="226">
        <v>2042</v>
      </c>
      <c r="B188" s="185" t="s">
        <v>1490</v>
      </c>
      <c r="C188" s="185" t="s">
        <v>4396</v>
      </c>
      <c r="D188" s="185" t="s">
        <v>3061</v>
      </c>
      <c r="E188" s="185"/>
      <c r="F188" s="185" t="s">
        <v>3187</v>
      </c>
      <c r="G188" s="185" t="s">
        <v>4413</v>
      </c>
      <c r="H188" s="185"/>
      <c r="I188" s="195" t="s">
        <v>382</v>
      </c>
      <c r="J188" s="185" t="s">
        <v>1488</v>
      </c>
      <c r="K188" s="185" t="s">
        <v>216</v>
      </c>
      <c r="L188" s="185" t="s">
        <v>4018</v>
      </c>
      <c r="M188" s="185" t="s">
        <v>3190</v>
      </c>
      <c r="N188" s="185" t="s">
        <v>4332</v>
      </c>
      <c r="O188" s="185" t="s">
        <v>3201</v>
      </c>
      <c r="P188" s="185" t="s">
        <v>3192</v>
      </c>
      <c r="Q188" s="185" t="s">
        <v>3193</v>
      </c>
      <c r="R188" s="185" t="s">
        <v>3194</v>
      </c>
      <c r="S188" s="196">
        <v>24754</v>
      </c>
      <c r="T188" s="185"/>
      <c r="U188" s="185" t="s">
        <v>5</v>
      </c>
      <c r="V188" s="185" t="s">
        <v>4019</v>
      </c>
      <c r="W188" s="185" t="s">
        <v>1491</v>
      </c>
      <c r="X188" s="185"/>
      <c r="Y188" s="185">
        <v>1</v>
      </c>
      <c r="Z188" s="185"/>
      <c r="AA188" s="185"/>
      <c r="AB188" s="185">
        <v>137</v>
      </c>
      <c r="AC188" s="197" t="s">
        <v>2689</v>
      </c>
      <c r="AD188" s="197" t="s">
        <v>2689</v>
      </c>
      <c r="AE188" s="197">
        <v>1</v>
      </c>
      <c r="AF188" s="197"/>
      <c r="AG188" s="197">
        <v>1</v>
      </c>
      <c r="AH188" s="197"/>
      <c r="AI188" s="197"/>
      <c r="AJ188" s="197"/>
      <c r="AK188" s="197"/>
      <c r="AL188" s="197"/>
    </row>
    <row r="189" spans="1:38" hidden="1" x14ac:dyDescent="0.3">
      <c r="A189" s="226">
        <v>2046</v>
      </c>
      <c r="B189" s="198" t="s">
        <v>1592</v>
      </c>
      <c r="C189" s="198" t="s">
        <v>4024</v>
      </c>
      <c r="D189" s="198" t="s">
        <v>478</v>
      </c>
      <c r="E189" s="198" t="s">
        <v>4025</v>
      </c>
      <c r="F189" s="198" t="s">
        <v>3187</v>
      </c>
      <c r="G189" s="198" t="s">
        <v>4026</v>
      </c>
      <c r="H189" s="198"/>
      <c r="I189" s="199" t="s">
        <v>785</v>
      </c>
      <c r="J189" s="198" t="s">
        <v>1593</v>
      </c>
      <c r="K189" s="198" t="s">
        <v>1594</v>
      </c>
      <c r="L189" s="198" t="s">
        <v>4488</v>
      </c>
      <c r="M189" s="198" t="s">
        <v>3190</v>
      </c>
      <c r="N189" s="198" t="s">
        <v>4332</v>
      </c>
      <c r="O189" s="198" t="s">
        <v>3201</v>
      </c>
      <c r="P189" s="198" t="s">
        <v>3192</v>
      </c>
      <c r="Q189" s="198" t="s">
        <v>3193</v>
      </c>
      <c r="R189" s="198" t="s">
        <v>3194</v>
      </c>
      <c r="S189" s="200">
        <v>24754</v>
      </c>
      <c r="T189" s="198"/>
      <c r="U189" s="198" t="s">
        <v>5</v>
      </c>
      <c r="V189" s="198" t="s">
        <v>4027</v>
      </c>
      <c r="W189" s="198" t="s">
        <v>1595</v>
      </c>
      <c r="X189" s="198"/>
      <c r="Y189" s="198">
        <v>1</v>
      </c>
      <c r="Z189" s="198"/>
      <c r="AA189" s="198"/>
      <c r="AB189" s="198">
        <v>49</v>
      </c>
      <c r="AC189" s="201" t="s">
        <v>2689</v>
      </c>
      <c r="AD189" s="201" t="s">
        <v>2689</v>
      </c>
      <c r="AE189" s="201">
        <v>0</v>
      </c>
      <c r="AF189" s="201"/>
      <c r="AG189" s="201"/>
      <c r="AH189" s="201"/>
      <c r="AI189" s="201"/>
      <c r="AJ189" s="201"/>
      <c r="AK189" s="201"/>
      <c r="AL189" s="201"/>
    </row>
    <row r="190" spans="1:38" hidden="1" x14ac:dyDescent="0.3">
      <c r="A190" s="226">
        <v>2062</v>
      </c>
      <c r="B190" s="198" t="s">
        <v>1681</v>
      </c>
      <c r="C190" s="198" t="s">
        <v>4051</v>
      </c>
      <c r="D190" s="198" t="s">
        <v>478</v>
      </c>
      <c r="E190" s="198" t="s">
        <v>1682</v>
      </c>
      <c r="F190" s="198" t="s">
        <v>3187</v>
      </c>
      <c r="G190" s="198" t="s">
        <v>4052</v>
      </c>
      <c r="H190" s="198"/>
      <c r="I190" s="199" t="s">
        <v>1684</v>
      </c>
      <c r="J190" s="198" t="s">
        <v>1685</v>
      </c>
      <c r="K190" s="198" t="s">
        <v>1686</v>
      </c>
      <c r="L190" s="198" t="s">
        <v>4053</v>
      </c>
      <c r="M190" s="198" t="s">
        <v>3190</v>
      </c>
      <c r="N190" s="198" t="s">
        <v>4332</v>
      </c>
      <c r="O190" s="198" t="s">
        <v>3201</v>
      </c>
      <c r="P190" s="198" t="s">
        <v>3192</v>
      </c>
      <c r="Q190" s="198" t="s">
        <v>3193</v>
      </c>
      <c r="R190" s="198" t="s">
        <v>3194</v>
      </c>
      <c r="S190" s="200">
        <v>24755</v>
      </c>
      <c r="T190" s="198"/>
      <c r="U190" s="198" t="s">
        <v>5</v>
      </c>
      <c r="V190" s="198" t="s">
        <v>1683</v>
      </c>
      <c r="W190" s="198" t="s">
        <v>1687</v>
      </c>
      <c r="X190" s="198">
        <v>1</v>
      </c>
      <c r="Y190" s="198">
        <v>1</v>
      </c>
      <c r="Z190" s="198"/>
      <c r="AA190" s="198"/>
      <c r="AB190" s="198">
        <v>155</v>
      </c>
      <c r="AC190" s="201" t="s">
        <v>2689</v>
      </c>
      <c r="AD190" s="201" t="s">
        <v>2689</v>
      </c>
      <c r="AE190" s="201">
        <v>0</v>
      </c>
      <c r="AF190" s="201"/>
      <c r="AG190" s="201"/>
      <c r="AH190" s="201"/>
      <c r="AI190" s="201"/>
      <c r="AJ190" s="201"/>
      <c r="AK190" s="201"/>
      <c r="AL190" s="201"/>
    </row>
    <row r="191" spans="1:38" hidden="1" x14ac:dyDescent="0.3">
      <c r="A191" s="226">
        <v>2063</v>
      </c>
      <c r="B191" s="198" t="s">
        <v>1046</v>
      </c>
      <c r="C191" s="198" t="s">
        <v>4054</v>
      </c>
      <c r="D191" s="198" t="s">
        <v>3186</v>
      </c>
      <c r="E191" s="198" t="s">
        <v>4055</v>
      </c>
      <c r="F191" s="198" t="s">
        <v>3187</v>
      </c>
      <c r="G191" s="198" t="s">
        <v>4056</v>
      </c>
      <c r="H191" s="198"/>
      <c r="I191" s="199" t="s">
        <v>110</v>
      </c>
      <c r="J191" s="198" t="s">
        <v>13</v>
      </c>
      <c r="K191" s="198" t="s">
        <v>14</v>
      </c>
      <c r="L191" s="198" t="s">
        <v>4615</v>
      </c>
      <c r="M191" s="198" t="s">
        <v>3217</v>
      </c>
      <c r="N191" s="198" t="s">
        <v>3205</v>
      </c>
      <c r="O191" s="198" t="s">
        <v>3191</v>
      </c>
      <c r="P191" s="198" t="s">
        <v>3192</v>
      </c>
      <c r="Q191" s="198" t="s">
        <v>3193</v>
      </c>
      <c r="R191" s="198" t="s">
        <v>3194</v>
      </c>
      <c r="S191" s="200">
        <v>24755</v>
      </c>
      <c r="T191" s="198">
        <v>2</v>
      </c>
      <c r="U191" s="198" t="s">
        <v>19</v>
      </c>
      <c r="V191" s="198" t="s">
        <v>1047</v>
      </c>
      <c r="W191" s="198" t="s">
        <v>1048</v>
      </c>
      <c r="X191" s="198">
        <v>1</v>
      </c>
      <c r="Y191" s="198"/>
      <c r="Z191" s="198"/>
      <c r="AA191" s="198"/>
      <c r="AB191" s="198">
        <v>90</v>
      </c>
      <c r="AC191" s="201" t="s">
        <v>2689</v>
      </c>
      <c r="AD191" s="201" t="s">
        <v>2689</v>
      </c>
      <c r="AE191" s="201">
        <v>0</v>
      </c>
      <c r="AF191" s="201"/>
      <c r="AG191" s="201"/>
      <c r="AH191" s="201"/>
      <c r="AI191" s="201"/>
      <c r="AJ191" s="201"/>
      <c r="AK191" s="201"/>
      <c r="AL191" s="201"/>
    </row>
    <row r="192" spans="1:38" hidden="1" x14ac:dyDescent="0.3">
      <c r="A192" s="226">
        <v>2064</v>
      </c>
      <c r="B192" s="198" t="s">
        <v>2327</v>
      </c>
      <c r="C192" s="198" t="s">
        <v>4057</v>
      </c>
      <c r="D192" s="198" t="s">
        <v>3186</v>
      </c>
      <c r="E192" s="198" t="s">
        <v>2328</v>
      </c>
      <c r="F192" s="198" t="s">
        <v>3187</v>
      </c>
      <c r="G192" s="198" t="s">
        <v>4761</v>
      </c>
      <c r="H192" s="198"/>
      <c r="I192" s="199" t="s">
        <v>110</v>
      </c>
      <c r="J192" s="198" t="s">
        <v>13</v>
      </c>
      <c r="K192" s="198" t="s">
        <v>14</v>
      </c>
      <c r="L192" s="198" t="s">
        <v>4615</v>
      </c>
      <c r="M192" s="198" t="s">
        <v>3217</v>
      </c>
      <c r="N192" s="198" t="s">
        <v>4332</v>
      </c>
      <c r="O192" s="198" t="s">
        <v>3191</v>
      </c>
      <c r="P192" s="198" t="s">
        <v>3192</v>
      </c>
      <c r="Q192" s="198" t="s">
        <v>3193</v>
      </c>
      <c r="R192" s="198" t="s">
        <v>3194</v>
      </c>
      <c r="S192" s="200">
        <v>24755</v>
      </c>
      <c r="T192" s="198">
        <v>1</v>
      </c>
      <c r="U192" s="198" t="s">
        <v>19</v>
      </c>
      <c r="V192" s="201" t="s">
        <v>1694</v>
      </c>
      <c r="W192" s="201" t="s">
        <v>1695</v>
      </c>
      <c r="X192" s="198">
        <v>1</v>
      </c>
      <c r="Y192" s="198"/>
      <c r="Z192" s="198"/>
      <c r="AA192" s="198"/>
      <c r="AB192" s="198">
        <v>63</v>
      </c>
      <c r="AC192" s="201" t="s">
        <v>2689</v>
      </c>
      <c r="AD192" s="201" t="s">
        <v>2689</v>
      </c>
      <c r="AE192" s="201">
        <v>0</v>
      </c>
      <c r="AF192" s="201"/>
      <c r="AG192" s="201"/>
      <c r="AH192" s="201"/>
      <c r="AI192" s="201"/>
      <c r="AJ192" s="201"/>
      <c r="AK192" s="201"/>
      <c r="AL192" s="201"/>
    </row>
    <row r="193" spans="1:38" hidden="1" x14ac:dyDescent="0.3">
      <c r="A193" s="226">
        <v>2066</v>
      </c>
      <c r="B193" s="198" t="s">
        <v>2298</v>
      </c>
      <c r="C193" s="198" t="s">
        <v>4772</v>
      </c>
      <c r="D193" s="198" t="s">
        <v>3061</v>
      </c>
      <c r="E193" s="198" t="s">
        <v>3938</v>
      </c>
      <c r="F193" s="198" t="s">
        <v>3187</v>
      </c>
      <c r="G193" s="198" t="s">
        <v>3939</v>
      </c>
      <c r="H193" s="198"/>
      <c r="I193" s="199" t="s">
        <v>501</v>
      </c>
      <c r="J193" s="198" t="s">
        <v>796</v>
      </c>
      <c r="K193" s="198" t="s">
        <v>797</v>
      </c>
      <c r="L193" s="198" t="s">
        <v>3940</v>
      </c>
      <c r="M193" s="198" t="s">
        <v>3190</v>
      </c>
      <c r="N193" s="198" t="s">
        <v>4332</v>
      </c>
      <c r="O193" s="198" t="s">
        <v>3201</v>
      </c>
      <c r="P193" s="198" t="s">
        <v>3192</v>
      </c>
      <c r="Q193" s="198" t="s">
        <v>3193</v>
      </c>
      <c r="R193" s="198" t="s">
        <v>3194</v>
      </c>
      <c r="S193" s="200">
        <v>24756</v>
      </c>
      <c r="T193" s="198"/>
      <c r="U193" s="198" t="s">
        <v>5</v>
      </c>
      <c r="V193" s="198" t="s">
        <v>2299</v>
      </c>
      <c r="W193" s="198" t="s">
        <v>798</v>
      </c>
      <c r="X193" s="198"/>
      <c r="Y193" s="198">
        <v>1</v>
      </c>
      <c r="Z193" s="198"/>
      <c r="AA193" s="198"/>
      <c r="AB193" s="198">
        <v>229</v>
      </c>
      <c r="AC193" s="201" t="s">
        <v>3070</v>
      </c>
      <c r="AD193" s="201" t="s">
        <v>4990</v>
      </c>
      <c r="AE193" s="201">
        <v>0</v>
      </c>
      <c r="AF193" s="201"/>
      <c r="AG193" s="201"/>
      <c r="AH193" s="201"/>
      <c r="AI193" s="201"/>
      <c r="AJ193" s="201"/>
      <c r="AK193" s="201"/>
      <c r="AL193" s="201"/>
    </row>
    <row r="194" spans="1:38" hidden="1" x14ac:dyDescent="0.3">
      <c r="A194" s="226">
        <v>2069</v>
      </c>
      <c r="B194" s="185" t="s">
        <v>452</v>
      </c>
      <c r="C194" s="185" t="s">
        <v>3200</v>
      </c>
      <c r="D194" s="185" t="s">
        <v>478</v>
      </c>
      <c r="E194" s="185"/>
      <c r="F194" s="185" t="s">
        <v>3187</v>
      </c>
      <c r="G194" s="185" t="s">
        <v>4060</v>
      </c>
      <c r="H194" s="185"/>
      <c r="I194" s="195" t="s">
        <v>454</v>
      </c>
      <c r="J194" s="185" t="s">
        <v>4061</v>
      </c>
      <c r="K194" s="185" t="s">
        <v>455</v>
      </c>
      <c r="L194" s="185" t="s">
        <v>4062</v>
      </c>
      <c r="M194" s="185" t="s">
        <v>3190</v>
      </c>
      <c r="N194" s="185" t="s">
        <v>4332</v>
      </c>
      <c r="O194" s="185" t="s">
        <v>3201</v>
      </c>
      <c r="P194" s="185" t="s">
        <v>3192</v>
      </c>
      <c r="Q194" s="185" t="s">
        <v>3193</v>
      </c>
      <c r="R194" s="185" t="s">
        <v>3194</v>
      </c>
      <c r="S194" s="196">
        <v>24756</v>
      </c>
      <c r="T194" s="185">
        <v>2</v>
      </c>
      <c r="U194" s="185" t="s">
        <v>5</v>
      </c>
      <c r="V194" s="185" t="s">
        <v>453</v>
      </c>
      <c r="W194" s="185" t="s">
        <v>456</v>
      </c>
      <c r="X194" s="185">
        <v>1</v>
      </c>
      <c r="Y194" s="185">
        <v>1</v>
      </c>
      <c r="Z194" s="185"/>
      <c r="AA194" s="185"/>
      <c r="AB194" s="185">
        <v>84</v>
      </c>
      <c r="AC194" s="197" t="s">
        <v>2689</v>
      </c>
      <c r="AD194" s="197" t="s">
        <v>2689</v>
      </c>
      <c r="AE194" s="197">
        <v>1</v>
      </c>
      <c r="AF194" s="197"/>
      <c r="AG194" s="197"/>
      <c r="AH194" s="197"/>
      <c r="AI194" s="197">
        <v>1</v>
      </c>
      <c r="AJ194" s="197"/>
      <c r="AK194" s="197"/>
      <c r="AL194" s="197"/>
    </row>
    <row r="195" spans="1:38" hidden="1" x14ac:dyDescent="0.3">
      <c r="A195" s="226">
        <v>2074</v>
      </c>
      <c r="B195" s="218" t="s">
        <v>4068</v>
      </c>
      <c r="C195" s="218" t="s">
        <v>4670</v>
      </c>
      <c r="D195" s="218" t="s">
        <v>3481</v>
      </c>
      <c r="E195" s="218" t="s">
        <v>4069</v>
      </c>
      <c r="F195" s="218" t="s">
        <v>3187</v>
      </c>
      <c r="G195" s="218" t="s">
        <v>4762</v>
      </c>
      <c r="H195" s="218" t="s">
        <v>1242</v>
      </c>
      <c r="I195" s="219" t="s">
        <v>1041</v>
      </c>
      <c r="J195" s="218" t="s">
        <v>13</v>
      </c>
      <c r="K195" s="218" t="s">
        <v>14</v>
      </c>
      <c r="L195" s="218" t="s">
        <v>4615</v>
      </c>
      <c r="M195" s="218" t="s">
        <v>3190</v>
      </c>
      <c r="N195" s="218" t="s">
        <v>4332</v>
      </c>
      <c r="O195" s="218" t="s">
        <v>3483</v>
      </c>
      <c r="P195" s="218" t="s">
        <v>3192</v>
      </c>
      <c r="Q195" s="218" t="s">
        <v>3193</v>
      </c>
      <c r="R195" s="218" t="s">
        <v>3194</v>
      </c>
      <c r="S195" s="220">
        <v>25115</v>
      </c>
      <c r="T195" s="218"/>
      <c r="U195" s="218" t="s">
        <v>82</v>
      </c>
      <c r="V195" s="218" t="s">
        <v>1241</v>
      </c>
      <c r="W195" s="218" t="s">
        <v>1243</v>
      </c>
      <c r="X195" s="218"/>
      <c r="Y195" s="218"/>
      <c r="Z195" s="218">
        <v>1</v>
      </c>
      <c r="AA195" s="218"/>
      <c r="AB195" s="218">
        <v>88</v>
      </c>
      <c r="AC195" s="221" t="s">
        <v>2689</v>
      </c>
      <c r="AD195" s="221" t="s">
        <v>2689</v>
      </c>
      <c r="AE195" s="221">
        <v>0</v>
      </c>
      <c r="AF195" s="221"/>
      <c r="AG195" s="221"/>
      <c r="AH195" s="221"/>
      <c r="AI195" s="221"/>
      <c r="AJ195" s="221"/>
      <c r="AK195" s="221" t="s">
        <v>5160</v>
      </c>
      <c r="AL195" s="221">
        <v>2</v>
      </c>
    </row>
    <row r="196" spans="1:38" hidden="1" x14ac:dyDescent="0.3">
      <c r="A196" s="226">
        <v>2075</v>
      </c>
      <c r="B196" s="185" t="s">
        <v>1018</v>
      </c>
      <c r="C196" s="185" t="s">
        <v>4671</v>
      </c>
      <c r="D196" s="185" t="s">
        <v>3186</v>
      </c>
      <c r="E196" s="185" t="s">
        <v>1019</v>
      </c>
      <c r="F196" s="185" t="s">
        <v>3187</v>
      </c>
      <c r="G196" s="185" t="s">
        <v>4070</v>
      </c>
      <c r="H196" s="185"/>
      <c r="I196" s="195" t="s">
        <v>110</v>
      </c>
      <c r="J196" s="185" t="s">
        <v>13</v>
      </c>
      <c r="K196" s="185" t="s">
        <v>14</v>
      </c>
      <c r="L196" s="185" t="s">
        <v>4615</v>
      </c>
      <c r="M196" s="185" t="s">
        <v>3190</v>
      </c>
      <c r="N196" s="185" t="s">
        <v>4332</v>
      </c>
      <c r="O196" s="185" t="s">
        <v>3191</v>
      </c>
      <c r="P196" s="185" t="s">
        <v>3192</v>
      </c>
      <c r="Q196" s="185" t="s">
        <v>3193</v>
      </c>
      <c r="R196" s="185" t="s">
        <v>3194</v>
      </c>
      <c r="S196" s="196">
        <v>24756</v>
      </c>
      <c r="T196" s="185"/>
      <c r="U196" s="185" t="s">
        <v>19</v>
      </c>
      <c r="V196" s="185" t="s">
        <v>1020</v>
      </c>
      <c r="W196" s="185" t="s">
        <v>1021</v>
      </c>
      <c r="X196" s="185">
        <v>1</v>
      </c>
      <c r="Y196" s="185"/>
      <c r="Z196" s="185"/>
      <c r="AA196" s="185"/>
      <c r="AB196" s="185">
        <v>170</v>
      </c>
      <c r="AC196" s="197" t="s">
        <v>2689</v>
      </c>
      <c r="AD196" s="197" t="s">
        <v>2689</v>
      </c>
      <c r="AE196" s="197">
        <v>1</v>
      </c>
      <c r="AF196" s="197"/>
      <c r="AG196" s="197">
        <v>1</v>
      </c>
      <c r="AH196" s="197"/>
      <c r="AI196" s="197"/>
      <c r="AJ196" s="197"/>
      <c r="AK196" s="197"/>
      <c r="AL196" s="197"/>
    </row>
    <row r="197" spans="1:38" hidden="1" x14ac:dyDescent="0.3">
      <c r="A197" s="226">
        <v>2077</v>
      </c>
      <c r="B197" s="185" t="s">
        <v>985</v>
      </c>
      <c r="C197" s="185" t="s">
        <v>4672</v>
      </c>
      <c r="D197" s="185" t="s">
        <v>3061</v>
      </c>
      <c r="E197" s="185" t="s">
        <v>3666</v>
      </c>
      <c r="F197" s="185" t="s">
        <v>3187</v>
      </c>
      <c r="G197" s="185" t="s">
        <v>4071</v>
      </c>
      <c r="H197" s="185"/>
      <c r="I197" s="195" t="s">
        <v>12</v>
      </c>
      <c r="J197" s="185" t="s">
        <v>13</v>
      </c>
      <c r="K197" s="185" t="s">
        <v>14</v>
      </c>
      <c r="L197" s="185" t="s">
        <v>4615</v>
      </c>
      <c r="M197" s="185" t="s">
        <v>3190</v>
      </c>
      <c r="N197" s="185" t="s">
        <v>4332</v>
      </c>
      <c r="O197" s="185" t="s">
        <v>3201</v>
      </c>
      <c r="P197" s="185" t="s">
        <v>3192</v>
      </c>
      <c r="Q197" s="185" t="s">
        <v>3193</v>
      </c>
      <c r="R197" s="185" t="s">
        <v>3194</v>
      </c>
      <c r="S197" s="196">
        <v>24756</v>
      </c>
      <c r="T197" s="185"/>
      <c r="U197" s="185" t="s">
        <v>5</v>
      </c>
      <c r="V197" s="185" t="s">
        <v>986</v>
      </c>
      <c r="W197" s="185" t="s">
        <v>987</v>
      </c>
      <c r="X197" s="185"/>
      <c r="Y197" s="185">
        <v>1</v>
      </c>
      <c r="Z197" s="185"/>
      <c r="AA197" s="185"/>
      <c r="AB197" s="185">
        <v>204</v>
      </c>
      <c r="AC197" s="197" t="s">
        <v>2689</v>
      </c>
      <c r="AD197" s="197" t="s">
        <v>2689</v>
      </c>
      <c r="AE197" s="197">
        <v>1</v>
      </c>
      <c r="AF197" s="197">
        <v>1</v>
      </c>
      <c r="AG197" s="197"/>
      <c r="AH197" s="197"/>
      <c r="AI197" s="197"/>
      <c r="AJ197" s="197"/>
      <c r="AK197" s="197"/>
      <c r="AL197" s="197"/>
    </row>
    <row r="198" spans="1:38" hidden="1" x14ac:dyDescent="0.3">
      <c r="A198" s="226">
        <v>2078</v>
      </c>
      <c r="B198" s="185" t="s">
        <v>967</v>
      </c>
      <c r="C198" s="185" t="s">
        <v>4673</v>
      </c>
      <c r="D198" s="185" t="s">
        <v>3199</v>
      </c>
      <c r="E198" s="185" t="s">
        <v>968</v>
      </c>
      <c r="F198" s="185" t="s">
        <v>3187</v>
      </c>
      <c r="G198" s="185" t="s">
        <v>4763</v>
      </c>
      <c r="H198" s="185" t="s">
        <v>970</v>
      </c>
      <c r="I198" s="195" t="s">
        <v>971</v>
      </c>
      <c r="J198" s="185" t="s">
        <v>13</v>
      </c>
      <c r="K198" s="185" t="s">
        <v>14</v>
      </c>
      <c r="L198" s="185" t="s">
        <v>4615</v>
      </c>
      <c r="M198" s="185" t="s">
        <v>3190</v>
      </c>
      <c r="N198" s="185" t="s">
        <v>4332</v>
      </c>
      <c r="O198" s="185" t="s">
        <v>3199</v>
      </c>
      <c r="P198" s="185" t="s">
        <v>3192</v>
      </c>
      <c r="Q198" s="185" t="s">
        <v>3193</v>
      </c>
      <c r="R198" s="185" t="s">
        <v>3194</v>
      </c>
      <c r="S198" s="196">
        <v>23863</v>
      </c>
      <c r="T198" s="185"/>
      <c r="U198" s="185" t="s">
        <v>82</v>
      </c>
      <c r="V198" s="185" t="s">
        <v>969</v>
      </c>
      <c r="W198" s="185" t="s">
        <v>972</v>
      </c>
      <c r="X198" s="185"/>
      <c r="Y198" s="185"/>
      <c r="Z198" s="185">
        <v>1</v>
      </c>
      <c r="AA198" s="185"/>
      <c r="AB198" s="185">
        <v>335</v>
      </c>
      <c r="AC198" s="197" t="s">
        <v>2689</v>
      </c>
      <c r="AD198" s="197" t="s">
        <v>2689</v>
      </c>
      <c r="AE198" s="197">
        <v>1</v>
      </c>
      <c r="AF198" s="197"/>
      <c r="AG198" s="197">
        <v>1</v>
      </c>
      <c r="AH198" s="197"/>
      <c r="AI198" s="197"/>
      <c r="AJ198" s="197"/>
      <c r="AK198" s="197"/>
      <c r="AL198" s="197"/>
    </row>
    <row r="199" spans="1:38" hidden="1" x14ac:dyDescent="0.3">
      <c r="A199" s="226">
        <v>2079</v>
      </c>
      <c r="B199" s="185" t="s">
        <v>516</v>
      </c>
      <c r="C199" s="185" t="s">
        <v>4072</v>
      </c>
      <c r="D199" s="185" t="s">
        <v>3186</v>
      </c>
      <c r="E199" s="185" t="s">
        <v>517</v>
      </c>
      <c r="F199" s="185" t="s">
        <v>3187</v>
      </c>
      <c r="G199" s="185" t="s">
        <v>4073</v>
      </c>
      <c r="H199" s="185"/>
      <c r="I199" s="195" t="s">
        <v>12</v>
      </c>
      <c r="J199" s="185" t="s">
        <v>13</v>
      </c>
      <c r="K199" s="185" t="s">
        <v>14</v>
      </c>
      <c r="L199" s="185" t="s">
        <v>4615</v>
      </c>
      <c r="M199" s="185" t="s">
        <v>3190</v>
      </c>
      <c r="N199" s="185" t="s">
        <v>4332</v>
      </c>
      <c r="O199" s="185" t="s">
        <v>3191</v>
      </c>
      <c r="P199" s="185" t="s">
        <v>3192</v>
      </c>
      <c r="Q199" s="185" t="s">
        <v>3193</v>
      </c>
      <c r="R199" s="185" t="s">
        <v>3194</v>
      </c>
      <c r="S199" s="196">
        <v>24756</v>
      </c>
      <c r="T199" s="185"/>
      <c r="U199" s="185" t="s">
        <v>19</v>
      </c>
      <c r="V199" s="185" t="s">
        <v>518</v>
      </c>
      <c r="W199" s="185" t="s">
        <v>519</v>
      </c>
      <c r="X199" s="185">
        <v>1</v>
      </c>
      <c r="Y199" s="185"/>
      <c r="Z199" s="185"/>
      <c r="AA199" s="185"/>
      <c r="AB199" s="185">
        <v>56</v>
      </c>
      <c r="AC199" s="197" t="s">
        <v>2689</v>
      </c>
      <c r="AD199" s="197" t="s">
        <v>2689</v>
      </c>
      <c r="AE199" s="197">
        <v>1</v>
      </c>
      <c r="AF199" s="197"/>
      <c r="AG199" s="197"/>
      <c r="AH199" s="197"/>
      <c r="AI199" s="197">
        <v>1</v>
      </c>
      <c r="AJ199" s="197"/>
      <c r="AK199" s="197"/>
      <c r="AL199" s="197"/>
    </row>
    <row r="200" spans="1:38" hidden="1" x14ac:dyDescent="0.3">
      <c r="A200" s="226">
        <v>2080</v>
      </c>
      <c r="B200" s="185" t="s">
        <v>1032</v>
      </c>
      <c r="C200" s="185" t="s">
        <v>4674</v>
      </c>
      <c r="D200" s="185" t="s">
        <v>3254</v>
      </c>
      <c r="E200" s="185" t="s">
        <v>1033</v>
      </c>
      <c r="F200" s="185" t="s">
        <v>3187</v>
      </c>
      <c r="G200" s="185" t="s">
        <v>4733</v>
      </c>
      <c r="H200" s="185" t="s">
        <v>1035</v>
      </c>
      <c r="I200" s="195" t="s">
        <v>549</v>
      </c>
      <c r="J200" s="185" t="s">
        <v>13</v>
      </c>
      <c r="K200" s="185" t="s">
        <v>14</v>
      </c>
      <c r="L200" s="185" t="s">
        <v>4615</v>
      </c>
      <c r="M200" s="185" t="s">
        <v>3190</v>
      </c>
      <c r="N200" s="185" t="s">
        <v>4332</v>
      </c>
      <c r="O200" s="185" t="s">
        <v>3254</v>
      </c>
      <c r="P200" s="185" t="s">
        <v>3192</v>
      </c>
      <c r="Q200" s="185" t="s">
        <v>3193</v>
      </c>
      <c r="R200" s="185" t="s">
        <v>3194</v>
      </c>
      <c r="S200" s="196">
        <v>23863</v>
      </c>
      <c r="T200" s="185"/>
      <c r="U200" s="185" t="s">
        <v>184</v>
      </c>
      <c r="V200" s="185" t="s">
        <v>1034</v>
      </c>
      <c r="W200" s="185" t="s">
        <v>1036</v>
      </c>
      <c r="X200" s="185"/>
      <c r="Y200" s="185"/>
      <c r="Z200" s="185"/>
      <c r="AA200" s="185">
        <v>1</v>
      </c>
      <c r="AB200" s="185">
        <v>1173</v>
      </c>
      <c r="AC200" s="197" t="s">
        <v>2689</v>
      </c>
      <c r="AD200" s="197" t="s">
        <v>2689</v>
      </c>
      <c r="AE200" s="197">
        <v>1</v>
      </c>
      <c r="AF200" s="151">
        <v>1</v>
      </c>
      <c r="AG200" s="197"/>
      <c r="AH200" s="197"/>
      <c r="AI200" s="197"/>
      <c r="AJ200" s="197"/>
      <c r="AK200" s="185"/>
      <c r="AL200" s="197"/>
    </row>
    <row r="201" spans="1:38" hidden="1" x14ac:dyDescent="0.3">
      <c r="A201" s="226">
        <v>2082</v>
      </c>
      <c r="B201" s="218" t="s">
        <v>1026</v>
      </c>
      <c r="C201" s="218" t="s">
        <v>4675</v>
      </c>
      <c r="D201" s="218" t="s">
        <v>3583</v>
      </c>
      <c r="E201" s="218" t="s">
        <v>1027</v>
      </c>
      <c r="F201" s="218" t="s">
        <v>3187</v>
      </c>
      <c r="G201" s="218" t="s">
        <v>4735</v>
      </c>
      <c r="H201" s="218" t="s">
        <v>1029</v>
      </c>
      <c r="I201" s="219" t="s">
        <v>1030</v>
      </c>
      <c r="J201" s="218" t="s">
        <v>13</v>
      </c>
      <c r="K201" s="218" t="s">
        <v>14</v>
      </c>
      <c r="L201" s="218" t="s">
        <v>4615</v>
      </c>
      <c r="M201" s="218" t="s">
        <v>3190</v>
      </c>
      <c r="N201" s="218" t="s">
        <v>4332</v>
      </c>
      <c r="O201" s="218" t="s">
        <v>3312</v>
      </c>
      <c r="P201" s="218" t="s">
        <v>3192</v>
      </c>
      <c r="Q201" s="218" t="s">
        <v>3193</v>
      </c>
      <c r="R201" s="218" t="s">
        <v>3194</v>
      </c>
      <c r="S201" s="220">
        <v>24042</v>
      </c>
      <c r="T201" s="218"/>
      <c r="U201" s="218" t="s">
        <v>130</v>
      </c>
      <c r="V201" s="218" t="s">
        <v>1028</v>
      </c>
      <c r="W201" s="218" t="s">
        <v>1031</v>
      </c>
      <c r="X201" s="218"/>
      <c r="Y201" s="218"/>
      <c r="Z201" s="218"/>
      <c r="AA201" s="218">
        <v>1</v>
      </c>
      <c r="AB201" s="218">
        <v>875</v>
      </c>
      <c r="AC201" s="221" t="s">
        <v>2689</v>
      </c>
      <c r="AD201" s="221" t="s">
        <v>2689</v>
      </c>
      <c r="AE201" s="221">
        <v>1</v>
      </c>
      <c r="AF201" s="221">
        <v>1</v>
      </c>
      <c r="AG201" s="221"/>
      <c r="AH201" s="221"/>
      <c r="AI201" s="221"/>
      <c r="AJ201" s="221"/>
      <c r="AK201" s="221" t="s">
        <v>5162</v>
      </c>
      <c r="AL201" s="221">
        <v>2</v>
      </c>
    </row>
    <row r="202" spans="1:38" hidden="1" x14ac:dyDescent="0.3">
      <c r="A202" s="226">
        <v>2084</v>
      </c>
      <c r="B202" s="198" t="s">
        <v>545</v>
      </c>
      <c r="C202" s="198" t="s">
        <v>4676</v>
      </c>
      <c r="D202" s="198" t="s">
        <v>3199</v>
      </c>
      <c r="E202" s="198" t="s">
        <v>546</v>
      </c>
      <c r="F202" s="198" t="s">
        <v>3187</v>
      </c>
      <c r="G202" s="198" t="s">
        <v>4764</v>
      </c>
      <c r="H202" s="198" t="s">
        <v>548</v>
      </c>
      <c r="I202" s="199" t="s">
        <v>549</v>
      </c>
      <c r="J202" s="198" t="s">
        <v>13</v>
      </c>
      <c r="K202" s="198" t="s">
        <v>14</v>
      </c>
      <c r="L202" s="198" t="s">
        <v>4615</v>
      </c>
      <c r="M202" s="198" t="s">
        <v>3190</v>
      </c>
      <c r="N202" s="198" t="s">
        <v>4332</v>
      </c>
      <c r="O202" s="198" t="s">
        <v>3199</v>
      </c>
      <c r="P202" s="198" t="s">
        <v>3192</v>
      </c>
      <c r="Q202" s="198" t="s">
        <v>3193</v>
      </c>
      <c r="R202" s="198" t="s">
        <v>3194</v>
      </c>
      <c r="S202" s="200">
        <v>24082</v>
      </c>
      <c r="T202" s="198"/>
      <c r="U202" s="198" t="s">
        <v>82</v>
      </c>
      <c r="V202" s="198" t="s">
        <v>547</v>
      </c>
      <c r="W202" s="198" t="s">
        <v>550</v>
      </c>
      <c r="X202" s="198"/>
      <c r="Y202" s="198"/>
      <c r="Z202" s="198">
        <v>1</v>
      </c>
      <c r="AA202" s="198"/>
      <c r="AB202" s="198">
        <v>494</v>
      </c>
      <c r="AC202" s="201" t="s">
        <v>2689</v>
      </c>
      <c r="AD202" s="201" t="s">
        <v>2689</v>
      </c>
      <c r="AE202" s="201">
        <v>0</v>
      </c>
      <c r="AF202" s="201"/>
      <c r="AG202" s="201"/>
      <c r="AH202" s="201"/>
      <c r="AI202" s="201"/>
      <c r="AJ202" s="201"/>
      <c r="AK202" s="201"/>
      <c r="AL202" s="201"/>
    </row>
    <row r="203" spans="1:38" hidden="1" x14ac:dyDescent="0.3">
      <c r="A203" s="226">
        <v>2090</v>
      </c>
      <c r="B203" s="185" t="s">
        <v>1015</v>
      </c>
      <c r="C203" s="185" t="s">
        <v>5063</v>
      </c>
      <c r="D203" s="185" t="s">
        <v>3186</v>
      </c>
      <c r="E203" s="185" t="s">
        <v>4087</v>
      </c>
      <c r="F203" s="185" t="s">
        <v>3187</v>
      </c>
      <c r="G203" s="185" t="s">
        <v>4765</v>
      </c>
      <c r="H203" s="185"/>
      <c r="I203" s="195" t="s">
        <v>110</v>
      </c>
      <c r="J203" s="185" t="s">
        <v>13</v>
      </c>
      <c r="K203" s="185" t="s">
        <v>14</v>
      </c>
      <c r="L203" s="185" t="s">
        <v>4615</v>
      </c>
      <c r="M203" s="185" t="s">
        <v>3190</v>
      </c>
      <c r="N203" s="185" t="s">
        <v>4332</v>
      </c>
      <c r="O203" s="185" t="s">
        <v>3191</v>
      </c>
      <c r="P203" s="185" t="s">
        <v>3192</v>
      </c>
      <c r="Q203" s="185" t="s">
        <v>3193</v>
      </c>
      <c r="R203" s="185" t="s">
        <v>3194</v>
      </c>
      <c r="S203" s="196">
        <v>25247</v>
      </c>
      <c r="T203" s="185"/>
      <c r="U203" s="185" t="s">
        <v>19</v>
      </c>
      <c r="V203" s="185" t="s">
        <v>1016</v>
      </c>
      <c r="W203" s="185" t="s">
        <v>1017</v>
      </c>
      <c r="X203" s="185">
        <v>1</v>
      </c>
      <c r="Y203" s="185"/>
      <c r="Z203" s="185"/>
      <c r="AA203" s="185"/>
      <c r="AB203" s="185">
        <v>119</v>
      </c>
      <c r="AC203" s="197" t="s">
        <v>2689</v>
      </c>
      <c r="AD203" s="197" t="s">
        <v>2689</v>
      </c>
      <c r="AE203" s="197">
        <v>1</v>
      </c>
      <c r="AF203" s="197"/>
      <c r="AG203" s="197"/>
      <c r="AH203" s="197"/>
      <c r="AI203" s="197">
        <v>1</v>
      </c>
      <c r="AJ203" s="197"/>
      <c r="AK203" s="197"/>
      <c r="AL203" s="197"/>
    </row>
    <row r="204" spans="1:38" hidden="1" x14ac:dyDescent="0.3">
      <c r="A204" s="226">
        <v>2098</v>
      </c>
      <c r="B204" s="185" t="s">
        <v>1249</v>
      </c>
      <c r="C204" s="185" t="s">
        <v>4677</v>
      </c>
      <c r="D204" s="185" t="s">
        <v>3283</v>
      </c>
      <c r="E204" s="185" t="s">
        <v>1250</v>
      </c>
      <c r="F204" s="185" t="s">
        <v>4301</v>
      </c>
      <c r="G204" s="185" t="s">
        <v>4766</v>
      </c>
      <c r="H204" s="185"/>
      <c r="I204" s="195" t="s">
        <v>12</v>
      </c>
      <c r="J204" s="185" t="s">
        <v>13</v>
      </c>
      <c r="K204" s="185" t="s">
        <v>14</v>
      </c>
      <c r="L204" s="185" t="s">
        <v>4615</v>
      </c>
      <c r="M204" s="185" t="s">
        <v>3190</v>
      </c>
      <c r="N204" s="185" t="s">
        <v>4332</v>
      </c>
      <c r="O204" s="185" t="s">
        <v>3199</v>
      </c>
      <c r="P204" s="185" t="s">
        <v>3192</v>
      </c>
      <c r="Q204" s="185" t="s">
        <v>3193</v>
      </c>
      <c r="R204" s="185" t="s">
        <v>3194</v>
      </c>
      <c r="S204" s="196">
        <v>23353</v>
      </c>
      <c r="T204" s="185"/>
      <c r="U204" s="185" t="s">
        <v>82</v>
      </c>
      <c r="V204" s="185" t="s">
        <v>1251</v>
      </c>
      <c r="W204" s="185" t="s">
        <v>1252</v>
      </c>
      <c r="X204" s="185"/>
      <c r="Y204" s="185"/>
      <c r="Z204" s="185">
        <v>1</v>
      </c>
      <c r="AA204" s="185"/>
      <c r="AB204" s="185">
        <v>76</v>
      </c>
      <c r="AC204" s="197" t="s">
        <v>2689</v>
      </c>
      <c r="AD204" s="197" t="s">
        <v>2689</v>
      </c>
      <c r="AE204" s="197">
        <v>1</v>
      </c>
      <c r="AF204" s="197"/>
      <c r="AG204" s="197">
        <v>1</v>
      </c>
      <c r="AH204" s="197"/>
      <c r="AI204" s="197"/>
      <c r="AJ204" s="197"/>
      <c r="AK204" s="197"/>
      <c r="AL204" s="197"/>
    </row>
    <row r="205" spans="1:38" hidden="1" x14ac:dyDescent="0.3">
      <c r="A205" s="226">
        <v>2100</v>
      </c>
      <c r="B205" s="198" t="s">
        <v>1770</v>
      </c>
      <c r="C205" s="198" t="s">
        <v>4097</v>
      </c>
      <c r="D205" s="198" t="s">
        <v>3186</v>
      </c>
      <c r="E205" s="198" t="s">
        <v>1771</v>
      </c>
      <c r="F205" s="198" t="s">
        <v>3187</v>
      </c>
      <c r="G205" s="198" t="s">
        <v>4348</v>
      </c>
      <c r="H205" s="198"/>
      <c r="I205" s="199" t="s">
        <v>1772</v>
      </c>
      <c r="J205" s="198" t="s">
        <v>1773</v>
      </c>
      <c r="K205" s="198" t="s">
        <v>1774</v>
      </c>
      <c r="L205" s="198" t="s">
        <v>4098</v>
      </c>
      <c r="M205" s="198" t="s">
        <v>3190</v>
      </c>
      <c r="N205" s="198" t="s">
        <v>4332</v>
      </c>
      <c r="O205" s="198" t="s">
        <v>3191</v>
      </c>
      <c r="P205" s="198" t="s">
        <v>3192</v>
      </c>
      <c r="Q205" s="198" t="s">
        <v>3193</v>
      </c>
      <c r="R205" s="198" t="s">
        <v>3194</v>
      </c>
      <c r="S205" s="200">
        <v>25723</v>
      </c>
      <c r="T205" s="198"/>
      <c r="U205" s="198" t="s">
        <v>19</v>
      </c>
      <c r="V205" s="198" t="s">
        <v>4099</v>
      </c>
      <c r="W205" s="198" t="s">
        <v>1775</v>
      </c>
      <c r="X205" s="198">
        <v>1</v>
      </c>
      <c r="Y205" s="198"/>
      <c r="Z205" s="198"/>
      <c r="AA205" s="198"/>
      <c r="AB205" s="198">
        <v>121</v>
      </c>
      <c r="AC205" s="201" t="s">
        <v>2689</v>
      </c>
      <c r="AD205" s="201" t="s">
        <v>2689</v>
      </c>
      <c r="AE205" s="201">
        <v>0</v>
      </c>
      <c r="AF205" s="201"/>
      <c r="AG205" s="201"/>
      <c r="AH205" s="201"/>
      <c r="AI205" s="201"/>
      <c r="AJ205" s="201"/>
      <c r="AK205" s="201"/>
      <c r="AL205" s="201"/>
    </row>
    <row r="206" spans="1:38" hidden="1" x14ac:dyDescent="0.3">
      <c r="A206" s="226">
        <v>2103</v>
      </c>
      <c r="B206" s="185" t="s">
        <v>931</v>
      </c>
      <c r="C206" s="185" t="s">
        <v>4678</v>
      </c>
      <c r="D206" s="185" t="s">
        <v>3061</v>
      </c>
      <c r="E206" s="185" t="s">
        <v>4101</v>
      </c>
      <c r="F206" s="185" t="s">
        <v>3187</v>
      </c>
      <c r="G206" s="185" t="s">
        <v>4715</v>
      </c>
      <c r="H206" s="185"/>
      <c r="I206" s="195" t="s">
        <v>12</v>
      </c>
      <c r="J206" s="185" t="s">
        <v>13</v>
      </c>
      <c r="K206" s="185" t="s">
        <v>14</v>
      </c>
      <c r="L206" s="185" t="s">
        <v>4615</v>
      </c>
      <c r="M206" s="185" t="s">
        <v>3190</v>
      </c>
      <c r="N206" s="185" t="s">
        <v>4332</v>
      </c>
      <c r="O206" s="185" t="s">
        <v>3201</v>
      </c>
      <c r="P206" s="185" t="s">
        <v>3192</v>
      </c>
      <c r="Q206" s="185" t="s">
        <v>3193</v>
      </c>
      <c r="R206" s="185" t="s">
        <v>3194</v>
      </c>
      <c r="S206" s="196">
        <v>25724</v>
      </c>
      <c r="T206" s="185"/>
      <c r="U206" s="185" t="s">
        <v>5</v>
      </c>
      <c r="V206" s="185" t="s">
        <v>932</v>
      </c>
      <c r="W206" s="185" t="s">
        <v>933</v>
      </c>
      <c r="X206" s="185"/>
      <c r="Y206" s="185">
        <v>1</v>
      </c>
      <c r="Z206" s="185"/>
      <c r="AA206" s="185"/>
      <c r="AB206" s="185">
        <v>106</v>
      </c>
      <c r="AC206" s="197" t="s">
        <v>2689</v>
      </c>
      <c r="AD206" s="197" t="s">
        <v>2689</v>
      </c>
      <c r="AE206" s="197">
        <v>1</v>
      </c>
      <c r="AF206" s="197">
        <v>1</v>
      </c>
      <c r="AG206" s="197"/>
      <c r="AH206" s="197"/>
      <c r="AI206" s="197"/>
      <c r="AJ206" s="197"/>
      <c r="AK206" s="197"/>
      <c r="AL206" s="197"/>
    </row>
    <row r="207" spans="1:38" hidden="1" x14ac:dyDescent="0.3">
      <c r="A207" s="226">
        <v>2105</v>
      </c>
      <c r="B207" s="198" t="s">
        <v>2116</v>
      </c>
      <c r="C207" s="198" t="s">
        <v>4463</v>
      </c>
      <c r="D207" s="198" t="s">
        <v>3061</v>
      </c>
      <c r="E207" s="198" t="s">
        <v>2117</v>
      </c>
      <c r="F207" s="198" t="s">
        <v>3187</v>
      </c>
      <c r="G207" s="198" t="s">
        <v>4474</v>
      </c>
      <c r="H207" s="198"/>
      <c r="I207" s="199" t="s">
        <v>2111</v>
      </c>
      <c r="J207" s="198" t="s">
        <v>2109</v>
      </c>
      <c r="K207" s="198" t="s">
        <v>2112</v>
      </c>
      <c r="L207" s="198" t="s">
        <v>3607</v>
      </c>
      <c r="M207" s="198" t="s">
        <v>3190</v>
      </c>
      <c r="N207" s="198" t="s">
        <v>4332</v>
      </c>
      <c r="O207" s="198" t="s">
        <v>3201</v>
      </c>
      <c r="P207" s="198" t="s">
        <v>3192</v>
      </c>
      <c r="Q207" s="198" t="s">
        <v>3193</v>
      </c>
      <c r="R207" s="198" t="s">
        <v>3194</v>
      </c>
      <c r="S207" s="200">
        <v>24754</v>
      </c>
      <c r="T207" s="198"/>
      <c r="U207" s="198" t="s">
        <v>5</v>
      </c>
      <c r="V207" s="198" t="s">
        <v>4102</v>
      </c>
      <c r="W207" s="198" t="s">
        <v>2118</v>
      </c>
      <c r="X207" s="198"/>
      <c r="Y207" s="198">
        <v>1</v>
      </c>
      <c r="Z207" s="198"/>
      <c r="AA207" s="198"/>
      <c r="AB207" s="198">
        <v>16</v>
      </c>
      <c r="AC207" s="198" t="s">
        <v>3058</v>
      </c>
      <c r="AD207" s="201" t="s">
        <v>5148</v>
      </c>
      <c r="AE207" s="201">
        <v>0</v>
      </c>
      <c r="AF207" s="201"/>
      <c r="AG207" s="201"/>
      <c r="AH207" s="201"/>
      <c r="AI207" s="201"/>
      <c r="AJ207" s="201"/>
      <c r="AK207" s="201"/>
      <c r="AL207" s="201"/>
    </row>
    <row r="208" spans="1:38" hidden="1" x14ac:dyDescent="0.3">
      <c r="A208" s="226">
        <v>2112</v>
      </c>
      <c r="B208" s="185" t="s">
        <v>1780</v>
      </c>
      <c r="C208" s="185" t="s">
        <v>4343</v>
      </c>
      <c r="D208" s="185" t="s">
        <v>3267</v>
      </c>
      <c r="E208" s="185" t="s">
        <v>4115</v>
      </c>
      <c r="F208" s="185" t="s">
        <v>4301</v>
      </c>
      <c r="G208" s="185" t="s">
        <v>4346</v>
      </c>
      <c r="H208" s="185"/>
      <c r="I208" s="195" t="s">
        <v>1782</v>
      </c>
      <c r="J208" s="185" t="s">
        <v>1783</v>
      </c>
      <c r="K208" s="185" t="s">
        <v>1784</v>
      </c>
      <c r="L208" s="185" t="s">
        <v>2672</v>
      </c>
      <c r="M208" s="185" t="s">
        <v>3190</v>
      </c>
      <c r="N208" s="185" t="s">
        <v>4332</v>
      </c>
      <c r="O208" s="185" t="s">
        <v>3201</v>
      </c>
      <c r="P208" s="185" t="s">
        <v>3192</v>
      </c>
      <c r="Q208" s="185" t="s">
        <v>3193</v>
      </c>
      <c r="R208" s="185" t="s">
        <v>3194</v>
      </c>
      <c r="S208" s="196">
        <v>25997</v>
      </c>
      <c r="T208" s="185"/>
      <c r="U208" s="185" t="s">
        <v>0</v>
      </c>
      <c r="V208" s="185" t="s">
        <v>1781</v>
      </c>
      <c r="W208" s="185" t="s">
        <v>1785</v>
      </c>
      <c r="X208" s="185"/>
      <c r="Y208" s="185">
        <v>1</v>
      </c>
      <c r="Z208" s="185"/>
      <c r="AA208" s="185"/>
      <c r="AB208" s="185">
        <v>107</v>
      </c>
      <c r="AC208" s="197" t="s">
        <v>3060</v>
      </c>
      <c r="AD208" s="197" t="s">
        <v>5146</v>
      </c>
      <c r="AE208" s="197">
        <v>1</v>
      </c>
      <c r="AF208" s="197"/>
      <c r="AG208" s="197">
        <v>1</v>
      </c>
      <c r="AH208" s="197"/>
      <c r="AI208" s="197"/>
      <c r="AJ208" s="197"/>
      <c r="AK208" s="197"/>
      <c r="AL208" s="197"/>
    </row>
    <row r="209" spans="1:38" hidden="1" x14ac:dyDescent="0.3">
      <c r="A209" s="226">
        <v>2117</v>
      </c>
      <c r="B209" s="198" t="s">
        <v>1576</v>
      </c>
      <c r="C209" s="198" t="s">
        <v>4481</v>
      </c>
      <c r="D209" s="198" t="s">
        <v>3267</v>
      </c>
      <c r="E209" s="198" t="s">
        <v>332</v>
      </c>
      <c r="F209" s="198" t="s">
        <v>4301</v>
      </c>
      <c r="G209" s="198" t="s">
        <v>4485</v>
      </c>
      <c r="H209" s="198"/>
      <c r="I209" s="199" t="s">
        <v>501</v>
      </c>
      <c r="J209" s="198" t="s">
        <v>1574</v>
      </c>
      <c r="K209" s="198" t="s">
        <v>1237</v>
      </c>
      <c r="L209" s="198" t="s">
        <v>3945</v>
      </c>
      <c r="M209" s="198" t="s">
        <v>3190</v>
      </c>
      <c r="N209" s="198" t="s">
        <v>4332</v>
      </c>
      <c r="O209" s="198" t="s">
        <v>3201</v>
      </c>
      <c r="P209" s="198" t="s">
        <v>3192</v>
      </c>
      <c r="Q209" s="198" t="s">
        <v>3193</v>
      </c>
      <c r="R209" s="198" t="s">
        <v>3194</v>
      </c>
      <c r="S209" s="200">
        <v>26002</v>
      </c>
      <c r="T209" s="198"/>
      <c r="U209" s="198" t="s">
        <v>0</v>
      </c>
      <c r="V209" s="198" t="s">
        <v>333</v>
      </c>
      <c r="W209" s="198" t="s">
        <v>1577</v>
      </c>
      <c r="X209" s="198"/>
      <c r="Y209" s="198">
        <v>1</v>
      </c>
      <c r="Z209" s="198"/>
      <c r="AA209" s="198"/>
      <c r="AB209" s="198">
        <v>101</v>
      </c>
      <c r="AC209" s="201" t="s">
        <v>2689</v>
      </c>
      <c r="AD209" s="201" t="s">
        <v>2689</v>
      </c>
      <c r="AE209" s="201">
        <v>0</v>
      </c>
      <c r="AF209" s="201"/>
      <c r="AG209" s="201"/>
      <c r="AH209" s="201"/>
      <c r="AI209" s="201"/>
      <c r="AJ209" s="201"/>
      <c r="AK209" s="201"/>
      <c r="AL209" s="201"/>
    </row>
    <row r="210" spans="1:38" hidden="1" x14ac:dyDescent="0.3">
      <c r="A210" s="226">
        <v>2120</v>
      </c>
      <c r="B210" s="198" t="s">
        <v>1213</v>
      </c>
      <c r="C210" s="198" t="s">
        <v>4481</v>
      </c>
      <c r="D210" s="198" t="s">
        <v>3267</v>
      </c>
      <c r="E210" s="198" t="s">
        <v>1214</v>
      </c>
      <c r="F210" s="198" t="s">
        <v>4301</v>
      </c>
      <c r="G210" s="198" t="s">
        <v>4129</v>
      </c>
      <c r="H210" s="198"/>
      <c r="I210" s="199" t="s">
        <v>12</v>
      </c>
      <c r="J210" s="198" t="s">
        <v>13</v>
      </c>
      <c r="K210" s="198" t="s">
        <v>14</v>
      </c>
      <c r="L210" s="198" t="s">
        <v>4615</v>
      </c>
      <c r="M210" s="198" t="s">
        <v>3190</v>
      </c>
      <c r="N210" s="198" t="s">
        <v>3205</v>
      </c>
      <c r="O210" s="198" t="s">
        <v>3201</v>
      </c>
      <c r="P210" s="198" t="s">
        <v>3192</v>
      </c>
      <c r="Q210" s="198" t="s">
        <v>3193</v>
      </c>
      <c r="R210" s="198" t="s">
        <v>3194</v>
      </c>
      <c r="S210" s="200">
        <v>26007</v>
      </c>
      <c r="T210" s="198">
        <v>2</v>
      </c>
      <c r="U210" s="198" t="s">
        <v>0</v>
      </c>
      <c r="V210" s="198" t="s">
        <v>333</v>
      </c>
      <c r="W210" s="198" t="s">
        <v>1215</v>
      </c>
      <c r="X210" s="198">
        <v>1</v>
      </c>
      <c r="Y210" s="198">
        <v>1</v>
      </c>
      <c r="Z210" s="198"/>
      <c r="AA210" s="198"/>
      <c r="AB210" s="198">
        <v>197</v>
      </c>
      <c r="AC210" s="201" t="s">
        <v>2689</v>
      </c>
      <c r="AD210" s="201" t="s">
        <v>2689</v>
      </c>
      <c r="AE210" s="201">
        <v>0</v>
      </c>
      <c r="AF210" s="201"/>
      <c r="AG210" s="201"/>
      <c r="AH210" s="201"/>
      <c r="AI210" s="201"/>
      <c r="AJ210" s="201"/>
      <c r="AK210" s="201"/>
      <c r="AL210" s="201"/>
    </row>
    <row r="211" spans="1:38" hidden="1" x14ac:dyDescent="0.3">
      <c r="A211" s="226">
        <v>2122</v>
      </c>
      <c r="B211" s="185" t="s">
        <v>2316</v>
      </c>
      <c r="C211" s="185" t="s">
        <v>4679</v>
      </c>
      <c r="D211" s="185" t="s">
        <v>3267</v>
      </c>
      <c r="E211" s="185" t="s">
        <v>282</v>
      </c>
      <c r="F211" s="185" t="s">
        <v>4301</v>
      </c>
      <c r="G211" s="185" t="s">
        <v>4131</v>
      </c>
      <c r="H211" s="185"/>
      <c r="I211" s="195" t="s">
        <v>12</v>
      </c>
      <c r="J211" s="185" t="s">
        <v>13</v>
      </c>
      <c r="K211" s="185" t="s">
        <v>14</v>
      </c>
      <c r="L211" s="185" t="s">
        <v>4615</v>
      </c>
      <c r="M211" s="185" t="s">
        <v>3190</v>
      </c>
      <c r="N211" s="185" t="s">
        <v>4332</v>
      </c>
      <c r="O211" s="185" t="s">
        <v>3201</v>
      </c>
      <c r="P211" s="185" t="s">
        <v>3192</v>
      </c>
      <c r="Q211" s="185" t="s">
        <v>3193</v>
      </c>
      <c r="R211" s="185" t="s">
        <v>3194</v>
      </c>
      <c r="S211" s="196">
        <v>26008</v>
      </c>
      <c r="T211" s="185"/>
      <c r="U211" s="185" t="s">
        <v>0</v>
      </c>
      <c r="V211" s="185" t="s">
        <v>2317</v>
      </c>
      <c r="W211" s="185" t="s">
        <v>2318</v>
      </c>
      <c r="X211" s="185">
        <v>1</v>
      </c>
      <c r="Y211" s="185">
        <v>1</v>
      </c>
      <c r="Z211" s="185"/>
      <c r="AA211" s="185"/>
      <c r="AB211" s="185">
        <v>503</v>
      </c>
      <c r="AC211" s="197" t="s">
        <v>2689</v>
      </c>
      <c r="AD211" s="197" t="s">
        <v>2689</v>
      </c>
      <c r="AE211" s="197">
        <v>1</v>
      </c>
      <c r="AF211" s="197"/>
      <c r="AG211" s="197">
        <v>1</v>
      </c>
      <c r="AH211" s="197"/>
      <c r="AI211" s="197"/>
      <c r="AJ211" s="197"/>
      <c r="AK211" s="197"/>
      <c r="AL211" s="197"/>
    </row>
    <row r="212" spans="1:38" hidden="1" x14ac:dyDescent="0.3">
      <c r="A212" s="226">
        <v>2124</v>
      </c>
      <c r="B212" s="185" t="s">
        <v>627</v>
      </c>
      <c r="C212" s="185" t="s">
        <v>4680</v>
      </c>
      <c r="D212" s="185" t="s">
        <v>3267</v>
      </c>
      <c r="E212" s="185" t="s">
        <v>628</v>
      </c>
      <c r="F212" s="185" t="s">
        <v>4301</v>
      </c>
      <c r="G212" s="185" t="s">
        <v>4132</v>
      </c>
      <c r="H212" s="185"/>
      <c r="I212" s="195" t="s">
        <v>12</v>
      </c>
      <c r="J212" s="185" t="s">
        <v>13</v>
      </c>
      <c r="K212" s="185" t="s">
        <v>14</v>
      </c>
      <c r="L212" s="185" t="s">
        <v>4615</v>
      </c>
      <c r="M212" s="185" t="s">
        <v>3190</v>
      </c>
      <c r="N212" s="185" t="s">
        <v>4332</v>
      </c>
      <c r="O212" s="185" t="s">
        <v>3201</v>
      </c>
      <c r="P212" s="185" t="s">
        <v>3192</v>
      </c>
      <c r="Q212" s="185" t="s">
        <v>3193</v>
      </c>
      <c r="R212" s="185" t="s">
        <v>3194</v>
      </c>
      <c r="S212" s="196">
        <v>26009</v>
      </c>
      <c r="T212" s="185"/>
      <c r="U212" s="185" t="s">
        <v>0</v>
      </c>
      <c r="V212" s="185" t="s">
        <v>629</v>
      </c>
      <c r="W212" s="185" t="s">
        <v>630</v>
      </c>
      <c r="X212" s="185">
        <v>1</v>
      </c>
      <c r="Y212" s="185">
        <v>1</v>
      </c>
      <c r="Z212" s="185"/>
      <c r="AA212" s="185"/>
      <c r="AB212" s="185">
        <v>604</v>
      </c>
      <c r="AC212" s="197" t="s">
        <v>2689</v>
      </c>
      <c r="AD212" s="197" t="s">
        <v>2689</v>
      </c>
      <c r="AE212" s="197">
        <v>1</v>
      </c>
      <c r="AF212" s="197"/>
      <c r="AG212" s="197">
        <v>1</v>
      </c>
      <c r="AH212" s="197"/>
      <c r="AI212" s="197"/>
      <c r="AJ212" s="197"/>
      <c r="AK212" s="197"/>
      <c r="AL212" s="197"/>
    </row>
    <row r="213" spans="1:38" hidden="1" x14ac:dyDescent="0.3">
      <c r="A213" s="226">
        <v>2125</v>
      </c>
      <c r="B213" s="185" t="s">
        <v>1043</v>
      </c>
      <c r="C213" s="185" t="s">
        <v>4681</v>
      </c>
      <c r="D213" s="185" t="s">
        <v>3186</v>
      </c>
      <c r="E213" s="185" t="s">
        <v>4133</v>
      </c>
      <c r="F213" s="185" t="s">
        <v>3187</v>
      </c>
      <c r="G213" s="185" t="s">
        <v>4134</v>
      </c>
      <c r="H213" s="185"/>
      <c r="I213" s="195" t="s">
        <v>12</v>
      </c>
      <c r="J213" s="185" t="s">
        <v>13</v>
      </c>
      <c r="K213" s="185" t="s">
        <v>14</v>
      </c>
      <c r="L213" s="185" t="s">
        <v>4615</v>
      </c>
      <c r="M213" s="185" t="s">
        <v>3190</v>
      </c>
      <c r="N213" s="185" t="s">
        <v>4332</v>
      </c>
      <c r="O213" s="185" t="s">
        <v>3191</v>
      </c>
      <c r="P213" s="185" t="s">
        <v>3192</v>
      </c>
      <c r="Q213" s="185" t="s">
        <v>3193</v>
      </c>
      <c r="R213" s="185" t="s">
        <v>3194</v>
      </c>
      <c r="S213" s="196">
        <v>26102</v>
      </c>
      <c r="T213" s="185"/>
      <c r="U213" s="185" t="s">
        <v>19</v>
      </c>
      <c r="V213" s="185" t="s">
        <v>1044</v>
      </c>
      <c r="W213" s="185" t="s">
        <v>1045</v>
      </c>
      <c r="X213" s="185">
        <v>1</v>
      </c>
      <c r="Y213" s="185"/>
      <c r="Z213" s="185"/>
      <c r="AA213" s="185"/>
      <c r="AB213" s="185">
        <v>103</v>
      </c>
      <c r="AC213" s="197" t="s">
        <v>2689</v>
      </c>
      <c r="AD213" s="197" t="s">
        <v>2689</v>
      </c>
      <c r="AE213" s="197">
        <v>1</v>
      </c>
      <c r="AF213" s="197"/>
      <c r="AG213" s="197"/>
      <c r="AH213" s="197">
        <v>1</v>
      </c>
      <c r="AI213" s="197"/>
      <c r="AJ213" s="197"/>
      <c r="AK213" s="197"/>
      <c r="AL213" s="197"/>
    </row>
    <row r="214" spans="1:38" hidden="1" x14ac:dyDescent="0.3">
      <c r="A214" s="226">
        <v>1373</v>
      </c>
      <c r="B214" s="198" t="s">
        <v>1706</v>
      </c>
      <c r="C214" s="198" t="s">
        <v>4590</v>
      </c>
      <c r="D214" s="198" t="s">
        <v>3186</v>
      </c>
      <c r="E214" s="198" t="s">
        <v>4140</v>
      </c>
      <c r="F214" s="198" t="s">
        <v>3187</v>
      </c>
      <c r="G214" s="198" t="s">
        <v>4141</v>
      </c>
      <c r="H214" s="198"/>
      <c r="I214" s="199" t="s">
        <v>1094</v>
      </c>
      <c r="J214" s="198" t="s">
        <v>336</v>
      </c>
      <c r="K214" s="198" t="s">
        <v>1095</v>
      </c>
      <c r="L214" s="198" t="s">
        <v>3537</v>
      </c>
      <c r="M214" s="198" t="s">
        <v>3217</v>
      </c>
      <c r="N214" s="198" t="s">
        <v>3205</v>
      </c>
      <c r="O214" s="198" t="s">
        <v>3191</v>
      </c>
      <c r="P214" s="198" t="s">
        <v>3192</v>
      </c>
      <c r="Q214" s="198" t="s">
        <v>3193</v>
      </c>
      <c r="R214" s="198" t="s">
        <v>3194</v>
      </c>
      <c r="S214" s="200">
        <v>26583</v>
      </c>
      <c r="T214" s="198">
        <v>2</v>
      </c>
      <c r="U214" s="198" t="s">
        <v>19</v>
      </c>
      <c r="V214" s="198" t="s">
        <v>1707</v>
      </c>
      <c r="W214" s="198" t="s">
        <v>1708</v>
      </c>
      <c r="X214" s="198">
        <v>1</v>
      </c>
      <c r="Y214" s="198"/>
      <c r="Z214" s="198"/>
      <c r="AA214" s="198"/>
      <c r="AB214" s="198">
        <v>112</v>
      </c>
      <c r="AC214" s="201" t="s">
        <v>2689</v>
      </c>
      <c r="AD214" s="201" t="s">
        <v>2689</v>
      </c>
      <c r="AE214" s="201">
        <v>0</v>
      </c>
      <c r="AF214" s="201"/>
      <c r="AG214" s="201"/>
      <c r="AH214" s="201"/>
      <c r="AI214" s="201"/>
      <c r="AJ214" s="201"/>
      <c r="AK214" s="201"/>
      <c r="AL214" s="201"/>
    </row>
    <row r="215" spans="1:38" hidden="1" x14ac:dyDescent="0.3">
      <c r="A215" s="226">
        <v>2131</v>
      </c>
      <c r="B215" s="198" t="s">
        <v>538</v>
      </c>
      <c r="C215" s="198" t="s">
        <v>4682</v>
      </c>
      <c r="D215" s="198" t="s">
        <v>3061</v>
      </c>
      <c r="E215" s="198" t="s">
        <v>4002</v>
      </c>
      <c r="F215" s="198" t="s">
        <v>3187</v>
      </c>
      <c r="G215" s="198" t="s">
        <v>4003</v>
      </c>
      <c r="H215" s="198"/>
      <c r="I215" s="199" t="s">
        <v>12</v>
      </c>
      <c r="J215" s="198" t="s">
        <v>13</v>
      </c>
      <c r="K215" s="198" t="s">
        <v>14</v>
      </c>
      <c r="L215" s="198" t="s">
        <v>4615</v>
      </c>
      <c r="M215" s="198" t="s">
        <v>3190</v>
      </c>
      <c r="N215" s="198" t="s">
        <v>4332</v>
      </c>
      <c r="O215" s="198" t="s">
        <v>3201</v>
      </c>
      <c r="P215" s="198" t="s">
        <v>3192</v>
      </c>
      <c r="Q215" s="198" t="s">
        <v>3193</v>
      </c>
      <c r="R215" s="198" t="s">
        <v>3194</v>
      </c>
      <c r="S215" s="200">
        <v>27164</v>
      </c>
      <c r="T215" s="198"/>
      <c r="U215" s="198" t="s">
        <v>5</v>
      </c>
      <c r="V215" s="198" t="s">
        <v>539</v>
      </c>
      <c r="W215" s="198" t="s">
        <v>537</v>
      </c>
      <c r="X215" s="198"/>
      <c r="Y215" s="198">
        <v>1</v>
      </c>
      <c r="Z215" s="198"/>
      <c r="AA215" s="198"/>
      <c r="AB215" s="198">
        <v>235</v>
      </c>
      <c r="AC215" s="201" t="s">
        <v>2689</v>
      </c>
      <c r="AD215" s="201" t="s">
        <v>2689</v>
      </c>
      <c r="AE215" s="201">
        <v>0</v>
      </c>
      <c r="AF215" s="201"/>
      <c r="AG215" s="201"/>
      <c r="AH215" s="201"/>
      <c r="AI215" s="201"/>
      <c r="AJ215" s="201"/>
      <c r="AK215" s="201"/>
      <c r="AL215" s="201"/>
    </row>
    <row r="216" spans="1:38" hidden="1" x14ac:dyDescent="0.3">
      <c r="A216" s="226">
        <v>2140</v>
      </c>
      <c r="B216" s="185" t="s">
        <v>1311</v>
      </c>
      <c r="C216" s="185" t="s">
        <v>4683</v>
      </c>
      <c r="D216" s="185" t="s">
        <v>3061</v>
      </c>
      <c r="E216" s="185" t="s">
        <v>4152</v>
      </c>
      <c r="F216" s="185" t="s">
        <v>3187</v>
      </c>
      <c r="G216" s="185" t="s">
        <v>4716</v>
      </c>
      <c r="H216" s="185"/>
      <c r="I216" s="195" t="s">
        <v>12</v>
      </c>
      <c r="J216" s="185" t="s">
        <v>13</v>
      </c>
      <c r="K216" s="185" t="s">
        <v>14</v>
      </c>
      <c r="L216" s="185" t="s">
        <v>4615</v>
      </c>
      <c r="M216" s="185" t="s">
        <v>3190</v>
      </c>
      <c r="N216" s="185" t="s">
        <v>4332</v>
      </c>
      <c r="O216" s="185" t="s">
        <v>3201</v>
      </c>
      <c r="P216" s="185" t="s">
        <v>3192</v>
      </c>
      <c r="Q216" s="185" t="s">
        <v>3193</v>
      </c>
      <c r="R216" s="185" t="s">
        <v>3194</v>
      </c>
      <c r="S216" s="196">
        <v>24755</v>
      </c>
      <c r="T216" s="185"/>
      <c r="U216" s="185" t="s">
        <v>958</v>
      </c>
      <c r="V216" s="185" t="s">
        <v>4153</v>
      </c>
      <c r="W216" s="185" t="s">
        <v>1312</v>
      </c>
      <c r="X216" s="185"/>
      <c r="Y216" s="185">
        <v>1</v>
      </c>
      <c r="Z216" s="185"/>
      <c r="AA216" s="185"/>
      <c r="AB216" s="185">
        <v>193</v>
      </c>
      <c r="AC216" s="197" t="s">
        <v>2689</v>
      </c>
      <c r="AD216" s="197" t="s">
        <v>2689</v>
      </c>
      <c r="AE216" s="197">
        <v>1</v>
      </c>
      <c r="AF216" s="197"/>
      <c r="AG216" s="197"/>
      <c r="AH216" s="197"/>
      <c r="AI216" s="197">
        <v>1</v>
      </c>
      <c r="AJ216" s="197"/>
      <c r="AK216" s="197"/>
      <c r="AL216" s="197"/>
    </row>
    <row r="217" spans="1:38" hidden="1" x14ac:dyDescent="0.3">
      <c r="A217" s="226">
        <v>2141</v>
      </c>
      <c r="B217" s="198" t="s">
        <v>1572</v>
      </c>
      <c r="C217" s="198" t="s">
        <v>4482</v>
      </c>
      <c r="D217" s="198" t="s">
        <v>3061</v>
      </c>
      <c r="E217" s="198" t="s">
        <v>1235</v>
      </c>
      <c r="F217" s="198" t="s">
        <v>3187</v>
      </c>
      <c r="G217" s="198" t="s">
        <v>4154</v>
      </c>
      <c r="H217" s="198"/>
      <c r="I217" s="199" t="s">
        <v>501</v>
      </c>
      <c r="J217" s="198" t="s">
        <v>1574</v>
      </c>
      <c r="K217" s="198" t="s">
        <v>1237</v>
      </c>
      <c r="L217" s="198" t="s">
        <v>3945</v>
      </c>
      <c r="M217" s="198" t="s">
        <v>3190</v>
      </c>
      <c r="N217" s="198" t="s">
        <v>4332</v>
      </c>
      <c r="O217" s="198" t="s">
        <v>3201</v>
      </c>
      <c r="P217" s="198" t="s">
        <v>3192</v>
      </c>
      <c r="Q217" s="198" t="s">
        <v>3193</v>
      </c>
      <c r="R217" s="198" t="s">
        <v>3194</v>
      </c>
      <c r="S217" s="200">
        <v>28254</v>
      </c>
      <c r="T217" s="198"/>
      <c r="U217" s="198" t="s">
        <v>5</v>
      </c>
      <c r="V217" s="198" t="s">
        <v>1573</v>
      </c>
      <c r="W217" s="198" t="s">
        <v>1575</v>
      </c>
      <c r="X217" s="198"/>
      <c r="Y217" s="198">
        <v>1</v>
      </c>
      <c r="Z217" s="198"/>
      <c r="AA217" s="198"/>
      <c r="AB217" s="198">
        <v>124</v>
      </c>
      <c r="AC217" s="201" t="s">
        <v>2689</v>
      </c>
      <c r="AD217" s="201" t="s">
        <v>2689</v>
      </c>
      <c r="AE217" s="201">
        <v>0</v>
      </c>
      <c r="AF217" s="201"/>
      <c r="AG217" s="201"/>
      <c r="AH217" s="201"/>
      <c r="AI217" s="201"/>
      <c r="AJ217" s="201"/>
      <c r="AK217" s="201"/>
      <c r="AL217" s="201"/>
    </row>
    <row r="218" spans="1:38" hidden="1" x14ac:dyDescent="0.3">
      <c r="A218" s="226">
        <v>2142</v>
      </c>
      <c r="B218" s="207" t="s">
        <v>997</v>
      </c>
      <c r="C218" s="207" t="s">
        <v>4155</v>
      </c>
      <c r="D218" s="207" t="s">
        <v>3186</v>
      </c>
      <c r="E218" s="207" t="s">
        <v>632</v>
      </c>
      <c r="F218" s="207" t="s">
        <v>3187</v>
      </c>
      <c r="G218" s="207" t="s">
        <v>4156</v>
      </c>
      <c r="H218" s="207"/>
      <c r="I218" s="208" t="s">
        <v>12</v>
      </c>
      <c r="J218" s="207" t="s">
        <v>13</v>
      </c>
      <c r="K218" s="207" t="s">
        <v>14</v>
      </c>
      <c r="L218" s="207" t="s">
        <v>4615</v>
      </c>
      <c r="M218" s="207" t="s">
        <v>3190</v>
      </c>
      <c r="N218" s="207" t="s">
        <v>4332</v>
      </c>
      <c r="O218" s="207" t="s">
        <v>3191</v>
      </c>
      <c r="P218" s="207" t="s">
        <v>3192</v>
      </c>
      <c r="Q218" s="207" t="s">
        <v>3193</v>
      </c>
      <c r="R218" s="207" t="s">
        <v>3194</v>
      </c>
      <c r="S218" s="209">
        <v>24755</v>
      </c>
      <c r="T218" s="207">
        <v>1</v>
      </c>
      <c r="U218" s="207" t="s">
        <v>5</v>
      </c>
      <c r="V218" s="207" t="s">
        <v>638</v>
      </c>
      <c r="W218" s="207" t="s">
        <v>639</v>
      </c>
      <c r="X218" s="207">
        <v>1</v>
      </c>
      <c r="Y218" s="207"/>
      <c r="Z218" s="207"/>
      <c r="AA218" s="207"/>
      <c r="AB218" s="207">
        <v>66</v>
      </c>
      <c r="AC218" s="210" t="s">
        <v>2689</v>
      </c>
      <c r="AD218" s="210" t="s">
        <v>2689</v>
      </c>
      <c r="AE218" s="210">
        <v>1</v>
      </c>
      <c r="AF218" s="210"/>
      <c r="AG218" s="210"/>
      <c r="AH218" s="210">
        <v>1</v>
      </c>
      <c r="AI218" s="210"/>
      <c r="AJ218" s="210"/>
      <c r="AK218" s="210"/>
      <c r="AL218" s="210"/>
    </row>
    <row r="219" spans="1:38" hidden="1" x14ac:dyDescent="0.3">
      <c r="A219" s="226">
        <v>2144</v>
      </c>
      <c r="B219" s="207" t="s">
        <v>1007</v>
      </c>
      <c r="C219" s="207" t="s">
        <v>5065</v>
      </c>
      <c r="D219" s="207" t="s">
        <v>3186</v>
      </c>
      <c r="E219" s="207" t="s">
        <v>4158</v>
      </c>
      <c r="F219" s="207" t="s">
        <v>3187</v>
      </c>
      <c r="G219" s="207" t="s">
        <v>4159</v>
      </c>
      <c r="H219" s="207"/>
      <c r="I219" s="208" t="s">
        <v>110</v>
      </c>
      <c r="J219" s="207" t="s">
        <v>13</v>
      </c>
      <c r="K219" s="207" t="s">
        <v>14</v>
      </c>
      <c r="L219" s="207" t="s">
        <v>4615</v>
      </c>
      <c r="M219" s="207" t="s">
        <v>3190</v>
      </c>
      <c r="N219" s="207" t="s">
        <v>4332</v>
      </c>
      <c r="O219" s="207" t="s">
        <v>3191</v>
      </c>
      <c r="P219" s="207" t="s">
        <v>3192</v>
      </c>
      <c r="Q219" s="207" t="s">
        <v>3193</v>
      </c>
      <c r="R219" s="207" t="s">
        <v>3194</v>
      </c>
      <c r="S219" s="209">
        <v>24756</v>
      </c>
      <c r="T219" s="207">
        <v>1</v>
      </c>
      <c r="U219" s="207" t="s">
        <v>5</v>
      </c>
      <c r="V219" s="207" t="s">
        <v>5066</v>
      </c>
      <c r="W219" s="207" t="s">
        <v>1017</v>
      </c>
      <c r="X219" s="207">
        <v>1</v>
      </c>
      <c r="Y219" s="207"/>
      <c r="Z219" s="207"/>
      <c r="AA219" s="207"/>
      <c r="AB219" s="207">
        <v>72</v>
      </c>
      <c r="AC219" s="210" t="s">
        <v>2689</v>
      </c>
      <c r="AD219" s="210" t="s">
        <v>2689</v>
      </c>
      <c r="AE219" s="210">
        <v>1</v>
      </c>
      <c r="AF219" s="210"/>
      <c r="AG219" s="210"/>
      <c r="AH219" s="210"/>
      <c r="AI219" s="210">
        <v>1</v>
      </c>
      <c r="AJ219" s="210"/>
      <c r="AK219" s="210"/>
      <c r="AL219" s="210"/>
    </row>
    <row r="220" spans="1:38" hidden="1" x14ac:dyDescent="0.3">
      <c r="A220" s="226">
        <v>2145</v>
      </c>
      <c r="B220" s="218" t="s">
        <v>4160</v>
      </c>
      <c r="C220" s="218" t="s">
        <v>4591</v>
      </c>
      <c r="D220" s="218" t="s">
        <v>3481</v>
      </c>
      <c r="E220" s="218" t="s">
        <v>4161</v>
      </c>
      <c r="F220" s="218" t="s">
        <v>3187</v>
      </c>
      <c r="G220" s="218" t="s">
        <v>4583</v>
      </c>
      <c r="H220" s="218"/>
      <c r="I220" s="219" t="s">
        <v>501</v>
      </c>
      <c r="J220" s="218" t="s">
        <v>1135</v>
      </c>
      <c r="K220" s="218" t="s">
        <v>1136</v>
      </c>
      <c r="L220" s="218" t="s">
        <v>3151</v>
      </c>
      <c r="M220" s="218" t="s">
        <v>3190</v>
      </c>
      <c r="N220" s="218" t="s">
        <v>4332</v>
      </c>
      <c r="O220" s="218" t="s">
        <v>3483</v>
      </c>
      <c r="P220" s="218" t="s">
        <v>3192</v>
      </c>
      <c r="Q220" s="218" t="s">
        <v>3193</v>
      </c>
      <c r="R220" s="218" t="s">
        <v>3194</v>
      </c>
      <c r="S220" s="220">
        <v>29099</v>
      </c>
      <c r="T220" s="218"/>
      <c r="U220" s="218" t="s">
        <v>82</v>
      </c>
      <c r="V220" s="218" t="s">
        <v>1143</v>
      </c>
      <c r="W220" s="218" t="s">
        <v>1144</v>
      </c>
      <c r="X220" s="218"/>
      <c r="Y220" s="218"/>
      <c r="Z220" s="218">
        <v>1</v>
      </c>
      <c r="AA220" s="218"/>
      <c r="AB220" s="218">
        <v>64</v>
      </c>
      <c r="AC220" s="221" t="s">
        <v>2689</v>
      </c>
      <c r="AD220" s="221" t="s">
        <v>2689</v>
      </c>
      <c r="AE220" s="221">
        <v>1</v>
      </c>
      <c r="AF220" s="221"/>
      <c r="AG220" s="221">
        <v>1</v>
      </c>
      <c r="AH220" s="221"/>
      <c r="AI220" s="221"/>
      <c r="AJ220" s="221"/>
      <c r="AK220" s="221" t="s">
        <v>5160</v>
      </c>
      <c r="AL220" s="221">
        <v>2</v>
      </c>
    </row>
    <row r="221" spans="1:38" hidden="1" x14ac:dyDescent="0.3">
      <c r="A221" s="226">
        <v>2149</v>
      </c>
      <c r="B221" s="218" t="s">
        <v>4165</v>
      </c>
      <c r="C221" s="218" t="s">
        <v>5017</v>
      </c>
      <c r="D221" s="218" t="s">
        <v>3530</v>
      </c>
      <c r="E221" s="218" t="s">
        <v>4166</v>
      </c>
      <c r="F221" s="218" t="s">
        <v>4301</v>
      </c>
      <c r="G221" s="218" t="s">
        <v>4330</v>
      </c>
      <c r="H221" s="218"/>
      <c r="I221" s="219" t="s">
        <v>501</v>
      </c>
      <c r="J221" s="218" t="s">
        <v>1135</v>
      </c>
      <c r="K221" s="218" t="s">
        <v>1136</v>
      </c>
      <c r="L221" s="218" t="s">
        <v>3151</v>
      </c>
      <c r="M221" s="218" t="s">
        <v>3190</v>
      </c>
      <c r="N221" s="218" t="s">
        <v>4332</v>
      </c>
      <c r="O221" s="218" t="s">
        <v>3532</v>
      </c>
      <c r="P221" s="218" t="s">
        <v>3192</v>
      </c>
      <c r="Q221" s="218" t="s">
        <v>3313</v>
      </c>
      <c r="R221" s="218" t="s">
        <v>3314</v>
      </c>
      <c r="S221" s="220">
        <v>30926</v>
      </c>
      <c r="T221" s="218"/>
      <c r="U221" s="218"/>
      <c r="V221" s="218"/>
      <c r="W221" s="218"/>
      <c r="X221" s="218"/>
      <c r="Y221" s="218"/>
      <c r="Z221" s="218"/>
      <c r="AA221" s="218">
        <v>1</v>
      </c>
      <c r="AB221" s="218">
        <v>161</v>
      </c>
      <c r="AC221" s="221" t="s">
        <v>2689</v>
      </c>
      <c r="AD221" s="221" t="s">
        <v>2689</v>
      </c>
      <c r="AE221" s="221">
        <v>0</v>
      </c>
      <c r="AF221" s="221"/>
      <c r="AG221" s="221"/>
      <c r="AH221" s="221"/>
      <c r="AI221" s="221"/>
      <c r="AJ221" s="221"/>
      <c r="AK221" s="221" t="s">
        <v>5172</v>
      </c>
      <c r="AL221" s="221">
        <v>2</v>
      </c>
    </row>
    <row r="222" spans="1:38" hidden="1" x14ac:dyDescent="0.3">
      <c r="A222" s="226">
        <v>2151</v>
      </c>
      <c r="B222" s="185" t="s">
        <v>1132</v>
      </c>
      <c r="C222" s="185" t="s">
        <v>4592</v>
      </c>
      <c r="D222" s="185" t="s">
        <v>3061</v>
      </c>
      <c r="E222" s="185" t="s">
        <v>1133</v>
      </c>
      <c r="F222" s="185" t="s">
        <v>3187</v>
      </c>
      <c r="G222" s="185" t="s">
        <v>4577</v>
      </c>
      <c r="H222" s="185"/>
      <c r="I222" s="195" t="s">
        <v>501</v>
      </c>
      <c r="J222" s="185" t="s">
        <v>1135</v>
      </c>
      <c r="K222" s="185" t="s">
        <v>1136</v>
      </c>
      <c r="L222" s="185" t="s">
        <v>3151</v>
      </c>
      <c r="M222" s="185" t="s">
        <v>3190</v>
      </c>
      <c r="N222" s="185" t="s">
        <v>4332</v>
      </c>
      <c r="O222" s="185" t="s">
        <v>3201</v>
      </c>
      <c r="P222" s="185" t="s">
        <v>3192</v>
      </c>
      <c r="Q222" s="185" t="s">
        <v>3193</v>
      </c>
      <c r="R222" s="185" t="s">
        <v>3194</v>
      </c>
      <c r="S222" s="196">
        <v>31291</v>
      </c>
      <c r="T222" s="185"/>
      <c r="U222" s="185" t="s">
        <v>5</v>
      </c>
      <c r="V222" s="185" t="s">
        <v>1134</v>
      </c>
      <c r="W222" s="185" t="s">
        <v>1137</v>
      </c>
      <c r="X222" s="185"/>
      <c r="Y222" s="185">
        <v>1</v>
      </c>
      <c r="Z222" s="185"/>
      <c r="AA222" s="185"/>
      <c r="AB222" s="185">
        <v>199</v>
      </c>
      <c r="AC222" s="197" t="s">
        <v>2689</v>
      </c>
      <c r="AD222" s="197" t="s">
        <v>2689</v>
      </c>
      <c r="AE222" s="197">
        <v>1</v>
      </c>
      <c r="AF222" s="197"/>
      <c r="AG222" s="197"/>
      <c r="AH222" s="197">
        <v>1</v>
      </c>
      <c r="AI222" s="197"/>
      <c r="AJ222" s="197"/>
      <c r="AK222" s="197"/>
      <c r="AL222" s="197"/>
    </row>
    <row r="223" spans="1:38" hidden="1" x14ac:dyDescent="0.3">
      <c r="A223" s="226">
        <v>2169</v>
      </c>
      <c r="B223" s="198" t="s">
        <v>561</v>
      </c>
      <c r="C223" s="198" t="s">
        <v>4684</v>
      </c>
      <c r="D223" s="198" t="s">
        <v>3061</v>
      </c>
      <c r="E223" s="198" t="s">
        <v>3550</v>
      </c>
      <c r="F223" s="198" t="s">
        <v>3187</v>
      </c>
      <c r="G223" s="198" t="s">
        <v>4717</v>
      </c>
      <c r="H223" s="198"/>
      <c r="I223" s="199" t="s">
        <v>12</v>
      </c>
      <c r="J223" s="198" t="s">
        <v>13</v>
      </c>
      <c r="K223" s="198" t="s">
        <v>14</v>
      </c>
      <c r="L223" s="198" t="s">
        <v>4615</v>
      </c>
      <c r="M223" s="198" t="s">
        <v>3217</v>
      </c>
      <c r="N223" s="198" t="s">
        <v>4332</v>
      </c>
      <c r="O223" s="198" t="s">
        <v>3201</v>
      </c>
      <c r="P223" s="198" t="s">
        <v>3192</v>
      </c>
      <c r="Q223" s="198" t="s">
        <v>3193</v>
      </c>
      <c r="R223" s="198" t="s">
        <v>3194</v>
      </c>
      <c r="S223" s="200">
        <v>24756</v>
      </c>
      <c r="T223" s="198"/>
      <c r="U223" s="198" t="s">
        <v>5</v>
      </c>
      <c r="V223" s="198" t="s">
        <v>562</v>
      </c>
      <c r="W223" s="198" t="s">
        <v>209</v>
      </c>
      <c r="X223" s="198"/>
      <c r="Y223" s="198">
        <v>1</v>
      </c>
      <c r="Z223" s="198"/>
      <c r="AA223" s="198"/>
      <c r="AB223" s="198">
        <v>154</v>
      </c>
      <c r="AC223" s="201" t="s">
        <v>2689</v>
      </c>
      <c r="AD223" s="201" t="s">
        <v>2689</v>
      </c>
      <c r="AE223" s="201">
        <v>0</v>
      </c>
      <c r="AF223" s="201"/>
      <c r="AG223" s="201"/>
      <c r="AH223" s="201"/>
      <c r="AI223" s="201"/>
      <c r="AJ223" s="201"/>
      <c r="AK223" s="201"/>
      <c r="AL223" s="201"/>
    </row>
    <row r="224" spans="1:38" hidden="1" x14ac:dyDescent="0.3">
      <c r="A224" s="226">
        <v>2171</v>
      </c>
      <c r="B224" s="185" t="s">
        <v>912</v>
      </c>
      <c r="C224" s="185" t="s">
        <v>4187</v>
      </c>
      <c r="D224" s="185" t="s">
        <v>3186</v>
      </c>
      <c r="E224" s="185" t="s">
        <v>3455</v>
      </c>
      <c r="F224" s="185" t="s">
        <v>3187</v>
      </c>
      <c r="G224" s="185" t="s">
        <v>3456</v>
      </c>
      <c r="H224" s="185"/>
      <c r="I224" s="195" t="s">
        <v>12</v>
      </c>
      <c r="J224" s="185" t="s">
        <v>13</v>
      </c>
      <c r="K224" s="185" t="s">
        <v>14</v>
      </c>
      <c r="L224" s="185" t="s">
        <v>4615</v>
      </c>
      <c r="M224" s="185" t="s">
        <v>3190</v>
      </c>
      <c r="N224" s="185" t="s">
        <v>4332</v>
      </c>
      <c r="O224" s="185" t="s">
        <v>3191</v>
      </c>
      <c r="P224" s="185" t="s">
        <v>3192</v>
      </c>
      <c r="Q224" s="185" t="s">
        <v>3193</v>
      </c>
      <c r="R224" s="185" t="s">
        <v>3194</v>
      </c>
      <c r="S224" s="196">
        <v>24756</v>
      </c>
      <c r="T224" s="185"/>
      <c r="U224" s="185" t="s">
        <v>19</v>
      </c>
      <c r="V224" s="185" t="s">
        <v>913</v>
      </c>
      <c r="W224" s="185" t="s">
        <v>914</v>
      </c>
      <c r="X224" s="185">
        <v>1</v>
      </c>
      <c r="Y224" s="185"/>
      <c r="Z224" s="185"/>
      <c r="AA224" s="185"/>
      <c r="AB224" s="185">
        <v>90</v>
      </c>
      <c r="AC224" s="197" t="s">
        <v>2689</v>
      </c>
      <c r="AD224" s="197" t="s">
        <v>2689</v>
      </c>
      <c r="AE224" s="197">
        <v>1</v>
      </c>
      <c r="AF224" s="197">
        <v>1</v>
      </c>
      <c r="AG224" s="197"/>
      <c r="AH224" s="197"/>
      <c r="AI224" s="197"/>
      <c r="AJ224" s="197"/>
      <c r="AK224" s="197"/>
      <c r="AL224" s="197"/>
    </row>
    <row r="225" spans="1:38" hidden="1" x14ac:dyDescent="0.3">
      <c r="A225" s="226">
        <v>2173</v>
      </c>
      <c r="B225" s="185" t="s">
        <v>1253</v>
      </c>
      <c r="C225" s="185" t="s">
        <v>4421</v>
      </c>
      <c r="D225" s="185" t="s">
        <v>3186</v>
      </c>
      <c r="E225" s="185" t="s">
        <v>2257</v>
      </c>
      <c r="F225" s="185" t="s">
        <v>3187</v>
      </c>
      <c r="G225" s="185" t="s">
        <v>4708</v>
      </c>
      <c r="H225" s="185"/>
      <c r="I225" s="195" t="s">
        <v>12</v>
      </c>
      <c r="J225" s="185" t="s">
        <v>13</v>
      </c>
      <c r="K225" s="185" t="s">
        <v>14</v>
      </c>
      <c r="L225" s="185" t="s">
        <v>4615</v>
      </c>
      <c r="M225" s="185" t="s">
        <v>3190</v>
      </c>
      <c r="N225" s="185" t="s">
        <v>4332</v>
      </c>
      <c r="O225" s="185" t="s">
        <v>3191</v>
      </c>
      <c r="P225" s="185" t="s">
        <v>3192</v>
      </c>
      <c r="Q225" s="185" t="s">
        <v>3193</v>
      </c>
      <c r="R225" s="185" t="s">
        <v>3194</v>
      </c>
      <c r="S225" s="196">
        <v>24756</v>
      </c>
      <c r="T225" s="185"/>
      <c r="U225" s="185" t="s">
        <v>19</v>
      </c>
      <c r="V225" s="185" t="s">
        <v>1254</v>
      </c>
      <c r="W225" s="185" t="s">
        <v>1255</v>
      </c>
      <c r="X225" s="185">
        <v>1</v>
      </c>
      <c r="Y225" s="185"/>
      <c r="Z225" s="185"/>
      <c r="AA225" s="185"/>
      <c r="AB225" s="185">
        <v>139</v>
      </c>
      <c r="AC225" s="197" t="s">
        <v>2689</v>
      </c>
      <c r="AD225" s="197" t="s">
        <v>2689</v>
      </c>
      <c r="AE225" s="197">
        <v>1</v>
      </c>
      <c r="AF225" s="197"/>
      <c r="AG225" s="197"/>
      <c r="AH225" s="197">
        <v>1</v>
      </c>
      <c r="AI225" s="197"/>
      <c r="AJ225" s="197"/>
      <c r="AK225" s="197"/>
      <c r="AL225" s="197"/>
    </row>
    <row r="226" spans="1:38" hidden="1" x14ac:dyDescent="0.3">
      <c r="A226" s="226">
        <v>2174</v>
      </c>
      <c r="B226" s="198" t="s">
        <v>962</v>
      </c>
      <c r="C226" s="198" t="s">
        <v>4685</v>
      </c>
      <c r="D226" s="198" t="s">
        <v>3061</v>
      </c>
      <c r="E226" s="198" t="s">
        <v>4190</v>
      </c>
      <c r="F226" s="198" t="s">
        <v>3187</v>
      </c>
      <c r="G226" s="198" t="s">
        <v>4191</v>
      </c>
      <c r="H226" s="198"/>
      <c r="I226" s="199" t="s">
        <v>12</v>
      </c>
      <c r="J226" s="198" t="s">
        <v>13</v>
      </c>
      <c r="K226" s="198" t="s">
        <v>14</v>
      </c>
      <c r="L226" s="198" t="s">
        <v>4615</v>
      </c>
      <c r="M226" s="198" t="s">
        <v>3217</v>
      </c>
      <c r="N226" s="198" t="s">
        <v>4332</v>
      </c>
      <c r="O226" s="198" t="s">
        <v>3201</v>
      </c>
      <c r="P226" s="198" t="s">
        <v>3192</v>
      </c>
      <c r="Q226" s="198" t="s">
        <v>3193</v>
      </c>
      <c r="R226" s="198" t="s">
        <v>3194</v>
      </c>
      <c r="S226" s="200">
        <v>36039</v>
      </c>
      <c r="T226" s="198"/>
      <c r="U226" s="198" t="s">
        <v>5</v>
      </c>
      <c r="V226" s="198" t="s">
        <v>963</v>
      </c>
      <c r="W226" s="198" t="s">
        <v>964</v>
      </c>
      <c r="X226" s="198"/>
      <c r="Y226" s="198">
        <v>1</v>
      </c>
      <c r="Z226" s="198"/>
      <c r="AA226" s="198"/>
      <c r="AB226" s="198">
        <v>131</v>
      </c>
      <c r="AC226" s="201" t="s">
        <v>2689</v>
      </c>
      <c r="AD226" s="201" t="s">
        <v>2689</v>
      </c>
      <c r="AE226" s="201">
        <v>0</v>
      </c>
      <c r="AF226" s="201"/>
      <c r="AG226" s="201"/>
      <c r="AH226" s="201"/>
      <c r="AI226" s="201"/>
      <c r="AJ226" s="201"/>
      <c r="AK226" s="201"/>
      <c r="AL226" s="201"/>
    </row>
    <row r="227" spans="1:38" hidden="1" x14ac:dyDescent="0.3">
      <c r="A227" s="226">
        <v>2184</v>
      </c>
      <c r="B227" s="198" t="s">
        <v>594</v>
      </c>
      <c r="C227" s="198" t="s">
        <v>4686</v>
      </c>
      <c r="D227" s="198" t="s">
        <v>3199</v>
      </c>
      <c r="E227" s="198" t="s">
        <v>4199</v>
      </c>
      <c r="F227" s="198" t="s">
        <v>3187</v>
      </c>
      <c r="G227" s="198" t="s">
        <v>4745</v>
      </c>
      <c r="H227" s="198"/>
      <c r="I227" s="199" t="s">
        <v>12</v>
      </c>
      <c r="J227" s="198" t="s">
        <v>13</v>
      </c>
      <c r="K227" s="198" t="s">
        <v>14</v>
      </c>
      <c r="L227" s="198" t="s">
        <v>4615</v>
      </c>
      <c r="M227" s="198" t="s">
        <v>3190</v>
      </c>
      <c r="N227" s="198" t="s">
        <v>4332</v>
      </c>
      <c r="O227" s="198" t="s">
        <v>3199</v>
      </c>
      <c r="P227" s="198" t="s">
        <v>3192</v>
      </c>
      <c r="Q227" s="198" t="s">
        <v>3193</v>
      </c>
      <c r="R227" s="198" t="s">
        <v>3194</v>
      </c>
      <c r="S227" s="200">
        <v>24939</v>
      </c>
      <c r="T227" s="198"/>
      <c r="U227" s="198" t="s">
        <v>82</v>
      </c>
      <c r="V227" s="198" t="s">
        <v>596</v>
      </c>
      <c r="W227" s="198" t="s">
        <v>597</v>
      </c>
      <c r="X227" s="198"/>
      <c r="Y227" s="198"/>
      <c r="Z227" s="198">
        <v>1</v>
      </c>
      <c r="AA227" s="198"/>
      <c r="AB227" s="198">
        <v>501</v>
      </c>
      <c r="AC227" s="201" t="s">
        <v>2689</v>
      </c>
      <c r="AD227" s="201" t="s">
        <v>2689</v>
      </c>
      <c r="AE227" s="201">
        <v>0</v>
      </c>
      <c r="AF227" s="201"/>
      <c r="AG227" s="201"/>
      <c r="AH227" s="201"/>
      <c r="AI227" s="201"/>
      <c r="AJ227" s="201"/>
      <c r="AK227" s="201"/>
      <c r="AL227" s="201"/>
    </row>
    <row r="228" spans="1:38" hidden="1" x14ac:dyDescent="0.3">
      <c r="A228" s="226">
        <v>2186</v>
      </c>
      <c r="B228" s="185" t="s">
        <v>1197</v>
      </c>
      <c r="C228" s="185" t="s">
        <v>4687</v>
      </c>
      <c r="D228" s="185" t="s">
        <v>3199</v>
      </c>
      <c r="E228" s="185" t="s">
        <v>1198</v>
      </c>
      <c r="F228" s="185" t="s">
        <v>3187</v>
      </c>
      <c r="G228" s="185" t="s">
        <v>4767</v>
      </c>
      <c r="H228" s="185"/>
      <c r="I228" s="195" t="s">
        <v>12</v>
      </c>
      <c r="J228" s="185" t="s">
        <v>13</v>
      </c>
      <c r="K228" s="185" t="s">
        <v>14</v>
      </c>
      <c r="L228" s="185" t="s">
        <v>4615</v>
      </c>
      <c r="M228" s="185" t="s">
        <v>3190</v>
      </c>
      <c r="N228" s="185" t="s">
        <v>4332</v>
      </c>
      <c r="O228" s="185" t="s">
        <v>3199</v>
      </c>
      <c r="P228" s="185" t="s">
        <v>3192</v>
      </c>
      <c r="Q228" s="185" t="s">
        <v>3193</v>
      </c>
      <c r="R228" s="185" t="s">
        <v>3194</v>
      </c>
      <c r="S228" s="196">
        <v>25283</v>
      </c>
      <c r="T228" s="185"/>
      <c r="U228" s="185" t="s">
        <v>82</v>
      </c>
      <c r="V228" s="185" t="s">
        <v>1199</v>
      </c>
      <c r="W228" s="185" t="s">
        <v>1200</v>
      </c>
      <c r="X228" s="185"/>
      <c r="Y228" s="185"/>
      <c r="Z228" s="185">
        <v>1</v>
      </c>
      <c r="AA228" s="185"/>
      <c r="AB228" s="185">
        <v>441</v>
      </c>
      <c r="AC228" s="197" t="s">
        <v>2689</v>
      </c>
      <c r="AD228" s="197" t="s">
        <v>2689</v>
      </c>
      <c r="AE228" s="197">
        <v>1</v>
      </c>
      <c r="AF228" s="197"/>
      <c r="AG228" s="197"/>
      <c r="AH228" s="197"/>
      <c r="AI228" s="197">
        <v>1</v>
      </c>
      <c r="AJ228" s="197"/>
      <c r="AK228" s="197"/>
      <c r="AL228" s="197"/>
    </row>
    <row r="229" spans="1:38" hidden="1" x14ac:dyDescent="0.3">
      <c r="A229" s="226">
        <v>2192</v>
      </c>
      <c r="B229" s="218" t="s">
        <v>1530</v>
      </c>
      <c r="C229" s="218" t="s">
        <v>5067</v>
      </c>
      <c r="D229" s="218" t="s">
        <v>3361</v>
      </c>
      <c r="E229" s="218" t="s">
        <v>4208</v>
      </c>
      <c r="F229" s="218" t="s">
        <v>4301</v>
      </c>
      <c r="G229" s="218" t="s">
        <v>4718</v>
      </c>
      <c r="H229" s="218"/>
      <c r="I229" s="219" t="s">
        <v>110</v>
      </c>
      <c r="J229" s="218" t="s">
        <v>13</v>
      </c>
      <c r="K229" s="218" t="s">
        <v>14</v>
      </c>
      <c r="L229" s="218" t="s">
        <v>4615</v>
      </c>
      <c r="M229" s="218" t="s">
        <v>3217</v>
      </c>
      <c r="N229" s="218" t="s">
        <v>4332</v>
      </c>
      <c r="O229" s="218" t="s">
        <v>3363</v>
      </c>
      <c r="P229" s="218" t="s">
        <v>3192</v>
      </c>
      <c r="Q229" s="218" t="s">
        <v>3193</v>
      </c>
      <c r="R229" s="218" t="s">
        <v>3194</v>
      </c>
      <c r="S229" s="220">
        <v>38596</v>
      </c>
      <c r="T229" s="218"/>
      <c r="U229" s="218" t="s">
        <v>184</v>
      </c>
      <c r="V229" s="218" t="s">
        <v>1532</v>
      </c>
      <c r="W229" s="218" t="s">
        <v>1533</v>
      </c>
      <c r="X229" s="218"/>
      <c r="Y229" s="218"/>
      <c r="Z229" s="218"/>
      <c r="AA229" s="218">
        <v>1</v>
      </c>
      <c r="AB229" s="218">
        <v>32</v>
      </c>
      <c r="AC229" s="221" t="s">
        <v>2689</v>
      </c>
      <c r="AD229" s="221" t="s">
        <v>2689</v>
      </c>
      <c r="AE229" s="221">
        <v>0</v>
      </c>
      <c r="AF229" s="221"/>
      <c r="AG229" s="221"/>
      <c r="AH229" s="221"/>
      <c r="AI229" s="221"/>
      <c r="AJ229" s="221"/>
      <c r="AK229" s="221" t="s">
        <v>5174</v>
      </c>
      <c r="AL229" s="221">
        <v>2</v>
      </c>
    </row>
    <row r="230" spans="1:38" hidden="1" x14ac:dyDescent="0.3">
      <c r="A230" s="226">
        <v>2194</v>
      </c>
      <c r="B230" s="218" t="s">
        <v>1534</v>
      </c>
      <c r="C230" s="218" t="s">
        <v>5068</v>
      </c>
      <c r="D230" s="218" t="s">
        <v>3197</v>
      </c>
      <c r="E230" s="218" t="s">
        <v>1531</v>
      </c>
      <c r="F230" s="218" t="s">
        <v>4301</v>
      </c>
      <c r="G230" s="218" t="s">
        <v>5009</v>
      </c>
      <c r="H230" s="218"/>
      <c r="I230" s="219" t="s">
        <v>110</v>
      </c>
      <c r="J230" s="218" t="s">
        <v>13</v>
      </c>
      <c r="K230" s="218" t="s">
        <v>14</v>
      </c>
      <c r="L230" s="218" t="s">
        <v>4615</v>
      </c>
      <c r="M230" s="218" t="s">
        <v>3190</v>
      </c>
      <c r="N230" s="218" t="s">
        <v>4332</v>
      </c>
      <c r="O230" s="218" t="s">
        <v>3199</v>
      </c>
      <c r="P230" s="218" t="s">
        <v>3192</v>
      </c>
      <c r="Q230" s="218" t="s">
        <v>3193</v>
      </c>
      <c r="R230" s="218" t="s">
        <v>3194</v>
      </c>
      <c r="S230" s="220">
        <v>38596</v>
      </c>
      <c r="T230" s="218"/>
      <c r="U230" s="218" t="s">
        <v>82</v>
      </c>
      <c r="V230" s="218" t="s">
        <v>1535</v>
      </c>
      <c r="W230" s="218" t="s">
        <v>1533</v>
      </c>
      <c r="X230" s="218"/>
      <c r="Y230" s="218"/>
      <c r="Z230" s="218">
        <v>1</v>
      </c>
      <c r="AA230" s="218"/>
      <c r="AB230" s="218">
        <v>12</v>
      </c>
      <c r="AC230" s="221" t="s">
        <v>2689</v>
      </c>
      <c r="AD230" s="221" t="s">
        <v>2689</v>
      </c>
      <c r="AE230" s="221">
        <v>0</v>
      </c>
      <c r="AF230" s="221"/>
      <c r="AG230" s="221"/>
      <c r="AH230" s="221"/>
      <c r="AI230" s="221"/>
      <c r="AJ230" s="221"/>
      <c r="AK230" s="221" t="s">
        <v>5174</v>
      </c>
      <c r="AL230" s="221">
        <v>2</v>
      </c>
    </row>
    <row r="231" spans="1:38" hidden="1" x14ac:dyDescent="0.3">
      <c r="A231" s="174">
        <v>1526</v>
      </c>
      <c r="B231" s="174" t="s">
        <v>5008</v>
      </c>
      <c r="C231" s="174" t="s">
        <v>5069</v>
      </c>
      <c r="D231" s="174" t="s">
        <v>3269</v>
      </c>
      <c r="E231" s="174" t="s">
        <v>1531</v>
      </c>
      <c r="F231" s="174" t="s">
        <v>4301</v>
      </c>
      <c r="G231" s="174" t="s">
        <v>5009</v>
      </c>
      <c r="H231" s="174"/>
      <c r="I231" s="294" t="s">
        <v>110</v>
      </c>
      <c r="J231" s="174" t="s">
        <v>13</v>
      </c>
      <c r="K231" s="174" t="s">
        <v>14</v>
      </c>
      <c r="L231" s="174" t="s">
        <v>4615</v>
      </c>
      <c r="M231" s="174" t="s">
        <v>3190</v>
      </c>
      <c r="N231" s="174" t="s">
        <v>4332</v>
      </c>
      <c r="O231" s="174" t="s">
        <v>3245</v>
      </c>
      <c r="P231" s="174" t="s">
        <v>3192</v>
      </c>
      <c r="Q231" s="174" t="s">
        <v>3193</v>
      </c>
      <c r="R231" s="174" t="s">
        <v>3194</v>
      </c>
      <c r="S231" s="295"/>
      <c r="T231" s="174">
        <v>2</v>
      </c>
      <c r="U231" s="174" t="s">
        <v>0</v>
      </c>
      <c r="V231" s="174" t="s">
        <v>1532</v>
      </c>
      <c r="W231" s="174" t="s">
        <v>1533</v>
      </c>
      <c r="X231" s="174"/>
      <c r="Y231" s="174">
        <v>0</v>
      </c>
      <c r="Z231" s="174"/>
      <c r="AA231" s="174"/>
      <c r="AB231" s="174">
        <v>0</v>
      </c>
      <c r="AC231" s="175" t="s">
        <v>2689</v>
      </c>
      <c r="AD231" s="175" t="s">
        <v>2689</v>
      </c>
      <c r="AE231" s="175">
        <v>0</v>
      </c>
      <c r="AF231" s="175"/>
      <c r="AG231" s="175"/>
      <c r="AH231" s="175"/>
      <c r="AI231" s="175"/>
      <c r="AJ231" s="175"/>
      <c r="AK231" s="175" t="s">
        <v>5186</v>
      </c>
      <c r="AL231" s="175">
        <v>1</v>
      </c>
    </row>
    <row r="232" spans="1:38" hidden="1" x14ac:dyDescent="0.3">
      <c r="A232" s="226">
        <v>2195</v>
      </c>
      <c r="B232" s="198" t="s">
        <v>1776</v>
      </c>
      <c r="C232" s="198" t="s">
        <v>4342</v>
      </c>
      <c r="D232" s="198" t="s">
        <v>3061</v>
      </c>
      <c r="E232" s="198" t="s">
        <v>1777</v>
      </c>
      <c r="F232" s="198" t="s">
        <v>3187</v>
      </c>
      <c r="G232" s="198" t="s">
        <v>4341</v>
      </c>
      <c r="H232" s="198"/>
      <c r="I232" s="199" t="s">
        <v>1772</v>
      </c>
      <c r="J232" s="198" t="s">
        <v>1773</v>
      </c>
      <c r="K232" s="198" t="s">
        <v>1774</v>
      </c>
      <c r="L232" s="198" t="s">
        <v>4098</v>
      </c>
      <c r="M232" s="198" t="s">
        <v>3190</v>
      </c>
      <c r="N232" s="198" t="s">
        <v>4332</v>
      </c>
      <c r="O232" s="198" t="s">
        <v>3201</v>
      </c>
      <c r="P232" s="198" t="s">
        <v>3192</v>
      </c>
      <c r="Q232" s="198" t="s">
        <v>3193</v>
      </c>
      <c r="R232" s="198" t="s">
        <v>3194</v>
      </c>
      <c r="S232" s="200">
        <v>25723</v>
      </c>
      <c r="T232" s="198"/>
      <c r="U232" s="198" t="s">
        <v>5</v>
      </c>
      <c r="V232" s="198" t="s">
        <v>1778</v>
      </c>
      <c r="W232" s="198" t="s">
        <v>1779</v>
      </c>
      <c r="X232" s="198">
        <v>1</v>
      </c>
      <c r="Y232" s="198">
        <v>1</v>
      </c>
      <c r="Z232" s="198"/>
      <c r="AA232" s="198"/>
      <c r="AB232" s="198">
        <v>230</v>
      </c>
      <c r="AC232" s="201" t="s">
        <v>2689</v>
      </c>
      <c r="AD232" s="201" t="s">
        <v>2689</v>
      </c>
      <c r="AE232" s="201">
        <v>0</v>
      </c>
      <c r="AF232" s="201"/>
      <c r="AG232" s="201"/>
      <c r="AH232" s="201"/>
      <c r="AI232" s="201"/>
      <c r="AJ232" s="201"/>
      <c r="AK232" s="201"/>
      <c r="AL232" s="201"/>
    </row>
    <row r="233" spans="1:38" hidden="1" x14ac:dyDescent="0.3">
      <c r="A233" s="226">
        <v>2197</v>
      </c>
      <c r="B233" s="185" t="s">
        <v>991</v>
      </c>
      <c r="C233" s="185" t="s">
        <v>4688</v>
      </c>
      <c r="D233" s="185" t="s">
        <v>3061</v>
      </c>
      <c r="E233" s="185" t="s">
        <v>3451</v>
      </c>
      <c r="F233" s="185" t="s">
        <v>3187</v>
      </c>
      <c r="G233" s="185" t="s">
        <v>4719</v>
      </c>
      <c r="H233" s="185"/>
      <c r="I233" s="195" t="s">
        <v>12</v>
      </c>
      <c r="J233" s="185" t="s">
        <v>13</v>
      </c>
      <c r="K233" s="185" t="s">
        <v>14</v>
      </c>
      <c r="L233" s="185" t="s">
        <v>4615</v>
      </c>
      <c r="M233" s="185" t="s">
        <v>3190</v>
      </c>
      <c r="N233" s="185" t="s">
        <v>4332</v>
      </c>
      <c r="O233" s="185" t="s">
        <v>3201</v>
      </c>
      <c r="P233" s="185" t="s">
        <v>3192</v>
      </c>
      <c r="Q233" s="185" t="s">
        <v>3193</v>
      </c>
      <c r="R233" s="185" t="s">
        <v>3194</v>
      </c>
      <c r="S233" s="196">
        <v>25724</v>
      </c>
      <c r="T233" s="185"/>
      <c r="U233" s="185" t="s">
        <v>958</v>
      </c>
      <c r="V233" s="185" t="s">
        <v>992</v>
      </c>
      <c r="W233" s="185" t="s">
        <v>993</v>
      </c>
      <c r="X233" s="185"/>
      <c r="Y233" s="185">
        <v>1</v>
      </c>
      <c r="Z233" s="185"/>
      <c r="AA233" s="185"/>
      <c r="AB233" s="185">
        <v>211</v>
      </c>
      <c r="AC233" s="197" t="s">
        <v>2689</v>
      </c>
      <c r="AD233" s="197" t="s">
        <v>2689</v>
      </c>
      <c r="AE233" s="197">
        <v>1</v>
      </c>
      <c r="AF233" s="151">
        <v>1</v>
      </c>
      <c r="AG233" s="197"/>
      <c r="AH233" s="197"/>
      <c r="AI233" s="197"/>
      <c r="AJ233" s="197"/>
      <c r="AK233" s="197"/>
      <c r="AL233" s="197"/>
    </row>
    <row r="234" spans="1:38" hidden="1" x14ac:dyDescent="0.3">
      <c r="A234" s="226">
        <v>2199</v>
      </c>
      <c r="B234" s="198" t="s">
        <v>1437</v>
      </c>
      <c r="C234" s="198" t="s">
        <v>4693</v>
      </c>
      <c r="D234" s="198" t="s">
        <v>3061</v>
      </c>
      <c r="E234" s="198" t="s">
        <v>2257</v>
      </c>
      <c r="F234" s="198" t="s">
        <v>3187</v>
      </c>
      <c r="G234" s="198" t="s">
        <v>3897</v>
      </c>
      <c r="H234" s="198"/>
      <c r="I234" s="199" t="s">
        <v>54</v>
      </c>
      <c r="J234" s="198" t="s">
        <v>55</v>
      </c>
      <c r="K234" s="198" t="s">
        <v>57</v>
      </c>
      <c r="L234" s="198" t="s">
        <v>3674</v>
      </c>
      <c r="M234" s="198" t="s">
        <v>3190</v>
      </c>
      <c r="N234" s="198" t="s">
        <v>4332</v>
      </c>
      <c r="O234" s="198" t="s">
        <v>3201</v>
      </c>
      <c r="P234" s="198" t="s">
        <v>3192</v>
      </c>
      <c r="Q234" s="198" t="s">
        <v>3193</v>
      </c>
      <c r="R234" s="198" t="s">
        <v>3194</v>
      </c>
      <c r="S234" s="200">
        <v>25724</v>
      </c>
      <c r="T234" s="198"/>
      <c r="U234" s="198" t="s">
        <v>5</v>
      </c>
      <c r="V234" s="198" t="s">
        <v>907</v>
      </c>
      <c r="W234" s="198" t="s">
        <v>1438</v>
      </c>
      <c r="X234" s="198"/>
      <c r="Y234" s="198">
        <v>1</v>
      </c>
      <c r="Z234" s="198"/>
      <c r="AA234" s="198"/>
      <c r="AB234" s="198">
        <v>221</v>
      </c>
      <c r="AC234" s="201" t="s">
        <v>2689</v>
      </c>
      <c r="AD234" s="201" t="s">
        <v>5148</v>
      </c>
      <c r="AE234" s="201">
        <v>0</v>
      </c>
      <c r="AF234" s="201"/>
      <c r="AG234" s="201"/>
      <c r="AH234" s="201"/>
      <c r="AI234" s="201"/>
      <c r="AJ234" s="201"/>
      <c r="AK234" s="201"/>
      <c r="AL234" s="201"/>
    </row>
    <row r="235" spans="1:38" hidden="1" x14ac:dyDescent="0.3">
      <c r="A235" s="226">
        <v>2201</v>
      </c>
      <c r="B235" s="185" t="s">
        <v>1442</v>
      </c>
      <c r="C235" s="185" t="s">
        <v>4843</v>
      </c>
      <c r="D235" s="185" t="s">
        <v>3267</v>
      </c>
      <c r="E235" s="185" t="s">
        <v>1443</v>
      </c>
      <c r="F235" s="185" t="s">
        <v>4301</v>
      </c>
      <c r="G235" s="185" t="s">
        <v>4216</v>
      </c>
      <c r="H235" s="185"/>
      <c r="I235" s="195" t="s">
        <v>316</v>
      </c>
      <c r="J235" s="185" t="s">
        <v>317</v>
      </c>
      <c r="K235" s="185" t="s">
        <v>318</v>
      </c>
      <c r="L235" s="185" t="s">
        <v>3266</v>
      </c>
      <c r="M235" s="185" t="s">
        <v>3190</v>
      </c>
      <c r="N235" s="185" t="s">
        <v>4332</v>
      </c>
      <c r="O235" s="185" t="s">
        <v>3201</v>
      </c>
      <c r="P235" s="185" t="s">
        <v>3192</v>
      </c>
      <c r="Q235" s="185" t="s">
        <v>3193</v>
      </c>
      <c r="R235" s="185" t="s">
        <v>3194</v>
      </c>
      <c r="S235" s="196">
        <v>26011</v>
      </c>
      <c r="T235" s="185"/>
      <c r="U235" s="185" t="s">
        <v>0</v>
      </c>
      <c r="V235" s="185" t="s">
        <v>1444</v>
      </c>
      <c r="W235" s="185" t="s">
        <v>1445</v>
      </c>
      <c r="X235" s="185">
        <v>1</v>
      </c>
      <c r="Y235" s="185">
        <v>1</v>
      </c>
      <c r="Z235" s="185"/>
      <c r="AA235" s="185"/>
      <c r="AB235" s="185">
        <v>243</v>
      </c>
      <c r="AC235" s="197" t="s">
        <v>3058</v>
      </c>
      <c r="AD235" s="197" t="s">
        <v>5148</v>
      </c>
      <c r="AE235" s="197">
        <v>1</v>
      </c>
      <c r="AF235" s="197"/>
      <c r="AG235" s="197">
        <v>1</v>
      </c>
      <c r="AH235" s="197"/>
      <c r="AI235" s="197"/>
      <c r="AJ235" s="197"/>
      <c r="AK235" s="197"/>
      <c r="AL235" s="197"/>
    </row>
    <row r="236" spans="1:38" hidden="1" x14ac:dyDescent="0.3">
      <c r="A236" s="226">
        <v>2202</v>
      </c>
      <c r="B236" s="185" t="s">
        <v>2660</v>
      </c>
      <c r="C236" s="185" t="s">
        <v>4689</v>
      </c>
      <c r="D236" s="185" t="s">
        <v>3061</v>
      </c>
      <c r="E236" s="185" t="s">
        <v>1019</v>
      </c>
      <c r="F236" s="185" t="s">
        <v>3187</v>
      </c>
      <c r="G236" s="185" t="s">
        <v>4217</v>
      </c>
      <c r="H236" s="185"/>
      <c r="I236" s="195" t="s">
        <v>12</v>
      </c>
      <c r="J236" s="185" t="s">
        <v>13</v>
      </c>
      <c r="K236" s="185" t="s">
        <v>14</v>
      </c>
      <c r="L236" s="185" t="s">
        <v>4615</v>
      </c>
      <c r="M236" s="185" t="s">
        <v>3217</v>
      </c>
      <c r="N236" s="185" t="s">
        <v>4332</v>
      </c>
      <c r="O236" s="185" t="s">
        <v>3201</v>
      </c>
      <c r="P236" s="185" t="s">
        <v>3192</v>
      </c>
      <c r="Q236" s="185" t="s">
        <v>3193</v>
      </c>
      <c r="R236" s="185" t="s">
        <v>3194</v>
      </c>
      <c r="S236" s="196">
        <v>41153</v>
      </c>
      <c r="T236" s="185">
        <v>1</v>
      </c>
      <c r="U236" s="185" t="s">
        <v>5</v>
      </c>
      <c r="V236" s="185" t="s">
        <v>2329</v>
      </c>
      <c r="W236" s="185" t="s">
        <v>147</v>
      </c>
      <c r="X236" s="185"/>
      <c r="Y236" s="185">
        <v>1</v>
      </c>
      <c r="Z236" s="185"/>
      <c r="AA236" s="185"/>
      <c r="AB236" s="185">
        <v>288</v>
      </c>
      <c r="AC236" s="197" t="s">
        <v>2689</v>
      </c>
      <c r="AD236" s="197" t="s">
        <v>2689</v>
      </c>
      <c r="AE236" s="197">
        <v>1</v>
      </c>
      <c r="AF236" s="197"/>
      <c r="AG236" s="197">
        <v>1</v>
      </c>
      <c r="AH236" s="197"/>
      <c r="AI236" s="197"/>
      <c r="AJ236" s="197"/>
      <c r="AK236" s="197"/>
      <c r="AL236" s="197"/>
    </row>
    <row r="237" spans="1:38" hidden="1" x14ac:dyDescent="0.3">
      <c r="A237" s="226">
        <v>2203</v>
      </c>
      <c r="B237" s="198" t="s">
        <v>1419</v>
      </c>
      <c r="C237" s="198" t="s">
        <v>4481</v>
      </c>
      <c r="D237" s="198" t="s">
        <v>3267</v>
      </c>
      <c r="E237" s="198" t="s">
        <v>1214</v>
      </c>
      <c r="F237" s="198" t="s">
        <v>4301</v>
      </c>
      <c r="G237" s="198" t="s">
        <v>4327</v>
      </c>
      <c r="H237" s="198"/>
      <c r="I237" s="199" t="s">
        <v>54</v>
      </c>
      <c r="J237" s="198" t="s">
        <v>55</v>
      </c>
      <c r="K237" s="198" t="s">
        <v>57</v>
      </c>
      <c r="L237" s="198" t="s">
        <v>3674</v>
      </c>
      <c r="M237" s="198" t="s">
        <v>3190</v>
      </c>
      <c r="N237" s="198" t="s">
        <v>4332</v>
      </c>
      <c r="O237" s="198" t="s">
        <v>3201</v>
      </c>
      <c r="P237" s="198" t="s">
        <v>3192</v>
      </c>
      <c r="Q237" s="198" t="s">
        <v>3193</v>
      </c>
      <c r="R237" s="198" t="s">
        <v>3194</v>
      </c>
      <c r="S237" s="200">
        <v>26015</v>
      </c>
      <c r="T237" s="198"/>
      <c r="U237" s="198" t="s">
        <v>0</v>
      </c>
      <c r="V237" s="198" t="s">
        <v>333</v>
      </c>
      <c r="W237" s="198" t="s">
        <v>1420</v>
      </c>
      <c r="X237" s="198">
        <v>1</v>
      </c>
      <c r="Y237" s="198">
        <v>1</v>
      </c>
      <c r="Z237" s="198"/>
      <c r="AA237" s="198"/>
      <c r="AB237" s="198">
        <v>249</v>
      </c>
      <c r="AC237" s="201" t="s">
        <v>2689</v>
      </c>
      <c r="AD237" s="201" t="s">
        <v>5148</v>
      </c>
      <c r="AE237" s="201">
        <v>0</v>
      </c>
      <c r="AF237" s="201"/>
      <c r="AG237" s="201"/>
      <c r="AH237" s="201"/>
      <c r="AI237" s="201"/>
      <c r="AJ237" s="201"/>
      <c r="AK237" s="201"/>
      <c r="AL237" s="201"/>
    </row>
    <row r="238" spans="1:38" hidden="1" x14ac:dyDescent="0.3">
      <c r="A238" s="226">
        <v>2205</v>
      </c>
      <c r="B238" s="198" t="s">
        <v>84</v>
      </c>
      <c r="C238" s="198" t="s">
        <v>4936</v>
      </c>
      <c r="D238" s="198" t="s">
        <v>3267</v>
      </c>
      <c r="E238" s="198" t="s">
        <v>85</v>
      </c>
      <c r="F238" s="198" t="s">
        <v>4301</v>
      </c>
      <c r="G238" s="198" t="s">
        <v>4944</v>
      </c>
      <c r="H238" s="198"/>
      <c r="I238" s="199" t="s">
        <v>75</v>
      </c>
      <c r="J238" s="198" t="s">
        <v>73</v>
      </c>
      <c r="K238" s="198" t="s">
        <v>76</v>
      </c>
      <c r="L238" s="198" t="s">
        <v>4931</v>
      </c>
      <c r="M238" s="198" t="s">
        <v>3190</v>
      </c>
      <c r="N238" s="198" t="s">
        <v>4332</v>
      </c>
      <c r="O238" s="198" t="s">
        <v>3201</v>
      </c>
      <c r="P238" s="198" t="s">
        <v>3192</v>
      </c>
      <c r="Q238" s="198" t="s">
        <v>3193</v>
      </c>
      <c r="R238" s="198" t="s">
        <v>3194</v>
      </c>
      <c r="S238" s="200">
        <v>26015</v>
      </c>
      <c r="T238" s="198"/>
      <c r="U238" s="198" t="s">
        <v>0</v>
      </c>
      <c r="V238" s="198" t="s">
        <v>86</v>
      </c>
      <c r="W238" s="198" t="s">
        <v>87</v>
      </c>
      <c r="X238" s="198">
        <v>1</v>
      </c>
      <c r="Y238" s="198">
        <v>1</v>
      </c>
      <c r="Z238" s="198"/>
      <c r="AA238" s="198"/>
      <c r="AB238" s="198">
        <v>157</v>
      </c>
      <c r="AC238" s="201" t="s">
        <v>2689</v>
      </c>
      <c r="AD238" s="201" t="s">
        <v>2689</v>
      </c>
      <c r="AE238" s="201">
        <v>0</v>
      </c>
      <c r="AF238" s="201"/>
      <c r="AG238" s="201"/>
      <c r="AH238" s="201"/>
      <c r="AI238" s="201"/>
      <c r="AJ238" s="201"/>
      <c r="AK238" s="201"/>
      <c r="AL238" s="201"/>
    </row>
    <row r="239" spans="1:38" hidden="1" x14ac:dyDescent="0.3">
      <c r="A239" s="226">
        <v>2206</v>
      </c>
      <c r="B239" s="218" t="s">
        <v>4219</v>
      </c>
      <c r="C239" s="218" t="s">
        <v>5002</v>
      </c>
      <c r="D239" s="218" t="s">
        <v>3481</v>
      </c>
      <c r="E239" s="218" t="s">
        <v>82</v>
      </c>
      <c r="F239" s="218" t="s">
        <v>3187</v>
      </c>
      <c r="G239" s="218" t="s">
        <v>4220</v>
      </c>
      <c r="H239" s="218"/>
      <c r="I239" s="219" t="s">
        <v>75</v>
      </c>
      <c r="J239" s="218" t="s">
        <v>73</v>
      </c>
      <c r="K239" s="218" t="s">
        <v>76</v>
      </c>
      <c r="L239" s="218" t="s">
        <v>4931</v>
      </c>
      <c r="M239" s="218" t="s">
        <v>3190</v>
      </c>
      <c r="N239" s="218" t="s">
        <v>3205</v>
      </c>
      <c r="O239" s="218" t="s">
        <v>3483</v>
      </c>
      <c r="P239" s="218" t="s">
        <v>3192</v>
      </c>
      <c r="Q239" s="218" t="s">
        <v>3193</v>
      </c>
      <c r="R239" s="218" t="s">
        <v>3194</v>
      </c>
      <c r="S239" s="220">
        <v>42795</v>
      </c>
      <c r="T239" s="218">
        <v>2</v>
      </c>
      <c r="U239" s="218" t="s">
        <v>82</v>
      </c>
      <c r="V239" s="218" t="s">
        <v>83</v>
      </c>
      <c r="W239" s="218" t="s">
        <v>80</v>
      </c>
      <c r="X239" s="218"/>
      <c r="Y239" s="218"/>
      <c r="Z239" s="218">
        <v>1</v>
      </c>
      <c r="AA239" s="218"/>
      <c r="AB239" s="218">
        <v>64</v>
      </c>
      <c r="AC239" s="221" t="s">
        <v>2689</v>
      </c>
      <c r="AD239" s="221" t="s">
        <v>2689</v>
      </c>
      <c r="AE239" s="221">
        <v>0</v>
      </c>
      <c r="AF239" s="221"/>
      <c r="AG239" s="221"/>
      <c r="AH239" s="221"/>
      <c r="AI239" s="221"/>
      <c r="AJ239" s="221"/>
      <c r="AK239" s="221" t="s">
        <v>5191</v>
      </c>
      <c r="AL239" s="221">
        <v>2</v>
      </c>
    </row>
    <row r="240" spans="1:38" hidden="1" x14ac:dyDescent="0.3">
      <c r="A240" s="226">
        <v>2208</v>
      </c>
      <c r="B240" s="218" t="s">
        <v>4222</v>
      </c>
      <c r="C240" s="218" t="s">
        <v>5128</v>
      </c>
      <c r="D240" s="218" t="s">
        <v>3267</v>
      </c>
      <c r="E240" s="218" t="s">
        <v>4223</v>
      </c>
      <c r="F240" s="218" t="s">
        <v>4301</v>
      </c>
      <c r="G240" s="218" t="s">
        <v>4224</v>
      </c>
      <c r="H240" s="218"/>
      <c r="I240" s="219" t="s">
        <v>192</v>
      </c>
      <c r="J240" s="218" t="s">
        <v>2482</v>
      </c>
      <c r="K240" s="218" t="s">
        <v>2484</v>
      </c>
      <c r="L240" s="218" t="s">
        <v>3305</v>
      </c>
      <c r="M240" s="218" t="s">
        <v>3190</v>
      </c>
      <c r="N240" s="218" t="s">
        <v>3205</v>
      </c>
      <c r="O240" s="218" t="s">
        <v>3201</v>
      </c>
      <c r="P240" s="218" t="s">
        <v>3192</v>
      </c>
      <c r="Q240" s="218" t="s">
        <v>3193</v>
      </c>
      <c r="R240" s="218" t="s">
        <v>3194</v>
      </c>
      <c r="S240" s="220">
        <v>43344</v>
      </c>
      <c r="T240" s="218"/>
      <c r="U240" s="218"/>
      <c r="V240" s="218"/>
      <c r="W240" s="218"/>
      <c r="X240" s="218"/>
      <c r="Y240" s="218">
        <v>1</v>
      </c>
      <c r="Z240" s="218"/>
      <c r="AA240" s="218"/>
      <c r="AB240" s="218">
        <v>64</v>
      </c>
      <c r="AC240" s="221" t="s">
        <v>2689</v>
      </c>
      <c r="AD240" s="221" t="s">
        <v>2689</v>
      </c>
      <c r="AE240" s="221">
        <v>0</v>
      </c>
      <c r="AF240" s="221"/>
      <c r="AG240" s="221"/>
      <c r="AH240" s="221"/>
      <c r="AI240" s="221"/>
      <c r="AJ240" s="221"/>
      <c r="AK240" s="221" t="s">
        <v>5174</v>
      </c>
      <c r="AL240" s="221">
        <v>2</v>
      </c>
    </row>
    <row r="241" spans="1:38" hidden="1" x14ac:dyDescent="0.3">
      <c r="A241" s="226">
        <v>2274</v>
      </c>
      <c r="B241" s="218" t="s">
        <v>5024</v>
      </c>
      <c r="C241" s="218" t="s">
        <v>5127</v>
      </c>
      <c r="D241" s="218" t="s">
        <v>4214</v>
      </c>
      <c r="E241" s="218" t="s">
        <v>4223</v>
      </c>
      <c r="F241" s="218" t="s">
        <v>4301</v>
      </c>
      <c r="G241" s="218" t="s">
        <v>4224</v>
      </c>
      <c r="H241" s="218"/>
      <c r="I241" s="219" t="s">
        <v>192</v>
      </c>
      <c r="J241" s="218" t="s">
        <v>2482</v>
      </c>
      <c r="K241" s="218" t="s">
        <v>2484</v>
      </c>
      <c r="L241" s="218" t="s">
        <v>3305</v>
      </c>
      <c r="M241" s="218" t="s">
        <v>3217</v>
      </c>
      <c r="N241" s="218" t="s">
        <v>3205</v>
      </c>
      <c r="O241" s="218" t="s">
        <v>3199</v>
      </c>
      <c r="P241" s="218" t="s">
        <v>3192</v>
      </c>
      <c r="Q241" s="218" t="s">
        <v>3193</v>
      </c>
      <c r="R241" s="218" t="s">
        <v>3194</v>
      </c>
      <c r="S241" s="220">
        <v>43344</v>
      </c>
      <c r="T241" s="218">
        <v>1</v>
      </c>
      <c r="U241" s="218"/>
      <c r="V241" s="218"/>
      <c r="W241" s="218"/>
      <c r="X241" s="218"/>
      <c r="Y241" s="218"/>
      <c r="Z241" s="218">
        <v>1</v>
      </c>
      <c r="AA241" s="218"/>
      <c r="AB241" s="218">
        <v>0</v>
      </c>
      <c r="AC241" s="221" t="s">
        <v>2689</v>
      </c>
      <c r="AD241" s="221" t="s">
        <v>2689</v>
      </c>
      <c r="AE241" s="221">
        <v>0</v>
      </c>
      <c r="AF241" s="221"/>
      <c r="AG241" s="221"/>
      <c r="AH241" s="221"/>
      <c r="AI241" s="221"/>
      <c r="AJ241" s="221"/>
      <c r="AK241" s="221" t="s">
        <v>5174</v>
      </c>
      <c r="AL241" s="221">
        <v>2</v>
      </c>
    </row>
    <row r="242" spans="1:38" hidden="1" x14ac:dyDescent="0.3">
      <c r="A242" s="226">
        <v>2209</v>
      </c>
      <c r="B242" s="185" t="s">
        <v>846</v>
      </c>
      <c r="C242" s="185" t="s">
        <v>4465</v>
      </c>
      <c r="D242" s="185" t="s">
        <v>3267</v>
      </c>
      <c r="E242" s="185" t="s">
        <v>847</v>
      </c>
      <c r="F242" s="185" t="s">
        <v>4301</v>
      </c>
      <c r="G242" s="185" t="s">
        <v>4475</v>
      </c>
      <c r="H242" s="185"/>
      <c r="I242" s="195" t="s">
        <v>253</v>
      </c>
      <c r="J242" s="185" t="s">
        <v>254</v>
      </c>
      <c r="K242" s="185" t="s">
        <v>255</v>
      </c>
      <c r="L242" s="185" t="s">
        <v>2670</v>
      </c>
      <c r="M242" s="185" t="s">
        <v>3190</v>
      </c>
      <c r="N242" s="185" t="s">
        <v>3205</v>
      </c>
      <c r="O242" s="185" t="s">
        <v>3201</v>
      </c>
      <c r="P242" s="185" t="s">
        <v>3192</v>
      </c>
      <c r="Q242" s="185" t="s">
        <v>3193</v>
      </c>
      <c r="R242" s="185" t="s">
        <v>3194</v>
      </c>
      <c r="S242" s="196">
        <v>26001</v>
      </c>
      <c r="T242" s="185"/>
      <c r="U242" s="185" t="s">
        <v>0</v>
      </c>
      <c r="V242" s="185" t="s">
        <v>848</v>
      </c>
      <c r="W242" s="185" t="s">
        <v>849</v>
      </c>
      <c r="X242" s="185"/>
      <c r="Y242" s="185">
        <v>1</v>
      </c>
      <c r="Z242" s="185"/>
      <c r="AA242" s="185"/>
      <c r="AB242" s="185">
        <v>217</v>
      </c>
      <c r="AC242" s="197" t="s">
        <v>3058</v>
      </c>
      <c r="AD242" s="197" t="s">
        <v>5148</v>
      </c>
      <c r="AE242" s="197">
        <v>1</v>
      </c>
      <c r="AF242" s="197"/>
      <c r="AG242" s="197">
        <v>1</v>
      </c>
      <c r="AH242" s="197"/>
      <c r="AI242" s="197"/>
      <c r="AJ242" s="197"/>
      <c r="AK242" s="197"/>
      <c r="AL242" s="197"/>
    </row>
    <row r="243" spans="1:38" hidden="1" x14ac:dyDescent="0.3">
      <c r="A243" s="226">
        <v>2210</v>
      </c>
      <c r="B243" s="218" t="s">
        <v>4225</v>
      </c>
      <c r="C243" s="218" t="s">
        <v>5042</v>
      </c>
      <c r="D243" s="218" t="s">
        <v>3267</v>
      </c>
      <c r="E243" s="218" t="s">
        <v>4594</v>
      </c>
      <c r="F243" s="218" t="s">
        <v>4301</v>
      </c>
      <c r="G243" s="218" t="s">
        <v>4578</v>
      </c>
      <c r="H243" s="218"/>
      <c r="I243" s="219" t="s">
        <v>501</v>
      </c>
      <c r="J243" s="218" t="s">
        <v>1135</v>
      </c>
      <c r="K243" s="218" t="s">
        <v>1136</v>
      </c>
      <c r="L243" s="218" t="s">
        <v>3151</v>
      </c>
      <c r="M243" s="218" t="s">
        <v>3190</v>
      </c>
      <c r="N243" s="218" t="s">
        <v>4332</v>
      </c>
      <c r="O243" s="218" t="s">
        <v>3201</v>
      </c>
      <c r="P243" s="218" t="s">
        <v>3192</v>
      </c>
      <c r="Q243" s="218" t="s">
        <v>3193</v>
      </c>
      <c r="R243" s="218" t="s">
        <v>3194</v>
      </c>
      <c r="S243" s="220">
        <v>43344</v>
      </c>
      <c r="T243" s="218"/>
      <c r="U243" s="218"/>
      <c r="V243" s="218"/>
      <c r="W243" s="218"/>
      <c r="X243" s="218"/>
      <c r="Y243" s="218">
        <v>1</v>
      </c>
      <c r="Z243" s="218"/>
      <c r="AA243" s="218"/>
      <c r="AB243" s="218">
        <v>14</v>
      </c>
      <c r="AC243" s="221" t="s">
        <v>2689</v>
      </c>
      <c r="AD243" s="221" t="s">
        <v>2689</v>
      </c>
      <c r="AE243" s="221">
        <v>1</v>
      </c>
      <c r="AF243" s="221"/>
      <c r="AG243" s="221"/>
      <c r="AH243" s="221">
        <v>1</v>
      </c>
      <c r="AI243" s="221"/>
      <c r="AJ243" s="221"/>
      <c r="AK243" s="221" t="s">
        <v>5174</v>
      </c>
      <c r="AL243" s="221">
        <v>2</v>
      </c>
    </row>
    <row r="244" spans="1:38" hidden="1" x14ac:dyDescent="0.3">
      <c r="A244" s="226">
        <v>2211</v>
      </c>
      <c r="B244" s="185" t="s">
        <v>320</v>
      </c>
      <c r="C244" s="185" t="s">
        <v>4519</v>
      </c>
      <c r="D244" s="185" t="s">
        <v>3061</v>
      </c>
      <c r="E244" s="185" t="s">
        <v>321</v>
      </c>
      <c r="F244" s="185" t="s">
        <v>3187</v>
      </c>
      <c r="G244" s="185" t="s">
        <v>4226</v>
      </c>
      <c r="H244" s="185"/>
      <c r="I244" s="195" t="s">
        <v>323</v>
      </c>
      <c r="J244" s="185" t="s">
        <v>324</v>
      </c>
      <c r="K244" s="185" t="s">
        <v>325</v>
      </c>
      <c r="L244" s="185" t="s">
        <v>2668</v>
      </c>
      <c r="M244" s="185" t="s">
        <v>3190</v>
      </c>
      <c r="N244" s="185" t="s">
        <v>4332</v>
      </c>
      <c r="O244" s="185" t="s">
        <v>3201</v>
      </c>
      <c r="P244" s="185" t="s">
        <v>3192</v>
      </c>
      <c r="Q244" s="185" t="s">
        <v>3193</v>
      </c>
      <c r="R244" s="185" t="s">
        <v>3194</v>
      </c>
      <c r="S244" s="196">
        <v>26204</v>
      </c>
      <c r="T244" s="185"/>
      <c r="U244" s="185" t="s">
        <v>5</v>
      </c>
      <c r="V244" s="185" t="s">
        <v>322</v>
      </c>
      <c r="W244" s="185" t="s">
        <v>2161</v>
      </c>
      <c r="X244" s="185"/>
      <c r="Y244" s="185">
        <v>1</v>
      </c>
      <c r="Z244" s="185"/>
      <c r="AA244" s="185"/>
      <c r="AB244" s="185">
        <v>174</v>
      </c>
      <c r="AC244" s="197" t="s">
        <v>2689</v>
      </c>
      <c r="AD244" s="197" t="s">
        <v>2689</v>
      </c>
      <c r="AE244" s="197">
        <v>1</v>
      </c>
      <c r="AF244" s="197"/>
      <c r="AG244" s="197"/>
      <c r="AH244" s="197"/>
      <c r="AI244" s="197">
        <v>1</v>
      </c>
      <c r="AJ244" s="197"/>
      <c r="AK244" s="197"/>
      <c r="AL244" s="197"/>
    </row>
    <row r="245" spans="1:38" hidden="1" x14ac:dyDescent="0.3">
      <c r="A245" s="226">
        <v>2214</v>
      </c>
      <c r="B245" s="218" t="s">
        <v>4231</v>
      </c>
      <c r="C245" s="218" t="s">
        <v>4508</v>
      </c>
      <c r="D245" s="218" t="s">
        <v>3197</v>
      </c>
      <c r="E245" s="218" t="s">
        <v>3575</v>
      </c>
      <c r="F245" s="218" t="s">
        <v>4301</v>
      </c>
      <c r="G245" s="218" t="s">
        <v>3576</v>
      </c>
      <c r="H245" s="218"/>
      <c r="I245" s="219" t="s">
        <v>1602</v>
      </c>
      <c r="J245" s="218" t="s">
        <v>1603</v>
      </c>
      <c r="K245" s="218" t="s">
        <v>1604</v>
      </c>
      <c r="L245" s="218" t="s">
        <v>3250</v>
      </c>
      <c r="M245" s="218" t="s">
        <v>3190</v>
      </c>
      <c r="N245" s="218" t="s">
        <v>4332</v>
      </c>
      <c r="O245" s="218" t="s">
        <v>3199</v>
      </c>
      <c r="P245" s="218" t="s">
        <v>3192</v>
      </c>
      <c r="Q245" s="218" t="s">
        <v>3193</v>
      </c>
      <c r="R245" s="218" t="s">
        <v>3194</v>
      </c>
      <c r="S245" s="220">
        <v>44011</v>
      </c>
      <c r="T245" s="218"/>
      <c r="U245" s="218"/>
      <c r="V245" s="218"/>
      <c r="W245" s="218"/>
      <c r="X245" s="218"/>
      <c r="Y245" s="218"/>
      <c r="Z245" s="218">
        <v>1</v>
      </c>
      <c r="AA245" s="218"/>
      <c r="AB245" s="218">
        <v>1</v>
      </c>
      <c r="AC245" s="221" t="s">
        <v>2689</v>
      </c>
      <c r="AD245" s="221" t="s">
        <v>5145</v>
      </c>
      <c r="AE245" s="221">
        <v>1</v>
      </c>
      <c r="AF245" s="221"/>
      <c r="AG245" s="221"/>
      <c r="AH245" s="221">
        <v>1</v>
      </c>
      <c r="AI245" s="221"/>
      <c r="AJ245" s="221"/>
      <c r="AK245" s="221" t="s">
        <v>5174</v>
      </c>
      <c r="AL245" s="221">
        <v>2</v>
      </c>
    </row>
    <row r="246" spans="1:38" hidden="1" x14ac:dyDescent="0.3">
      <c r="A246" s="226">
        <v>2216</v>
      </c>
      <c r="B246" s="185" t="s">
        <v>582</v>
      </c>
      <c r="C246" s="185" t="s">
        <v>4690</v>
      </c>
      <c r="D246" s="185" t="s">
        <v>3061</v>
      </c>
      <c r="E246" s="185" t="s">
        <v>583</v>
      </c>
      <c r="F246" s="185" t="s">
        <v>3187</v>
      </c>
      <c r="G246" s="185" t="s">
        <v>4233</v>
      </c>
      <c r="H246" s="185"/>
      <c r="I246" s="195" t="s">
        <v>12</v>
      </c>
      <c r="J246" s="185" t="s">
        <v>13</v>
      </c>
      <c r="K246" s="185" t="s">
        <v>14</v>
      </c>
      <c r="L246" s="185" t="s">
        <v>4615</v>
      </c>
      <c r="M246" s="185" t="s">
        <v>3190</v>
      </c>
      <c r="N246" s="185" t="s">
        <v>4332</v>
      </c>
      <c r="O246" s="185" t="s">
        <v>3201</v>
      </c>
      <c r="P246" s="185" t="s">
        <v>3192</v>
      </c>
      <c r="Q246" s="185" t="s">
        <v>3193</v>
      </c>
      <c r="R246" s="185" t="s">
        <v>3194</v>
      </c>
      <c r="S246" s="196">
        <v>26246</v>
      </c>
      <c r="T246" s="185"/>
      <c r="U246" s="185" t="s">
        <v>5</v>
      </c>
      <c r="V246" s="185" t="s">
        <v>5048</v>
      </c>
      <c r="W246" s="185" t="s">
        <v>584</v>
      </c>
      <c r="X246" s="185"/>
      <c r="Y246" s="185">
        <v>1</v>
      </c>
      <c r="Z246" s="185"/>
      <c r="AA246" s="185"/>
      <c r="AB246" s="185">
        <v>157</v>
      </c>
      <c r="AC246" s="197" t="s">
        <v>2689</v>
      </c>
      <c r="AD246" s="197" t="s">
        <v>2689</v>
      </c>
      <c r="AE246" s="197">
        <v>1</v>
      </c>
      <c r="AF246" s="197"/>
      <c r="AG246" s="197"/>
      <c r="AH246" s="197"/>
      <c r="AI246" s="197">
        <v>1</v>
      </c>
      <c r="AJ246" s="197"/>
      <c r="AK246" s="197"/>
      <c r="AL246" s="197"/>
    </row>
    <row r="247" spans="1:38" hidden="1" x14ac:dyDescent="0.3">
      <c r="A247" s="226">
        <v>2217</v>
      </c>
      <c r="B247" s="218" t="s">
        <v>1037</v>
      </c>
      <c r="C247" s="218" t="s">
        <v>4691</v>
      </c>
      <c r="D247" s="218" t="s">
        <v>3312</v>
      </c>
      <c r="E247" s="218" t="s">
        <v>1038</v>
      </c>
      <c r="F247" s="218" t="s">
        <v>3187</v>
      </c>
      <c r="G247" s="218" t="s">
        <v>4736</v>
      </c>
      <c r="H247" s="218" t="s">
        <v>1040</v>
      </c>
      <c r="I247" s="219" t="s">
        <v>1041</v>
      </c>
      <c r="J247" s="218" t="s">
        <v>13</v>
      </c>
      <c r="K247" s="218" t="s">
        <v>14</v>
      </c>
      <c r="L247" s="218" t="s">
        <v>4615</v>
      </c>
      <c r="M247" s="218" t="s">
        <v>3190</v>
      </c>
      <c r="N247" s="218" t="s">
        <v>4332</v>
      </c>
      <c r="O247" s="218" t="s">
        <v>3312</v>
      </c>
      <c r="P247" s="218" t="s">
        <v>3192</v>
      </c>
      <c r="Q247" s="218" t="s">
        <v>3193</v>
      </c>
      <c r="R247" s="218" t="s">
        <v>3194</v>
      </c>
      <c r="S247" s="220">
        <v>26365</v>
      </c>
      <c r="T247" s="218"/>
      <c r="U247" s="218" t="s">
        <v>130</v>
      </c>
      <c r="V247" s="218" t="s">
        <v>1039</v>
      </c>
      <c r="W247" s="218" t="s">
        <v>1042</v>
      </c>
      <c r="X247" s="218"/>
      <c r="Y247" s="218"/>
      <c r="Z247" s="218"/>
      <c r="AA247" s="218">
        <v>1</v>
      </c>
      <c r="AB247" s="218">
        <v>469</v>
      </c>
      <c r="AC247" s="221" t="s">
        <v>2689</v>
      </c>
      <c r="AD247" s="221" t="s">
        <v>2689</v>
      </c>
      <c r="AE247" s="221">
        <v>0</v>
      </c>
      <c r="AF247" s="221"/>
      <c r="AG247" s="221"/>
      <c r="AH247" s="221"/>
      <c r="AI247" s="221"/>
      <c r="AJ247" s="221"/>
      <c r="AK247" s="221" t="s">
        <v>5168</v>
      </c>
      <c r="AL247" s="221">
        <v>2</v>
      </c>
    </row>
    <row r="248" spans="1:38" hidden="1" x14ac:dyDescent="0.3">
      <c r="A248" s="226">
        <v>2218</v>
      </c>
      <c r="B248" s="198" t="s">
        <v>1429</v>
      </c>
      <c r="C248" s="198" t="s">
        <v>4234</v>
      </c>
      <c r="D248" s="198" t="s">
        <v>3186</v>
      </c>
      <c r="E248" s="198" t="s">
        <v>1430</v>
      </c>
      <c r="F248" s="198" t="s">
        <v>3187</v>
      </c>
      <c r="G248" s="198" t="s">
        <v>4926</v>
      </c>
      <c r="H248" s="198"/>
      <c r="I248" s="199" t="s">
        <v>54</v>
      </c>
      <c r="J248" s="198" t="s">
        <v>55</v>
      </c>
      <c r="K248" s="198" t="s">
        <v>57</v>
      </c>
      <c r="L248" s="198" t="s">
        <v>3674</v>
      </c>
      <c r="M248" s="198" t="s">
        <v>3190</v>
      </c>
      <c r="N248" s="198" t="s">
        <v>3205</v>
      </c>
      <c r="O248" s="198" t="s">
        <v>3191</v>
      </c>
      <c r="P248" s="198" t="s">
        <v>3192</v>
      </c>
      <c r="Q248" s="198" t="s">
        <v>3193</v>
      </c>
      <c r="R248" s="198" t="s">
        <v>3194</v>
      </c>
      <c r="S248" s="200">
        <v>26456</v>
      </c>
      <c r="T248" s="198"/>
      <c r="U248" s="198" t="s">
        <v>19</v>
      </c>
      <c r="V248" s="198" t="s">
        <v>1431</v>
      </c>
      <c r="W248" s="198" t="s">
        <v>1432</v>
      </c>
      <c r="X248" s="198">
        <v>1</v>
      </c>
      <c r="Y248" s="198"/>
      <c r="Z248" s="198"/>
      <c r="AA248" s="198"/>
      <c r="AB248" s="198">
        <v>103</v>
      </c>
      <c r="AC248" s="201" t="s">
        <v>2689</v>
      </c>
      <c r="AD248" s="201" t="s">
        <v>5148</v>
      </c>
      <c r="AE248" s="201">
        <v>0</v>
      </c>
      <c r="AF248" s="201"/>
      <c r="AG248" s="201"/>
      <c r="AH248" s="201"/>
      <c r="AI248" s="201"/>
      <c r="AJ248" s="201"/>
      <c r="AK248" s="201"/>
      <c r="AL248" s="201"/>
    </row>
    <row r="249" spans="1:38" hidden="1" x14ac:dyDescent="0.3">
      <c r="A249" s="226">
        <v>2219</v>
      </c>
      <c r="B249" s="185" t="s">
        <v>1228</v>
      </c>
      <c r="C249" s="185" t="s">
        <v>4692</v>
      </c>
      <c r="D249" s="185" t="s">
        <v>3061</v>
      </c>
      <c r="E249" s="185" t="s">
        <v>1229</v>
      </c>
      <c r="F249" s="185" t="s">
        <v>3187</v>
      </c>
      <c r="G249" s="185" t="s">
        <v>4235</v>
      </c>
      <c r="H249" s="185"/>
      <c r="I249" s="195" t="s">
        <v>12</v>
      </c>
      <c r="J249" s="185" t="s">
        <v>13</v>
      </c>
      <c r="K249" s="185" t="s">
        <v>14</v>
      </c>
      <c r="L249" s="185" t="s">
        <v>4615</v>
      </c>
      <c r="M249" s="185" t="s">
        <v>3190</v>
      </c>
      <c r="N249" s="185" t="s">
        <v>4332</v>
      </c>
      <c r="O249" s="185" t="s">
        <v>3201</v>
      </c>
      <c r="P249" s="185" t="s">
        <v>3192</v>
      </c>
      <c r="Q249" s="185" t="s">
        <v>3193</v>
      </c>
      <c r="R249" s="185" t="s">
        <v>3194</v>
      </c>
      <c r="S249" s="196">
        <v>26457</v>
      </c>
      <c r="T249" s="185"/>
      <c r="U249" s="185" t="s">
        <v>5</v>
      </c>
      <c r="V249" s="185" t="s">
        <v>1230</v>
      </c>
      <c r="W249" s="185" t="s">
        <v>1231</v>
      </c>
      <c r="X249" s="185"/>
      <c r="Y249" s="185">
        <v>1</v>
      </c>
      <c r="Z249" s="185"/>
      <c r="AA249" s="185"/>
      <c r="AB249" s="185">
        <v>126</v>
      </c>
      <c r="AC249" s="197" t="s">
        <v>2689</v>
      </c>
      <c r="AD249" s="197" t="s">
        <v>2689</v>
      </c>
      <c r="AE249" s="197">
        <v>1</v>
      </c>
      <c r="AF249" s="197">
        <v>1</v>
      </c>
      <c r="AG249" s="197"/>
      <c r="AH249" s="197"/>
      <c r="AI249" s="197"/>
      <c r="AJ249" s="197"/>
      <c r="AK249" s="197"/>
      <c r="AL249" s="197"/>
    </row>
    <row r="250" spans="1:38" hidden="1" x14ac:dyDescent="0.3">
      <c r="A250" s="226">
        <v>2220</v>
      </c>
      <c r="B250" s="185" t="s">
        <v>906</v>
      </c>
      <c r="C250" s="185" t="s">
        <v>4693</v>
      </c>
      <c r="D250" s="185" t="s">
        <v>3061</v>
      </c>
      <c r="E250" s="185" t="s">
        <v>2257</v>
      </c>
      <c r="F250" s="185" t="s">
        <v>3187</v>
      </c>
      <c r="G250" s="185" t="s">
        <v>4708</v>
      </c>
      <c r="H250" s="185"/>
      <c r="I250" s="195" t="s">
        <v>12</v>
      </c>
      <c r="J250" s="185" t="s">
        <v>13</v>
      </c>
      <c r="K250" s="185" t="s">
        <v>14</v>
      </c>
      <c r="L250" s="185" t="s">
        <v>4615</v>
      </c>
      <c r="M250" s="185" t="s">
        <v>3190</v>
      </c>
      <c r="N250" s="185" t="s">
        <v>4332</v>
      </c>
      <c r="O250" s="185" t="s">
        <v>3201</v>
      </c>
      <c r="P250" s="185" t="s">
        <v>3192</v>
      </c>
      <c r="Q250" s="185" t="s">
        <v>3193</v>
      </c>
      <c r="R250" s="185" t="s">
        <v>3194</v>
      </c>
      <c r="S250" s="196">
        <v>26457</v>
      </c>
      <c r="T250" s="185"/>
      <c r="U250" s="185" t="s">
        <v>5</v>
      </c>
      <c r="V250" s="185" t="s">
        <v>907</v>
      </c>
      <c r="W250" s="185" t="s">
        <v>908</v>
      </c>
      <c r="X250" s="185"/>
      <c r="Y250" s="185">
        <v>1</v>
      </c>
      <c r="Z250" s="185"/>
      <c r="AA250" s="185"/>
      <c r="AB250" s="185">
        <v>236</v>
      </c>
      <c r="AC250" s="197" t="s">
        <v>2689</v>
      </c>
      <c r="AD250" s="197" t="s">
        <v>2689</v>
      </c>
      <c r="AE250" s="197">
        <v>1</v>
      </c>
      <c r="AF250" s="197"/>
      <c r="AG250" s="197"/>
      <c r="AH250" s="197">
        <v>1</v>
      </c>
      <c r="AI250" s="197"/>
      <c r="AJ250" s="197"/>
      <c r="AK250" s="197"/>
      <c r="AL250" s="197"/>
    </row>
    <row r="251" spans="1:38" hidden="1" x14ac:dyDescent="0.3">
      <c r="A251" s="226">
        <v>2223</v>
      </c>
      <c r="B251" s="198" t="s">
        <v>2068</v>
      </c>
      <c r="C251" s="198" t="s">
        <v>4694</v>
      </c>
      <c r="D251" s="198" t="s">
        <v>3061</v>
      </c>
      <c r="E251" s="198" t="s">
        <v>1202</v>
      </c>
      <c r="F251" s="198" t="s">
        <v>3187</v>
      </c>
      <c r="G251" s="198" t="s">
        <v>4720</v>
      </c>
      <c r="H251" s="198"/>
      <c r="I251" s="199" t="s">
        <v>12</v>
      </c>
      <c r="J251" s="198" t="s">
        <v>13</v>
      </c>
      <c r="K251" s="198" t="s">
        <v>14</v>
      </c>
      <c r="L251" s="198" t="s">
        <v>4615</v>
      </c>
      <c r="M251" s="198" t="s">
        <v>3217</v>
      </c>
      <c r="N251" s="198" t="s">
        <v>4332</v>
      </c>
      <c r="O251" s="198" t="s">
        <v>3201</v>
      </c>
      <c r="P251" s="198" t="s">
        <v>3192</v>
      </c>
      <c r="Q251" s="198" t="s">
        <v>3193</v>
      </c>
      <c r="R251" s="198" t="s">
        <v>3194</v>
      </c>
      <c r="S251" s="200">
        <v>27164</v>
      </c>
      <c r="T251" s="198"/>
      <c r="U251" s="198" t="s">
        <v>5</v>
      </c>
      <c r="V251" s="198" t="s">
        <v>2069</v>
      </c>
      <c r="W251" s="198" t="s">
        <v>1204</v>
      </c>
      <c r="X251" s="198"/>
      <c r="Y251" s="198">
        <v>1</v>
      </c>
      <c r="Z251" s="198"/>
      <c r="AA251" s="198"/>
      <c r="AB251" s="198">
        <v>169</v>
      </c>
      <c r="AC251" s="201" t="s">
        <v>2689</v>
      </c>
      <c r="AD251" s="201" t="s">
        <v>2689</v>
      </c>
      <c r="AE251" s="201">
        <v>0</v>
      </c>
      <c r="AF251" s="201"/>
      <c r="AG251" s="201"/>
      <c r="AH251" s="201"/>
      <c r="AI251" s="201"/>
      <c r="AJ251" s="201"/>
      <c r="AK251" s="201"/>
      <c r="AL251" s="201"/>
    </row>
    <row r="252" spans="1:38" hidden="1" x14ac:dyDescent="0.3">
      <c r="A252" s="226">
        <v>2224</v>
      </c>
      <c r="B252" s="185" t="s">
        <v>1226</v>
      </c>
      <c r="C252" s="185" t="s">
        <v>4695</v>
      </c>
      <c r="D252" s="185" t="s">
        <v>3061</v>
      </c>
      <c r="E252" s="185" t="s">
        <v>3869</v>
      </c>
      <c r="F252" s="185" t="s">
        <v>3187</v>
      </c>
      <c r="G252" s="185" t="s">
        <v>3870</v>
      </c>
      <c r="H252" s="185"/>
      <c r="I252" s="195" t="s">
        <v>12</v>
      </c>
      <c r="J252" s="185" t="s">
        <v>13</v>
      </c>
      <c r="K252" s="185" t="s">
        <v>14</v>
      </c>
      <c r="L252" s="185" t="s">
        <v>4615</v>
      </c>
      <c r="M252" s="185" t="s">
        <v>3190</v>
      </c>
      <c r="N252" s="185" t="s">
        <v>4332</v>
      </c>
      <c r="O252" s="185" t="s">
        <v>3201</v>
      </c>
      <c r="P252" s="185" t="s">
        <v>3192</v>
      </c>
      <c r="Q252" s="185" t="s">
        <v>3193</v>
      </c>
      <c r="R252" s="185" t="s">
        <v>3194</v>
      </c>
      <c r="S252" s="196">
        <v>27164</v>
      </c>
      <c r="T252" s="185"/>
      <c r="U252" s="185" t="s">
        <v>5</v>
      </c>
      <c r="V252" s="185" t="s">
        <v>1227</v>
      </c>
      <c r="W252" s="185" t="s">
        <v>1225</v>
      </c>
      <c r="X252" s="185"/>
      <c r="Y252" s="185">
        <v>1</v>
      </c>
      <c r="Z252" s="185"/>
      <c r="AA252" s="185"/>
      <c r="AB252" s="185">
        <v>193</v>
      </c>
      <c r="AC252" s="197" t="s">
        <v>2689</v>
      </c>
      <c r="AD252" s="197" t="s">
        <v>2689</v>
      </c>
      <c r="AE252" s="197">
        <v>1</v>
      </c>
      <c r="AF252" s="197"/>
      <c r="AG252" s="197">
        <v>1</v>
      </c>
      <c r="AH252" s="197"/>
      <c r="AI252" s="197"/>
      <c r="AJ252" s="197"/>
      <c r="AK252" s="197"/>
      <c r="AL252" s="197"/>
    </row>
    <row r="253" spans="1:38" hidden="1" x14ac:dyDescent="0.3">
      <c r="A253" s="226">
        <v>2226</v>
      </c>
      <c r="B253" s="198" t="s">
        <v>108</v>
      </c>
      <c r="C253" s="198" t="s">
        <v>4696</v>
      </c>
      <c r="D253" s="198" t="s">
        <v>3061</v>
      </c>
      <c r="E253" s="198" t="s">
        <v>4240</v>
      </c>
      <c r="F253" s="198" t="s">
        <v>3187</v>
      </c>
      <c r="G253" s="198" t="s">
        <v>4721</v>
      </c>
      <c r="H253" s="198"/>
      <c r="I253" s="199" t="s">
        <v>12</v>
      </c>
      <c r="J253" s="198" t="s">
        <v>13</v>
      </c>
      <c r="K253" s="198" t="s">
        <v>14</v>
      </c>
      <c r="L253" s="198" t="s">
        <v>4615</v>
      </c>
      <c r="M253" s="198" t="s">
        <v>3190</v>
      </c>
      <c r="N253" s="198" t="s">
        <v>4332</v>
      </c>
      <c r="O253" s="198" t="s">
        <v>3201</v>
      </c>
      <c r="P253" s="198" t="s">
        <v>3192</v>
      </c>
      <c r="Q253" s="198" t="s">
        <v>3193</v>
      </c>
      <c r="R253" s="198" t="s">
        <v>3194</v>
      </c>
      <c r="S253" s="200">
        <v>27542</v>
      </c>
      <c r="T253" s="198"/>
      <c r="U253" s="198" t="s">
        <v>5</v>
      </c>
      <c r="V253" s="198" t="s">
        <v>109</v>
      </c>
      <c r="W253" s="198" t="s">
        <v>111</v>
      </c>
      <c r="X253" s="198"/>
      <c r="Y253" s="198">
        <v>1</v>
      </c>
      <c r="Z253" s="198"/>
      <c r="AA253" s="198"/>
      <c r="AB253" s="198">
        <v>167</v>
      </c>
      <c r="AC253" s="201" t="s">
        <v>2689</v>
      </c>
      <c r="AD253" s="201" t="s">
        <v>2689</v>
      </c>
      <c r="AE253" s="201">
        <v>0</v>
      </c>
      <c r="AF253" s="201"/>
      <c r="AG253" s="201"/>
      <c r="AH253" s="201"/>
      <c r="AI253" s="201"/>
      <c r="AJ253" s="201"/>
      <c r="AK253" s="201"/>
      <c r="AL253" s="201"/>
    </row>
    <row r="254" spans="1:38" hidden="1" x14ac:dyDescent="0.3">
      <c r="A254" s="226">
        <v>2233</v>
      </c>
      <c r="B254" s="185" t="s">
        <v>2367</v>
      </c>
      <c r="C254" s="185" t="s">
        <v>4697</v>
      </c>
      <c r="D254" s="185" t="s">
        <v>3283</v>
      </c>
      <c r="E254" s="185" t="s">
        <v>2365</v>
      </c>
      <c r="F254" s="185" t="s">
        <v>4301</v>
      </c>
      <c r="G254" s="185" t="s">
        <v>3905</v>
      </c>
      <c r="H254" s="185"/>
      <c r="I254" s="195" t="s">
        <v>1233</v>
      </c>
      <c r="J254" s="185" t="s">
        <v>13</v>
      </c>
      <c r="K254" s="185" t="s">
        <v>14</v>
      </c>
      <c r="L254" s="185" t="s">
        <v>4615</v>
      </c>
      <c r="M254" s="185" t="s">
        <v>3190</v>
      </c>
      <c r="N254" s="185" t="s">
        <v>4332</v>
      </c>
      <c r="O254" s="185" t="s">
        <v>3199</v>
      </c>
      <c r="P254" s="185" t="s">
        <v>3192</v>
      </c>
      <c r="Q254" s="185" t="s">
        <v>3193</v>
      </c>
      <c r="R254" s="185" t="s">
        <v>3194</v>
      </c>
      <c r="S254" s="196">
        <v>29493</v>
      </c>
      <c r="T254" s="185"/>
      <c r="U254" s="185" t="s">
        <v>82</v>
      </c>
      <c r="V254" s="185" t="s">
        <v>2368</v>
      </c>
      <c r="W254" s="185" t="s">
        <v>2363</v>
      </c>
      <c r="X254" s="185"/>
      <c r="Y254" s="185"/>
      <c r="Z254" s="185">
        <v>1</v>
      </c>
      <c r="AA254" s="185"/>
      <c r="AB254" s="185">
        <v>503</v>
      </c>
      <c r="AC254" s="197" t="s">
        <v>2689</v>
      </c>
      <c r="AD254" s="197" t="s">
        <v>2689</v>
      </c>
      <c r="AE254" s="197">
        <v>1</v>
      </c>
      <c r="AF254" s="197"/>
      <c r="AG254" s="197"/>
      <c r="AH254" s="197">
        <v>1</v>
      </c>
      <c r="AI254" s="197"/>
      <c r="AJ254" s="197"/>
      <c r="AK254" s="197"/>
      <c r="AL254" s="197"/>
    </row>
    <row r="255" spans="1:38" hidden="1" x14ac:dyDescent="0.3">
      <c r="A255" s="226">
        <v>2234</v>
      </c>
      <c r="B255" s="185" t="s">
        <v>331</v>
      </c>
      <c r="C255" s="185" t="s">
        <v>4481</v>
      </c>
      <c r="D255" s="185" t="s">
        <v>3267</v>
      </c>
      <c r="E255" s="185" t="s">
        <v>332</v>
      </c>
      <c r="F255" s="185" t="s">
        <v>4301</v>
      </c>
      <c r="G255" s="185" t="s">
        <v>4246</v>
      </c>
      <c r="H255" s="185"/>
      <c r="I255" s="195" t="s">
        <v>334</v>
      </c>
      <c r="J255" s="185" t="s">
        <v>335</v>
      </c>
      <c r="K255" s="185" t="s">
        <v>337</v>
      </c>
      <c r="L255" s="185" t="s">
        <v>3296</v>
      </c>
      <c r="M255" s="185" t="s">
        <v>3190</v>
      </c>
      <c r="N255" s="185" t="s">
        <v>4332</v>
      </c>
      <c r="O255" s="185" t="s">
        <v>3201</v>
      </c>
      <c r="P255" s="185" t="s">
        <v>3192</v>
      </c>
      <c r="Q255" s="185" t="s">
        <v>3193</v>
      </c>
      <c r="R255" s="185" t="s">
        <v>3194</v>
      </c>
      <c r="S255" s="196">
        <v>31291</v>
      </c>
      <c r="T255" s="185"/>
      <c r="U255" s="185" t="s">
        <v>0</v>
      </c>
      <c r="V255" s="185" t="s">
        <v>333</v>
      </c>
      <c r="W255" s="185" t="s">
        <v>338</v>
      </c>
      <c r="X255" s="185"/>
      <c r="Y255" s="185">
        <v>1</v>
      </c>
      <c r="Z255" s="185"/>
      <c r="AA255" s="185"/>
      <c r="AB255" s="185">
        <v>126</v>
      </c>
      <c r="AC255" s="197" t="s">
        <v>2689</v>
      </c>
      <c r="AD255" s="197" t="s">
        <v>2689</v>
      </c>
      <c r="AE255" s="197">
        <v>1</v>
      </c>
      <c r="AF255" s="197"/>
      <c r="AG255" s="197"/>
      <c r="AH255" s="197">
        <v>1</v>
      </c>
      <c r="AI255" s="197"/>
      <c r="AJ255" s="197"/>
      <c r="AK255" s="197"/>
      <c r="AL255" s="197"/>
    </row>
    <row r="256" spans="1:38" hidden="1" x14ac:dyDescent="0.3">
      <c r="A256" s="226">
        <v>2235</v>
      </c>
      <c r="B256" s="185" t="s">
        <v>679</v>
      </c>
      <c r="C256" s="185" t="s">
        <v>4698</v>
      </c>
      <c r="D256" s="185" t="s">
        <v>3061</v>
      </c>
      <c r="E256" s="185" t="s">
        <v>3454</v>
      </c>
      <c r="F256" s="185" t="s">
        <v>3187</v>
      </c>
      <c r="G256" s="185" t="s">
        <v>4247</v>
      </c>
      <c r="H256" s="185"/>
      <c r="I256" s="195" t="s">
        <v>12</v>
      </c>
      <c r="J256" s="185" t="s">
        <v>13</v>
      </c>
      <c r="K256" s="185" t="s">
        <v>14</v>
      </c>
      <c r="L256" s="185" t="s">
        <v>4615</v>
      </c>
      <c r="M256" s="185" t="s">
        <v>3190</v>
      </c>
      <c r="N256" s="185" t="s">
        <v>4332</v>
      </c>
      <c r="O256" s="185" t="s">
        <v>3201</v>
      </c>
      <c r="P256" s="185" t="s">
        <v>3192</v>
      </c>
      <c r="Q256" s="185" t="s">
        <v>3193</v>
      </c>
      <c r="R256" s="185" t="s">
        <v>3194</v>
      </c>
      <c r="S256" s="196">
        <v>30567</v>
      </c>
      <c r="T256" s="185"/>
      <c r="U256" s="185" t="s">
        <v>5</v>
      </c>
      <c r="V256" s="185" t="s">
        <v>680</v>
      </c>
      <c r="W256" s="185" t="s">
        <v>681</v>
      </c>
      <c r="X256" s="185"/>
      <c r="Y256" s="185">
        <v>1</v>
      </c>
      <c r="Z256" s="185"/>
      <c r="AA256" s="185"/>
      <c r="AB256" s="185">
        <v>146</v>
      </c>
      <c r="AC256" s="197" t="s">
        <v>2689</v>
      </c>
      <c r="AD256" s="197" t="s">
        <v>2689</v>
      </c>
      <c r="AE256" s="197">
        <v>1</v>
      </c>
      <c r="AF256" s="197"/>
      <c r="AG256" s="197"/>
      <c r="AH256" s="197">
        <v>1</v>
      </c>
      <c r="AI256" s="197"/>
      <c r="AJ256" s="197"/>
      <c r="AK256" s="197"/>
      <c r="AL256" s="197"/>
    </row>
    <row r="257" spans="1:38" hidden="1" x14ac:dyDescent="0.3">
      <c r="A257" s="226">
        <v>2236</v>
      </c>
      <c r="B257" s="185" t="s">
        <v>1116</v>
      </c>
      <c r="C257" s="185" t="s">
        <v>3185</v>
      </c>
      <c r="D257" s="185" t="s">
        <v>3186</v>
      </c>
      <c r="E257" s="185"/>
      <c r="F257" s="185" t="s">
        <v>3187</v>
      </c>
      <c r="G257" s="185" t="s">
        <v>4503</v>
      </c>
      <c r="H257" s="185"/>
      <c r="I257" s="195" t="s">
        <v>1119</v>
      </c>
      <c r="J257" s="185" t="s">
        <v>1117</v>
      </c>
      <c r="K257" s="185" t="s">
        <v>1120</v>
      </c>
      <c r="L257" s="185" t="s">
        <v>3306</v>
      </c>
      <c r="M257" s="185" t="s">
        <v>3190</v>
      </c>
      <c r="N257" s="185" t="s">
        <v>4332</v>
      </c>
      <c r="O257" s="185" t="s">
        <v>3191</v>
      </c>
      <c r="P257" s="185" t="s">
        <v>3192</v>
      </c>
      <c r="Q257" s="185" t="s">
        <v>3193</v>
      </c>
      <c r="R257" s="185" t="s">
        <v>3194</v>
      </c>
      <c r="S257" s="196">
        <v>30926</v>
      </c>
      <c r="T257" s="185"/>
      <c r="U257" s="185" t="s">
        <v>19</v>
      </c>
      <c r="V257" s="185" t="s">
        <v>1118</v>
      </c>
      <c r="W257" s="185" t="s">
        <v>1121</v>
      </c>
      <c r="X257" s="185">
        <v>1</v>
      </c>
      <c r="Y257" s="185"/>
      <c r="Z257" s="185"/>
      <c r="AA257" s="185"/>
      <c r="AB257" s="185">
        <v>103</v>
      </c>
      <c r="AC257" s="197" t="s">
        <v>3058</v>
      </c>
      <c r="AD257" s="197" t="s">
        <v>5146</v>
      </c>
      <c r="AE257" s="197">
        <v>1</v>
      </c>
      <c r="AF257" s="197"/>
      <c r="AG257" s="197"/>
      <c r="AH257" s="197"/>
      <c r="AI257" s="197"/>
      <c r="AJ257" s="197">
        <v>1</v>
      </c>
      <c r="AK257" s="197"/>
      <c r="AL257" s="197"/>
    </row>
    <row r="258" spans="1:38" hidden="1" x14ac:dyDescent="0.3">
      <c r="A258" s="226">
        <v>2237</v>
      </c>
      <c r="B258" s="185" t="s">
        <v>1487</v>
      </c>
      <c r="C258" s="185" t="s">
        <v>3457</v>
      </c>
      <c r="D258" s="185" t="s">
        <v>3186</v>
      </c>
      <c r="E258" s="185" t="s">
        <v>572</v>
      </c>
      <c r="F258" s="185" t="s">
        <v>3187</v>
      </c>
      <c r="G258" s="185" t="s">
        <v>4248</v>
      </c>
      <c r="H258" s="185"/>
      <c r="I258" s="195" t="s">
        <v>382</v>
      </c>
      <c r="J258" s="185" t="s">
        <v>1488</v>
      </c>
      <c r="K258" s="185" t="s">
        <v>216</v>
      </c>
      <c r="L258" s="185" t="s">
        <v>4018</v>
      </c>
      <c r="M258" s="185" t="s">
        <v>3190</v>
      </c>
      <c r="N258" s="185" t="s">
        <v>4332</v>
      </c>
      <c r="O258" s="185" t="s">
        <v>3191</v>
      </c>
      <c r="P258" s="185" t="s">
        <v>3192</v>
      </c>
      <c r="Q258" s="185" t="s">
        <v>3193</v>
      </c>
      <c r="R258" s="185" t="s">
        <v>3194</v>
      </c>
      <c r="S258" s="196">
        <v>30926</v>
      </c>
      <c r="T258" s="185"/>
      <c r="U258" s="185" t="s">
        <v>19</v>
      </c>
      <c r="V258" s="185" t="s">
        <v>260</v>
      </c>
      <c r="W258" s="185" t="s">
        <v>1489</v>
      </c>
      <c r="X258" s="185">
        <v>1</v>
      </c>
      <c r="Y258" s="185"/>
      <c r="Z258" s="185"/>
      <c r="AA258" s="185"/>
      <c r="AB258" s="185">
        <v>66</v>
      </c>
      <c r="AC258" s="197" t="s">
        <v>2689</v>
      </c>
      <c r="AD258" s="197" t="s">
        <v>2689</v>
      </c>
      <c r="AE258" s="197">
        <v>1</v>
      </c>
      <c r="AF258" s="197"/>
      <c r="AG258" s="197">
        <v>1</v>
      </c>
      <c r="AH258" s="197"/>
      <c r="AI258" s="197"/>
      <c r="AJ258" s="197"/>
      <c r="AK258" s="197"/>
      <c r="AL258" s="197"/>
    </row>
    <row r="259" spans="1:38" hidden="1" x14ac:dyDescent="0.3">
      <c r="A259" s="226">
        <v>2240</v>
      </c>
      <c r="B259" s="198" t="s">
        <v>2206</v>
      </c>
      <c r="C259" s="198" t="s">
        <v>4536</v>
      </c>
      <c r="D259" s="198" t="s">
        <v>3061</v>
      </c>
      <c r="E259" s="198" t="s">
        <v>4253</v>
      </c>
      <c r="F259" s="198" t="s">
        <v>3187</v>
      </c>
      <c r="G259" s="198" t="s">
        <v>4538</v>
      </c>
      <c r="H259" s="198"/>
      <c r="I259" s="199" t="s">
        <v>528</v>
      </c>
      <c r="J259" s="198" t="s">
        <v>529</v>
      </c>
      <c r="K259" s="198" t="s">
        <v>530</v>
      </c>
      <c r="L259" s="198" t="s">
        <v>3635</v>
      </c>
      <c r="M259" s="198" t="s">
        <v>3190</v>
      </c>
      <c r="N259" s="198" t="s">
        <v>4332</v>
      </c>
      <c r="O259" s="198" t="s">
        <v>3201</v>
      </c>
      <c r="P259" s="198" t="s">
        <v>3192</v>
      </c>
      <c r="Q259" s="198" t="s">
        <v>3193</v>
      </c>
      <c r="R259" s="198" t="s">
        <v>3194</v>
      </c>
      <c r="S259" s="200">
        <v>31291</v>
      </c>
      <c r="T259" s="198"/>
      <c r="U259" s="198" t="s">
        <v>5</v>
      </c>
      <c r="V259" s="198" t="s">
        <v>2207</v>
      </c>
      <c r="W259" s="198" t="s">
        <v>2208</v>
      </c>
      <c r="X259" s="198"/>
      <c r="Y259" s="198">
        <v>1</v>
      </c>
      <c r="Z259" s="198"/>
      <c r="AA259" s="198"/>
      <c r="AB259" s="198">
        <v>247</v>
      </c>
      <c r="AC259" s="201" t="s">
        <v>4993</v>
      </c>
      <c r="AD259" s="201" t="s">
        <v>5145</v>
      </c>
      <c r="AE259" s="201">
        <v>0</v>
      </c>
      <c r="AF259" s="201"/>
      <c r="AG259" s="201"/>
      <c r="AH259" s="201"/>
      <c r="AI259" s="201"/>
      <c r="AJ259" s="201"/>
      <c r="AK259" s="201"/>
      <c r="AL259" s="201"/>
    </row>
    <row r="260" spans="1:38" hidden="1" x14ac:dyDescent="0.3">
      <c r="A260" s="226">
        <v>2243</v>
      </c>
      <c r="B260" s="207" t="s">
        <v>112</v>
      </c>
      <c r="C260" s="207" t="s">
        <v>5070</v>
      </c>
      <c r="D260" s="207" t="s">
        <v>3186</v>
      </c>
      <c r="E260" s="207" t="s">
        <v>113</v>
      </c>
      <c r="F260" s="207" t="s">
        <v>3187</v>
      </c>
      <c r="G260" s="207" t="s">
        <v>3538</v>
      </c>
      <c r="H260" s="207"/>
      <c r="I260" s="208" t="s">
        <v>110</v>
      </c>
      <c r="J260" s="207" t="s">
        <v>13</v>
      </c>
      <c r="K260" s="207" t="s">
        <v>14</v>
      </c>
      <c r="L260" s="207" t="s">
        <v>4615</v>
      </c>
      <c r="M260" s="207" t="s">
        <v>3190</v>
      </c>
      <c r="N260" s="207" t="s">
        <v>4332</v>
      </c>
      <c r="O260" s="207" t="s">
        <v>3191</v>
      </c>
      <c r="P260" s="207" t="s">
        <v>3192</v>
      </c>
      <c r="Q260" s="207" t="s">
        <v>3193</v>
      </c>
      <c r="R260" s="207" t="s">
        <v>3194</v>
      </c>
      <c r="S260" s="209">
        <v>32387</v>
      </c>
      <c r="T260" s="207">
        <v>1</v>
      </c>
      <c r="U260" s="207" t="s">
        <v>19</v>
      </c>
      <c r="V260" s="207" t="s">
        <v>114</v>
      </c>
      <c r="W260" s="207" t="s">
        <v>115</v>
      </c>
      <c r="X260" s="207">
        <v>1</v>
      </c>
      <c r="Y260" s="207"/>
      <c r="Z260" s="207"/>
      <c r="AA260" s="207"/>
      <c r="AB260" s="207">
        <v>88</v>
      </c>
      <c r="AC260" s="210" t="s">
        <v>2689</v>
      </c>
      <c r="AD260" s="210" t="s">
        <v>2689</v>
      </c>
      <c r="AE260" s="210">
        <v>1</v>
      </c>
      <c r="AF260" s="210"/>
      <c r="AG260" s="210"/>
      <c r="AH260" s="210">
        <v>1</v>
      </c>
      <c r="AI260" s="210"/>
      <c r="AJ260" s="210"/>
      <c r="AK260" s="210"/>
      <c r="AL260" s="210"/>
    </row>
    <row r="261" spans="1:38" hidden="1" x14ac:dyDescent="0.3">
      <c r="A261" s="226">
        <v>2244</v>
      </c>
      <c r="B261" s="218" t="s">
        <v>4257</v>
      </c>
      <c r="C261" s="218" t="s">
        <v>4972</v>
      </c>
      <c r="D261" s="218" t="s">
        <v>3563</v>
      </c>
      <c r="E261" s="218" t="s">
        <v>4258</v>
      </c>
      <c r="F261" s="218" t="s">
        <v>4301</v>
      </c>
      <c r="G261" s="218" t="s">
        <v>4737</v>
      </c>
      <c r="H261" s="218"/>
      <c r="I261" s="219" t="s">
        <v>216</v>
      </c>
      <c r="J261" s="218" t="s">
        <v>13</v>
      </c>
      <c r="K261" s="218" t="s">
        <v>14</v>
      </c>
      <c r="L261" s="218" t="s">
        <v>4615</v>
      </c>
      <c r="M261" s="218" t="s">
        <v>3217</v>
      </c>
      <c r="N261" s="218" t="s">
        <v>3205</v>
      </c>
      <c r="O261" s="218" t="s">
        <v>3354</v>
      </c>
      <c r="P261" s="218" t="s">
        <v>3192</v>
      </c>
      <c r="Q261" s="218" t="s">
        <v>3193</v>
      </c>
      <c r="R261" s="218" t="s">
        <v>3194</v>
      </c>
      <c r="S261" s="220">
        <v>32387</v>
      </c>
      <c r="T261" s="218"/>
      <c r="U261" s="218" t="s">
        <v>184</v>
      </c>
      <c r="V261" s="218" t="s">
        <v>569</v>
      </c>
      <c r="W261" s="218" t="s">
        <v>570</v>
      </c>
      <c r="X261" s="218"/>
      <c r="Y261" s="218"/>
      <c r="Z261" s="218"/>
      <c r="AA261" s="218">
        <v>1</v>
      </c>
      <c r="AB261" s="218">
        <v>472</v>
      </c>
      <c r="AC261" s="221" t="s">
        <v>2689</v>
      </c>
      <c r="AD261" s="221" t="s">
        <v>2689</v>
      </c>
      <c r="AE261" s="221">
        <v>1</v>
      </c>
      <c r="AF261" s="221"/>
      <c r="AG261" s="221"/>
      <c r="AH261" s="221">
        <v>1</v>
      </c>
      <c r="AI261" s="221"/>
      <c r="AJ261" s="221"/>
      <c r="AK261" s="221" t="s">
        <v>5174</v>
      </c>
      <c r="AL261" s="221">
        <v>2</v>
      </c>
    </row>
    <row r="262" spans="1:38" hidden="1" x14ac:dyDescent="0.3">
      <c r="A262" s="226">
        <v>2245</v>
      </c>
      <c r="B262" s="218" t="s">
        <v>4259</v>
      </c>
      <c r="C262" s="218" t="s">
        <v>4970</v>
      </c>
      <c r="D262" s="218" t="s">
        <v>3563</v>
      </c>
      <c r="E262" s="218" t="s">
        <v>4260</v>
      </c>
      <c r="F262" s="218" t="s">
        <v>4301</v>
      </c>
      <c r="G262" s="218" t="s">
        <v>4726</v>
      </c>
      <c r="H262" s="218"/>
      <c r="I262" s="219" t="s">
        <v>12</v>
      </c>
      <c r="J262" s="218" t="s">
        <v>13</v>
      </c>
      <c r="K262" s="218" t="s">
        <v>14</v>
      </c>
      <c r="L262" s="218" t="s">
        <v>4615</v>
      </c>
      <c r="M262" s="218" t="s">
        <v>3190</v>
      </c>
      <c r="N262" s="218" t="s">
        <v>4332</v>
      </c>
      <c r="O262" s="218" t="s">
        <v>3354</v>
      </c>
      <c r="P262" s="218" t="s">
        <v>3192</v>
      </c>
      <c r="Q262" s="218" t="s">
        <v>3193</v>
      </c>
      <c r="R262" s="218" t="s">
        <v>3194</v>
      </c>
      <c r="S262" s="220">
        <v>32387</v>
      </c>
      <c r="T262" s="218"/>
      <c r="U262" s="218" t="s">
        <v>184</v>
      </c>
      <c r="V262" s="218" t="s">
        <v>202</v>
      </c>
      <c r="W262" s="218" t="s">
        <v>203</v>
      </c>
      <c r="X262" s="218"/>
      <c r="Y262" s="218"/>
      <c r="Z262" s="218"/>
      <c r="AA262" s="218">
        <v>1</v>
      </c>
      <c r="AB262" s="218">
        <v>401</v>
      </c>
      <c r="AC262" s="221" t="s">
        <v>2689</v>
      </c>
      <c r="AD262" s="221" t="s">
        <v>2689</v>
      </c>
      <c r="AE262" s="221">
        <v>1</v>
      </c>
      <c r="AF262" s="221">
        <v>1</v>
      </c>
      <c r="AG262" s="221"/>
      <c r="AH262" s="221"/>
      <c r="AI262" s="221"/>
      <c r="AJ262" s="221"/>
      <c r="AK262" s="221" t="s">
        <v>5174</v>
      </c>
      <c r="AL262" s="221">
        <v>2</v>
      </c>
    </row>
    <row r="263" spans="1:38" hidden="1" x14ac:dyDescent="0.3">
      <c r="A263" s="226">
        <v>2246</v>
      </c>
      <c r="B263" s="198" t="s">
        <v>1216</v>
      </c>
      <c r="C263" s="198" t="s">
        <v>4701</v>
      </c>
      <c r="D263" s="198" t="s">
        <v>3061</v>
      </c>
      <c r="E263" s="198" t="s">
        <v>4261</v>
      </c>
      <c r="F263" s="198" t="s">
        <v>3187</v>
      </c>
      <c r="G263" s="198" t="s">
        <v>4262</v>
      </c>
      <c r="H263" s="198"/>
      <c r="I263" s="199" t="s">
        <v>12</v>
      </c>
      <c r="J263" s="198" t="s">
        <v>13</v>
      </c>
      <c r="K263" s="198" t="s">
        <v>14</v>
      </c>
      <c r="L263" s="198" t="s">
        <v>4615</v>
      </c>
      <c r="M263" s="198" t="s">
        <v>3190</v>
      </c>
      <c r="N263" s="198" t="s">
        <v>4332</v>
      </c>
      <c r="O263" s="198" t="s">
        <v>3201</v>
      </c>
      <c r="P263" s="198" t="s">
        <v>3192</v>
      </c>
      <c r="Q263" s="198" t="s">
        <v>3193</v>
      </c>
      <c r="R263" s="198" t="s">
        <v>3194</v>
      </c>
      <c r="S263" s="200">
        <v>33117</v>
      </c>
      <c r="T263" s="198">
        <v>1</v>
      </c>
      <c r="U263" s="198" t="s">
        <v>5</v>
      </c>
      <c r="V263" s="201"/>
      <c r="W263" s="201"/>
      <c r="X263" s="198"/>
      <c r="Y263" s="198">
        <v>1</v>
      </c>
      <c r="Z263" s="198"/>
      <c r="AA263" s="198"/>
      <c r="AB263" s="198">
        <v>304</v>
      </c>
      <c r="AC263" s="201" t="s">
        <v>2689</v>
      </c>
      <c r="AD263" s="201" t="s">
        <v>2689</v>
      </c>
      <c r="AE263" s="201">
        <v>0</v>
      </c>
      <c r="AF263" s="201"/>
      <c r="AG263" s="201"/>
      <c r="AH263" s="201"/>
      <c r="AI263" s="201"/>
      <c r="AJ263" s="201"/>
      <c r="AK263" s="201"/>
      <c r="AL263" s="201"/>
    </row>
    <row r="264" spans="1:38" hidden="1" x14ac:dyDescent="0.3">
      <c r="A264" s="226">
        <v>2247</v>
      </c>
      <c r="B264" s="185" t="s">
        <v>982</v>
      </c>
      <c r="C264" s="185" t="s">
        <v>4700</v>
      </c>
      <c r="D264" s="185" t="s">
        <v>3061</v>
      </c>
      <c r="E264" s="185" t="s">
        <v>513</v>
      </c>
      <c r="F264" s="185" t="s">
        <v>3187</v>
      </c>
      <c r="G264" s="185" t="s">
        <v>4722</v>
      </c>
      <c r="H264" s="185"/>
      <c r="I264" s="195" t="s">
        <v>12</v>
      </c>
      <c r="J264" s="185" t="s">
        <v>13</v>
      </c>
      <c r="K264" s="185" t="s">
        <v>14</v>
      </c>
      <c r="L264" s="185" t="s">
        <v>4615</v>
      </c>
      <c r="M264" s="185" t="s">
        <v>3190</v>
      </c>
      <c r="N264" s="185" t="s">
        <v>4332</v>
      </c>
      <c r="O264" s="185" t="s">
        <v>3201</v>
      </c>
      <c r="P264" s="185" t="s">
        <v>3192</v>
      </c>
      <c r="Q264" s="185" t="s">
        <v>3193</v>
      </c>
      <c r="R264" s="185" t="s">
        <v>3194</v>
      </c>
      <c r="S264" s="196">
        <v>33117</v>
      </c>
      <c r="T264" s="185"/>
      <c r="U264" s="185" t="s">
        <v>5</v>
      </c>
      <c r="V264" s="185" t="s">
        <v>983</v>
      </c>
      <c r="W264" s="185" t="s">
        <v>984</v>
      </c>
      <c r="X264" s="185"/>
      <c r="Y264" s="185">
        <v>1</v>
      </c>
      <c r="Z264" s="185"/>
      <c r="AA264" s="185"/>
      <c r="AB264" s="185">
        <v>185</v>
      </c>
      <c r="AC264" s="197" t="s">
        <v>2689</v>
      </c>
      <c r="AD264" s="197" t="s">
        <v>2689</v>
      </c>
      <c r="AE264" s="197">
        <v>1</v>
      </c>
      <c r="AF264" s="197"/>
      <c r="AG264" s="197"/>
      <c r="AH264" s="197">
        <v>1</v>
      </c>
      <c r="AI264" s="197"/>
      <c r="AJ264" s="197"/>
      <c r="AK264" s="197"/>
      <c r="AL264" s="197"/>
    </row>
    <row r="265" spans="1:38" hidden="1" x14ac:dyDescent="0.3">
      <c r="A265" s="226">
        <v>2248</v>
      </c>
      <c r="B265" s="218" t="s">
        <v>1691</v>
      </c>
      <c r="C265" s="218" t="s">
        <v>4740</v>
      </c>
      <c r="D265" s="218" t="s">
        <v>3197</v>
      </c>
      <c r="E265" s="218" t="s">
        <v>525</v>
      </c>
      <c r="F265" s="218" t="s">
        <v>4301</v>
      </c>
      <c r="G265" s="218" t="s">
        <v>4322</v>
      </c>
      <c r="H265" s="218"/>
      <c r="I265" s="219" t="s">
        <v>110</v>
      </c>
      <c r="J265" s="218" t="s">
        <v>13</v>
      </c>
      <c r="K265" s="218" t="s">
        <v>14</v>
      </c>
      <c r="L265" s="218" t="s">
        <v>4615</v>
      </c>
      <c r="M265" s="218" t="s">
        <v>3217</v>
      </c>
      <c r="N265" s="218" t="s">
        <v>3205</v>
      </c>
      <c r="O265" s="218" t="s">
        <v>3199</v>
      </c>
      <c r="P265" s="218" t="s">
        <v>3192</v>
      </c>
      <c r="Q265" s="218" t="s">
        <v>3193</v>
      </c>
      <c r="R265" s="218" t="s">
        <v>3194</v>
      </c>
      <c r="S265" s="220">
        <v>33487</v>
      </c>
      <c r="T265" s="218"/>
      <c r="U265" s="218" t="s">
        <v>82</v>
      </c>
      <c r="V265" s="218" t="s">
        <v>1692</v>
      </c>
      <c r="W265" s="218" t="s">
        <v>526</v>
      </c>
      <c r="X265" s="218"/>
      <c r="Y265" s="218"/>
      <c r="Z265" s="218">
        <v>1</v>
      </c>
      <c r="AA265" s="218"/>
      <c r="AB265" s="218">
        <v>8</v>
      </c>
      <c r="AC265" s="221" t="s">
        <v>2689</v>
      </c>
      <c r="AD265" s="221" t="s">
        <v>2689</v>
      </c>
      <c r="AE265" s="221">
        <v>0</v>
      </c>
      <c r="AF265" s="221"/>
      <c r="AG265" s="221"/>
      <c r="AH265" s="221"/>
      <c r="AI265" s="221"/>
      <c r="AJ265" s="221"/>
      <c r="AK265" s="221" t="s">
        <v>5160</v>
      </c>
      <c r="AL265" s="221">
        <v>2</v>
      </c>
    </row>
    <row r="266" spans="1:38" hidden="1" x14ac:dyDescent="0.3">
      <c r="A266" s="226">
        <v>2252</v>
      </c>
      <c r="B266" s="207" t="s">
        <v>1208</v>
      </c>
      <c r="C266" s="207" t="s">
        <v>4699</v>
      </c>
      <c r="D266" s="207" t="s">
        <v>3061</v>
      </c>
      <c r="E266" s="207" t="s">
        <v>3433</v>
      </c>
      <c r="F266" s="207" t="s">
        <v>3187</v>
      </c>
      <c r="G266" s="207" t="s">
        <v>4266</v>
      </c>
      <c r="H266" s="207"/>
      <c r="I266" s="208" t="s">
        <v>12</v>
      </c>
      <c r="J266" s="207" t="s">
        <v>13</v>
      </c>
      <c r="K266" s="207" t="s">
        <v>14</v>
      </c>
      <c r="L266" s="207" t="s">
        <v>4615</v>
      </c>
      <c r="M266" s="207" t="s">
        <v>3190</v>
      </c>
      <c r="N266" s="207" t="s">
        <v>3205</v>
      </c>
      <c r="O266" s="207" t="s">
        <v>3201</v>
      </c>
      <c r="P266" s="207" t="s">
        <v>3192</v>
      </c>
      <c r="Q266" s="207" t="s">
        <v>3193</v>
      </c>
      <c r="R266" s="207" t="s">
        <v>3194</v>
      </c>
      <c r="S266" s="209">
        <v>35309</v>
      </c>
      <c r="T266" s="207">
        <v>2</v>
      </c>
      <c r="U266" s="207" t="s">
        <v>5</v>
      </c>
      <c r="V266" s="207" t="s">
        <v>4267</v>
      </c>
      <c r="W266" s="207" t="s">
        <v>1209</v>
      </c>
      <c r="X266" s="207"/>
      <c r="Y266" s="207">
        <v>1</v>
      </c>
      <c r="Z266" s="207"/>
      <c r="AA266" s="207"/>
      <c r="AB266" s="207">
        <v>245</v>
      </c>
      <c r="AC266" s="210" t="s">
        <v>2689</v>
      </c>
      <c r="AD266" s="210" t="s">
        <v>2689</v>
      </c>
      <c r="AE266" s="210">
        <v>1</v>
      </c>
      <c r="AF266" s="210"/>
      <c r="AG266" s="210">
        <v>1</v>
      </c>
      <c r="AH266" s="210"/>
      <c r="AI266" s="210"/>
      <c r="AJ266" s="210"/>
      <c r="AK266" s="210"/>
      <c r="AL266" s="210"/>
    </row>
    <row r="267" spans="1:38" hidden="1" x14ac:dyDescent="0.3">
      <c r="A267" s="226">
        <v>2253</v>
      </c>
      <c r="B267" s="198" t="s">
        <v>965</v>
      </c>
      <c r="C267" s="198" t="s">
        <v>4268</v>
      </c>
      <c r="D267" s="198" t="s">
        <v>3186</v>
      </c>
      <c r="E267" s="198" t="s">
        <v>4190</v>
      </c>
      <c r="F267" s="198" t="s">
        <v>3187</v>
      </c>
      <c r="G267" s="198" t="s">
        <v>4191</v>
      </c>
      <c r="H267" s="198"/>
      <c r="I267" s="199" t="s">
        <v>110</v>
      </c>
      <c r="J267" s="198" t="s">
        <v>13</v>
      </c>
      <c r="K267" s="198" t="s">
        <v>14</v>
      </c>
      <c r="L267" s="198" t="s">
        <v>4615</v>
      </c>
      <c r="M267" s="198" t="s">
        <v>3190</v>
      </c>
      <c r="N267" s="198" t="s">
        <v>4332</v>
      </c>
      <c r="O267" s="198" t="s">
        <v>3191</v>
      </c>
      <c r="P267" s="198" t="s">
        <v>3192</v>
      </c>
      <c r="Q267" s="198" t="s">
        <v>3193</v>
      </c>
      <c r="R267" s="198" t="s">
        <v>3194</v>
      </c>
      <c r="S267" s="200">
        <v>36039</v>
      </c>
      <c r="T267" s="198"/>
      <c r="U267" s="198" t="s">
        <v>19</v>
      </c>
      <c r="V267" s="198" t="s">
        <v>966</v>
      </c>
      <c r="W267" s="198" t="s">
        <v>964</v>
      </c>
      <c r="X267" s="198">
        <v>1</v>
      </c>
      <c r="Y267" s="198"/>
      <c r="Z267" s="198"/>
      <c r="AA267" s="198"/>
      <c r="AB267" s="198">
        <v>90</v>
      </c>
      <c r="AC267" s="201" t="s">
        <v>2689</v>
      </c>
      <c r="AD267" s="201" t="s">
        <v>2689</v>
      </c>
      <c r="AE267" s="201">
        <v>0</v>
      </c>
      <c r="AF267" s="201"/>
      <c r="AG267" s="201"/>
      <c r="AH267" s="201"/>
      <c r="AI267" s="201"/>
      <c r="AJ267" s="201"/>
      <c r="AK267" s="201"/>
      <c r="AL267" s="201"/>
    </row>
    <row r="268" spans="1:38" hidden="1" x14ac:dyDescent="0.3">
      <c r="A268" s="226">
        <v>2255</v>
      </c>
      <c r="B268" s="218" t="s">
        <v>4270</v>
      </c>
      <c r="C268" s="218" t="s">
        <v>4973</v>
      </c>
      <c r="D268" s="218" t="s">
        <v>3352</v>
      </c>
      <c r="E268" s="218" t="s">
        <v>4271</v>
      </c>
      <c r="F268" s="218" t="s">
        <v>3187</v>
      </c>
      <c r="G268" s="218" t="s">
        <v>4603</v>
      </c>
      <c r="H268" s="218"/>
      <c r="I268" s="219" t="s">
        <v>1548</v>
      </c>
      <c r="J268" s="218" t="s">
        <v>1549</v>
      </c>
      <c r="K268" s="218" t="s">
        <v>1550</v>
      </c>
      <c r="L268" s="218" t="s">
        <v>3760</v>
      </c>
      <c r="M268" s="218" t="s">
        <v>3190</v>
      </c>
      <c r="N268" s="218" t="s">
        <v>4332</v>
      </c>
      <c r="O268" s="218" t="s">
        <v>3354</v>
      </c>
      <c r="P268" s="218" t="s">
        <v>3192</v>
      </c>
      <c r="Q268" s="218" t="s">
        <v>3193</v>
      </c>
      <c r="R268" s="218" t="s">
        <v>3194</v>
      </c>
      <c r="S268" s="220">
        <v>37073</v>
      </c>
      <c r="T268" s="218"/>
      <c r="U268" s="218" t="s">
        <v>184</v>
      </c>
      <c r="V268" s="218" t="s">
        <v>1547</v>
      </c>
      <c r="W268" s="218" t="s">
        <v>1551</v>
      </c>
      <c r="X268" s="218"/>
      <c r="Y268" s="218"/>
      <c r="Z268" s="218"/>
      <c r="AA268" s="218">
        <v>1</v>
      </c>
      <c r="AB268" s="218">
        <v>321</v>
      </c>
      <c r="AC268" s="221" t="s">
        <v>2689</v>
      </c>
      <c r="AD268" s="221" t="s">
        <v>2689</v>
      </c>
      <c r="AE268" s="221">
        <v>1</v>
      </c>
      <c r="AF268" s="221"/>
      <c r="AG268" s="221">
        <v>1</v>
      </c>
      <c r="AH268" s="221"/>
      <c r="AI268" s="221"/>
      <c r="AJ268" s="221"/>
      <c r="AK268" s="221" t="s">
        <v>5174</v>
      </c>
      <c r="AL268" s="221">
        <v>2</v>
      </c>
    </row>
    <row r="269" spans="1:38" hidden="1" x14ac:dyDescent="0.3">
      <c r="A269" s="226">
        <v>2258</v>
      </c>
      <c r="B269" s="185" t="s">
        <v>2148</v>
      </c>
      <c r="C269" s="185" t="s">
        <v>4523</v>
      </c>
      <c r="D269" s="185" t="s">
        <v>3199</v>
      </c>
      <c r="E269" s="185" t="s">
        <v>2149</v>
      </c>
      <c r="F269" s="185" t="s">
        <v>3187</v>
      </c>
      <c r="G269" s="185" t="s">
        <v>4522</v>
      </c>
      <c r="H269" s="185"/>
      <c r="I269" s="195" t="s">
        <v>376</v>
      </c>
      <c r="J269" s="185" t="s">
        <v>2151</v>
      </c>
      <c r="K269" s="185" t="s">
        <v>2152</v>
      </c>
      <c r="L269" s="185" t="s">
        <v>2675</v>
      </c>
      <c r="M269" s="185" t="s">
        <v>3190</v>
      </c>
      <c r="N269" s="185" t="s">
        <v>4332</v>
      </c>
      <c r="O269" s="185" t="s">
        <v>3199</v>
      </c>
      <c r="P269" s="185" t="s">
        <v>3192</v>
      </c>
      <c r="Q269" s="185" t="s">
        <v>3193</v>
      </c>
      <c r="R269" s="185" t="s">
        <v>3194</v>
      </c>
      <c r="S269" s="196">
        <v>37865</v>
      </c>
      <c r="T269" s="185"/>
      <c r="U269" s="185" t="s">
        <v>82</v>
      </c>
      <c r="V269" s="185" t="s">
        <v>2150</v>
      </c>
      <c r="W269" s="185" t="s">
        <v>2153</v>
      </c>
      <c r="X269" s="185"/>
      <c r="Y269" s="185"/>
      <c r="Z269" s="185">
        <v>1</v>
      </c>
      <c r="AA269" s="185"/>
      <c r="AB269" s="185">
        <v>577</v>
      </c>
      <c r="AC269" s="197" t="s">
        <v>4990</v>
      </c>
      <c r="AD269" s="197" t="s">
        <v>4990</v>
      </c>
      <c r="AE269" s="197">
        <v>1</v>
      </c>
      <c r="AF269" s="197"/>
      <c r="AG269" s="197">
        <v>1</v>
      </c>
      <c r="AH269" s="197"/>
      <c r="AI269" s="197"/>
      <c r="AJ269" s="197"/>
      <c r="AK269" s="197"/>
      <c r="AL269" s="197"/>
    </row>
    <row r="270" spans="1:38" hidden="1" x14ac:dyDescent="0.3">
      <c r="A270" s="226">
        <v>2266</v>
      </c>
      <c r="B270" s="198" t="s">
        <v>1709</v>
      </c>
      <c r="C270" s="198" t="s">
        <v>4593</v>
      </c>
      <c r="D270" s="198" t="s">
        <v>3061</v>
      </c>
      <c r="E270" s="198" t="s">
        <v>4140</v>
      </c>
      <c r="F270" s="198" t="s">
        <v>3187</v>
      </c>
      <c r="G270" s="198" t="s">
        <v>4282</v>
      </c>
      <c r="H270" s="198"/>
      <c r="I270" s="199" t="s">
        <v>1094</v>
      </c>
      <c r="J270" s="198" t="s">
        <v>336</v>
      </c>
      <c r="K270" s="198" t="s">
        <v>1095</v>
      </c>
      <c r="L270" s="198" t="s">
        <v>3537</v>
      </c>
      <c r="M270" s="198" t="s">
        <v>3190</v>
      </c>
      <c r="N270" s="198" t="s">
        <v>3205</v>
      </c>
      <c r="O270" s="198" t="s">
        <v>3201</v>
      </c>
      <c r="P270" s="198" t="s">
        <v>3192</v>
      </c>
      <c r="Q270" s="198" t="s">
        <v>3193</v>
      </c>
      <c r="R270" s="198" t="s">
        <v>3194</v>
      </c>
      <c r="S270" s="200">
        <v>38596</v>
      </c>
      <c r="T270" s="198"/>
      <c r="U270" s="198" t="s">
        <v>5</v>
      </c>
      <c r="V270" s="198" t="s">
        <v>1710</v>
      </c>
      <c r="W270" s="198" t="s">
        <v>1711</v>
      </c>
      <c r="X270" s="198"/>
      <c r="Y270" s="198">
        <v>1</v>
      </c>
      <c r="Z270" s="198"/>
      <c r="AA270" s="198"/>
      <c r="AB270" s="198">
        <v>290</v>
      </c>
      <c r="AC270" s="201" t="s">
        <v>2689</v>
      </c>
      <c r="AD270" s="201" t="s">
        <v>2689</v>
      </c>
      <c r="AE270" s="201">
        <v>0</v>
      </c>
      <c r="AF270" s="201"/>
      <c r="AG270" s="201"/>
      <c r="AH270" s="201"/>
      <c r="AI270" s="201"/>
      <c r="AJ270" s="201"/>
      <c r="AK270" s="201"/>
      <c r="AL270" s="201"/>
    </row>
    <row r="271" spans="1:38" hidden="1" x14ac:dyDescent="0.3">
      <c r="A271" s="226">
        <v>2268</v>
      </c>
      <c r="B271" s="185" t="s">
        <v>4285</v>
      </c>
      <c r="C271" s="185" t="s">
        <v>4286</v>
      </c>
      <c r="D271" s="185" t="s">
        <v>3186</v>
      </c>
      <c r="E271" s="185" t="s">
        <v>3533</v>
      </c>
      <c r="F271" s="185" t="s">
        <v>3187</v>
      </c>
      <c r="G271" s="185" t="s">
        <v>3534</v>
      </c>
      <c r="H271" s="185"/>
      <c r="I271" s="195" t="s">
        <v>110</v>
      </c>
      <c r="J271" s="185" t="s">
        <v>13</v>
      </c>
      <c r="K271" s="185" t="s">
        <v>14</v>
      </c>
      <c r="L271" s="185" t="s">
        <v>4615</v>
      </c>
      <c r="M271" s="185" t="s">
        <v>3190</v>
      </c>
      <c r="N271" s="185" t="s">
        <v>4332</v>
      </c>
      <c r="O271" s="185" t="s">
        <v>3191</v>
      </c>
      <c r="P271" s="185" t="s">
        <v>3192</v>
      </c>
      <c r="Q271" s="185" t="s">
        <v>3193</v>
      </c>
      <c r="R271" s="185" t="s">
        <v>3194</v>
      </c>
      <c r="S271" s="196">
        <v>41153</v>
      </c>
      <c r="T271" s="185"/>
      <c r="U271" s="185" t="s">
        <v>19</v>
      </c>
      <c r="V271" s="185" t="s">
        <v>2659</v>
      </c>
      <c r="W271" s="185"/>
      <c r="X271" s="185">
        <v>1</v>
      </c>
      <c r="Y271" s="185"/>
      <c r="Z271" s="185"/>
      <c r="AA271" s="185"/>
      <c r="AB271" s="185">
        <v>155</v>
      </c>
      <c r="AC271" s="197" t="s">
        <v>2689</v>
      </c>
      <c r="AD271" s="197" t="s">
        <v>2689</v>
      </c>
      <c r="AE271" s="151">
        <v>1</v>
      </c>
      <c r="AF271" s="197"/>
      <c r="AG271" s="197"/>
      <c r="AH271" s="151">
        <v>1</v>
      </c>
      <c r="AI271" s="197"/>
      <c r="AJ271" s="197"/>
      <c r="AK271" s="197"/>
      <c r="AL271" s="197"/>
    </row>
    <row r="272" spans="1:38" hidden="1" x14ac:dyDescent="0.3">
      <c r="A272" s="226">
        <v>1921</v>
      </c>
      <c r="B272" s="185" t="s">
        <v>925</v>
      </c>
      <c r="C272" s="185" t="s">
        <v>4296</v>
      </c>
      <c r="D272" s="185" t="s">
        <v>3186</v>
      </c>
      <c r="E272" s="185" t="s">
        <v>4029</v>
      </c>
      <c r="F272" s="185" t="s">
        <v>3187</v>
      </c>
      <c r="G272" s="185" t="s">
        <v>4297</v>
      </c>
      <c r="H272" s="185"/>
      <c r="I272" s="195" t="s">
        <v>12</v>
      </c>
      <c r="J272" s="185" t="s">
        <v>13</v>
      </c>
      <c r="K272" s="185" t="s">
        <v>14</v>
      </c>
      <c r="L272" s="185" t="s">
        <v>4615</v>
      </c>
      <c r="M272" s="185" t="s">
        <v>3190</v>
      </c>
      <c r="N272" s="185" t="s">
        <v>4332</v>
      </c>
      <c r="O272" s="185" t="s">
        <v>3191</v>
      </c>
      <c r="P272" s="185" t="s">
        <v>3192</v>
      </c>
      <c r="Q272" s="185" t="s">
        <v>3193</v>
      </c>
      <c r="R272" s="185" t="s">
        <v>3194</v>
      </c>
      <c r="S272" s="196">
        <v>24756</v>
      </c>
      <c r="T272" s="185"/>
      <c r="U272" s="185" t="s">
        <v>19</v>
      </c>
      <c r="V272" s="185" t="s">
        <v>926</v>
      </c>
      <c r="W272" s="185" t="s">
        <v>927</v>
      </c>
      <c r="X272" s="185">
        <v>1</v>
      </c>
      <c r="Y272" s="185"/>
      <c r="Z272" s="185"/>
      <c r="AA272" s="185"/>
      <c r="AB272" s="185">
        <v>117</v>
      </c>
      <c r="AC272" s="197" t="s">
        <v>2689</v>
      </c>
      <c r="AD272" s="197" t="s">
        <v>2689</v>
      </c>
      <c r="AE272" s="197">
        <v>1</v>
      </c>
      <c r="AF272" s="197"/>
      <c r="AG272" s="197"/>
      <c r="AH272" s="197">
        <v>1</v>
      </c>
      <c r="AI272" s="197"/>
      <c r="AJ272" s="197"/>
      <c r="AK272" s="197"/>
      <c r="AL272" s="197"/>
    </row>
    <row r="273" spans="1:38" hidden="1" x14ac:dyDescent="0.3">
      <c r="A273" s="226">
        <v>2050</v>
      </c>
      <c r="B273" s="222" t="s">
        <v>5177</v>
      </c>
      <c r="C273" s="222" t="s">
        <v>5178</v>
      </c>
      <c r="D273" s="222" t="s">
        <v>3245</v>
      </c>
      <c r="E273" s="222" t="s">
        <v>5179</v>
      </c>
      <c r="F273" s="222" t="s">
        <v>3187</v>
      </c>
      <c r="G273" s="222" t="s">
        <v>5180</v>
      </c>
      <c r="H273" s="222"/>
      <c r="I273" s="223">
        <v>30128</v>
      </c>
      <c r="J273" s="222" t="s">
        <v>2211</v>
      </c>
      <c r="K273" s="222">
        <v>30125</v>
      </c>
      <c r="L273" s="222" t="s">
        <v>3830</v>
      </c>
      <c r="M273" s="222"/>
      <c r="N273" s="222"/>
      <c r="O273" s="222" t="s">
        <v>3201</v>
      </c>
      <c r="P273" s="222" t="s">
        <v>3192</v>
      </c>
      <c r="Q273" s="222" t="s">
        <v>3193</v>
      </c>
      <c r="R273" s="222" t="s">
        <v>3194</v>
      </c>
      <c r="S273" s="224">
        <v>45350</v>
      </c>
      <c r="T273" s="222"/>
      <c r="U273" s="222" t="s">
        <v>5</v>
      </c>
      <c r="V273" s="222"/>
      <c r="W273" s="222"/>
      <c r="X273" s="222"/>
      <c r="Y273" s="222">
        <v>1</v>
      </c>
      <c r="Z273" s="222"/>
      <c r="AA273" s="222"/>
      <c r="AB273" s="222">
        <v>256</v>
      </c>
      <c r="AC273" s="225" t="s">
        <v>2689</v>
      </c>
      <c r="AD273" s="225" t="s">
        <v>2689</v>
      </c>
      <c r="AE273" s="225">
        <v>0</v>
      </c>
      <c r="AF273" s="225"/>
      <c r="AG273" s="225"/>
      <c r="AH273" s="225"/>
      <c r="AI273" s="225"/>
      <c r="AJ273" s="225"/>
      <c r="AK273" s="225" t="s">
        <v>4595</v>
      </c>
      <c r="AL273" s="225">
        <v>1</v>
      </c>
    </row>
    <row r="275" spans="1:38" x14ac:dyDescent="0.3">
      <c r="W275" s="204">
        <v>272</v>
      </c>
      <c r="X275" s="203">
        <f>SUM(X2:X273)</f>
        <v>109</v>
      </c>
      <c r="Y275" s="203">
        <f>SUM(Y2:Y273)</f>
        <v>123</v>
      </c>
      <c r="Z275" s="203">
        <f>SUM(Z2:Z273)</f>
        <v>42</v>
      </c>
      <c r="AA275" s="203">
        <f>SUM(AA2:AA273)</f>
        <v>26</v>
      </c>
      <c r="AB275" s="272">
        <f>SUM(AB2:AB273)</f>
        <v>63306</v>
      </c>
      <c r="AC275" s="203"/>
      <c r="AD275" s="203"/>
      <c r="AE275" s="203">
        <f t="shared" ref="AE275:AJ275" si="0">SUM(AE2:AE273)</f>
        <v>155</v>
      </c>
      <c r="AF275" s="203">
        <f t="shared" si="0"/>
        <v>16</v>
      </c>
      <c r="AG275" s="203">
        <f t="shared" si="0"/>
        <v>60</v>
      </c>
      <c r="AH275" s="203">
        <f t="shared" si="0"/>
        <v>51</v>
      </c>
      <c r="AI275" s="203">
        <f t="shared" si="0"/>
        <v>26</v>
      </c>
      <c r="AJ275" s="203">
        <f t="shared" si="0"/>
        <v>2</v>
      </c>
      <c r="AK275" s="203"/>
      <c r="AL275" s="203">
        <f>AF275+AG275+AH275+AI275+AJ275</f>
        <v>155</v>
      </c>
    </row>
    <row r="276" spans="1:38" x14ac:dyDescent="0.3">
      <c r="X276" s="263">
        <v>29</v>
      </c>
      <c r="AD276" s="1"/>
    </row>
    <row r="277" spans="1:38" x14ac:dyDescent="0.3">
      <c r="X277" s="1">
        <f>X275-X276</f>
        <v>80</v>
      </c>
      <c r="AA277" s="1">
        <f>X277+Y275+Z275+AA275</f>
        <v>271</v>
      </c>
    </row>
    <row r="280" spans="1:38" x14ac:dyDescent="0.3">
      <c r="X280" s="185">
        <v>168</v>
      </c>
      <c r="Y280" s="185">
        <v>208</v>
      </c>
      <c r="Z280" s="185">
        <v>72</v>
      </c>
      <c r="AA280" s="207">
        <v>139</v>
      </c>
      <c r="AB280" s="207">
        <v>142</v>
      </c>
      <c r="AC280" s="192"/>
      <c r="AD280" s="207">
        <v>139</v>
      </c>
    </row>
    <row r="281" spans="1:38" x14ac:dyDescent="0.3">
      <c r="X281" s="185">
        <v>266</v>
      </c>
      <c r="Y281" s="207">
        <v>699</v>
      </c>
      <c r="Z281" s="216">
        <v>20</v>
      </c>
      <c r="AA281" s="185">
        <v>74</v>
      </c>
      <c r="AB281" s="185">
        <v>103</v>
      </c>
      <c r="AC281" s="169"/>
      <c r="AD281" s="185">
        <v>72</v>
      </c>
    </row>
    <row r="282" spans="1:38" x14ac:dyDescent="0.3">
      <c r="X282" s="185">
        <v>113</v>
      </c>
      <c r="Y282" s="207">
        <v>116</v>
      </c>
      <c r="Z282" s="185"/>
      <c r="AA282" s="185">
        <v>124</v>
      </c>
      <c r="AB282" s="169"/>
      <c r="AD282" s="216">
        <v>20</v>
      </c>
    </row>
    <row r="283" spans="1:38" x14ac:dyDescent="0.3">
      <c r="X283" s="185">
        <v>336</v>
      </c>
      <c r="Y283" s="218">
        <v>65</v>
      </c>
      <c r="Z283" s="185">
        <v>305</v>
      </c>
      <c r="AA283" s="185">
        <v>86</v>
      </c>
      <c r="AB283" s="169"/>
      <c r="AD283" s="185">
        <v>195</v>
      </c>
    </row>
    <row r="284" spans="1:38" x14ac:dyDescent="0.3">
      <c r="X284" s="218">
        <v>125</v>
      </c>
      <c r="Y284" s="185">
        <v>173</v>
      </c>
      <c r="Z284" s="185">
        <v>358</v>
      </c>
      <c r="AA284" s="185">
        <v>107</v>
      </c>
      <c r="AB284" s="169"/>
      <c r="AD284" s="185">
        <v>208</v>
      </c>
    </row>
    <row r="285" spans="1:38" x14ac:dyDescent="0.3">
      <c r="X285" s="185">
        <v>219</v>
      </c>
      <c r="Y285" s="185">
        <v>133</v>
      </c>
      <c r="Z285" s="185">
        <v>256</v>
      </c>
      <c r="AA285" s="185">
        <v>203</v>
      </c>
      <c r="AB285" s="169"/>
      <c r="AD285" s="207">
        <v>699</v>
      </c>
    </row>
    <row r="286" spans="1:38" x14ac:dyDescent="0.3">
      <c r="X286" s="218">
        <v>19</v>
      </c>
      <c r="Y286" s="185">
        <v>64</v>
      </c>
      <c r="Z286" s="185">
        <v>68</v>
      </c>
      <c r="AA286" s="185">
        <v>224</v>
      </c>
      <c r="AB286" s="169"/>
      <c r="AD286" s="207">
        <v>116</v>
      </c>
    </row>
    <row r="287" spans="1:38" x14ac:dyDescent="0.3">
      <c r="X287" s="185">
        <v>1590</v>
      </c>
      <c r="Y287" s="185">
        <v>119</v>
      </c>
      <c r="Z287" s="185">
        <v>121</v>
      </c>
      <c r="AA287" s="185">
        <v>70</v>
      </c>
      <c r="AB287" s="169"/>
      <c r="AD287" s="207">
        <v>142</v>
      </c>
    </row>
    <row r="288" spans="1:38" x14ac:dyDescent="0.3">
      <c r="X288" s="185">
        <v>204</v>
      </c>
      <c r="Y288" s="185">
        <v>86</v>
      </c>
      <c r="Z288" s="185">
        <v>104</v>
      </c>
      <c r="AA288" s="185">
        <v>45</v>
      </c>
      <c r="AB288" s="169"/>
      <c r="AD288" s="218">
        <v>65</v>
      </c>
    </row>
    <row r="289" spans="24:30" x14ac:dyDescent="0.3">
      <c r="X289" s="185">
        <v>1173</v>
      </c>
      <c r="Y289" s="185">
        <v>91</v>
      </c>
      <c r="Z289" s="185">
        <v>104</v>
      </c>
      <c r="AA289" s="218">
        <v>534</v>
      </c>
      <c r="AB289" s="169"/>
      <c r="AD289" s="185">
        <v>305</v>
      </c>
    </row>
    <row r="290" spans="24:30" x14ac:dyDescent="0.3">
      <c r="X290" s="218">
        <v>875</v>
      </c>
      <c r="Y290" s="185">
        <v>62</v>
      </c>
      <c r="Z290" s="185">
        <v>293</v>
      </c>
      <c r="AA290" s="185">
        <v>344</v>
      </c>
      <c r="AB290" s="169"/>
      <c r="AD290" s="185">
        <v>358</v>
      </c>
    </row>
    <row r="291" spans="24:30" x14ac:dyDescent="0.3">
      <c r="X291" s="185">
        <v>106</v>
      </c>
      <c r="Y291" s="185">
        <v>77</v>
      </c>
      <c r="Z291" s="207">
        <v>165</v>
      </c>
      <c r="AA291" s="218">
        <v>14</v>
      </c>
      <c r="AB291" s="192"/>
      <c r="AD291" s="185">
        <v>173</v>
      </c>
    </row>
    <row r="292" spans="24:30" x14ac:dyDescent="0.3">
      <c r="X292" s="185">
        <v>90</v>
      </c>
      <c r="Y292" s="185">
        <v>571</v>
      </c>
      <c r="Z292" s="185">
        <v>1265</v>
      </c>
      <c r="AA292" s="218">
        <v>10</v>
      </c>
      <c r="AB292" s="169"/>
      <c r="AD292" s="185">
        <v>133</v>
      </c>
    </row>
    <row r="293" spans="24:30" x14ac:dyDescent="0.3">
      <c r="X293" s="185">
        <v>211</v>
      </c>
      <c r="Y293" s="185">
        <v>627</v>
      </c>
      <c r="Z293" s="185">
        <v>229</v>
      </c>
      <c r="AA293" s="185">
        <v>204</v>
      </c>
      <c r="AB293" s="169"/>
      <c r="AD293" s="185">
        <v>256</v>
      </c>
    </row>
    <row r="294" spans="24:30" x14ac:dyDescent="0.3">
      <c r="X294" s="185">
        <v>126</v>
      </c>
      <c r="Y294" s="218">
        <v>53</v>
      </c>
      <c r="Z294" s="218">
        <v>35</v>
      </c>
      <c r="AA294" s="185">
        <v>105</v>
      </c>
      <c r="AB294" s="169"/>
      <c r="AD294" s="185">
        <v>74</v>
      </c>
    </row>
    <row r="295" spans="24:30" x14ac:dyDescent="0.3">
      <c r="X295" s="218">
        <v>401</v>
      </c>
      <c r="Y295" s="185">
        <v>62</v>
      </c>
      <c r="Z295" s="185">
        <v>284</v>
      </c>
      <c r="AA295" s="185">
        <v>160</v>
      </c>
      <c r="AB295" s="169"/>
      <c r="AD295" s="185">
        <v>64</v>
      </c>
    </row>
    <row r="296" spans="24:30" x14ac:dyDescent="0.3">
      <c r="X296" s="169"/>
      <c r="Y296" s="185">
        <v>72</v>
      </c>
      <c r="Z296" s="185">
        <v>135</v>
      </c>
      <c r="AA296" s="185">
        <v>214</v>
      </c>
      <c r="AB296" s="169"/>
      <c r="AD296" s="185">
        <v>119</v>
      </c>
    </row>
    <row r="297" spans="24:30" x14ac:dyDescent="0.3">
      <c r="X297" s="169"/>
      <c r="Y297" s="185">
        <v>62</v>
      </c>
      <c r="Z297" s="185">
        <v>86</v>
      </c>
      <c r="AA297" s="185">
        <v>122</v>
      </c>
      <c r="AB297" s="192"/>
      <c r="AD297" s="185">
        <v>86</v>
      </c>
    </row>
    <row r="298" spans="24:30" x14ac:dyDescent="0.3">
      <c r="X298" s="169"/>
      <c r="Y298" s="185">
        <v>59</v>
      </c>
      <c r="Z298" s="185">
        <v>172</v>
      </c>
      <c r="AA298" s="185">
        <v>84</v>
      </c>
      <c r="AB298" s="169"/>
      <c r="AD298" s="185">
        <v>91</v>
      </c>
    </row>
    <row r="299" spans="24:30" x14ac:dyDescent="0.3">
      <c r="X299" s="169"/>
      <c r="Y299" s="185">
        <v>181</v>
      </c>
      <c r="Z299" s="185">
        <v>101</v>
      </c>
      <c r="AA299" s="185">
        <v>56</v>
      </c>
      <c r="AB299" s="169"/>
      <c r="AD299" s="185">
        <v>168</v>
      </c>
    </row>
    <row r="300" spans="24:30" x14ac:dyDescent="0.3">
      <c r="X300" s="169"/>
      <c r="Y300" s="185">
        <v>33</v>
      </c>
      <c r="Z300" s="185">
        <v>121</v>
      </c>
      <c r="AA300" s="185">
        <v>119</v>
      </c>
      <c r="AB300" s="169"/>
      <c r="AD300" s="185">
        <v>68</v>
      </c>
    </row>
    <row r="301" spans="24:30" x14ac:dyDescent="0.3">
      <c r="X301" s="169"/>
      <c r="Y301" s="185">
        <v>100</v>
      </c>
      <c r="Z301" s="185">
        <v>62</v>
      </c>
      <c r="AA301" s="185">
        <v>193</v>
      </c>
      <c r="AB301" s="192"/>
      <c r="AD301" s="185">
        <v>62</v>
      </c>
    </row>
    <row r="302" spans="24:30" x14ac:dyDescent="0.3">
      <c r="X302" s="169"/>
      <c r="Y302" s="185">
        <v>117</v>
      </c>
      <c r="Z302" s="185">
        <v>259</v>
      </c>
      <c r="AA302" s="207">
        <v>72</v>
      </c>
      <c r="AB302" s="169"/>
      <c r="AD302" s="185">
        <v>121</v>
      </c>
    </row>
    <row r="303" spans="24:30" x14ac:dyDescent="0.3">
      <c r="X303" s="169"/>
      <c r="Y303" s="185">
        <v>74</v>
      </c>
      <c r="Z303" s="185">
        <v>196</v>
      </c>
      <c r="AA303" s="185">
        <v>441</v>
      </c>
      <c r="AB303" s="169"/>
      <c r="AD303" s="185">
        <v>77</v>
      </c>
    </row>
    <row r="304" spans="24:30" x14ac:dyDescent="0.3">
      <c r="X304" s="169"/>
      <c r="Y304" s="185">
        <v>768</v>
      </c>
      <c r="Z304" s="185">
        <v>915</v>
      </c>
      <c r="AA304" s="185">
        <v>174</v>
      </c>
      <c r="AB304" s="169"/>
      <c r="AD304" s="185">
        <v>104</v>
      </c>
    </row>
    <row r="305" spans="24:30" x14ac:dyDescent="0.3">
      <c r="X305" s="169"/>
      <c r="Y305" s="185">
        <v>1179</v>
      </c>
      <c r="Z305" s="185">
        <v>176</v>
      </c>
      <c r="AA305" s="185">
        <v>157</v>
      </c>
      <c r="AB305" s="96"/>
      <c r="AD305" s="185">
        <v>124</v>
      </c>
    </row>
    <row r="306" spans="24:30" x14ac:dyDescent="0.3">
      <c r="X306" s="169"/>
      <c r="Y306" s="185">
        <v>48</v>
      </c>
      <c r="Z306" s="185">
        <v>810</v>
      </c>
      <c r="AA306" s="192"/>
      <c r="AD306" s="185">
        <v>571</v>
      </c>
    </row>
    <row r="307" spans="24:30" x14ac:dyDescent="0.3">
      <c r="X307" s="169"/>
      <c r="Y307" s="185">
        <v>113</v>
      </c>
      <c r="Z307" s="185">
        <v>250</v>
      </c>
      <c r="AA307" s="169"/>
      <c r="AD307" s="185">
        <v>86</v>
      </c>
    </row>
    <row r="308" spans="24:30" x14ac:dyDescent="0.3">
      <c r="X308" s="192"/>
      <c r="Y308" s="185">
        <v>180</v>
      </c>
      <c r="Z308" s="185">
        <v>101</v>
      </c>
      <c r="AA308" s="169"/>
      <c r="AD308" s="185">
        <v>107</v>
      </c>
    </row>
    <row r="309" spans="24:30" x14ac:dyDescent="0.3">
      <c r="X309" s="169"/>
      <c r="Y309" s="218">
        <v>0</v>
      </c>
      <c r="Z309" s="185">
        <v>166</v>
      </c>
      <c r="AA309" s="169"/>
      <c r="AD309" s="185">
        <v>104</v>
      </c>
    </row>
    <row r="310" spans="24:30" x14ac:dyDescent="0.3">
      <c r="X310" s="169"/>
      <c r="Y310" s="185">
        <v>1331</v>
      </c>
      <c r="Z310" s="185">
        <v>111</v>
      </c>
      <c r="AA310" s="169"/>
      <c r="AD310" s="185">
        <v>293</v>
      </c>
    </row>
    <row r="311" spans="24:30" x14ac:dyDescent="0.3">
      <c r="X311" s="169"/>
      <c r="Y311" s="185">
        <v>1673</v>
      </c>
      <c r="Z311" s="218">
        <v>55</v>
      </c>
      <c r="AA311" s="169"/>
      <c r="AD311" s="207">
        <v>165</v>
      </c>
    </row>
    <row r="312" spans="24:30" x14ac:dyDescent="0.3">
      <c r="X312" s="169"/>
      <c r="Y312" s="185">
        <v>158</v>
      </c>
      <c r="Z312" s="218">
        <v>32</v>
      </c>
      <c r="AA312" s="169"/>
      <c r="AD312" s="185">
        <v>1265</v>
      </c>
    </row>
    <row r="313" spans="24:30" x14ac:dyDescent="0.3">
      <c r="X313" s="169"/>
      <c r="Y313" s="185">
        <v>109</v>
      </c>
      <c r="Z313" s="185">
        <v>222</v>
      </c>
      <c r="AA313" s="169"/>
      <c r="AD313" s="185">
        <v>627</v>
      </c>
    </row>
    <row r="314" spans="24:30" x14ac:dyDescent="0.3">
      <c r="X314" s="192"/>
      <c r="Y314" s="185">
        <v>112</v>
      </c>
      <c r="Z314" s="185">
        <v>118</v>
      </c>
      <c r="AA314" s="169"/>
      <c r="AD314" s="185">
        <v>229</v>
      </c>
    </row>
    <row r="315" spans="24:30" x14ac:dyDescent="0.3">
      <c r="X315" s="169"/>
      <c r="Y315" s="218">
        <v>61</v>
      </c>
      <c r="Z315" s="185">
        <v>1937</v>
      </c>
      <c r="AA315" s="169"/>
      <c r="AD315" s="218">
        <v>53</v>
      </c>
    </row>
    <row r="316" spans="24:30" x14ac:dyDescent="0.3">
      <c r="X316" s="169"/>
      <c r="Y316" s="185">
        <v>632</v>
      </c>
      <c r="Z316" s="185">
        <v>767</v>
      </c>
      <c r="AA316" s="169"/>
      <c r="AD316" s="218">
        <v>35</v>
      </c>
    </row>
    <row r="317" spans="24:30" x14ac:dyDescent="0.3">
      <c r="X317" s="169"/>
      <c r="Y317" s="218">
        <v>113</v>
      </c>
      <c r="Z317" s="185">
        <v>103</v>
      </c>
      <c r="AA317" s="169"/>
      <c r="AD317" s="185">
        <v>266</v>
      </c>
    </row>
    <row r="318" spans="24:30" x14ac:dyDescent="0.3">
      <c r="X318" s="192"/>
      <c r="Y318" s="185">
        <v>1059</v>
      </c>
      <c r="Z318" s="207">
        <v>66</v>
      </c>
      <c r="AA318" s="169"/>
      <c r="AD318" s="185">
        <v>284</v>
      </c>
    </row>
    <row r="319" spans="24:30" x14ac:dyDescent="0.3">
      <c r="X319" s="192"/>
      <c r="Y319" s="185">
        <v>117</v>
      </c>
      <c r="Z319" s="185">
        <v>199</v>
      </c>
      <c r="AA319" s="192"/>
      <c r="AD319" s="185">
        <v>135</v>
      </c>
    </row>
    <row r="320" spans="24:30" x14ac:dyDescent="0.3">
      <c r="X320" s="169"/>
      <c r="Y320" s="185">
        <v>276</v>
      </c>
      <c r="Z320" s="185">
        <v>139</v>
      </c>
      <c r="AA320" s="169"/>
      <c r="AD320" s="185">
        <v>203</v>
      </c>
    </row>
    <row r="321" spans="24:30" x14ac:dyDescent="0.3">
      <c r="X321" s="169"/>
      <c r="Y321" s="185">
        <v>132</v>
      </c>
      <c r="Z321" s="218">
        <v>14</v>
      </c>
      <c r="AA321" s="169"/>
      <c r="AD321" s="185">
        <v>224</v>
      </c>
    </row>
    <row r="322" spans="24:30" x14ac:dyDescent="0.3">
      <c r="X322" s="169"/>
      <c r="Y322" s="185">
        <v>113</v>
      </c>
      <c r="Z322" s="218">
        <v>1</v>
      </c>
      <c r="AA322" s="169"/>
      <c r="AD322" s="185">
        <v>62</v>
      </c>
    </row>
    <row r="323" spans="24:30" x14ac:dyDescent="0.3">
      <c r="X323" s="169"/>
      <c r="Y323" s="185">
        <v>538</v>
      </c>
      <c r="Z323" s="185">
        <v>236</v>
      </c>
      <c r="AA323" s="192"/>
      <c r="AD323" s="185">
        <v>72</v>
      </c>
    </row>
    <row r="324" spans="24:30" x14ac:dyDescent="0.3">
      <c r="X324" s="169"/>
      <c r="Y324" s="185">
        <v>137</v>
      </c>
      <c r="Z324" s="185">
        <v>503</v>
      </c>
      <c r="AA324" s="169"/>
      <c r="AD324" s="185">
        <v>113</v>
      </c>
    </row>
    <row r="325" spans="24:30" x14ac:dyDescent="0.3">
      <c r="X325" s="169"/>
      <c r="Y325" s="185">
        <v>170</v>
      </c>
      <c r="Z325" s="185">
        <v>126</v>
      </c>
      <c r="AA325" s="169"/>
      <c r="AD325" s="185">
        <v>62</v>
      </c>
    </row>
    <row r="326" spans="24:30" x14ac:dyDescent="0.3">
      <c r="X326" s="169"/>
      <c r="Y326" s="185">
        <v>335</v>
      </c>
      <c r="Z326" s="185">
        <v>146</v>
      </c>
      <c r="AA326" s="169"/>
      <c r="AD326" s="185">
        <v>70</v>
      </c>
    </row>
    <row r="327" spans="24:30" x14ac:dyDescent="0.3">
      <c r="X327" s="169"/>
      <c r="Y327" s="185">
        <v>76</v>
      </c>
      <c r="Z327" s="207">
        <v>88</v>
      </c>
      <c r="AA327" s="169"/>
      <c r="AD327" s="185">
        <v>86</v>
      </c>
    </row>
    <row r="328" spans="24:30" x14ac:dyDescent="0.3">
      <c r="X328" s="169"/>
      <c r="Y328" s="185">
        <v>107</v>
      </c>
      <c r="Z328" s="218">
        <v>472</v>
      </c>
      <c r="AA328" s="192"/>
      <c r="AD328" s="185">
        <v>59</v>
      </c>
    </row>
    <row r="329" spans="24:30" x14ac:dyDescent="0.3">
      <c r="X329" s="169"/>
      <c r="Y329" s="185">
        <v>503</v>
      </c>
      <c r="Z329" s="185">
        <v>185</v>
      </c>
      <c r="AA329" s="169"/>
      <c r="AD329" s="185">
        <v>172</v>
      </c>
    </row>
    <row r="330" spans="24:30" x14ac:dyDescent="0.3">
      <c r="X330" s="169"/>
      <c r="Y330" s="185">
        <v>604</v>
      </c>
      <c r="Z330" s="185">
        <v>155</v>
      </c>
      <c r="AA330" s="169"/>
      <c r="AD330" s="185">
        <v>181</v>
      </c>
    </row>
    <row r="331" spans="24:30" x14ac:dyDescent="0.3">
      <c r="X331" s="169"/>
      <c r="Y331" s="218">
        <v>64</v>
      </c>
      <c r="Z331" s="185">
        <v>117</v>
      </c>
      <c r="AA331" s="169"/>
      <c r="AD331" s="185">
        <v>101</v>
      </c>
    </row>
    <row r="332" spans="24:30" x14ac:dyDescent="0.3">
      <c r="X332" s="169"/>
      <c r="Y332" s="185">
        <v>243</v>
      </c>
      <c r="Z332" s="169"/>
      <c r="AA332" s="96"/>
      <c r="AD332" s="185">
        <v>33</v>
      </c>
    </row>
    <row r="333" spans="24:30" x14ac:dyDescent="0.3">
      <c r="X333" s="169"/>
      <c r="Y333" s="185">
        <v>288</v>
      </c>
      <c r="Z333" s="169"/>
      <c r="AD333" s="185">
        <v>336</v>
      </c>
    </row>
    <row r="334" spans="24:30" x14ac:dyDescent="0.3">
      <c r="X334" s="169"/>
      <c r="Y334" s="185">
        <v>217</v>
      </c>
      <c r="Z334" s="169"/>
      <c r="AD334" s="185">
        <v>100</v>
      </c>
    </row>
    <row r="335" spans="24:30" x14ac:dyDescent="0.3">
      <c r="X335" s="169"/>
      <c r="Y335" s="185">
        <v>193</v>
      </c>
      <c r="Z335" s="192"/>
      <c r="AD335" s="185">
        <v>117</v>
      </c>
    </row>
    <row r="336" spans="24:30" x14ac:dyDescent="0.3">
      <c r="X336" s="169"/>
      <c r="Y336" s="185">
        <v>66</v>
      </c>
      <c r="Z336" s="169"/>
      <c r="AD336" s="185">
        <v>74</v>
      </c>
    </row>
    <row r="337" spans="24:31" x14ac:dyDescent="0.3">
      <c r="X337" s="169"/>
      <c r="Y337" s="207">
        <v>245</v>
      </c>
      <c r="Z337" s="169"/>
      <c r="AD337" s="185">
        <v>768</v>
      </c>
    </row>
    <row r="338" spans="24:31" x14ac:dyDescent="0.3">
      <c r="X338" s="169"/>
      <c r="Y338" s="218">
        <v>321</v>
      </c>
      <c r="AD338" s="185">
        <v>45</v>
      </c>
    </row>
    <row r="339" spans="24:31" x14ac:dyDescent="0.3">
      <c r="X339" s="169"/>
      <c r="Y339" s="185">
        <v>577</v>
      </c>
      <c r="AD339" s="218">
        <v>534</v>
      </c>
    </row>
    <row r="340" spans="24:31" x14ac:dyDescent="0.3">
      <c r="X340" s="1">
        <f>SUM(X280:X339)</f>
        <v>6022</v>
      </c>
      <c r="Y340" s="1">
        <f>SUM(Y280:Y339)</f>
        <v>16762</v>
      </c>
      <c r="Z340" s="1">
        <f t="shared" ref="Z340:AB340" si="1">SUM(Z280:Z339)</f>
        <v>13021</v>
      </c>
      <c r="AA340" s="1">
        <f t="shared" si="1"/>
        <v>4075</v>
      </c>
      <c r="AB340" s="1">
        <f t="shared" si="1"/>
        <v>245</v>
      </c>
      <c r="AC340" s="1"/>
      <c r="AD340" s="185">
        <v>1179</v>
      </c>
      <c r="AE340" s="1">
        <f>Y340+Z340+AA340+AB340+X340</f>
        <v>40125</v>
      </c>
    </row>
    <row r="341" spans="24:31" x14ac:dyDescent="0.3">
      <c r="X341" s="169"/>
      <c r="AD341" s="185">
        <v>48</v>
      </c>
    </row>
    <row r="342" spans="24:31" x14ac:dyDescent="0.3">
      <c r="X342" s="169"/>
      <c r="AD342" s="185">
        <v>121</v>
      </c>
    </row>
    <row r="343" spans="24:31" x14ac:dyDescent="0.3">
      <c r="X343" s="169"/>
      <c r="AD343" s="185">
        <v>113</v>
      </c>
    </row>
    <row r="344" spans="24:31" x14ac:dyDescent="0.3">
      <c r="X344" s="169"/>
      <c r="AD344" s="185">
        <v>62</v>
      </c>
    </row>
    <row r="345" spans="24:31" x14ac:dyDescent="0.3">
      <c r="X345" s="169"/>
      <c r="AD345" s="185">
        <v>259</v>
      </c>
    </row>
    <row r="346" spans="24:31" x14ac:dyDescent="0.3">
      <c r="X346" s="169"/>
      <c r="AD346" s="185">
        <v>344</v>
      </c>
    </row>
    <row r="347" spans="24:31" x14ac:dyDescent="0.3">
      <c r="X347" s="192"/>
      <c r="AD347" s="185">
        <v>180</v>
      </c>
    </row>
    <row r="348" spans="24:31" x14ac:dyDescent="0.3">
      <c r="X348" s="192"/>
      <c r="AD348" s="185">
        <v>196</v>
      </c>
    </row>
    <row r="349" spans="24:31" x14ac:dyDescent="0.3">
      <c r="X349" s="169"/>
      <c r="AD349" s="218">
        <v>125</v>
      </c>
    </row>
    <row r="350" spans="24:31" x14ac:dyDescent="0.3">
      <c r="X350" s="169"/>
      <c r="AD350" s="218">
        <v>14</v>
      </c>
    </row>
    <row r="351" spans="24:31" x14ac:dyDescent="0.3">
      <c r="X351" s="169"/>
      <c r="AD351" s="218">
        <v>10</v>
      </c>
    </row>
    <row r="352" spans="24:31" x14ac:dyDescent="0.3">
      <c r="X352" s="169"/>
      <c r="AD352" s="218">
        <v>0</v>
      </c>
    </row>
    <row r="353" spans="24:30" x14ac:dyDescent="0.3">
      <c r="X353" s="169"/>
      <c r="AD353" s="185">
        <v>204</v>
      </c>
    </row>
    <row r="354" spans="24:30" x14ac:dyDescent="0.3">
      <c r="X354" s="169"/>
      <c r="AD354" s="185">
        <v>1331</v>
      </c>
    </row>
    <row r="355" spans="24:30" x14ac:dyDescent="0.3">
      <c r="X355" s="169"/>
      <c r="AD355" s="185">
        <v>1673</v>
      </c>
    </row>
    <row r="356" spans="24:30" x14ac:dyDescent="0.3">
      <c r="X356" s="192"/>
      <c r="AD356" s="185">
        <v>915</v>
      </c>
    </row>
    <row r="357" spans="24:30" x14ac:dyDescent="0.3">
      <c r="X357" s="169"/>
      <c r="AD357" s="185">
        <v>105</v>
      </c>
    </row>
    <row r="358" spans="24:30" x14ac:dyDescent="0.3">
      <c r="X358" s="169"/>
      <c r="AD358" s="185">
        <v>158</v>
      </c>
    </row>
    <row r="359" spans="24:30" x14ac:dyDescent="0.3">
      <c r="X359" s="169"/>
      <c r="AD359" s="185">
        <v>160</v>
      </c>
    </row>
    <row r="360" spans="24:30" x14ac:dyDescent="0.3">
      <c r="X360" s="169"/>
      <c r="AD360" s="185">
        <v>176</v>
      </c>
    </row>
    <row r="361" spans="24:30" x14ac:dyDescent="0.3">
      <c r="X361" s="169"/>
      <c r="AD361" s="185">
        <v>109</v>
      </c>
    </row>
    <row r="362" spans="24:30" x14ac:dyDescent="0.3">
      <c r="X362" s="169"/>
      <c r="AD362" s="185">
        <v>112</v>
      </c>
    </row>
    <row r="363" spans="24:30" x14ac:dyDescent="0.3">
      <c r="X363" s="169"/>
      <c r="AD363" s="185">
        <v>810</v>
      </c>
    </row>
    <row r="364" spans="24:30" x14ac:dyDescent="0.3">
      <c r="X364" s="169"/>
      <c r="AD364" s="218">
        <v>61</v>
      </c>
    </row>
    <row r="365" spans="24:30" x14ac:dyDescent="0.3">
      <c r="X365" s="169"/>
      <c r="AD365" s="185">
        <v>250</v>
      </c>
    </row>
    <row r="366" spans="24:30" x14ac:dyDescent="0.3">
      <c r="X366" s="169"/>
      <c r="AD366" s="185">
        <v>219</v>
      </c>
    </row>
    <row r="367" spans="24:30" x14ac:dyDescent="0.3">
      <c r="X367" s="192"/>
      <c r="AD367" s="185">
        <v>632</v>
      </c>
    </row>
    <row r="368" spans="24:30" x14ac:dyDescent="0.3">
      <c r="X368" s="169"/>
      <c r="AD368" s="185">
        <v>214</v>
      </c>
    </row>
    <row r="369" spans="24:30" x14ac:dyDescent="0.3">
      <c r="X369" s="169"/>
      <c r="AD369" s="185">
        <v>101</v>
      </c>
    </row>
    <row r="370" spans="24:30" x14ac:dyDescent="0.3">
      <c r="X370" s="192"/>
      <c r="AD370" s="185">
        <v>122</v>
      </c>
    </row>
    <row r="371" spans="24:30" x14ac:dyDescent="0.3">
      <c r="X371" s="169"/>
      <c r="AD371" s="185">
        <v>166</v>
      </c>
    </row>
    <row r="372" spans="24:30" x14ac:dyDescent="0.3">
      <c r="X372" s="169"/>
      <c r="AD372" s="218">
        <v>113</v>
      </c>
    </row>
    <row r="373" spans="24:30" x14ac:dyDescent="0.3">
      <c r="X373" s="169"/>
      <c r="AD373" s="185">
        <v>111</v>
      </c>
    </row>
    <row r="374" spans="24:30" x14ac:dyDescent="0.3">
      <c r="X374" s="169"/>
      <c r="AD374" s="185">
        <v>1059</v>
      </c>
    </row>
    <row r="375" spans="24:30" x14ac:dyDescent="0.3">
      <c r="X375" s="169"/>
      <c r="AD375" s="218">
        <v>19</v>
      </c>
    </row>
    <row r="376" spans="24:30" x14ac:dyDescent="0.3">
      <c r="X376" s="169"/>
      <c r="AD376" s="218">
        <v>55</v>
      </c>
    </row>
    <row r="377" spans="24:30" x14ac:dyDescent="0.3">
      <c r="X377" s="169"/>
      <c r="AD377" s="185">
        <v>117</v>
      </c>
    </row>
    <row r="378" spans="24:30" x14ac:dyDescent="0.3">
      <c r="X378" s="169"/>
      <c r="AD378" s="218">
        <v>32</v>
      </c>
    </row>
    <row r="379" spans="24:30" x14ac:dyDescent="0.3">
      <c r="X379" s="169"/>
      <c r="AD379" s="185">
        <v>276</v>
      </c>
    </row>
    <row r="380" spans="24:30" x14ac:dyDescent="0.3">
      <c r="X380" s="169"/>
      <c r="AD380" s="185">
        <v>222</v>
      </c>
    </row>
    <row r="381" spans="24:30" x14ac:dyDescent="0.3">
      <c r="X381" s="169"/>
      <c r="AD381" s="185">
        <v>118</v>
      </c>
    </row>
    <row r="382" spans="24:30" x14ac:dyDescent="0.3">
      <c r="X382" s="169"/>
      <c r="AD382" s="185">
        <v>132</v>
      </c>
    </row>
    <row r="383" spans="24:30" x14ac:dyDescent="0.3">
      <c r="X383" s="169"/>
      <c r="AD383" s="185">
        <v>113</v>
      </c>
    </row>
    <row r="384" spans="24:30" x14ac:dyDescent="0.3">
      <c r="X384" s="192"/>
      <c r="AD384" s="185">
        <v>1937</v>
      </c>
    </row>
    <row r="385" spans="24:30" x14ac:dyDescent="0.3">
      <c r="X385" s="169"/>
      <c r="AD385" s="185">
        <v>1590</v>
      </c>
    </row>
    <row r="386" spans="24:30" x14ac:dyDescent="0.3">
      <c r="X386" s="169"/>
      <c r="AD386" s="185">
        <v>538</v>
      </c>
    </row>
    <row r="387" spans="24:30" x14ac:dyDescent="0.3">
      <c r="X387" s="169"/>
      <c r="AD387" s="185">
        <v>767</v>
      </c>
    </row>
    <row r="388" spans="24:30" x14ac:dyDescent="0.3">
      <c r="X388" s="169"/>
      <c r="AD388" s="185">
        <v>137</v>
      </c>
    </row>
    <row r="389" spans="24:30" x14ac:dyDescent="0.3">
      <c r="X389" s="169"/>
      <c r="AD389" s="185">
        <v>84</v>
      </c>
    </row>
    <row r="390" spans="24:30" x14ac:dyDescent="0.3">
      <c r="X390" s="169"/>
      <c r="AD390" s="185">
        <v>170</v>
      </c>
    </row>
    <row r="391" spans="24:30" x14ac:dyDescent="0.3">
      <c r="X391" s="169"/>
      <c r="AD391" s="185">
        <v>204</v>
      </c>
    </row>
    <row r="392" spans="24:30" x14ac:dyDescent="0.3">
      <c r="X392" s="169"/>
      <c r="AD392" s="185">
        <v>335</v>
      </c>
    </row>
    <row r="393" spans="24:30" x14ac:dyDescent="0.3">
      <c r="X393" s="169"/>
      <c r="AD393" s="185">
        <v>56</v>
      </c>
    </row>
    <row r="394" spans="24:30" x14ac:dyDescent="0.3">
      <c r="X394" s="169"/>
      <c r="AD394" s="185">
        <v>1173</v>
      </c>
    </row>
    <row r="395" spans="24:30" x14ac:dyDescent="0.3">
      <c r="X395" s="169"/>
      <c r="AD395" s="218">
        <v>875</v>
      </c>
    </row>
    <row r="396" spans="24:30" x14ac:dyDescent="0.3">
      <c r="X396" s="169"/>
      <c r="AD396" s="185">
        <v>119</v>
      </c>
    </row>
    <row r="397" spans="24:30" x14ac:dyDescent="0.3">
      <c r="X397" s="169"/>
      <c r="AD397" s="185">
        <v>76</v>
      </c>
    </row>
    <row r="398" spans="24:30" x14ac:dyDescent="0.3">
      <c r="X398" s="169"/>
      <c r="AD398" s="185">
        <v>106</v>
      </c>
    </row>
    <row r="399" spans="24:30" x14ac:dyDescent="0.3">
      <c r="X399" s="192"/>
      <c r="AD399" s="185">
        <v>107</v>
      </c>
    </row>
    <row r="400" spans="24:30" x14ac:dyDescent="0.3">
      <c r="X400" s="192"/>
      <c r="AD400" s="185">
        <v>503</v>
      </c>
    </row>
    <row r="401" spans="24:30" x14ac:dyDescent="0.3">
      <c r="X401" s="169"/>
      <c r="AD401" s="185">
        <v>604</v>
      </c>
    </row>
    <row r="402" spans="24:30" x14ac:dyDescent="0.3">
      <c r="X402" s="169"/>
      <c r="AD402" s="185">
        <v>103</v>
      </c>
    </row>
    <row r="403" spans="24:30" x14ac:dyDescent="0.3">
      <c r="X403" s="169"/>
      <c r="AD403" s="185">
        <v>193</v>
      </c>
    </row>
    <row r="404" spans="24:30" x14ac:dyDescent="0.3">
      <c r="X404" s="169"/>
      <c r="AD404" s="207">
        <v>66</v>
      </c>
    </row>
    <row r="405" spans="24:30" x14ac:dyDescent="0.3">
      <c r="X405" s="169"/>
      <c r="AD405" s="207">
        <v>72</v>
      </c>
    </row>
    <row r="406" spans="24:30" x14ac:dyDescent="0.3">
      <c r="X406" s="169"/>
      <c r="AD406" s="218">
        <v>64</v>
      </c>
    </row>
    <row r="407" spans="24:30" x14ac:dyDescent="0.3">
      <c r="X407" s="169"/>
      <c r="AD407" s="185">
        <v>199</v>
      </c>
    </row>
    <row r="408" spans="24:30" x14ac:dyDescent="0.3">
      <c r="X408" s="192"/>
      <c r="AD408" s="185">
        <v>90</v>
      </c>
    </row>
    <row r="409" spans="24:30" x14ac:dyDescent="0.3">
      <c r="X409" s="169"/>
      <c r="AD409" s="185">
        <v>139</v>
      </c>
    </row>
    <row r="410" spans="24:30" x14ac:dyDescent="0.3">
      <c r="X410" s="169"/>
      <c r="AD410" s="185">
        <v>441</v>
      </c>
    </row>
    <row r="411" spans="24:30" x14ac:dyDescent="0.3">
      <c r="X411" s="169"/>
      <c r="AD411" s="185">
        <v>211</v>
      </c>
    </row>
    <row r="412" spans="24:30" x14ac:dyDescent="0.3">
      <c r="X412" s="192"/>
      <c r="AD412" s="185">
        <v>243</v>
      </c>
    </row>
    <row r="413" spans="24:30" x14ac:dyDescent="0.3">
      <c r="X413" s="169"/>
      <c r="AD413" s="185">
        <v>288</v>
      </c>
    </row>
    <row r="414" spans="24:30" x14ac:dyDescent="0.3">
      <c r="X414" s="169"/>
      <c r="AD414" s="185">
        <v>217</v>
      </c>
    </row>
    <row r="415" spans="24:30" x14ac:dyDescent="0.3">
      <c r="X415" s="169"/>
      <c r="AD415" s="218">
        <v>14</v>
      </c>
    </row>
    <row r="416" spans="24:30" x14ac:dyDescent="0.3">
      <c r="X416" s="169"/>
      <c r="AD416" s="185">
        <v>174</v>
      </c>
    </row>
    <row r="417" spans="24:30" x14ac:dyDescent="0.3">
      <c r="X417" s="169"/>
      <c r="AD417" s="218">
        <v>1</v>
      </c>
    </row>
    <row r="418" spans="24:30" x14ac:dyDescent="0.3">
      <c r="X418" s="169"/>
      <c r="AD418" s="185">
        <v>157</v>
      </c>
    </row>
    <row r="419" spans="24:30" x14ac:dyDescent="0.3">
      <c r="X419" s="169"/>
      <c r="AD419" s="185">
        <v>126</v>
      </c>
    </row>
    <row r="420" spans="24:30" x14ac:dyDescent="0.3">
      <c r="X420" s="169"/>
      <c r="AD420" s="185">
        <v>236</v>
      </c>
    </row>
    <row r="421" spans="24:30" x14ac:dyDescent="0.3">
      <c r="X421" s="169"/>
      <c r="AD421" s="185">
        <v>193</v>
      </c>
    </row>
    <row r="422" spans="24:30" x14ac:dyDescent="0.3">
      <c r="X422" s="192"/>
      <c r="AD422" s="185">
        <v>503</v>
      </c>
    </row>
    <row r="423" spans="24:30" x14ac:dyDescent="0.3">
      <c r="X423" s="169"/>
      <c r="AD423" s="185">
        <v>126</v>
      </c>
    </row>
    <row r="424" spans="24:30" x14ac:dyDescent="0.3">
      <c r="X424" s="169"/>
      <c r="AD424" s="185">
        <v>146</v>
      </c>
    </row>
    <row r="425" spans="24:30" x14ac:dyDescent="0.3">
      <c r="X425" s="169"/>
      <c r="AD425" s="185">
        <v>103</v>
      </c>
    </row>
    <row r="426" spans="24:30" x14ac:dyDescent="0.3">
      <c r="X426" s="192"/>
      <c r="AD426" s="185">
        <v>66</v>
      </c>
    </row>
    <row r="427" spans="24:30" x14ac:dyDescent="0.3">
      <c r="X427" s="169"/>
      <c r="AD427" s="207">
        <v>88</v>
      </c>
    </row>
    <row r="428" spans="24:30" x14ac:dyDescent="0.3">
      <c r="X428" s="169"/>
      <c r="AD428" s="218">
        <v>472</v>
      </c>
    </row>
    <row r="429" spans="24:30" x14ac:dyDescent="0.3">
      <c r="X429" s="169"/>
      <c r="AD429" s="218">
        <v>401</v>
      </c>
    </row>
    <row r="430" spans="24:30" x14ac:dyDescent="0.3">
      <c r="X430" s="96"/>
      <c r="AD430" s="185">
        <v>185</v>
      </c>
    </row>
    <row r="431" spans="24:30" x14ac:dyDescent="0.3">
      <c r="X431" s="1"/>
      <c r="AD431" s="207">
        <v>245</v>
      </c>
    </row>
    <row r="432" spans="24:30" x14ac:dyDescent="0.3">
      <c r="AD432" s="218">
        <v>321</v>
      </c>
    </row>
    <row r="433" spans="30:30" x14ac:dyDescent="0.3">
      <c r="AD433" s="185">
        <v>577</v>
      </c>
    </row>
    <row r="434" spans="30:30" x14ac:dyDescent="0.3">
      <c r="AD434" s="185">
        <v>155</v>
      </c>
    </row>
    <row r="435" spans="30:30" x14ac:dyDescent="0.3">
      <c r="AD435" s="185">
        <v>117</v>
      </c>
    </row>
    <row r="437" spans="30:30" x14ac:dyDescent="0.3">
      <c r="AD437">
        <f>SUM(AD280:AD435)</f>
        <v>40320</v>
      </c>
    </row>
  </sheetData>
  <autoFilter ref="A1:AL273" xr:uid="{70A18021-4B97-40A8-A581-76E511F250CA}">
    <filterColumn colId="0">
      <filters>
        <filter val="1704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F8DFA-452A-4BCF-9737-67904EFB42AF}">
  <dimension ref="A1:AL443"/>
  <sheetViews>
    <sheetView topLeftCell="O296" workbookViewId="0">
      <selection activeCell="T326" sqref="T326"/>
    </sheetView>
  </sheetViews>
  <sheetFormatPr baseColWidth="10" defaultColWidth="11.44140625" defaultRowHeight="14.4" x14ac:dyDescent="0.3"/>
  <cols>
    <col min="1" max="1" width="7.6640625" style="96" customWidth="1"/>
    <col min="2" max="3" width="11.44140625" style="96"/>
    <col min="4" max="4" width="30.88671875" style="96" customWidth="1"/>
    <col min="5" max="5" width="27.109375" style="96" customWidth="1"/>
    <col min="6" max="9" width="11.44140625" style="96"/>
    <col min="10" max="10" width="23.109375" style="96" customWidth="1"/>
    <col min="11" max="36" width="11.44140625" style="96"/>
    <col min="37" max="37" width="29" style="96" customWidth="1"/>
    <col min="38" max="16384" width="11.44140625" style="96"/>
  </cols>
  <sheetData>
    <row r="1" spans="1:38" s="170" customFormat="1" ht="16.5" customHeight="1" x14ac:dyDescent="0.3">
      <c r="A1" s="169" t="s">
        <v>3164</v>
      </c>
      <c r="B1" s="169" t="s">
        <v>3165</v>
      </c>
      <c r="C1" s="169" t="s">
        <v>3166</v>
      </c>
      <c r="D1" s="169" t="s">
        <v>3167</v>
      </c>
      <c r="E1" s="169" t="s">
        <v>3168</v>
      </c>
      <c r="F1" s="169" t="s">
        <v>3169</v>
      </c>
      <c r="G1" s="169" t="s">
        <v>3170</v>
      </c>
      <c r="H1" s="169" t="s">
        <v>3171</v>
      </c>
      <c r="I1" s="172" t="s">
        <v>3172</v>
      </c>
      <c r="J1" s="169" t="s">
        <v>3173</v>
      </c>
      <c r="K1" s="169" t="s">
        <v>3177</v>
      </c>
      <c r="L1" s="169" t="s">
        <v>3174</v>
      </c>
      <c r="M1" s="169" t="s">
        <v>4336</v>
      </c>
      <c r="N1" s="169" t="s">
        <v>4337</v>
      </c>
      <c r="O1" s="169" t="s">
        <v>3175</v>
      </c>
      <c r="P1" s="169" t="s">
        <v>3176</v>
      </c>
      <c r="Q1" s="169" t="s">
        <v>3178</v>
      </c>
      <c r="R1" s="169" t="s">
        <v>3179</v>
      </c>
      <c r="S1" s="170" t="s">
        <v>3180</v>
      </c>
      <c r="T1" s="169" t="s">
        <v>3181</v>
      </c>
      <c r="U1" s="169" t="s">
        <v>3182</v>
      </c>
      <c r="V1" s="169" t="s">
        <v>3183</v>
      </c>
      <c r="W1" s="169" t="s">
        <v>3184</v>
      </c>
      <c r="X1" s="169" t="s">
        <v>3055</v>
      </c>
      <c r="Y1" s="169" t="s">
        <v>4338</v>
      </c>
      <c r="Z1" s="169" t="s">
        <v>4339</v>
      </c>
      <c r="AA1" s="169" t="s">
        <v>4985</v>
      </c>
      <c r="AB1" s="149" t="s">
        <v>4967</v>
      </c>
      <c r="AC1" s="171" t="s">
        <v>2680</v>
      </c>
      <c r="AD1" s="171" t="s">
        <v>5141</v>
      </c>
      <c r="AE1" s="169" t="s">
        <v>3056</v>
      </c>
      <c r="AF1" s="169" t="s">
        <v>5020</v>
      </c>
      <c r="AG1" s="169" t="s">
        <v>2666</v>
      </c>
      <c r="AH1" s="169" t="s">
        <v>3063</v>
      </c>
      <c r="AI1" s="169" t="s">
        <v>3064</v>
      </c>
      <c r="AJ1" s="169" t="s">
        <v>5019</v>
      </c>
      <c r="AK1" s="169" t="s">
        <v>5159</v>
      </c>
      <c r="AL1" s="169" t="s">
        <v>4445</v>
      </c>
    </row>
    <row r="2" spans="1:38" s="232" customFormat="1" x14ac:dyDescent="0.3">
      <c r="A2" s="226">
        <v>1833</v>
      </c>
      <c r="B2" s="207" t="s">
        <v>2661</v>
      </c>
      <c r="C2" s="207" t="s">
        <v>3185</v>
      </c>
      <c r="D2" s="207" t="s">
        <v>3186</v>
      </c>
      <c r="E2" s="207"/>
      <c r="F2" s="207" t="s">
        <v>3187</v>
      </c>
      <c r="G2" s="207" t="s">
        <v>3207</v>
      </c>
      <c r="H2" s="207"/>
      <c r="I2" s="208" t="s">
        <v>156</v>
      </c>
      <c r="J2" s="207" t="s">
        <v>154</v>
      </c>
      <c r="K2" s="207" t="s">
        <v>157</v>
      </c>
      <c r="L2" s="207" t="s">
        <v>3208</v>
      </c>
      <c r="M2" s="207" t="s">
        <v>3190</v>
      </c>
      <c r="N2" s="207" t="s">
        <v>3205</v>
      </c>
      <c r="O2" s="207" t="s">
        <v>3191</v>
      </c>
      <c r="P2" s="207" t="s">
        <v>3192</v>
      </c>
      <c r="Q2" s="207" t="s">
        <v>3193</v>
      </c>
      <c r="R2" s="207" t="s">
        <v>3194</v>
      </c>
      <c r="S2" s="209">
        <v>42979</v>
      </c>
      <c r="T2" s="207">
        <v>2</v>
      </c>
      <c r="U2" s="207" t="s">
        <v>19</v>
      </c>
      <c r="V2" s="207" t="s">
        <v>5080</v>
      </c>
      <c r="W2" s="207" t="s">
        <v>5081</v>
      </c>
      <c r="X2" s="207">
        <v>1</v>
      </c>
      <c r="Y2" s="207"/>
      <c r="Z2" s="207"/>
      <c r="AA2" s="207"/>
      <c r="AB2" s="207">
        <v>62</v>
      </c>
      <c r="AC2" s="210" t="s">
        <v>3057</v>
      </c>
      <c r="AD2" s="210" t="s">
        <v>3057</v>
      </c>
      <c r="AE2" s="210">
        <v>1</v>
      </c>
      <c r="AF2" s="210"/>
      <c r="AG2" s="210"/>
      <c r="AH2" s="210"/>
      <c r="AI2" s="210">
        <v>1</v>
      </c>
      <c r="AJ2" s="210"/>
      <c r="AK2" s="210"/>
      <c r="AL2" s="210"/>
    </row>
    <row r="3" spans="1:38" s="232" customFormat="1" x14ac:dyDescent="0.3">
      <c r="A3" s="226">
        <v>1524</v>
      </c>
      <c r="B3" s="207" t="s">
        <v>153</v>
      </c>
      <c r="C3" s="207" t="s">
        <v>4818</v>
      </c>
      <c r="D3" s="207" t="s">
        <v>3061</v>
      </c>
      <c r="E3" s="207"/>
      <c r="F3" s="207" t="s">
        <v>3187</v>
      </c>
      <c r="G3" s="207" t="s">
        <v>3232</v>
      </c>
      <c r="H3" s="207"/>
      <c r="I3" s="208" t="s">
        <v>156</v>
      </c>
      <c r="J3" s="207" t="s">
        <v>154</v>
      </c>
      <c r="K3" s="207" t="s">
        <v>157</v>
      </c>
      <c r="L3" s="207" t="s">
        <v>3208</v>
      </c>
      <c r="M3" s="207" t="s">
        <v>3190</v>
      </c>
      <c r="N3" s="207" t="s">
        <v>3205</v>
      </c>
      <c r="O3" s="207" t="s">
        <v>3201</v>
      </c>
      <c r="P3" s="207" t="s">
        <v>3192</v>
      </c>
      <c r="Q3" s="207" t="s">
        <v>3193</v>
      </c>
      <c r="R3" s="207" t="s">
        <v>3194</v>
      </c>
      <c r="S3" s="209">
        <v>25724</v>
      </c>
      <c r="T3" s="207">
        <v>2</v>
      </c>
      <c r="U3" s="207" t="s">
        <v>5</v>
      </c>
      <c r="V3" s="207" t="s">
        <v>155</v>
      </c>
      <c r="W3" s="207" t="s">
        <v>158</v>
      </c>
      <c r="X3" s="207"/>
      <c r="Y3" s="207">
        <v>1</v>
      </c>
      <c r="Z3" s="207"/>
      <c r="AA3" s="207"/>
      <c r="AB3" s="207">
        <v>123</v>
      </c>
      <c r="AC3" s="210" t="s">
        <v>3057</v>
      </c>
      <c r="AD3" s="210" t="s">
        <v>3057</v>
      </c>
      <c r="AE3" s="210">
        <v>1</v>
      </c>
      <c r="AF3" s="210"/>
      <c r="AG3" s="210"/>
      <c r="AH3" s="210"/>
      <c r="AI3" s="210">
        <v>1</v>
      </c>
      <c r="AJ3" s="210"/>
      <c r="AK3" s="210"/>
      <c r="AL3" s="210"/>
    </row>
    <row r="4" spans="1:38" s="232" customFormat="1" x14ac:dyDescent="0.3">
      <c r="A4" s="226">
        <v>1525</v>
      </c>
      <c r="B4" s="207" t="s">
        <v>1399</v>
      </c>
      <c r="C4" s="207" t="s">
        <v>3233</v>
      </c>
      <c r="D4" s="207" t="s">
        <v>478</v>
      </c>
      <c r="E4" s="207" t="s">
        <v>47</v>
      </c>
      <c r="F4" s="207" t="s">
        <v>3187</v>
      </c>
      <c r="G4" s="207" t="s">
        <v>4304</v>
      </c>
      <c r="H4" s="207"/>
      <c r="I4" s="208" t="s">
        <v>590</v>
      </c>
      <c r="J4" s="207" t="s">
        <v>3222</v>
      </c>
      <c r="K4" s="207" t="s">
        <v>1400</v>
      </c>
      <c r="L4" s="207" t="s">
        <v>3223</v>
      </c>
      <c r="M4" s="207" t="s">
        <v>3211</v>
      </c>
      <c r="N4" s="207" t="s">
        <v>3205</v>
      </c>
      <c r="O4" s="207" t="s">
        <v>3201</v>
      </c>
      <c r="P4" s="207" t="s">
        <v>3192</v>
      </c>
      <c r="Q4" s="207" t="s">
        <v>3193</v>
      </c>
      <c r="R4" s="207" t="s">
        <v>3194</v>
      </c>
      <c r="S4" s="209">
        <v>25724</v>
      </c>
      <c r="T4" s="207">
        <v>2</v>
      </c>
      <c r="U4" s="207" t="s">
        <v>5</v>
      </c>
      <c r="V4" s="207" t="s">
        <v>3235</v>
      </c>
      <c r="W4" s="207" t="s">
        <v>1401</v>
      </c>
      <c r="X4" s="207"/>
      <c r="Y4" s="207">
        <v>1</v>
      </c>
      <c r="Z4" s="207"/>
      <c r="AA4" s="207"/>
      <c r="AB4" s="207">
        <v>52</v>
      </c>
      <c r="AC4" s="210" t="s">
        <v>2709</v>
      </c>
      <c r="AD4" s="210" t="s">
        <v>2709</v>
      </c>
      <c r="AE4" s="210">
        <v>1</v>
      </c>
      <c r="AF4" s="210"/>
      <c r="AG4" s="210">
        <v>1</v>
      </c>
      <c r="AH4" s="210"/>
      <c r="AI4" s="210"/>
      <c r="AJ4" s="210"/>
      <c r="AK4" s="210"/>
      <c r="AL4" s="210"/>
    </row>
    <row r="5" spans="1:38" s="232" customFormat="1" x14ac:dyDescent="0.3">
      <c r="A5" s="226">
        <v>1526</v>
      </c>
      <c r="B5" s="185" t="s">
        <v>228</v>
      </c>
      <c r="C5" s="185" t="s">
        <v>3236</v>
      </c>
      <c r="D5" s="185" t="s">
        <v>3186</v>
      </c>
      <c r="E5" s="185" t="s">
        <v>3237</v>
      </c>
      <c r="F5" s="185" t="s">
        <v>3187</v>
      </c>
      <c r="G5" s="185" t="s">
        <v>3238</v>
      </c>
      <c r="H5" s="185"/>
      <c r="I5" s="195" t="s">
        <v>224</v>
      </c>
      <c r="J5" s="185" t="s">
        <v>225</v>
      </c>
      <c r="K5" s="185" t="s">
        <v>226</v>
      </c>
      <c r="L5" s="185" t="s">
        <v>3239</v>
      </c>
      <c r="M5" s="185" t="s">
        <v>3217</v>
      </c>
      <c r="N5" s="185" t="s">
        <v>4332</v>
      </c>
      <c r="O5" s="185" t="s">
        <v>3191</v>
      </c>
      <c r="P5" s="185" t="s">
        <v>3192</v>
      </c>
      <c r="Q5" s="185" t="s">
        <v>3193</v>
      </c>
      <c r="R5" s="185" t="s">
        <v>3194</v>
      </c>
      <c r="S5" s="196">
        <v>26102</v>
      </c>
      <c r="T5" s="185">
        <v>2</v>
      </c>
      <c r="U5" s="185" t="s">
        <v>19</v>
      </c>
      <c r="V5" s="185" t="s">
        <v>229</v>
      </c>
      <c r="W5" s="185" t="s">
        <v>230</v>
      </c>
      <c r="X5" s="185">
        <v>1</v>
      </c>
      <c r="Y5" s="185"/>
      <c r="Z5" s="185"/>
      <c r="AA5" s="185"/>
      <c r="AB5" s="185">
        <v>127</v>
      </c>
      <c r="AC5" s="197" t="s">
        <v>3072</v>
      </c>
      <c r="AD5" s="197" t="s">
        <v>3072</v>
      </c>
      <c r="AE5" s="197">
        <v>1</v>
      </c>
      <c r="AF5" s="197"/>
      <c r="AG5" s="197"/>
      <c r="AH5" s="197"/>
      <c r="AI5" s="197">
        <v>1</v>
      </c>
      <c r="AJ5" s="197"/>
      <c r="AK5" s="197"/>
      <c r="AL5" s="197"/>
    </row>
    <row r="6" spans="1:38" s="232" customFormat="1" x14ac:dyDescent="0.3">
      <c r="A6" s="226">
        <v>1528</v>
      </c>
      <c r="B6" s="207" t="s">
        <v>2464</v>
      </c>
      <c r="C6" s="207" t="s">
        <v>3185</v>
      </c>
      <c r="D6" s="207" t="s">
        <v>3186</v>
      </c>
      <c r="E6" s="207"/>
      <c r="F6" s="207" t="s">
        <v>3187</v>
      </c>
      <c r="G6" s="207" t="s">
        <v>4514</v>
      </c>
      <c r="H6" s="207"/>
      <c r="I6" s="208" t="s">
        <v>2467</v>
      </c>
      <c r="J6" s="207" t="s">
        <v>2465</v>
      </c>
      <c r="K6" s="207" t="s">
        <v>2468</v>
      </c>
      <c r="L6" s="207" t="s">
        <v>2677</v>
      </c>
      <c r="M6" s="207" t="s">
        <v>3190</v>
      </c>
      <c r="N6" s="207" t="s">
        <v>3205</v>
      </c>
      <c r="O6" s="207" t="s">
        <v>3191</v>
      </c>
      <c r="P6" s="207" t="s">
        <v>3192</v>
      </c>
      <c r="Q6" s="207" t="s">
        <v>3193</v>
      </c>
      <c r="R6" s="207" t="s">
        <v>3194</v>
      </c>
      <c r="S6" s="209">
        <v>27904</v>
      </c>
      <c r="T6" s="207">
        <v>2</v>
      </c>
      <c r="U6" s="207" t="s">
        <v>19</v>
      </c>
      <c r="V6" s="207" t="s">
        <v>2466</v>
      </c>
      <c r="W6" s="207" t="s">
        <v>2469</v>
      </c>
      <c r="X6" s="207">
        <v>1</v>
      </c>
      <c r="Y6" s="207"/>
      <c r="Z6" s="207"/>
      <c r="AA6" s="207"/>
      <c r="AB6" s="207">
        <v>139</v>
      </c>
      <c r="AC6" s="210" t="s">
        <v>2689</v>
      </c>
      <c r="AD6" s="210" t="s">
        <v>4990</v>
      </c>
      <c r="AE6" s="210">
        <v>1</v>
      </c>
      <c r="AF6" s="210"/>
      <c r="AG6" s="210"/>
      <c r="AH6" s="210"/>
      <c r="AI6" s="210">
        <v>1</v>
      </c>
      <c r="AJ6" s="210"/>
      <c r="AK6" s="210"/>
      <c r="AL6" s="210"/>
    </row>
    <row r="7" spans="1:38" s="232" customFormat="1" x14ac:dyDescent="0.3">
      <c r="A7" s="226">
        <v>1530</v>
      </c>
      <c r="B7" s="185" t="s">
        <v>1149</v>
      </c>
      <c r="C7" s="185" t="s">
        <v>3240</v>
      </c>
      <c r="D7" s="185" t="s">
        <v>3186</v>
      </c>
      <c r="E7" s="185" t="s">
        <v>1150</v>
      </c>
      <c r="F7" s="185" t="s">
        <v>3187</v>
      </c>
      <c r="G7" s="185" t="s">
        <v>3241</v>
      </c>
      <c r="H7" s="185"/>
      <c r="I7" s="195" t="s">
        <v>501</v>
      </c>
      <c r="J7" s="185" t="s">
        <v>1135</v>
      </c>
      <c r="K7" s="185" t="s">
        <v>1136</v>
      </c>
      <c r="L7" s="185" t="s">
        <v>3151</v>
      </c>
      <c r="M7" s="185" t="s">
        <v>3190</v>
      </c>
      <c r="N7" s="185" t="s">
        <v>3205</v>
      </c>
      <c r="O7" s="185" t="s">
        <v>3191</v>
      </c>
      <c r="P7" s="185" t="s">
        <v>3192</v>
      </c>
      <c r="Q7" s="185" t="s">
        <v>3193</v>
      </c>
      <c r="R7" s="185" t="s">
        <v>3194</v>
      </c>
      <c r="S7" s="196">
        <v>28254</v>
      </c>
      <c r="T7" s="185">
        <v>2</v>
      </c>
      <c r="U7" s="185" t="s">
        <v>19</v>
      </c>
      <c r="V7" s="185" t="s">
        <v>1151</v>
      </c>
      <c r="W7" s="185" t="s">
        <v>1152</v>
      </c>
      <c r="X7" s="185">
        <v>1</v>
      </c>
      <c r="Y7" s="185"/>
      <c r="Z7" s="185"/>
      <c r="AA7" s="185"/>
      <c r="AB7" s="185">
        <v>72</v>
      </c>
      <c r="AC7" s="197" t="s">
        <v>2689</v>
      </c>
      <c r="AD7" s="197" t="s">
        <v>2689</v>
      </c>
      <c r="AE7" s="197">
        <v>1</v>
      </c>
      <c r="AF7" s="197"/>
      <c r="AG7" s="197"/>
      <c r="AH7" s="197">
        <v>1</v>
      </c>
      <c r="AI7" s="197"/>
      <c r="AJ7" s="197"/>
      <c r="AK7" s="197"/>
      <c r="AL7" s="197"/>
    </row>
    <row r="8" spans="1:38" s="232" customFormat="1" x14ac:dyDescent="0.3">
      <c r="A8" s="226">
        <v>1560</v>
      </c>
      <c r="B8" s="216" t="s">
        <v>3252</v>
      </c>
      <c r="C8" s="216" t="s">
        <v>4515</v>
      </c>
      <c r="D8" s="216" t="s">
        <v>3197</v>
      </c>
      <c r="E8" s="216" t="s">
        <v>3253</v>
      </c>
      <c r="F8" s="216" t="s">
        <v>4301</v>
      </c>
      <c r="G8" s="216" t="s">
        <v>4520</v>
      </c>
      <c r="H8" s="216"/>
      <c r="I8" s="227" t="s">
        <v>323</v>
      </c>
      <c r="J8" s="216" t="s">
        <v>324</v>
      </c>
      <c r="K8" s="216" t="s">
        <v>325</v>
      </c>
      <c r="L8" s="216" t="s">
        <v>2668</v>
      </c>
      <c r="M8" s="216"/>
      <c r="N8" s="216"/>
      <c r="O8" s="216" t="s">
        <v>3199</v>
      </c>
      <c r="P8" s="216" t="s">
        <v>3192</v>
      </c>
      <c r="Q8" s="216" t="s">
        <v>3193</v>
      </c>
      <c r="R8" s="216" t="s">
        <v>3194</v>
      </c>
      <c r="S8" s="228">
        <v>44357</v>
      </c>
      <c r="T8" s="216">
        <v>2</v>
      </c>
      <c r="U8" s="216"/>
      <c r="V8" s="216"/>
      <c r="W8" s="216"/>
      <c r="X8" s="216"/>
      <c r="Y8" s="216"/>
      <c r="Z8" s="216">
        <v>1</v>
      </c>
      <c r="AA8" s="216"/>
      <c r="AB8" s="216">
        <v>20</v>
      </c>
      <c r="AC8" s="217" t="s">
        <v>2689</v>
      </c>
      <c r="AD8" s="217" t="s">
        <v>2689</v>
      </c>
      <c r="AE8" s="217">
        <v>1</v>
      </c>
      <c r="AF8" s="217"/>
      <c r="AG8" s="217"/>
      <c r="AH8" s="217">
        <v>1</v>
      </c>
      <c r="AI8" s="217"/>
      <c r="AJ8" s="217"/>
      <c r="AK8" s="217" t="s">
        <v>5182</v>
      </c>
      <c r="AL8" s="217">
        <v>1</v>
      </c>
    </row>
    <row r="9" spans="1:38" s="232" customFormat="1" ht="17.25" customHeight="1" x14ac:dyDescent="0.3">
      <c r="A9" s="226">
        <v>1537</v>
      </c>
      <c r="B9" s="185" t="s">
        <v>2162</v>
      </c>
      <c r="C9" s="185" t="s">
        <v>4553</v>
      </c>
      <c r="D9" s="185" t="s">
        <v>3186</v>
      </c>
      <c r="E9" s="185" t="s">
        <v>3258</v>
      </c>
      <c r="F9" s="185" t="s">
        <v>3187</v>
      </c>
      <c r="G9" s="185" t="s">
        <v>4561</v>
      </c>
      <c r="H9" s="185"/>
      <c r="I9" s="195" t="s">
        <v>151</v>
      </c>
      <c r="J9" s="185" t="s">
        <v>56</v>
      </c>
      <c r="K9" s="185" t="s">
        <v>28</v>
      </c>
      <c r="L9" s="185" t="s">
        <v>3259</v>
      </c>
      <c r="M9" s="185" t="s">
        <v>3190</v>
      </c>
      <c r="N9" s="185" t="s">
        <v>3205</v>
      </c>
      <c r="O9" s="185" t="s">
        <v>3191</v>
      </c>
      <c r="P9" s="185" t="s">
        <v>3192</v>
      </c>
      <c r="Q9" s="185" t="s">
        <v>3193</v>
      </c>
      <c r="R9" s="185" t="s">
        <v>3194</v>
      </c>
      <c r="S9" s="196">
        <v>24755</v>
      </c>
      <c r="T9" s="185">
        <v>2</v>
      </c>
      <c r="U9" s="185" t="s">
        <v>19</v>
      </c>
      <c r="V9" s="185" t="s">
        <v>2163</v>
      </c>
      <c r="W9" s="185" t="s">
        <v>2164</v>
      </c>
      <c r="X9" s="185">
        <v>1</v>
      </c>
      <c r="Y9" s="185"/>
      <c r="Z9" s="185"/>
      <c r="AA9" s="185"/>
      <c r="AB9" s="185">
        <v>93</v>
      </c>
      <c r="AC9" s="197" t="s">
        <v>3069</v>
      </c>
      <c r="AD9" s="197" t="s">
        <v>5149</v>
      </c>
      <c r="AE9" s="197">
        <v>1</v>
      </c>
      <c r="AF9" s="197"/>
      <c r="AG9" s="197">
        <v>1</v>
      </c>
      <c r="AH9" s="197"/>
      <c r="AI9" s="197"/>
      <c r="AJ9" s="197"/>
      <c r="AK9" s="197"/>
      <c r="AL9" s="197"/>
    </row>
    <row r="10" spans="1:38" s="232" customFormat="1" x14ac:dyDescent="0.3">
      <c r="A10" s="226">
        <v>1545</v>
      </c>
      <c r="B10" s="207" t="s">
        <v>442</v>
      </c>
      <c r="C10" s="207" t="s">
        <v>4885</v>
      </c>
      <c r="D10" s="207" t="s">
        <v>3061</v>
      </c>
      <c r="E10" s="207" t="s">
        <v>3274</v>
      </c>
      <c r="F10" s="207" t="s">
        <v>3187</v>
      </c>
      <c r="G10" s="207" t="s">
        <v>1468</v>
      </c>
      <c r="H10" s="207"/>
      <c r="I10" s="208" t="s">
        <v>8</v>
      </c>
      <c r="J10" s="207" t="s">
        <v>443</v>
      </c>
      <c r="K10" s="207" t="s">
        <v>445</v>
      </c>
      <c r="L10" s="207" t="s">
        <v>3275</v>
      </c>
      <c r="M10" s="207" t="s">
        <v>3190</v>
      </c>
      <c r="N10" s="207" t="s">
        <v>3205</v>
      </c>
      <c r="O10" s="207" t="s">
        <v>3201</v>
      </c>
      <c r="P10" s="207" t="s">
        <v>3192</v>
      </c>
      <c r="Q10" s="207" t="s">
        <v>3193</v>
      </c>
      <c r="R10" s="207" t="s">
        <v>3194</v>
      </c>
      <c r="S10" s="209">
        <v>31291</v>
      </c>
      <c r="T10" s="207">
        <v>2</v>
      </c>
      <c r="U10" s="207" t="s">
        <v>5</v>
      </c>
      <c r="V10" s="207" t="s">
        <v>444</v>
      </c>
      <c r="W10" s="207" t="s">
        <v>446</v>
      </c>
      <c r="X10" s="207"/>
      <c r="Y10" s="207">
        <v>1</v>
      </c>
      <c r="Z10" s="207"/>
      <c r="AA10" s="207"/>
      <c r="AB10" s="207">
        <v>113</v>
      </c>
      <c r="AC10" s="210" t="s">
        <v>3057</v>
      </c>
      <c r="AD10" s="210" t="s">
        <v>3057</v>
      </c>
      <c r="AE10" s="210">
        <v>1</v>
      </c>
      <c r="AF10" s="210"/>
      <c r="AG10" s="210"/>
      <c r="AH10" s="37">
        <v>1</v>
      </c>
      <c r="AI10" s="210"/>
      <c r="AJ10" s="210"/>
      <c r="AK10" s="210"/>
      <c r="AL10" s="210"/>
    </row>
    <row r="11" spans="1:38" s="232" customFormat="1" x14ac:dyDescent="0.3">
      <c r="A11" s="226">
        <v>1549</v>
      </c>
      <c r="B11" s="185" t="s">
        <v>1915</v>
      </c>
      <c r="C11" s="185" t="s">
        <v>4422</v>
      </c>
      <c r="D11" s="185" t="s">
        <v>3186</v>
      </c>
      <c r="E11" s="185" t="s">
        <v>3280</v>
      </c>
      <c r="F11" s="185" t="s">
        <v>3187</v>
      </c>
      <c r="G11" s="185" t="s">
        <v>4436</v>
      </c>
      <c r="H11" s="185"/>
      <c r="I11" s="195" t="s">
        <v>62</v>
      </c>
      <c r="J11" s="185" t="s">
        <v>63</v>
      </c>
      <c r="K11" s="185" t="s">
        <v>287</v>
      </c>
      <c r="L11" s="185" t="s">
        <v>4420</v>
      </c>
      <c r="M11" s="185" t="s">
        <v>3217</v>
      </c>
      <c r="N11" s="185" t="s">
        <v>3205</v>
      </c>
      <c r="O11" s="185" t="s">
        <v>3191</v>
      </c>
      <c r="P11" s="185" t="s">
        <v>3192</v>
      </c>
      <c r="Q11" s="185" t="s">
        <v>3193</v>
      </c>
      <c r="R11" s="185" t="s">
        <v>3194</v>
      </c>
      <c r="S11" s="196">
        <v>34213</v>
      </c>
      <c r="T11" s="185">
        <v>2</v>
      </c>
      <c r="U11" s="185" t="s">
        <v>19</v>
      </c>
      <c r="V11" s="185" t="s">
        <v>1916</v>
      </c>
      <c r="W11" s="185" t="s">
        <v>1917</v>
      </c>
      <c r="X11" s="185">
        <v>1</v>
      </c>
      <c r="Y11" s="185"/>
      <c r="Z11" s="185"/>
      <c r="AA11" s="185"/>
      <c r="AB11" s="185">
        <v>139</v>
      </c>
      <c r="AC11" s="197" t="s">
        <v>2695</v>
      </c>
      <c r="AD11" s="197" t="s">
        <v>2695</v>
      </c>
      <c r="AE11" s="197">
        <v>1</v>
      </c>
      <c r="AF11" s="197"/>
      <c r="AG11" s="197"/>
      <c r="AH11" s="197"/>
      <c r="AI11" s="197">
        <v>1</v>
      </c>
      <c r="AJ11" s="197"/>
      <c r="AK11" s="197"/>
      <c r="AL11" s="197"/>
    </row>
    <row r="12" spans="1:38" s="232" customFormat="1" x14ac:dyDescent="0.3">
      <c r="A12" s="226">
        <v>1550</v>
      </c>
      <c r="B12" s="185" t="s">
        <v>1790</v>
      </c>
      <c r="C12" s="185" t="s">
        <v>4344</v>
      </c>
      <c r="D12" s="185" t="s">
        <v>3061</v>
      </c>
      <c r="E12" s="185" t="s">
        <v>3281</v>
      </c>
      <c r="F12" s="185" t="s">
        <v>3187</v>
      </c>
      <c r="G12" s="185" t="s">
        <v>3282</v>
      </c>
      <c r="H12" s="185"/>
      <c r="I12" s="195" t="s">
        <v>1782</v>
      </c>
      <c r="J12" s="185" t="s">
        <v>1783</v>
      </c>
      <c r="K12" s="185" t="s">
        <v>1784</v>
      </c>
      <c r="L12" s="185" t="s">
        <v>2672</v>
      </c>
      <c r="M12" s="185" t="s">
        <v>3190</v>
      </c>
      <c r="N12" s="185" t="s">
        <v>4332</v>
      </c>
      <c r="O12" s="185" t="s">
        <v>3201</v>
      </c>
      <c r="P12" s="185" t="s">
        <v>3192</v>
      </c>
      <c r="Q12" s="185" t="s">
        <v>3193</v>
      </c>
      <c r="R12" s="185" t="s">
        <v>3194</v>
      </c>
      <c r="S12" s="196">
        <v>35309</v>
      </c>
      <c r="T12" s="185">
        <v>2</v>
      </c>
      <c r="U12" s="185" t="s">
        <v>5</v>
      </c>
      <c r="V12" s="185" t="s">
        <v>1791</v>
      </c>
      <c r="W12" s="185" t="s">
        <v>1792</v>
      </c>
      <c r="X12" s="185"/>
      <c r="Y12" s="185">
        <v>1</v>
      </c>
      <c r="Z12" s="185"/>
      <c r="AA12" s="185"/>
      <c r="AB12" s="185">
        <v>208</v>
      </c>
      <c r="AC12" s="197" t="s">
        <v>3060</v>
      </c>
      <c r="AD12" s="197" t="s">
        <v>5146</v>
      </c>
      <c r="AE12" s="197">
        <v>1</v>
      </c>
      <c r="AF12" s="197"/>
      <c r="AG12" s="197">
        <v>1</v>
      </c>
      <c r="AH12" s="197"/>
      <c r="AI12" s="197"/>
      <c r="AJ12" s="197"/>
      <c r="AK12" s="197"/>
      <c r="AL12" s="197"/>
    </row>
    <row r="13" spans="1:38" s="232" customFormat="1" x14ac:dyDescent="0.3">
      <c r="A13" s="226">
        <v>1551</v>
      </c>
      <c r="B13" s="207" t="s">
        <v>93</v>
      </c>
      <c r="C13" s="207" t="s">
        <v>4934</v>
      </c>
      <c r="D13" s="207" t="s">
        <v>3283</v>
      </c>
      <c r="E13" s="207" t="s">
        <v>94</v>
      </c>
      <c r="F13" s="207" t="s">
        <v>4301</v>
      </c>
      <c r="G13" s="207" t="s">
        <v>4939</v>
      </c>
      <c r="H13" s="207"/>
      <c r="I13" s="208" t="s">
        <v>54</v>
      </c>
      <c r="J13" s="207" t="s">
        <v>95</v>
      </c>
      <c r="K13" s="207" t="s">
        <v>96</v>
      </c>
      <c r="L13" s="207" t="s">
        <v>3284</v>
      </c>
      <c r="M13" s="207" t="s">
        <v>3190</v>
      </c>
      <c r="N13" s="207" t="s">
        <v>4332</v>
      </c>
      <c r="O13" s="207" t="s">
        <v>3199</v>
      </c>
      <c r="P13" s="207" t="s">
        <v>3192</v>
      </c>
      <c r="Q13" s="207" t="s">
        <v>3193</v>
      </c>
      <c r="R13" s="207" t="s">
        <v>3194</v>
      </c>
      <c r="S13" s="209">
        <v>36404</v>
      </c>
      <c r="T13" s="207">
        <v>2</v>
      </c>
      <c r="U13" s="207" t="s">
        <v>82</v>
      </c>
      <c r="V13" s="207" t="s">
        <v>5118</v>
      </c>
      <c r="W13" s="207" t="s">
        <v>97</v>
      </c>
      <c r="X13" s="207"/>
      <c r="Y13" s="207"/>
      <c r="Z13" s="207">
        <v>1</v>
      </c>
      <c r="AA13" s="207"/>
      <c r="AB13" s="207">
        <v>699</v>
      </c>
      <c r="AC13" s="210" t="s">
        <v>2689</v>
      </c>
      <c r="AD13" s="210" t="s">
        <v>2689</v>
      </c>
      <c r="AE13" s="210">
        <v>1</v>
      </c>
      <c r="AF13" s="210"/>
      <c r="AG13" s="210">
        <v>1</v>
      </c>
      <c r="AH13" s="210"/>
      <c r="AI13" s="210"/>
      <c r="AJ13" s="210"/>
      <c r="AK13" s="210"/>
      <c r="AL13" s="210"/>
    </row>
    <row r="14" spans="1:38" s="232" customFormat="1" x14ac:dyDescent="0.3">
      <c r="A14" s="226">
        <v>1552</v>
      </c>
      <c r="B14" s="185" t="s">
        <v>2653</v>
      </c>
      <c r="C14" s="185" t="s">
        <v>3285</v>
      </c>
      <c r="D14" s="185" t="s">
        <v>3186</v>
      </c>
      <c r="E14" s="185" t="s">
        <v>3286</v>
      </c>
      <c r="F14" s="185" t="s">
        <v>3187</v>
      </c>
      <c r="G14" s="185" t="s">
        <v>4478</v>
      </c>
      <c r="H14" s="185"/>
      <c r="I14" s="195" t="s">
        <v>1349</v>
      </c>
      <c r="J14" s="185" t="s">
        <v>1561</v>
      </c>
      <c r="K14" s="185" t="s">
        <v>1562</v>
      </c>
      <c r="L14" s="185" t="s">
        <v>4486</v>
      </c>
      <c r="M14" s="185" t="s">
        <v>3190</v>
      </c>
      <c r="N14" s="185" t="s">
        <v>3205</v>
      </c>
      <c r="O14" s="185" t="s">
        <v>3191</v>
      </c>
      <c r="P14" s="185" t="s">
        <v>3192</v>
      </c>
      <c r="Q14" s="185" t="s">
        <v>3193</v>
      </c>
      <c r="R14" s="185" t="s">
        <v>3194</v>
      </c>
      <c r="S14" s="196">
        <v>37135</v>
      </c>
      <c r="T14" s="185">
        <v>2</v>
      </c>
      <c r="U14" s="185" t="s">
        <v>19</v>
      </c>
      <c r="V14" s="185" t="s">
        <v>2654</v>
      </c>
      <c r="W14" s="185"/>
      <c r="X14" s="185">
        <v>1</v>
      </c>
      <c r="Y14" s="185"/>
      <c r="Z14" s="185"/>
      <c r="AA14" s="185"/>
      <c r="AB14" s="185">
        <v>70</v>
      </c>
      <c r="AC14" s="197" t="s">
        <v>2695</v>
      </c>
      <c r="AD14" s="197" t="s">
        <v>2695</v>
      </c>
      <c r="AE14" s="197">
        <v>1</v>
      </c>
      <c r="AF14" s="197"/>
      <c r="AG14" s="197"/>
      <c r="AH14" s="197">
        <v>1</v>
      </c>
      <c r="AI14" s="197"/>
      <c r="AJ14" s="197"/>
      <c r="AK14" s="197"/>
      <c r="AL14" s="197"/>
    </row>
    <row r="15" spans="1:38" s="232" customFormat="1" x14ac:dyDescent="0.3">
      <c r="A15" s="226">
        <v>1554</v>
      </c>
      <c r="B15" s="218" t="s">
        <v>3289</v>
      </c>
      <c r="C15" s="218" t="s">
        <v>4886</v>
      </c>
      <c r="D15" s="218" t="s">
        <v>3267</v>
      </c>
      <c r="E15" s="218" t="s">
        <v>1088</v>
      </c>
      <c r="F15" s="218" t="s">
        <v>4301</v>
      </c>
      <c r="G15" s="218" t="s">
        <v>4997</v>
      </c>
      <c r="H15" s="218"/>
      <c r="I15" s="219" t="s">
        <v>439</v>
      </c>
      <c r="J15" s="218" t="s">
        <v>437</v>
      </c>
      <c r="K15" s="218" t="s">
        <v>440</v>
      </c>
      <c r="L15" s="218" t="s">
        <v>3290</v>
      </c>
      <c r="M15" s="218" t="s">
        <v>3190</v>
      </c>
      <c r="N15" s="218" t="s">
        <v>4332</v>
      </c>
      <c r="O15" s="218" t="s">
        <v>3201</v>
      </c>
      <c r="P15" s="218" t="s">
        <v>3192</v>
      </c>
      <c r="Q15" s="218" t="s">
        <v>3193</v>
      </c>
      <c r="R15" s="218" t="s">
        <v>3194</v>
      </c>
      <c r="S15" s="220">
        <v>43344</v>
      </c>
      <c r="T15" s="218">
        <v>2</v>
      </c>
      <c r="U15" s="218" t="s">
        <v>0</v>
      </c>
      <c r="V15" s="218" t="s">
        <v>5096</v>
      </c>
      <c r="W15" s="218" t="s">
        <v>5097</v>
      </c>
      <c r="X15" s="218"/>
      <c r="Y15" s="218">
        <v>1</v>
      </c>
      <c r="Z15" s="218"/>
      <c r="AA15" s="218"/>
      <c r="AB15" s="218">
        <v>38</v>
      </c>
      <c r="AC15" s="221" t="s">
        <v>2700</v>
      </c>
      <c r="AD15" s="221" t="s">
        <v>5143</v>
      </c>
      <c r="AE15" s="221">
        <v>1</v>
      </c>
      <c r="AF15" s="221"/>
      <c r="AG15" s="221"/>
      <c r="AH15" s="221"/>
      <c r="AI15" s="221">
        <v>1</v>
      </c>
      <c r="AJ15" s="221"/>
      <c r="AK15" s="221" t="s">
        <v>5174</v>
      </c>
      <c r="AL15" s="217">
        <v>1</v>
      </c>
    </row>
    <row r="16" spans="1:38" s="232" customFormat="1" x14ac:dyDescent="0.3">
      <c r="A16" s="226">
        <v>1555</v>
      </c>
      <c r="B16" s="185" t="s">
        <v>1466</v>
      </c>
      <c r="C16" s="185" t="s">
        <v>5131</v>
      </c>
      <c r="D16" s="185" t="s">
        <v>3186</v>
      </c>
      <c r="E16" s="185" t="s">
        <v>3274</v>
      </c>
      <c r="F16" s="185" t="s">
        <v>3187</v>
      </c>
      <c r="G16" s="185" t="s">
        <v>1468</v>
      </c>
      <c r="H16" s="185"/>
      <c r="I16" s="195" t="s">
        <v>8</v>
      </c>
      <c r="J16" s="185" t="s">
        <v>443</v>
      </c>
      <c r="K16" s="185" t="s">
        <v>445</v>
      </c>
      <c r="L16" s="185" t="s">
        <v>3275</v>
      </c>
      <c r="M16" s="185" t="s">
        <v>3190</v>
      </c>
      <c r="N16" s="185" t="s">
        <v>3205</v>
      </c>
      <c r="O16" s="185" t="s">
        <v>3191</v>
      </c>
      <c r="P16" s="185" t="s">
        <v>3192</v>
      </c>
      <c r="Q16" s="185" t="s">
        <v>3193</v>
      </c>
      <c r="R16" s="185" t="s">
        <v>3194</v>
      </c>
      <c r="S16" s="196">
        <v>31291</v>
      </c>
      <c r="T16" s="185">
        <v>2</v>
      </c>
      <c r="U16" s="185" t="s">
        <v>19</v>
      </c>
      <c r="V16" s="185" t="s">
        <v>1467</v>
      </c>
      <c r="W16" s="185" t="s">
        <v>446</v>
      </c>
      <c r="X16" s="185">
        <v>1</v>
      </c>
      <c r="Y16" s="185"/>
      <c r="Z16" s="185"/>
      <c r="AA16" s="185"/>
      <c r="AB16" s="185">
        <v>54</v>
      </c>
      <c r="AC16" s="197" t="s">
        <v>3057</v>
      </c>
      <c r="AD16" s="197" t="s">
        <v>3057</v>
      </c>
      <c r="AE16" s="197">
        <v>1</v>
      </c>
      <c r="AF16" s="197"/>
      <c r="AG16" s="197"/>
      <c r="AH16" s="37">
        <v>1</v>
      </c>
      <c r="AI16" s="197"/>
      <c r="AJ16" s="197"/>
      <c r="AK16" s="197"/>
      <c r="AL16" s="197"/>
    </row>
    <row r="17" spans="1:38" s="232" customFormat="1" x14ac:dyDescent="0.3">
      <c r="A17" s="226">
        <v>1556</v>
      </c>
      <c r="B17" s="207" t="s">
        <v>2248</v>
      </c>
      <c r="C17" s="207" t="s">
        <v>4587</v>
      </c>
      <c r="D17" s="207" t="s">
        <v>3199</v>
      </c>
      <c r="E17" s="207" t="s">
        <v>2249</v>
      </c>
      <c r="F17" s="207" t="s">
        <v>3187</v>
      </c>
      <c r="G17" s="207" t="s">
        <v>4579</v>
      </c>
      <c r="H17" s="207"/>
      <c r="I17" s="208" t="s">
        <v>676</v>
      </c>
      <c r="J17" s="207" t="s">
        <v>2245</v>
      </c>
      <c r="K17" s="207" t="s">
        <v>2246</v>
      </c>
      <c r="L17" s="207" t="s">
        <v>3291</v>
      </c>
      <c r="M17" s="207" t="s">
        <v>3217</v>
      </c>
      <c r="N17" s="207" t="s">
        <v>3212</v>
      </c>
      <c r="O17" s="207" t="s">
        <v>3199</v>
      </c>
      <c r="P17" s="207" t="s">
        <v>3192</v>
      </c>
      <c r="Q17" s="207" t="s">
        <v>3193</v>
      </c>
      <c r="R17" s="207" t="s">
        <v>3194</v>
      </c>
      <c r="S17" s="209">
        <v>23863</v>
      </c>
      <c r="T17" s="207">
        <v>2</v>
      </c>
      <c r="U17" s="207" t="s">
        <v>82</v>
      </c>
      <c r="V17" s="207" t="s">
        <v>2250</v>
      </c>
      <c r="W17" s="207" t="s">
        <v>2251</v>
      </c>
      <c r="X17" s="207"/>
      <c r="Y17" s="207"/>
      <c r="Z17" s="207">
        <v>1</v>
      </c>
      <c r="AA17" s="207"/>
      <c r="AB17" s="207">
        <v>76</v>
      </c>
      <c r="AC17" s="210" t="s">
        <v>2695</v>
      </c>
      <c r="AD17" s="210" t="s">
        <v>2695</v>
      </c>
      <c r="AE17" s="210">
        <v>1</v>
      </c>
      <c r="AF17" s="210"/>
      <c r="AG17" s="210">
        <v>1</v>
      </c>
      <c r="AH17" s="210"/>
      <c r="AI17" s="210"/>
      <c r="AJ17" s="210"/>
      <c r="AK17" s="210"/>
      <c r="AL17" s="210"/>
    </row>
    <row r="18" spans="1:38" s="232" customFormat="1" x14ac:dyDescent="0.3">
      <c r="A18" s="226">
        <v>1558</v>
      </c>
      <c r="B18" s="207" t="s">
        <v>2099</v>
      </c>
      <c r="C18" s="207" t="s">
        <v>4500</v>
      </c>
      <c r="D18" s="207" t="s">
        <v>3061</v>
      </c>
      <c r="E18" s="207" t="s">
        <v>2096</v>
      </c>
      <c r="F18" s="207" t="s">
        <v>3187</v>
      </c>
      <c r="G18" s="207" t="s">
        <v>3295</v>
      </c>
      <c r="H18" s="207"/>
      <c r="I18" s="208" t="s">
        <v>334</v>
      </c>
      <c r="J18" s="207" t="s">
        <v>335</v>
      </c>
      <c r="K18" s="207" t="s">
        <v>337</v>
      </c>
      <c r="L18" s="207" t="s">
        <v>3296</v>
      </c>
      <c r="M18" s="207" t="s">
        <v>3190</v>
      </c>
      <c r="N18" s="207" t="s">
        <v>4332</v>
      </c>
      <c r="O18" s="207" t="s">
        <v>3201</v>
      </c>
      <c r="P18" s="207" t="s">
        <v>3192</v>
      </c>
      <c r="Q18" s="207" t="s">
        <v>3193</v>
      </c>
      <c r="R18" s="207" t="s">
        <v>3194</v>
      </c>
      <c r="S18" s="209">
        <v>24754</v>
      </c>
      <c r="T18" s="207">
        <v>2</v>
      </c>
      <c r="U18" s="207" t="s">
        <v>5</v>
      </c>
      <c r="V18" s="207" t="s">
        <v>2100</v>
      </c>
      <c r="W18" s="207" t="s">
        <v>2098</v>
      </c>
      <c r="X18" s="207"/>
      <c r="Y18" s="207">
        <v>1</v>
      </c>
      <c r="Z18" s="207"/>
      <c r="AA18" s="207"/>
      <c r="AB18" s="207">
        <v>116</v>
      </c>
      <c r="AC18" s="210" t="s">
        <v>2689</v>
      </c>
      <c r="AD18" s="210" t="s">
        <v>2689</v>
      </c>
      <c r="AE18" s="210">
        <v>1</v>
      </c>
      <c r="AF18" s="210"/>
      <c r="AG18" s="210">
        <v>1</v>
      </c>
      <c r="AH18" s="210"/>
      <c r="AI18" s="210"/>
      <c r="AJ18" s="210"/>
      <c r="AK18" s="210"/>
      <c r="AL18" s="210"/>
    </row>
    <row r="19" spans="1:38" s="232" customFormat="1" x14ac:dyDescent="0.3">
      <c r="A19" s="226">
        <v>1574</v>
      </c>
      <c r="B19" s="207" t="s">
        <v>1122</v>
      </c>
      <c r="C19" s="207" t="s">
        <v>4396</v>
      </c>
      <c r="D19" s="207" t="s">
        <v>3061</v>
      </c>
      <c r="E19" s="207"/>
      <c r="F19" s="207" t="s">
        <v>3187</v>
      </c>
      <c r="G19" s="207" t="s">
        <v>4502</v>
      </c>
      <c r="H19" s="207"/>
      <c r="I19" s="208" t="s">
        <v>1119</v>
      </c>
      <c r="J19" s="207" t="s">
        <v>1117</v>
      </c>
      <c r="K19" s="207" t="s">
        <v>1120</v>
      </c>
      <c r="L19" s="207" t="s">
        <v>3306</v>
      </c>
      <c r="M19" s="207" t="s">
        <v>3190</v>
      </c>
      <c r="N19" s="207" t="s">
        <v>4332</v>
      </c>
      <c r="O19" s="207" t="s">
        <v>3201</v>
      </c>
      <c r="P19" s="207" t="s">
        <v>3192</v>
      </c>
      <c r="Q19" s="207" t="s">
        <v>3193</v>
      </c>
      <c r="R19" s="207" t="s">
        <v>3194</v>
      </c>
      <c r="S19" s="209">
        <v>30926</v>
      </c>
      <c r="T19" s="207">
        <v>2</v>
      </c>
      <c r="U19" s="207" t="s">
        <v>5</v>
      </c>
      <c r="V19" s="207" t="s">
        <v>1123</v>
      </c>
      <c r="W19" s="207" t="s">
        <v>1124</v>
      </c>
      <c r="X19" s="207"/>
      <c r="Y19" s="207">
        <v>1</v>
      </c>
      <c r="Z19" s="207"/>
      <c r="AA19" s="207"/>
      <c r="AB19" s="207">
        <v>142</v>
      </c>
      <c r="AC19" s="210" t="s">
        <v>3058</v>
      </c>
      <c r="AD19" s="210" t="s">
        <v>5146</v>
      </c>
      <c r="AE19" s="210">
        <v>1</v>
      </c>
      <c r="AF19" s="210"/>
      <c r="AG19" s="210"/>
      <c r="AH19" s="210"/>
      <c r="AI19" s="210"/>
      <c r="AJ19" s="210">
        <v>1</v>
      </c>
      <c r="AK19" s="210"/>
      <c r="AL19" s="210"/>
    </row>
    <row r="20" spans="1:38" s="232" customFormat="1" x14ac:dyDescent="0.3">
      <c r="A20" s="226">
        <v>1576</v>
      </c>
      <c r="B20" s="218" t="s">
        <v>3309</v>
      </c>
      <c r="C20" s="218" t="s">
        <v>4935</v>
      </c>
      <c r="D20" s="218" t="s">
        <v>3310</v>
      </c>
      <c r="E20" s="218" t="s">
        <v>3311</v>
      </c>
      <c r="F20" s="218" t="s">
        <v>4301</v>
      </c>
      <c r="G20" s="218" t="s">
        <v>4306</v>
      </c>
      <c r="H20" s="218"/>
      <c r="I20" s="219" t="s">
        <v>54</v>
      </c>
      <c r="J20" s="218" t="s">
        <v>95</v>
      </c>
      <c r="K20" s="218" t="s">
        <v>96</v>
      </c>
      <c r="L20" s="218" t="s">
        <v>3284</v>
      </c>
      <c r="M20" s="218" t="s">
        <v>3190</v>
      </c>
      <c r="N20" s="218" t="s">
        <v>4332</v>
      </c>
      <c r="O20" s="218" t="s">
        <v>3312</v>
      </c>
      <c r="P20" s="218" t="s">
        <v>3192</v>
      </c>
      <c r="Q20" s="218" t="s">
        <v>3313</v>
      </c>
      <c r="R20" s="218" t="s">
        <v>3314</v>
      </c>
      <c r="S20" s="220">
        <v>40422</v>
      </c>
      <c r="T20" s="218">
        <v>2</v>
      </c>
      <c r="U20" s="218" t="s">
        <v>184</v>
      </c>
      <c r="V20" s="218" t="s">
        <v>5118</v>
      </c>
      <c r="W20" s="218" t="s">
        <v>97</v>
      </c>
      <c r="X20" s="218"/>
      <c r="Y20" s="218"/>
      <c r="Z20" s="218"/>
      <c r="AA20" s="218">
        <v>1</v>
      </c>
      <c r="AB20" s="218">
        <v>65</v>
      </c>
      <c r="AC20" s="221" t="s">
        <v>2689</v>
      </c>
      <c r="AD20" s="221" t="s">
        <v>2689</v>
      </c>
      <c r="AE20" s="221">
        <v>1</v>
      </c>
      <c r="AF20" s="221"/>
      <c r="AG20" s="221">
        <v>1</v>
      </c>
      <c r="AH20" s="221"/>
      <c r="AI20" s="221"/>
      <c r="AJ20" s="221"/>
      <c r="AK20" s="221" t="s">
        <v>5192</v>
      </c>
      <c r="AL20" s="217">
        <v>1</v>
      </c>
    </row>
    <row r="21" spans="1:38" s="232" customFormat="1" x14ac:dyDescent="0.3">
      <c r="A21" s="226">
        <v>1584</v>
      </c>
      <c r="B21" s="185" t="s">
        <v>713</v>
      </c>
      <c r="C21" s="185" t="s">
        <v>4862</v>
      </c>
      <c r="D21" s="185" t="s">
        <v>3061</v>
      </c>
      <c r="E21" s="185" t="s">
        <v>3328</v>
      </c>
      <c r="F21" s="185" t="s">
        <v>3187</v>
      </c>
      <c r="G21" s="185" t="s">
        <v>3329</v>
      </c>
      <c r="H21" s="185"/>
      <c r="I21" s="195" t="s">
        <v>710</v>
      </c>
      <c r="J21" s="185" t="s">
        <v>709</v>
      </c>
      <c r="K21" s="185" t="s">
        <v>711</v>
      </c>
      <c r="L21" s="185" t="s">
        <v>3330</v>
      </c>
      <c r="M21" s="185" t="s">
        <v>3190</v>
      </c>
      <c r="N21" s="185" t="s">
        <v>3205</v>
      </c>
      <c r="O21" s="185" t="s">
        <v>3201</v>
      </c>
      <c r="P21" s="185" t="s">
        <v>3192</v>
      </c>
      <c r="Q21" s="185" t="s">
        <v>3193</v>
      </c>
      <c r="R21" s="185" t="s">
        <v>3194</v>
      </c>
      <c r="S21" s="196">
        <v>25723</v>
      </c>
      <c r="T21" s="185">
        <v>2</v>
      </c>
      <c r="U21" s="185" t="s">
        <v>5</v>
      </c>
      <c r="V21" s="185" t="s">
        <v>5094</v>
      </c>
      <c r="W21" s="185" t="s">
        <v>712</v>
      </c>
      <c r="X21" s="185"/>
      <c r="Y21" s="185">
        <v>1</v>
      </c>
      <c r="Z21" s="185"/>
      <c r="AA21" s="185"/>
      <c r="AB21" s="185">
        <v>195</v>
      </c>
      <c r="AC21" s="197" t="s">
        <v>2702</v>
      </c>
      <c r="AD21" s="197" t="s">
        <v>2695</v>
      </c>
      <c r="AE21" s="197">
        <v>1</v>
      </c>
      <c r="AF21" s="197"/>
      <c r="AG21" s="197"/>
      <c r="AH21" s="197"/>
      <c r="AI21" s="197"/>
      <c r="AJ21" s="197">
        <v>1</v>
      </c>
      <c r="AK21" s="197"/>
      <c r="AL21" s="197"/>
    </row>
    <row r="22" spans="1:38" s="232" customFormat="1" x14ac:dyDescent="0.3">
      <c r="A22" s="226">
        <v>1591</v>
      </c>
      <c r="B22" s="207" t="s">
        <v>1752</v>
      </c>
      <c r="C22" s="207" t="s">
        <v>4423</v>
      </c>
      <c r="D22" s="207" t="s">
        <v>3199</v>
      </c>
      <c r="E22" s="207" t="s">
        <v>3340</v>
      </c>
      <c r="F22" s="207" t="s">
        <v>3187</v>
      </c>
      <c r="G22" s="207" t="s">
        <v>4443</v>
      </c>
      <c r="H22" s="207" t="s">
        <v>1754</v>
      </c>
      <c r="I22" s="208" t="s">
        <v>1755</v>
      </c>
      <c r="J22" s="207" t="s">
        <v>63</v>
      </c>
      <c r="K22" s="207" t="s">
        <v>287</v>
      </c>
      <c r="L22" s="207" t="s">
        <v>4420</v>
      </c>
      <c r="M22" s="207" t="s">
        <v>3217</v>
      </c>
      <c r="N22" s="207" t="s">
        <v>3205</v>
      </c>
      <c r="O22" s="207" t="s">
        <v>3199</v>
      </c>
      <c r="P22" s="207" t="s">
        <v>3192</v>
      </c>
      <c r="Q22" s="207" t="s">
        <v>3193</v>
      </c>
      <c r="R22" s="207" t="s">
        <v>3194</v>
      </c>
      <c r="S22" s="209">
        <v>26365</v>
      </c>
      <c r="T22" s="207">
        <v>2</v>
      </c>
      <c r="U22" s="207" t="s">
        <v>82</v>
      </c>
      <c r="V22" s="207" t="s">
        <v>1753</v>
      </c>
      <c r="W22" s="207" t="s">
        <v>1756</v>
      </c>
      <c r="X22" s="207"/>
      <c r="Y22" s="207"/>
      <c r="Z22" s="207">
        <v>1</v>
      </c>
      <c r="AA22" s="207"/>
      <c r="AB22" s="207">
        <v>642</v>
      </c>
      <c r="AC22" s="210" t="s">
        <v>2695</v>
      </c>
      <c r="AD22" s="210" t="s">
        <v>2695</v>
      </c>
      <c r="AE22" s="210">
        <v>1</v>
      </c>
      <c r="AF22" s="210"/>
      <c r="AG22" s="210">
        <v>1</v>
      </c>
      <c r="AH22" s="210"/>
      <c r="AI22" s="210"/>
      <c r="AJ22" s="210"/>
      <c r="AK22" s="210"/>
      <c r="AL22" s="210"/>
    </row>
    <row r="23" spans="1:38" s="232" customFormat="1" x14ac:dyDescent="0.3">
      <c r="A23" s="226">
        <v>1593</v>
      </c>
      <c r="B23" s="185" t="s">
        <v>2647</v>
      </c>
      <c r="C23" s="185" t="s">
        <v>4584</v>
      </c>
      <c r="D23" s="185" t="s">
        <v>3061</v>
      </c>
      <c r="E23" s="185" t="s">
        <v>3343</v>
      </c>
      <c r="F23" s="185" t="s">
        <v>3187</v>
      </c>
      <c r="G23" s="185" t="s">
        <v>4580</v>
      </c>
      <c r="H23" s="185"/>
      <c r="I23" s="195" t="s">
        <v>676</v>
      </c>
      <c r="J23" s="185" t="s">
        <v>2245</v>
      </c>
      <c r="K23" s="185" t="s">
        <v>2246</v>
      </c>
      <c r="L23" s="185" t="s">
        <v>3291</v>
      </c>
      <c r="M23" s="185" t="s">
        <v>3211</v>
      </c>
      <c r="N23" s="185" t="s">
        <v>3212</v>
      </c>
      <c r="O23" s="185" t="s">
        <v>3201</v>
      </c>
      <c r="P23" s="185" t="s">
        <v>3192</v>
      </c>
      <c r="Q23" s="185" t="s">
        <v>3193</v>
      </c>
      <c r="R23" s="185" t="s">
        <v>3194</v>
      </c>
      <c r="S23" s="196">
        <v>24755</v>
      </c>
      <c r="T23" s="185">
        <v>2</v>
      </c>
      <c r="U23" s="185" t="s">
        <v>5</v>
      </c>
      <c r="V23" s="185" t="s">
        <v>2648</v>
      </c>
      <c r="W23" s="185" t="s">
        <v>2649</v>
      </c>
      <c r="X23" s="185"/>
      <c r="Y23" s="185">
        <v>1</v>
      </c>
      <c r="Z23" s="185"/>
      <c r="AA23" s="185"/>
      <c r="AB23" s="185">
        <v>35</v>
      </c>
      <c r="AC23" s="197" t="s">
        <v>2695</v>
      </c>
      <c r="AD23" s="197" t="s">
        <v>2695</v>
      </c>
      <c r="AE23" s="197">
        <v>1</v>
      </c>
      <c r="AF23" s="197"/>
      <c r="AG23" s="197"/>
      <c r="AH23" s="197">
        <v>1</v>
      </c>
      <c r="AI23" s="197"/>
      <c r="AJ23" s="197"/>
      <c r="AK23" s="197"/>
      <c r="AL23" s="197"/>
    </row>
    <row r="24" spans="1:38" s="232" customFormat="1" x14ac:dyDescent="0.3">
      <c r="A24" s="226">
        <v>1594</v>
      </c>
      <c r="B24" s="185" t="s">
        <v>2625</v>
      </c>
      <c r="C24" s="185" t="s">
        <v>4449</v>
      </c>
      <c r="D24" s="185" t="s">
        <v>3061</v>
      </c>
      <c r="E24" s="185" t="s">
        <v>3344</v>
      </c>
      <c r="F24" s="185" t="s">
        <v>3187</v>
      </c>
      <c r="G24" s="185" t="s">
        <v>4466</v>
      </c>
      <c r="H24" s="185"/>
      <c r="I24" s="195" t="s">
        <v>22</v>
      </c>
      <c r="J24" s="185" t="s">
        <v>2626</v>
      </c>
      <c r="K24" s="185" t="s">
        <v>2628</v>
      </c>
      <c r="L24" s="185" t="s">
        <v>3345</v>
      </c>
      <c r="M24" s="185" t="s">
        <v>3217</v>
      </c>
      <c r="N24" s="185" t="s">
        <v>3205</v>
      </c>
      <c r="O24" s="185" t="s">
        <v>3201</v>
      </c>
      <c r="P24" s="185" t="s">
        <v>3192</v>
      </c>
      <c r="Q24" s="185" t="s">
        <v>3193</v>
      </c>
      <c r="R24" s="185" t="s">
        <v>3194</v>
      </c>
      <c r="S24" s="196">
        <v>28023</v>
      </c>
      <c r="T24" s="185">
        <v>2</v>
      </c>
      <c r="U24" s="185" t="s">
        <v>5</v>
      </c>
      <c r="V24" s="185" t="s">
        <v>2627</v>
      </c>
      <c r="W24" s="185" t="s">
        <v>2629</v>
      </c>
      <c r="X24" s="185"/>
      <c r="Y24" s="185">
        <v>1</v>
      </c>
      <c r="Z24" s="185"/>
      <c r="AA24" s="185"/>
      <c r="AB24" s="185">
        <v>24</v>
      </c>
      <c r="AC24" s="197" t="s">
        <v>3057</v>
      </c>
      <c r="AD24" s="197" t="s">
        <v>3057</v>
      </c>
      <c r="AE24" s="197">
        <v>1</v>
      </c>
      <c r="AF24" s="197"/>
      <c r="AG24" s="197"/>
      <c r="AH24" s="197"/>
      <c r="AI24" s="197">
        <v>1</v>
      </c>
      <c r="AJ24" s="197"/>
      <c r="AK24" s="197"/>
      <c r="AL24" s="197"/>
    </row>
    <row r="25" spans="1:38" s="232" customFormat="1" x14ac:dyDescent="0.3">
      <c r="A25" s="226">
        <v>1595</v>
      </c>
      <c r="B25" s="207" t="s">
        <v>1625</v>
      </c>
      <c r="C25" s="207" t="s">
        <v>3346</v>
      </c>
      <c r="D25" s="207" t="s">
        <v>478</v>
      </c>
      <c r="E25" s="207" t="s">
        <v>177</v>
      </c>
      <c r="F25" s="207" t="s">
        <v>3187</v>
      </c>
      <c r="G25" s="207" t="s">
        <v>3347</v>
      </c>
      <c r="H25" s="207"/>
      <c r="I25" s="208" t="s">
        <v>676</v>
      </c>
      <c r="J25" s="207" t="s">
        <v>1626</v>
      </c>
      <c r="K25" s="207" t="s">
        <v>1627</v>
      </c>
      <c r="L25" s="207" t="s">
        <v>3348</v>
      </c>
      <c r="M25" s="207" t="s">
        <v>3190</v>
      </c>
      <c r="N25" s="207" t="s">
        <v>3205</v>
      </c>
      <c r="O25" s="207" t="s">
        <v>3201</v>
      </c>
      <c r="P25" s="207" t="s">
        <v>3192</v>
      </c>
      <c r="Q25" s="207" t="s">
        <v>3193</v>
      </c>
      <c r="R25" s="207" t="s">
        <v>3194</v>
      </c>
      <c r="S25" s="209">
        <v>31291</v>
      </c>
      <c r="T25" s="207">
        <v>2</v>
      </c>
      <c r="U25" s="207" t="s">
        <v>5</v>
      </c>
      <c r="V25" s="207" t="s">
        <v>178</v>
      </c>
      <c r="W25" s="207" t="s">
        <v>1628</v>
      </c>
      <c r="X25" s="207">
        <v>1</v>
      </c>
      <c r="Y25" s="207">
        <v>1</v>
      </c>
      <c r="Z25" s="207"/>
      <c r="AA25" s="207"/>
      <c r="AB25" s="207">
        <v>162</v>
      </c>
      <c r="AC25" s="210" t="s">
        <v>2695</v>
      </c>
      <c r="AD25" s="210" t="s">
        <v>3057</v>
      </c>
      <c r="AE25" s="210">
        <v>1</v>
      </c>
      <c r="AF25" s="210"/>
      <c r="AG25" s="210"/>
      <c r="AH25" s="210">
        <v>1</v>
      </c>
      <c r="AI25" s="210"/>
      <c r="AJ25" s="210"/>
      <c r="AK25" s="210"/>
      <c r="AL25" s="215"/>
    </row>
    <row r="26" spans="1:38" s="232" customFormat="1" x14ac:dyDescent="0.3">
      <c r="A26" s="226">
        <v>1597</v>
      </c>
      <c r="B26" s="185" t="s">
        <v>1613</v>
      </c>
      <c r="C26" s="185" t="s">
        <v>4541</v>
      </c>
      <c r="D26" s="185" t="s">
        <v>3061</v>
      </c>
      <c r="E26" s="185" t="s">
        <v>1614</v>
      </c>
      <c r="F26" s="185" t="s">
        <v>3187</v>
      </c>
      <c r="G26" s="185" t="s">
        <v>3350</v>
      </c>
      <c r="H26" s="185"/>
      <c r="I26" s="195" t="s">
        <v>1609</v>
      </c>
      <c r="J26" s="185" t="s">
        <v>1610</v>
      </c>
      <c r="K26" s="185" t="s">
        <v>1611</v>
      </c>
      <c r="L26" s="185" t="s">
        <v>4549</v>
      </c>
      <c r="M26" s="185" t="s">
        <v>3190</v>
      </c>
      <c r="N26" s="185" t="s">
        <v>4332</v>
      </c>
      <c r="O26" s="185" t="s">
        <v>3201</v>
      </c>
      <c r="P26" s="185" t="s">
        <v>3192</v>
      </c>
      <c r="Q26" s="185" t="s">
        <v>3193</v>
      </c>
      <c r="R26" s="185" t="s">
        <v>3194</v>
      </c>
      <c r="S26" s="196">
        <v>30567</v>
      </c>
      <c r="T26" s="185">
        <v>2</v>
      </c>
      <c r="U26" s="185" t="s">
        <v>5</v>
      </c>
      <c r="V26" s="185" t="s">
        <v>1615</v>
      </c>
      <c r="W26" s="185" t="s">
        <v>1616</v>
      </c>
      <c r="X26" s="185"/>
      <c r="Y26" s="185">
        <v>1</v>
      </c>
      <c r="Z26" s="185"/>
      <c r="AA26" s="185"/>
      <c r="AB26" s="185">
        <v>175</v>
      </c>
      <c r="AC26" s="197" t="s">
        <v>2689</v>
      </c>
      <c r="AD26" s="197" t="s">
        <v>3057</v>
      </c>
      <c r="AE26" s="197">
        <v>1</v>
      </c>
      <c r="AF26" s="197"/>
      <c r="AG26" s="197"/>
      <c r="AH26" s="197">
        <v>1</v>
      </c>
      <c r="AI26" s="197"/>
      <c r="AJ26" s="197"/>
      <c r="AK26" s="197"/>
      <c r="AL26" s="197"/>
    </row>
    <row r="27" spans="1:38" s="232" customFormat="1" x14ac:dyDescent="0.3">
      <c r="A27" s="226">
        <v>1599</v>
      </c>
      <c r="B27" s="207" t="s">
        <v>1729</v>
      </c>
      <c r="C27" s="207" t="s">
        <v>3200</v>
      </c>
      <c r="D27" s="207" t="s">
        <v>3245</v>
      </c>
      <c r="E27" s="207"/>
      <c r="F27" s="207" t="s">
        <v>3187</v>
      </c>
      <c r="G27" s="207" t="s">
        <v>3355</v>
      </c>
      <c r="H27" s="207"/>
      <c r="I27" s="208" t="s">
        <v>1732</v>
      </c>
      <c r="J27" s="207" t="s">
        <v>1730</v>
      </c>
      <c r="K27" s="207" t="s">
        <v>359</v>
      </c>
      <c r="L27" s="207" t="s">
        <v>3356</v>
      </c>
      <c r="M27" s="207" t="s">
        <v>3190</v>
      </c>
      <c r="N27" s="207" t="s">
        <v>3205</v>
      </c>
      <c r="O27" s="207" t="s">
        <v>3201</v>
      </c>
      <c r="P27" s="207" t="s">
        <v>3192</v>
      </c>
      <c r="Q27" s="207" t="s">
        <v>3193</v>
      </c>
      <c r="R27" s="207" t="s">
        <v>3194</v>
      </c>
      <c r="S27" s="209">
        <v>37500</v>
      </c>
      <c r="T27" s="207">
        <v>2</v>
      </c>
      <c r="U27" s="207" t="s">
        <v>5</v>
      </c>
      <c r="V27" s="207" t="s">
        <v>1731</v>
      </c>
      <c r="W27" s="207" t="s">
        <v>1733</v>
      </c>
      <c r="X27" s="207">
        <v>1</v>
      </c>
      <c r="Y27" s="207">
        <v>1</v>
      </c>
      <c r="Z27" s="207"/>
      <c r="AA27" s="207"/>
      <c r="AB27" s="207">
        <v>124</v>
      </c>
      <c r="AC27" s="210" t="s">
        <v>3057</v>
      </c>
      <c r="AD27" s="210" t="s">
        <v>3057</v>
      </c>
      <c r="AE27" s="210">
        <v>1</v>
      </c>
      <c r="AF27" s="210"/>
      <c r="AG27" s="210"/>
      <c r="AH27" s="210"/>
      <c r="AI27" s="210"/>
      <c r="AJ27" s="210">
        <v>1</v>
      </c>
      <c r="AK27" s="210"/>
      <c r="AL27" s="210"/>
    </row>
    <row r="28" spans="1:38" s="170" customFormat="1" x14ac:dyDescent="0.3">
      <c r="A28" s="226">
        <v>1604</v>
      </c>
      <c r="B28" s="207" t="s">
        <v>942</v>
      </c>
      <c r="C28" s="207" t="s">
        <v>3367</v>
      </c>
      <c r="D28" s="207" t="s">
        <v>3186</v>
      </c>
      <c r="E28" s="207" t="s">
        <v>3368</v>
      </c>
      <c r="F28" s="207" t="s">
        <v>3187</v>
      </c>
      <c r="G28" s="207" t="s">
        <v>4741</v>
      </c>
      <c r="H28" s="207"/>
      <c r="I28" s="208" t="s">
        <v>110</v>
      </c>
      <c r="J28" s="207" t="s">
        <v>13</v>
      </c>
      <c r="K28" s="207" t="s">
        <v>14</v>
      </c>
      <c r="L28" s="207" t="s">
        <v>4615</v>
      </c>
      <c r="M28" s="207" t="s">
        <v>3190</v>
      </c>
      <c r="N28" s="207" t="s">
        <v>4332</v>
      </c>
      <c r="O28" s="207" t="s">
        <v>3191</v>
      </c>
      <c r="P28" s="207" t="s">
        <v>3192</v>
      </c>
      <c r="Q28" s="207" t="s">
        <v>3193</v>
      </c>
      <c r="R28" s="207" t="s">
        <v>3194</v>
      </c>
      <c r="S28" s="209">
        <v>24756</v>
      </c>
      <c r="T28" s="207"/>
      <c r="U28" s="207" t="s">
        <v>19</v>
      </c>
      <c r="V28" s="207" t="s">
        <v>5047</v>
      </c>
      <c r="W28" s="207" t="s">
        <v>943</v>
      </c>
      <c r="X28" s="207">
        <v>1</v>
      </c>
      <c r="Y28" s="207"/>
      <c r="Z28" s="207"/>
      <c r="AA28" s="207"/>
      <c r="AB28" s="207">
        <v>53</v>
      </c>
      <c r="AC28" s="210" t="s">
        <v>2689</v>
      </c>
      <c r="AD28" s="210" t="s">
        <v>3057</v>
      </c>
      <c r="AE28" s="210">
        <v>1</v>
      </c>
      <c r="AF28" s="210"/>
      <c r="AG28" s="210"/>
      <c r="AH28" s="210"/>
      <c r="AI28" s="210">
        <v>1</v>
      </c>
      <c r="AJ28" s="210"/>
      <c r="AK28" s="210"/>
      <c r="AL28" s="210"/>
    </row>
    <row r="29" spans="1:38" s="170" customFormat="1" x14ac:dyDescent="0.3">
      <c r="A29" s="226">
        <v>1605</v>
      </c>
      <c r="B29" s="185" t="s">
        <v>2154</v>
      </c>
      <c r="C29" s="185" t="s">
        <v>4516</v>
      </c>
      <c r="D29" s="185" t="s">
        <v>3186</v>
      </c>
      <c r="E29" s="185" t="s">
        <v>3369</v>
      </c>
      <c r="F29" s="185" t="s">
        <v>3187</v>
      </c>
      <c r="G29" s="185" t="s">
        <v>3256</v>
      </c>
      <c r="H29" s="185"/>
      <c r="I29" s="195" t="s">
        <v>376</v>
      </c>
      <c r="J29" s="185" t="s">
        <v>2151</v>
      </c>
      <c r="K29" s="185" t="s">
        <v>2152</v>
      </c>
      <c r="L29" s="185" t="s">
        <v>2675</v>
      </c>
      <c r="M29" s="185" t="s">
        <v>3190</v>
      </c>
      <c r="N29" s="185" t="s">
        <v>4332</v>
      </c>
      <c r="O29" s="185" t="s">
        <v>3191</v>
      </c>
      <c r="P29" s="185" t="s">
        <v>3192</v>
      </c>
      <c r="Q29" s="185" t="s">
        <v>3193</v>
      </c>
      <c r="R29" s="185" t="s">
        <v>3194</v>
      </c>
      <c r="S29" s="196">
        <v>29099</v>
      </c>
      <c r="T29" s="185"/>
      <c r="U29" s="185" t="s">
        <v>19</v>
      </c>
      <c r="V29" s="185" t="s">
        <v>3370</v>
      </c>
      <c r="W29" s="185" t="s">
        <v>2155</v>
      </c>
      <c r="X29" s="185">
        <v>1</v>
      </c>
      <c r="Y29" s="185"/>
      <c r="Z29" s="185"/>
      <c r="AA29" s="185"/>
      <c r="AB29" s="185">
        <v>163</v>
      </c>
      <c r="AC29" s="197" t="s">
        <v>4990</v>
      </c>
      <c r="AD29" s="197" t="s">
        <v>3057</v>
      </c>
      <c r="AE29" s="197">
        <v>1</v>
      </c>
      <c r="AF29" s="197"/>
      <c r="AG29" s="197"/>
      <c r="AH29" s="197"/>
      <c r="AI29" s="197">
        <v>1</v>
      </c>
      <c r="AJ29" s="197"/>
      <c r="AK29" s="197"/>
      <c r="AL29" s="197"/>
    </row>
    <row r="30" spans="1:38" s="170" customFormat="1" x14ac:dyDescent="0.3">
      <c r="A30" s="226">
        <v>1607</v>
      </c>
      <c r="B30" s="185" t="s">
        <v>493</v>
      </c>
      <c r="C30" s="185" t="s">
        <v>4831</v>
      </c>
      <c r="D30" s="185" t="s">
        <v>3199</v>
      </c>
      <c r="E30" s="185" t="s">
        <v>494</v>
      </c>
      <c r="F30" s="185" t="s">
        <v>3187</v>
      </c>
      <c r="G30" s="185" t="s">
        <v>4829</v>
      </c>
      <c r="H30" s="185" t="s">
        <v>496</v>
      </c>
      <c r="I30" s="195" t="s">
        <v>156</v>
      </c>
      <c r="J30" s="185" t="s">
        <v>487</v>
      </c>
      <c r="K30" s="185" t="s">
        <v>488</v>
      </c>
      <c r="L30" s="185" t="s">
        <v>4827</v>
      </c>
      <c r="M30" s="185" t="s">
        <v>3190</v>
      </c>
      <c r="N30" s="185" t="s">
        <v>4332</v>
      </c>
      <c r="O30" s="185" t="s">
        <v>3199</v>
      </c>
      <c r="P30" s="185" t="s">
        <v>3192</v>
      </c>
      <c r="Q30" s="185" t="s">
        <v>3193</v>
      </c>
      <c r="R30" s="185" t="s">
        <v>3194</v>
      </c>
      <c r="S30" s="196">
        <v>37500</v>
      </c>
      <c r="T30" s="185"/>
      <c r="U30" s="185" t="s">
        <v>82</v>
      </c>
      <c r="V30" s="185" t="s">
        <v>495</v>
      </c>
      <c r="W30" s="185" t="s">
        <v>497</v>
      </c>
      <c r="X30" s="185"/>
      <c r="Y30" s="185"/>
      <c r="Z30" s="185">
        <v>1</v>
      </c>
      <c r="AA30" s="185"/>
      <c r="AB30" s="185">
        <v>627</v>
      </c>
      <c r="AC30" s="197" t="s">
        <v>3057</v>
      </c>
      <c r="AD30" s="197" t="s">
        <v>3057</v>
      </c>
      <c r="AE30" s="197">
        <v>1</v>
      </c>
      <c r="AF30" s="197"/>
      <c r="AG30" s="197"/>
      <c r="AH30" s="197">
        <v>1</v>
      </c>
      <c r="AI30" s="197"/>
      <c r="AJ30" s="197"/>
      <c r="AK30" s="197"/>
      <c r="AL30" s="197"/>
    </row>
    <row r="31" spans="1:38" s="170" customFormat="1" x14ac:dyDescent="0.3">
      <c r="A31" s="226">
        <v>1611</v>
      </c>
      <c r="B31" s="185" t="s">
        <v>220</v>
      </c>
      <c r="C31" s="185" t="s">
        <v>4881</v>
      </c>
      <c r="D31" s="185" t="s">
        <v>3199</v>
      </c>
      <c r="E31" s="185" t="s">
        <v>221</v>
      </c>
      <c r="F31" s="185" t="s">
        <v>3187</v>
      </c>
      <c r="G31" s="185" t="s">
        <v>223</v>
      </c>
      <c r="H31" s="185"/>
      <c r="I31" s="195" t="s">
        <v>224</v>
      </c>
      <c r="J31" s="185" t="s">
        <v>225</v>
      </c>
      <c r="K31" s="185" t="s">
        <v>226</v>
      </c>
      <c r="L31" s="185" t="s">
        <v>3239</v>
      </c>
      <c r="M31" s="185" t="s">
        <v>3190</v>
      </c>
      <c r="N31" s="185" t="s">
        <v>4332</v>
      </c>
      <c r="O31" s="185" t="s">
        <v>3199</v>
      </c>
      <c r="P31" s="185" t="s">
        <v>3192</v>
      </c>
      <c r="Q31" s="185" t="s">
        <v>3193</v>
      </c>
      <c r="R31" s="185" t="s">
        <v>3194</v>
      </c>
      <c r="S31" s="196">
        <v>23863</v>
      </c>
      <c r="T31" s="185"/>
      <c r="U31" s="185" t="s">
        <v>82</v>
      </c>
      <c r="V31" s="185" t="s">
        <v>222</v>
      </c>
      <c r="W31" s="185" t="s">
        <v>227</v>
      </c>
      <c r="X31" s="185"/>
      <c r="Y31" s="185"/>
      <c r="Z31" s="185">
        <v>1</v>
      </c>
      <c r="AA31" s="185"/>
      <c r="AB31" s="185">
        <v>648</v>
      </c>
      <c r="AC31" s="197" t="s">
        <v>3072</v>
      </c>
      <c r="AD31" s="197" t="s">
        <v>3072</v>
      </c>
      <c r="AE31" s="197">
        <v>1</v>
      </c>
      <c r="AF31" s="197"/>
      <c r="AG31" s="197"/>
      <c r="AH31" s="197"/>
      <c r="AI31" s="197">
        <v>1</v>
      </c>
      <c r="AJ31" s="197"/>
      <c r="AK31" s="197"/>
      <c r="AL31" s="197"/>
    </row>
    <row r="32" spans="1:38" s="170" customFormat="1" x14ac:dyDescent="0.3">
      <c r="A32" s="226">
        <v>1613</v>
      </c>
      <c r="B32" s="185" t="s">
        <v>2364</v>
      </c>
      <c r="C32" s="185" t="s">
        <v>4617</v>
      </c>
      <c r="D32" s="185" t="s">
        <v>3375</v>
      </c>
      <c r="E32" s="185" t="s">
        <v>2365</v>
      </c>
      <c r="F32" s="185" t="s">
        <v>4301</v>
      </c>
      <c r="G32" s="185" t="s">
        <v>4723</v>
      </c>
      <c r="H32" s="185"/>
      <c r="I32" s="195" t="s">
        <v>1233</v>
      </c>
      <c r="J32" s="185" t="s">
        <v>13</v>
      </c>
      <c r="K32" s="185" t="s">
        <v>14</v>
      </c>
      <c r="L32" s="185" t="s">
        <v>4615</v>
      </c>
      <c r="M32" s="185" t="s">
        <v>3190</v>
      </c>
      <c r="N32" s="185" t="s">
        <v>4332</v>
      </c>
      <c r="O32" s="185" t="s">
        <v>3363</v>
      </c>
      <c r="P32" s="185" t="s">
        <v>3192</v>
      </c>
      <c r="Q32" s="185" t="s">
        <v>3193</v>
      </c>
      <c r="R32" s="185" t="s">
        <v>3194</v>
      </c>
      <c r="S32" s="196">
        <v>24539</v>
      </c>
      <c r="T32" s="185"/>
      <c r="U32" s="185" t="s">
        <v>184</v>
      </c>
      <c r="V32" s="185" t="s">
        <v>2366</v>
      </c>
      <c r="W32" s="185" t="s">
        <v>2363</v>
      </c>
      <c r="X32" s="185"/>
      <c r="Y32" s="185"/>
      <c r="Z32" s="185"/>
      <c r="AA32" s="185">
        <v>1</v>
      </c>
      <c r="AB32" s="185">
        <v>305</v>
      </c>
      <c r="AC32" s="197" t="s">
        <v>2689</v>
      </c>
      <c r="AD32" s="197" t="s">
        <v>2689</v>
      </c>
      <c r="AE32" s="197">
        <v>1</v>
      </c>
      <c r="AF32" s="197"/>
      <c r="AG32" s="197"/>
      <c r="AH32" s="197">
        <v>1</v>
      </c>
      <c r="AI32" s="197"/>
      <c r="AJ32" s="197"/>
      <c r="AK32" s="197"/>
      <c r="AL32" s="197"/>
    </row>
    <row r="33" spans="1:38" s="170" customFormat="1" x14ac:dyDescent="0.3">
      <c r="A33" s="226">
        <v>1614</v>
      </c>
      <c r="B33" s="185" t="s">
        <v>1458</v>
      </c>
      <c r="C33" s="185" t="s">
        <v>4565</v>
      </c>
      <c r="D33" s="185" t="s">
        <v>3283</v>
      </c>
      <c r="E33" s="185"/>
      <c r="F33" s="185" t="s">
        <v>4301</v>
      </c>
      <c r="G33" s="185" t="s">
        <v>4564</v>
      </c>
      <c r="H33" s="185"/>
      <c r="I33" s="195" t="s">
        <v>464</v>
      </c>
      <c r="J33" s="185" t="s">
        <v>1460</v>
      </c>
      <c r="K33" s="185" t="s">
        <v>334</v>
      </c>
      <c r="L33" s="185" t="s">
        <v>3376</v>
      </c>
      <c r="M33" s="185" t="s">
        <v>3190</v>
      </c>
      <c r="N33" s="185" t="s">
        <v>4332</v>
      </c>
      <c r="O33" s="185" t="s">
        <v>3199</v>
      </c>
      <c r="P33" s="185" t="s">
        <v>3192</v>
      </c>
      <c r="Q33" s="185" t="s">
        <v>3193</v>
      </c>
      <c r="R33" s="185" t="s">
        <v>3194</v>
      </c>
      <c r="S33" s="196">
        <v>24534</v>
      </c>
      <c r="T33" s="185"/>
      <c r="U33" s="185" t="s">
        <v>82</v>
      </c>
      <c r="V33" s="185" t="s">
        <v>1459</v>
      </c>
      <c r="W33" s="185" t="s">
        <v>1461</v>
      </c>
      <c r="X33" s="185"/>
      <c r="Y33" s="185"/>
      <c r="Z33" s="185">
        <v>1</v>
      </c>
      <c r="AA33" s="185"/>
      <c r="AB33" s="185">
        <v>70</v>
      </c>
      <c r="AC33" s="197" t="s">
        <v>3057</v>
      </c>
      <c r="AD33" s="197" t="s">
        <v>3057</v>
      </c>
      <c r="AE33" s="197">
        <v>1</v>
      </c>
      <c r="AF33" s="197"/>
      <c r="AG33" s="197">
        <v>1</v>
      </c>
      <c r="AH33" s="197"/>
      <c r="AI33" s="197"/>
      <c r="AJ33" s="197"/>
      <c r="AK33" s="197"/>
      <c r="AL33" s="197"/>
    </row>
    <row r="34" spans="1:38" s="170" customFormat="1" x14ac:dyDescent="0.3">
      <c r="A34" s="226">
        <v>1615</v>
      </c>
      <c r="B34" s="185" t="s">
        <v>977</v>
      </c>
      <c r="C34" s="185" t="s">
        <v>4618</v>
      </c>
      <c r="D34" s="185" t="s">
        <v>3283</v>
      </c>
      <c r="E34" s="185" t="s">
        <v>974</v>
      </c>
      <c r="F34" s="185" t="s">
        <v>4301</v>
      </c>
      <c r="G34" s="185" t="s">
        <v>3693</v>
      </c>
      <c r="H34" s="185"/>
      <c r="I34" s="195" t="s">
        <v>12</v>
      </c>
      <c r="J34" s="185" t="s">
        <v>13</v>
      </c>
      <c r="K34" s="185" t="s">
        <v>14</v>
      </c>
      <c r="L34" s="185" t="s">
        <v>4615</v>
      </c>
      <c r="M34" s="185" t="s">
        <v>3190</v>
      </c>
      <c r="N34" s="185" t="s">
        <v>4332</v>
      </c>
      <c r="O34" s="185" t="s">
        <v>3199</v>
      </c>
      <c r="P34" s="185" t="s">
        <v>3192</v>
      </c>
      <c r="Q34" s="185" t="s">
        <v>3193</v>
      </c>
      <c r="R34" s="185" t="s">
        <v>3194</v>
      </c>
      <c r="S34" s="196">
        <v>24534</v>
      </c>
      <c r="T34" s="185"/>
      <c r="U34" s="185" t="s">
        <v>82</v>
      </c>
      <c r="V34" s="185" t="s">
        <v>978</v>
      </c>
      <c r="W34" s="185" t="s">
        <v>976</v>
      </c>
      <c r="X34" s="185"/>
      <c r="Y34" s="185"/>
      <c r="Z34" s="185">
        <v>1</v>
      </c>
      <c r="AA34" s="185"/>
      <c r="AB34" s="185">
        <v>358</v>
      </c>
      <c r="AC34" s="197" t="s">
        <v>2689</v>
      </c>
      <c r="AD34" s="197" t="s">
        <v>2689</v>
      </c>
      <c r="AE34" s="197">
        <v>1</v>
      </c>
      <c r="AF34" s="197"/>
      <c r="AG34" s="197"/>
      <c r="AH34" s="197">
        <v>1</v>
      </c>
      <c r="AI34" s="197"/>
      <c r="AJ34" s="197"/>
      <c r="AK34" s="197"/>
      <c r="AL34" s="197"/>
    </row>
    <row r="35" spans="1:38" s="170" customFormat="1" x14ac:dyDescent="0.3">
      <c r="A35" s="226">
        <v>1616</v>
      </c>
      <c r="B35" s="185" t="s">
        <v>1786</v>
      </c>
      <c r="C35" s="185" t="s">
        <v>3377</v>
      </c>
      <c r="D35" s="185" t="s">
        <v>3186</v>
      </c>
      <c r="E35" s="185" t="s">
        <v>1787</v>
      </c>
      <c r="F35" s="185" t="s">
        <v>3187</v>
      </c>
      <c r="G35" s="185" t="s">
        <v>3378</v>
      </c>
      <c r="H35" s="185"/>
      <c r="I35" s="195" t="s">
        <v>1782</v>
      </c>
      <c r="J35" s="185" t="s">
        <v>1783</v>
      </c>
      <c r="K35" s="185" t="s">
        <v>1784</v>
      </c>
      <c r="L35" s="185" t="s">
        <v>2672</v>
      </c>
      <c r="M35" s="185" t="s">
        <v>3190</v>
      </c>
      <c r="N35" s="185" t="s">
        <v>4332</v>
      </c>
      <c r="O35" s="185" t="s">
        <v>3191</v>
      </c>
      <c r="P35" s="185" t="s">
        <v>3192</v>
      </c>
      <c r="Q35" s="185" t="s">
        <v>3193</v>
      </c>
      <c r="R35" s="185" t="s">
        <v>3194</v>
      </c>
      <c r="S35" s="196">
        <v>24754</v>
      </c>
      <c r="T35" s="185"/>
      <c r="U35" s="185" t="s">
        <v>19</v>
      </c>
      <c r="V35" s="185" t="s">
        <v>1788</v>
      </c>
      <c r="W35" s="185" t="s">
        <v>1789</v>
      </c>
      <c r="X35" s="185">
        <v>1</v>
      </c>
      <c r="Y35" s="185"/>
      <c r="Z35" s="185"/>
      <c r="AA35" s="185"/>
      <c r="AB35" s="185">
        <v>173</v>
      </c>
      <c r="AC35" s="197" t="s">
        <v>3060</v>
      </c>
      <c r="AD35" s="197" t="s">
        <v>5146</v>
      </c>
      <c r="AE35" s="197">
        <v>1</v>
      </c>
      <c r="AF35" s="197"/>
      <c r="AG35" s="197">
        <v>1</v>
      </c>
      <c r="AH35" s="197"/>
      <c r="AI35" s="197"/>
      <c r="AJ35" s="197"/>
      <c r="AK35" s="197"/>
      <c r="AL35" s="197"/>
    </row>
    <row r="36" spans="1:38" s="170" customFormat="1" x14ac:dyDescent="0.3">
      <c r="A36" s="226">
        <v>1621</v>
      </c>
      <c r="B36" s="185" t="s">
        <v>2006</v>
      </c>
      <c r="C36" s="185" t="s">
        <v>4409</v>
      </c>
      <c r="D36" s="185" t="s">
        <v>3061</v>
      </c>
      <c r="E36" s="185" t="s">
        <v>3390</v>
      </c>
      <c r="F36" s="185" t="s">
        <v>3187</v>
      </c>
      <c r="G36" s="185" t="s">
        <v>3391</v>
      </c>
      <c r="H36" s="185"/>
      <c r="I36" s="195" t="s">
        <v>1877</v>
      </c>
      <c r="J36" s="185" t="s">
        <v>1895</v>
      </c>
      <c r="K36" s="185" t="s">
        <v>1896</v>
      </c>
      <c r="L36" s="185" t="s">
        <v>2674</v>
      </c>
      <c r="M36" s="185" t="s">
        <v>3190</v>
      </c>
      <c r="N36" s="185" t="s">
        <v>4332</v>
      </c>
      <c r="O36" s="185" t="s">
        <v>3201</v>
      </c>
      <c r="P36" s="185" t="s">
        <v>3192</v>
      </c>
      <c r="Q36" s="185" t="s">
        <v>3193</v>
      </c>
      <c r="R36" s="185" t="s">
        <v>3194</v>
      </c>
      <c r="S36" s="196">
        <v>24754</v>
      </c>
      <c r="T36" s="185"/>
      <c r="U36" s="185" t="s">
        <v>5</v>
      </c>
      <c r="V36" s="185" t="s">
        <v>3392</v>
      </c>
      <c r="W36" s="185" t="s">
        <v>2007</v>
      </c>
      <c r="X36" s="185"/>
      <c r="Y36" s="185">
        <v>1</v>
      </c>
      <c r="Z36" s="185"/>
      <c r="AA36" s="185"/>
      <c r="AB36" s="185">
        <v>137</v>
      </c>
      <c r="AC36" s="185" t="s">
        <v>3066</v>
      </c>
      <c r="AD36" s="185" t="s">
        <v>5150</v>
      </c>
      <c r="AE36" s="197">
        <v>1</v>
      </c>
      <c r="AF36" s="197"/>
      <c r="AG36" s="197">
        <v>1</v>
      </c>
      <c r="AH36" s="197"/>
      <c r="AI36" s="197"/>
      <c r="AJ36" s="197"/>
      <c r="AK36" s="197"/>
      <c r="AL36" s="197"/>
    </row>
    <row r="37" spans="1:38" s="170" customFormat="1" x14ac:dyDescent="0.3">
      <c r="A37" s="226">
        <v>1623</v>
      </c>
      <c r="B37" s="185" t="s">
        <v>2122</v>
      </c>
      <c r="C37" s="185" t="s">
        <v>3394</v>
      </c>
      <c r="D37" s="185" t="s">
        <v>3186</v>
      </c>
      <c r="E37" s="185" t="s">
        <v>557</v>
      </c>
      <c r="F37" s="185" t="s">
        <v>3187</v>
      </c>
      <c r="G37" s="185" t="s">
        <v>4468</v>
      </c>
      <c r="H37" s="185"/>
      <c r="I37" s="195" t="s">
        <v>253</v>
      </c>
      <c r="J37" s="185" t="s">
        <v>254</v>
      </c>
      <c r="K37" s="185" t="s">
        <v>255</v>
      </c>
      <c r="L37" s="185" t="s">
        <v>2670</v>
      </c>
      <c r="M37" s="185" t="s">
        <v>3190</v>
      </c>
      <c r="N37" s="185" t="s">
        <v>4332</v>
      </c>
      <c r="O37" s="185" t="s">
        <v>3191</v>
      </c>
      <c r="P37" s="185" t="s">
        <v>3192</v>
      </c>
      <c r="Q37" s="185" t="s">
        <v>3193</v>
      </c>
      <c r="R37" s="185" t="s">
        <v>3194</v>
      </c>
      <c r="S37" s="196">
        <v>24754</v>
      </c>
      <c r="T37" s="185"/>
      <c r="U37" s="185" t="s">
        <v>19</v>
      </c>
      <c r="V37" s="185" t="s">
        <v>3395</v>
      </c>
      <c r="W37" s="185" t="s">
        <v>2123</v>
      </c>
      <c r="X37" s="185">
        <v>1</v>
      </c>
      <c r="Y37" s="185"/>
      <c r="Z37" s="185"/>
      <c r="AA37" s="185"/>
      <c r="AB37" s="185">
        <v>133</v>
      </c>
      <c r="AC37" s="197" t="s">
        <v>3058</v>
      </c>
      <c r="AD37" s="197" t="s">
        <v>5148</v>
      </c>
      <c r="AE37" s="197">
        <v>1</v>
      </c>
      <c r="AF37" s="197"/>
      <c r="AG37" s="197">
        <v>1</v>
      </c>
      <c r="AH37" s="197"/>
      <c r="AI37" s="197"/>
      <c r="AJ37" s="197"/>
      <c r="AK37" s="197"/>
      <c r="AL37" s="197"/>
    </row>
    <row r="38" spans="1:38" s="170" customFormat="1" x14ac:dyDescent="0.3">
      <c r="A38" s="226">
        <v>1625</v>
      </c>
      <c r="B38" s="185" t="s">
        <v>2497</v>
      </c>
      <c r="C38" s="185" t="s">
        <v>4396</v>
      </c>
      <c r="D38" s="185" t="s">
        <v>3061</v>
      </c>
      <c r="E38" s="185"/>
      <c r="F38" s="185" t="s">
        <v>3187</v>
      </c>
      <c r="G38" s="185" t="s">
        <v>3399</v>
      </c>
      <c r="H38" s="185"/>
      <c r="I38" s="195" t="s">
        <v>156</v>
      </c>
      <c r="J38" s="185" t="s">
        <v>2498</v>
      </c>
      <c r="K38" s="185" t="s">
        <v>2499</v>
      </c>
      <c r="L38" s="185" t="s">
        <v>3400</v>
      </c>
      <c r="M38" s="185" t="s">
        <v>3190</v>
      </c>
      <c r="N38" s="185" t="s">
        <v>4332</v>
      </c>
      <c r="O38" s="185" t="s">
        <v>3201</v>
      </c>
      <c r="P38" s="185" t="s">
        <v>3192</v>
      </c>
      <c r="Q38" s="185" t="s">
        <v>3193</v>
      </c>
      <c r="R38" s="185" t="s">
        <v>3194</v>
      </c>
      <c r="S38" s="196">
        <v>24754</v>
      </c>
      <c r="T38" s="185"/>
      <c r="U38" s="185" t="s">
        <v>5</v>
      </c>
      <c r="V38" s="185" t="s">
        <v>3401</v>
      </c>
      <c r="W38" s="185" t="s">
        <v>2500</v>
      </c>
      <c r="X38" s="185"/>
      <c r="Y38" s="185">
        <v>1</v>
      </c>
      <c r="Z38" s="185"/>
      <c r="AA38" s="185"/>
      <c r="AB38" s="185">
        <v>18</v>
      </c>
      <c r="AC38" s="197" t="s">
        <v>3057</v>
      </c>
      <c r="AD38" s="197" t="s">
        <v>3057</v>
      </c>
      <c r="AE38" s="197">
        <v>1</v>
      </c>
      <c r="AF38" s="197"/>
      <c r="AG38" s="197"/>
      <c r="AH38" s="197">
        <v>1</v>
      </c>
      <c r="AI38" s="197"/>
      <c r="AJ38" s="197"/>
      <c r="AK38" s="197"/>
      <c r="AL38" s="197"/>
    </row>
    <row r="39" spans="1:38" s="170" customFormat="1" x14ac:dyDescent="0.3">
      <c r="A39" s="226">
        <v>1627</v>
      </c>
      <c r="B39" s="185" t="s">
        <v>2156</v>
      </c>
      <c r="C39" s="185" t="s">
        <v>4517</v>
      </c>
      <c r="D39" s="185" t="s">
        <v>3061</v>
      </c>
      <c r="E39" s="185" t="s">
        <v>3403</v>
      </c>
      <c r="F39" s="185" t="s">
        <v>3187</v>
      </c>
      <c r="G39" s="185" t="s">
        <v>4521</v>
      </c>
      <c r="H39" s="185"/>
      <c r="I39" s="195" t="s">
        <v>376</v>
      </c>
      <c r="J39" s="185" t="s">
        <v>2151</v>
      </c>
      <c r="K39" s="185" t="s">
        <v>2152</v>
      </c>
      <c r="L39" s="185" t="s">
        <v>2675</v>
      </c>
      <c r="M39" s="185" t="s">
        <v>3190</v>
      </c>
      <c r="N39" s="185" t="s">
        <v>4332</v>
      </c>
      <c r="O39" s="185" t="s">
        <v>3201</v>
      </c>
      <c r="P39" s="185" t="s">
        <v>3192</v>
      </c>
      <c r="Q39" s="185" t="s">
        <v>3193</v>
      </c>
      <c r="R39" s="185" t="s">
        <v>3194</v>
      </c>
      <c r="S39" s="196">
        <v>24754</v>
      </c>
      <c r="T39" s="185"/>
      <c r="U39" s="185" t="s">
        <v>5</v>
      </c>
      <c r="V39" s="185" t="s">
        <v>2157</v>
      </c>
      <c r="W39" s="185" t="s">
        <v>2158</v>
      </c>
      <c r="X39" s="185"/>
      <c r="Y39" s="185">
        <v>1</v>
      </c>
      <c r="Z39" s="185"/>
      <c r="AA39" s="185"/>
      <c r="AB39" s="185">
        <v>256</v>
      </c>
      <c r="AC39" s="197" t="s">
        <v>4990</v>
      </c>
      <c r="AD39" s="197" t="s">
        <v>4990</v>
      </c>
      <c r="AE39" s="197">
        <v>1</v>
      </c>
      <c r="AF39" s="197"/>
      <c r="AG39" s="197"/>
      <c r="AH39" s="197">
        <v>1</v>
      </c>
      <c r="AI39" s="197"/>
      <c r="AJ39" s="197"/>
      <c r="AK39" s="197"/>
      <c r="AL39" s="197"/>
    </row>
    <row r="40" spans="1:38" s="170" customFormat="1" x14ac:dyDescent="0.3">
      <c r="A40" s="226">
        <v>1629</v>
      </c>
      <c r="B40" s="185" t="s">
        <v>1875</v>
      </c>
      <c r="C40" s="185" t="s">
        <v>3200</v>
      </c>
      <c r="D40" s="185" t="s">
        <v>478</v>
      </c>
      <c r="E40" s="185"/>
      <c r="F40" s="185" t="s">
        <v>3187</v>
      </c>
      <c r="G40" s="185" t="s">
        <v>3407</v>
      </c>
      <c r="H40" s="185"/>
      <c r="I40" s="195" t="s">
        <v>1877</v>
      </c>
      <c r="J40" s="185" t="s">
        <v>1876</v>
      </c>
      <c r="K40" s="185" t="s">
        <v>836</v>
      </c>
      <c r="L40" s="185" t="s">
        <v>3408</v>
      </c>
      <c r="M40" s="185" t="s">
        <v>3217</v>
      </c>
      <c r="N40" s="185" t="s">
        <v>4332</v>
      </c>
      <c r="O40" s="185" t="s">
        <v>3201</v>
      </c>
      <c r="P40" s="185" t="s">
        <v>3192</v>
      </c>
      <c r="Q40" s="185" t="s">
        <v>3193</v>
      </c>
      <c r="R40" s="185" t="s">
        <v>3194</v>
      </c>
      <c r="S40" s="196">
        <v>24754</v>
      </c>
      <c r="T40" s="185"/>
      <c r="U40" s="185" t="s">
        <v>5</v>
      </c>
      <c r="V40" s="185" t="s">
        <v>3409</v>
      </c>
      <c r="W40" s="185" t="s">
        <v>1878</v>
      </c>
      <c r="X40" s="185"/>
      <c r="Y40" s="185">
        <v>1</v>
      </c>
      <c r="Z40" s="185"/>
      <c r="AA40" s="185"/>
      <c r="AB40" s="185">
        <v>104</v>
      </c>
      <c r="AC40" s="197" t="s">
        <v>3057</v>
      </c>
      <c r="AD40" s="197" t="s">
        <v>3057</v>
      </c>
      <c r="AE40" s="197">
        <v>1</v>
      </c>
      <c r="AF40" s="197"/>
      <c r="AG40" s="197">
        <v>1</v>
      </c>
      <c r="AH40" s="197"/>
      <c r="AI40" s="197"/>
      <c r="AJ40" s="197"/>
      <c r="AK40" s="197"/>
      <c r="AL40" s="197"/>
    </row>
    <row r="41" spans="1:38" s="170" customFormat="1" x14ac:dyDescent="0.3">
      <c r="A41" s="226">
        <v>1639</v>
      </c>
      <c r="B41" s="185" t="s">
        <v>210</v>
      </c>
      <c r="C41" s="185" t="s">
        <v>3430</v>
      </c>
      <c r="D41" s="185" t="s">
        <v>3186</v>
      </c>
      <c r="E41" s="185" t="s">
        <v>3431</v>
      </c>
      <c r="F41" s="185" t="s">
        <v>3187</v>
      </c>
      <c r="G41" s="185" t="s">
        <v>4742</v>
      </c>
      <c r="H41" s="185"/>
      <c r="I41" s="195" t="s">
        <v>12</v>
      </c>
      <c r="J41" s="185" t="s">
        <v>13</v>
      </c>
      <c r="K41" s="185" t="s">
        <v>14</v>
      </c>
      <c r="L41" s="185" t="s">
        <v>4615</v>
      </c>
      <c r="M41" s="185" t="s">
        <v>3190</v>
      </c>
      <c r="N41" s="185" t="s">
        <v>4332</v>
      </c>
      <c r="O41" s="185" t="s">
        <v>3191</v>
      </c>
      <c r="P41" s="185" t="s">
        <v>3192</v>
      </c>
      <c r="Q41" s="185" t="s">
        <v>3193</v>
      </c>
      <c r="R41" s="185" t="s">
        <v>3194</v>
      </c>
      <c r="S41" s="196">
        <v>24755</v>
      </c>
      <c r="T41" s="185"/>
      <c r="U41" s="185" t="s">
        <v>19</v>
      </c>
      <c r="V41" s="185" t="s">
        <v>211</v>
      </c>
      <c r="W41" s="185" t="s">
        <v>212</v>
      </c>
      <c r="X41" s="185">
        <v>1</v>
      </c>
      <c r="Y41" s="185"/>
      <c r="Z41" s="185"/>
      <c r="AA41" s="185"/>
      <c r="AB41" s="185">
        <v>74</v>
      </c>
      <c r="AC41" s="197" t="s">
        <v>2689</v>
      </c>
      <c r="AD41" s="197" t="s">
        <v>2689</v>
      </c>
      <c r="AE41" s="197">
        <v>1</v>
      </c>
      <c r="AF41" s="197"/>
      <c r="AG41" s="197"/>
      <c r="AH41" s="197"/>
      <c r="AI41" s="197">
        <v>1</v>
      </c>
      <c r="AJ41" s="197"/>
      <c r="AK41" s="197"/>
      <c r="AL41" s="197"/>
    </row>
    <row r="42" spans="1:38" s="170" customFormat="1" x14ac:dyDescent="0.3">
      <c r="A42" s="226">
        <v>1640</v>
      </c>
      <c r="B42" s="185" t="s">
        <v>1205</v>
      </c>
      <c r="C42" s="185" t="s">
        <v>3432</v>
      </c>
      <c r="D42" s="185" t="s">
        <v>3186</v>
      </c>
      <c r="E42" s="185" t="s">
        <v>3433</v>
      </c>
      <c r="F42" s="185" t="s">
        <v>3187</v>
      </c>
      <c r="G42" s="185" t="s">
        <v>3434</v>
      </c>
      <c r="H42" s="185"/>
      <c r="I42" s="195" t="s">
        <v>12</v>
      </c>
      <c r="J42" s="185" t="s">
        <v>13</v>
      </c>
      <c r="K42" s="185" t="s">
        <v>14</v>
      </c>
      <c r="L42" s="185" t="s">
        <v>4615</v>
      </c>
      <c r="M42" s="185" t="s">
        <v>3190</v>
      </c>
      <c r="N42" s="185" t="s">
        <v>4332</v>
      </c>
      <c r="O42" s="185" t="s">
        <v>3191</v>
      </c>
      <c r="P42" s="185" t="s">
        <v>3192</v>
      </c>
      <c r="Q42" s="185" t="s">
        <v>3193</v>
      </c>
      <c r="R42" s="185" t="s">
        <v>3194</v>
      </c>
      <c r="S42" s="196">
        <v>24755</v>
      </c>
      <c r="T42" s="185"/>
      <c r="U42" s="185" t="s">
        <v>19</v>
      </c>
      <c r="V42" s="185" t="s">
        <v>1206</v>
      </c>
      <c r="W42" s="185" t="s">
        <v>1207</v>
      </c>
      <c r="X42" s="185">
        <v>1</v>
      </c>
      <c r="Y42" s="185"/>
      <c r="Z42" s="185"/>
      <c r="AA42" s="185"/>
      <c r="AB42" s="185">
        <v>64</v>
      </c>
      <c r="AC42" s="197" t="s">
        <v>2689</v>
      </c>
      <c r="AD42" s="197" t="s">
        <v>2689</v>
      </c>
      <c r="AE42" s="197">
        <v>1</v>
      </c>
      <c r="AF42" s="197"/>
      <c r="AG42" s="197">
        <v>1</v>
      </c>
      <c r="AH42" s="197"/>
      <c r="AI42" s="197"/>
      <c r="AJ42" s="197"/>
      <c r="AK42" s="197"/>
      <c r="AL42" s="197"/>
    </row>
    <row r="43" spans="1:38" s="232" customFormat="1" x14ac:dyDescent="0.3">
      <c r="A43" s="226">
        <v>1642</v>
      </c>
      <c r="B43" s="185" t="s">
        <v>637</v>
      </c>
      <c r="C43" s="185" t="s">
        <v>4430</v>
      </c>
      <c r="D43" s="185" t="s">
        <v>3061</v>
      </c>
      <c r="E43" s="185" t="s">
        <v>3280</v>
      </c>
      <c r="F43" s="185" t="s">
        <v>3187</v>
      </c>
      <c r="G43" s="185" t="s">
        <v>4709</v>
      </c>
      <c r="H43" s="185"/>
      <c r="I43" s="195" t="s">
        <v>12</v>
      </c>
      <c r="J43" s="185" t="s">
        <v>13</v>
      </c>
      <c r="K43" s="185" t="s">
        <v>14</v>
      </c>
      <c r="L43" s="185" t="s">
        <v>4615</v>
      </c>
      <c r="M43" s="185" t="s">
        <v>3217</v>
      </c>
      <c r="N43" s="185" t="s">
        <v>4332</v>
      </c>
      <c r="O43" s="185" t="s">
        <v>3201</v>
      </c>
      <c r="P43" s="185" t="s">
        <v>3192</v>
      </c>
      <c r="Q43" s="185" t="s">
        <v>3193</v>
      </c>
      <c r="R43" s="185" t="s">
        <v>3194</v>
      </c>
      <c r="S43" s="196">
        <v>24756</v>
      </c>
      <c r="T43" s="185">
        <v>1</v>
      </c>
      <c r="U43" s="185" t="s">
        <v>19</v>
      </c>
      <c r="V43" s="185" t="s">
        <v>5064</v>
      </c>
      <c r="W43" s="185" t="s">
        <v>1008</v>
      </c>
      <c r="X43" s="185"/>
      <c r="Y43" s="185">
        <v>1</v>
      </c>
      <c r="Z43" s="185"/>
      <c r="AA43" s="185"/>
      <c r="AB43" s="185">
        <v>119</v>
      </c>
      <c r="AC43" s="197" t="s">
        <v>2689</v>
      </c>
      <c r="AD43" s="197" t="s">
        <v>2689</v>
      </c>
      <c r="AE43" s="197">
        <v>1</v>
      </c>
      <c r="AF43" s="197"/>
      <c r="AG43" s="151">
        <v>1</v>
      </c>
      <c r="AH43" s="197"/>
      <c r="AI43" s="197"/>
      <c r="AJ43" s="197"/>
      <c r="AK43" s="197"/>
      <c r="AL43" s="197"/>
    </row>
    <row r="44" spans="1:38" s="170" customFormat="1" x14ac:dyDescent="0.3">
      <c r="A44" s="226">
        <v>1645</v>
      </c>
      <c r="B44" s="185" t="s">
        <v>1304</v>
      </c>
      <c r="C44" s="185" t="s">
        <v>3438</v>
      </c>
      <c r="D44" s="185" t="s">
        <v>3186</v>
      </c>
      <c r="E44" s="185" t="s">
        <v>3439</v>
      </c>
      <c r="F44" s="185" t="s">
        <v>3187</v>
      </c>
      <c r="G44" s="185" t="s">
        <v>3440</v>
      </c>
      <c r="H44" s="185"/>
      <c r="I44" s="195" t="s">
        <v>197</v>
      </c>
      <c r="J44" s="185" t="s">
        <v>198</v>
      </c>
      <c r="K44" s="185" t="s">
        <v>199</v>
      </c>
      <c r="L44" s="185" t="s">
        <v>3441</v>
      </c>
      <c r="M44" s="185" t="s">
        <v>3190</v>
      </c>
      <c r="N44" s="185" t="s">
        <v>4332</v>
      </c>
      <c r="O44" s="185" t="s">
        <v>3191</v>
      </c>
      <c r="P44" s="185" t="s">
        <v>3192</v>
      </c>
      <c r="Q44" s="185" t="s">
        <v>3193</v>
      </c>
      <c r="R44" s="185" t="s">
        <v>3194</v>
      </c>
      <c r="S44" s="196">
        <v>24756</v>
      </c>
      <c r="T44" s="185"/>
      <c r="U44" s="185" t="s">
        <v>19</v>
      </c>
      <c r="V44" s="185" t="s">
        <v>1305</v>
      </c>
      <c r="W44" s="185" t="s">
        <v>1306</v>
      </c>
      <c r="X44" s="185">
        <v>1</v>
      </c>
      <c r="Y44" s="185"/>
      <c r="Z44" s="185"/>
      <c r="AA44" s="185"/>
      <c r="AB44" s="185">
        <v>193</v>
      </c>
      <c r="AC44" s="197" t="s">
        <v>2702</v>
      </c>
      <c r="AD44" s="197" t="s">
        <v>5144</v>
      </c>
      <c r="AE44" s="197">
        <v>1</v>
      </c>
      <c r="AF44" s="197"/>
      <c r="AG44" s="197"/>
      <c r="AH44" s="197"/>
      <c r="AI44" s="197"/>
      <c r="AJ44" s="197">
        <v>1</v>
      </c>
      <c r="AK44" s="197"/>
      <c r="AL44" s="197"/>
    </row>
    <row r="45" spans="1:38" s="170" customFormat="1" x14ac:dyDescent="0.3">
      <c r="A45" s="226">
        <v>1646</v>
      </c>
      <c r="B45" s="185" t="s">
        <v>656</v>
      </c>
      <c r="C45" s="185" t="s">
        <v>4396</v>
      </c>
      <c r="D45" s="185" t="s">
        <v>3061</v>
      </c>
      <c r="E45" s="185"/>
      <c r="F45" s="185" t="s">
        <v>3187</v>
      </c>
      <c r="G45" s="185" t="s">
        <v>3442</v>
      </c>
      <c r="H45" s="185"/>
      <c r="I45" s="195" t="s">
        <v>659</v>
      </c>
      <c r="J45" s="185" t="s">
        <v>657</v>
      </c>
      <c r="K45" s="185" t="s">
        <v>660</v>
      </c>
      <c r="L45" s="185" t="s">
        <v>4798</v>
      </c>
      <c r="M45" s="185" t="s">
        <v>3190</v>
      </c>
      <c r="N45" s="185" t="s">
        <v>4332</v>
      </c>
      <c r="O45" s="185" t="s">
        <v>3201</v>
      </c>
      <c r="P45" s="185" t="s">
        <v>3192</v>
      </c>
      <c r="Q45" s="185" t="s">
        <v>3193</v>
      </c>
      <c r="R45" s="185" t="s">
        <v>3194</v>
      </c>
      <c r="S45" s="196">
        <v>24756</v>
      </c>
      <c r="T45" s="185"/>
      <c r="U45" s="185" t="s">
        <v>5</v>
      </c>
      <c r="V45" s="185" t="s">
        <v>658</v>
      </c>
      <c r="W45" s="185" t="s">
        <v>661</v>
      </c>
      <c r="X45" s="185"/>
      <c r="Y45" s="185">
        <v>1</v>
      </c>
      <c r="Z45" s="185"/>
      <c r="AA45" s="185"/>
      <c r="AB45" s="185">
        <v>16</v>
      </c>
      <c r="AC45" s="197" t="s">
        <v>3057</v>
      </c>
      <c r="AD45" s="197" t="s">
        <v>3057</v>
      </c>
      <c r="AE45" s="197">
        <v>1</v>
      </c>
      <c r="AF45" s="197"/>
      <c r="AG45" s="197"/>
      <c r="AH45" s="197"/>
      <c r="AI45" s="197"/>
      <c r="AJ45" s="197">
        <v>1</v>
      </c>
      <c r="AK45" s="197"/>
      <c r="AL45" s="197"/>
    </row>
    <row r="46" spans="1:38" s="170" customFormat="1" x14ac:dyDescent="0.3">
      <c r="A46" s="226">
        <v>1648</v>
      </c>
      <c r="B46" s="185" t="s">
        <v>1075</v>
      </c>
      <c r="C46" s="185" t="s">
        <v>4809</v>
      </c>
      <c r="D46" s="185" t="s">
        <v>478</v>
      </c>
      <c r="E46" s="185" t="s">
        <v>2257</v>
      </c>
      <c r="F46" s="185" t="s">
        <v>3187</v>
      </c>
      <c r="G46" s="185" t="s">
        <v>4341</v>
      </c>
      <c r="H46" s="185"/>
      <c r="I46" s="195" t="s">
        <v>8</v>
      </c>
      <c r="J46" s="185" t="s">
        <v>1076</v>
      </c>
      <c r="K46" s="185" t="s">
        <v>1077</v>
      </c>
      <c r="L46" s="185" t="s">
        <v>3443</v>
      </c>
      <c r="M46" s="185" t="s">
        <v>3190</v>
      </c>
      <c r="N46" s="185" t="s">
        <v>4332</v>
      </c>
      <c r="O46" s="185" t="s">
        <v>3201</v>
      </c>
      <c r="P46" s="185" t="s">
        <v>3192</v>
      </c>
      <c r="Q46" s="185" t="s">
        <v>3193</v>
      </c>
      <c r="R46" s="185" t="s">
        <v>3194</v>
      </c>
      <c r="S46" s="196">
        <v>32021</v>
      </c>
      <c r="T46" s="185"/>
      <c r="U46" s="185" t="s">
        <v>5</v>
      </c>
      <c r="V46" s="185" t="s">
        <v>907</v>
      </c>
      <c r="W46" s="185" t="s">
        <v>1078</v>
      </c>
      <c r="X46" s="185">
        <v>1</v>
      </c>
      <c r="Y46" s="185">
        <v>1</v>
      </c>
      <c r="Z46" s="185"/>
      <c r="AA46" s="185"/>
      <c r="AB46" s="185">
        <v>68</v>
      </c>
      <c r="AC46" s="197" t="s">
        <v>3057</v>
      </c>
      <c r="AD46" s="197" t="s">
        <v>3057</v>
      </c>
      <c r="AE46" s="197">
        <v>1</v>
      </c>
      <c r="AF46" s="197"/>
      <c r="AG46" s="197"/>
      <c r="AH46" s="197">
        <v>1</v>
      </c>
      <c r="AI46" s="197"/>
      <c r="AJ46" s="197"/>
      <c r="AK46" s="197"/>
      <c r="AL46" s="197"/>
    </row>
    <row r="47" spans="1:38" s="232" customFormat="1" x14ac:dyDescent="0.3">
      <c r="A47" s="226">
        <v>1650</v>
      </c>
      <c r="B47" s="207" t="s">
        <v>477</v>
      </c>
      <c r="C47" s="207" t="s">
        <v>4832</v>
      </c>
      <c r="D47" s="207" t="s">
        <v>3061</v>
      </c>
      <c r="E47" s="207" t="s">
        <v>3444</v>
      </c>
      <c r="F47" s="207" t="s">
        <v>3187</v>
      </c>
      <c r="G47" s="207" t="s">
        <v>3445</v>
      </c>
      <c r="H47" s="207"/>
      <c r="I47" s="208" t="s">
        <v>197</v>
      </c>
      <c r="J47" s="207" t="s">
        <v>479</v>
      </c>
      <c r="K47" s="207" t="s">
        <v>480</v>
      </c>
      <c r="L47" s="207" t="s">
        <v>4828</v>
      </c>
      <c r="M47" s="207" t="s">
        <v>3217</v>
      </c>
      <c r="N47" s="207" t="s">
        <v>3205</v>
      </c>
      <c r="O47" s="207" t="s">
        <v>3201</v>
      </c>
      <c r="P47" s="207" t="s">
        <v>3192</v>
      </c>
      <c r="Q47" s="207" t="s">
        <v>3193</v>
      </c>
      <c r="R47" s="207" t="s">
        <v>3194</v>
      </c>
      <c r="S47" s="209">
        <v>24756</v>
      </c>
      <c r="T47" s="207">
        <v>2</v>
      </c>
      <c r="U47" s="207" t="s">
        <v>5</v>
      </c>
      <c r="V47" s="207" t="s">
        <v>478</v>
      </c>
      <c r="W47" s="207" t="s">
        <v>481</v>
      </c>
      <c r="X47" s="207"/>
      <c r="Y47" s="207">
        <v>1</v>
      </c>
      <c r="Z47" s="207"/>
      <c r="AA47" s="207"/>
      <c r="AB47" s="207">
        <v>128</v>
      </c>
      <c r="AC47" s="210" t="s">
        <v>2702</v>
      </c>
      <c r="AD47" s="210" t="s">
        <v>5142</v>
      </c>
      <c r="AE47" s="210">
        <v>1</v>
      </c>
      <c r="AF47" s="210"/>
      <c r="AG47" s="210"/>
      <c r="AH47" s="210"/>
      <c r="AI47" s="210">
        <v>1</v>
      </c>
      <c r="AJ47" s="210"/>
      <c r="AK47" s="210"/>
      <c r="AL47" s="210"/>
    </row>
    <row r="48" spans="1:38" s="170" customFormat="1" x14ac:dyDescent="0.3">
      <c r="A48" s="226">
        <v>1652</v>
      </c>
      <c r="B48" s="185" t="s">
        <v>339</v>
      </c>
      <c r="C48" s="185" t="s">
        <v>3185</v>
      </c>
      <c r="D48" s="185" t="s">
        <v>3186</v>
      </c>
      <c r="E48" s="185"/>
      <c r="F48" s="185" t="s">
        <v>3187</v>
      </c>
      <c r="G48" s="185" t="s">
        <v>3448</v>
      </c>
      <c r="H48" s="185"/>
      <c r="I48" s="195" t="s">
        <v>342</v>
      </c>
      <c r="J48" s="185" t="s">
        <v>340</v>
      </c>
      <c r="K48" s="185" t="s">
        <v>343</v>
      </c>
      <c r="L48" s="185" t="s">
        <v>3449</v>
      </c>
      <c r="M48" s="185" t="s">
        <v>3190</v>
      </c>
      <c r="N48" s="185" t="s">
        <v>4332</v>
      </c>
      <c r="O48" s="185" t="s">
        <v>3191</v>
      </c>
      <c r="P48" s="185" t="s">
        <v>3192</v>
      </c>
      <c r="Q48" s="185" t="s">
        <v>3193</v>
      </c>
      <c r="R48" s="185" t="s">
        <v>3194</v>
      </c>
      <c r="S48" s="196">
        <v>24756</v>
      </c>
      <c r="T48" s="185"/>
      <c r="U48" s="185" t="s">
        <v>19</v>
      </c>
      <c r="V48" s="185" t="s">
        <v>341</v>
      </c>
      <c r="W48" s="185" t="s">
        <v>344</v>
      </c>
      <c r="X48" s="185">
        <v>1</v>
      </c>
      <c r="Y48" s="185"/>
      <c r="Z48" s="185"/>
      <c r="AA48" s="185"/>
      <c r="AB48" s="185">
        <v>57</v>
      </c>
      <c r="AC48" s="197" t="s">
        <v>3057</v>
      </c>
      <c r="AD48" s="197" t="s">
        <v>3057</v>
      </c>
      <c r="AE48" s="197">
        <v>1</v>
      </c>
      <c r="AF48" s="197"/>
      <c r="AG48" s="197"/>
      <c r="AH48" s="197"/>
      <c r="AI48" s="197"/>
      <c r="AJ48" s="197">
        <v>1</v>
      </c>
      <c r="AK48" s="197"/>
      <c r="AL48" s="197"/>
    </row>
    <row r="49" spans="1:38" s="170" customFormat="1" x14ac:dyDescent="0.3">
      <c r="A49" s="226">
        <v>1654</v>
      </c>
      <c r="B49" s="185" t="s">
        <v>915</v>
      </c>
      <c r="C49" s="185" t="s">
        <v>3453</v>
      </c>
      <c r="D49" s="185" t="s">
        <v>3186</v>
      </c>
      <c r="E49" s="185" t="s">
        <v>3454</v>
      </c>
      <c r="F49" s="185" t="s">
        <v>3187</v>
      </c>
      <c r="G49" s="185" t="s">
        <v>4702</v>
      </c>
      <c r="H49" s="185"/>
      <c r="I49" s="195" t="s">
        <v>110</v>
      </c>
      <c r="J49" s="185" t="s">
        <v>13</v>
      </c>
      <c r="K49" s="185" t="s">
        <v>14</v>
      </c>
      <c r="L49" s="185" t="s">
        <v>4615</v>
      </c>
      <c r="M49" s="185" t="s">
        <v>3190</v>
      </c>
      <c r="N49" s="185" t="s">
        <v>4332</v>
      </c>
      <c r="O49" s="185" t="s">
        <v>3191</v>
      </c>
      <c r="P49" s="185" t="s">
        <v>3192</v>
      </c>
      <c r="Q49" s="185" t="s">
        <v>3193</v>
      </c>
      <c r="R49" s="185" t="s">
        <v>3194</v>
      </c>
      <c r="S49" s="196">
        <v>24756</v>
      </c>
      <c r="T49" s="185"/>
      <c r="U49" s="185" t="s">
        <v>19</v>
      </c>
      <c r="V49" s="185" t="s">
        <v>916</v>
      </c>
      <c r="W49" s="185" t="s">
        <v>681</v>
      </c>
      <c r="X49" s="185">
        <v>1</v>
      </c>
      <c r="Y49" s="185"/>
      <c r="Z49" s="185"/>
      <c r="AA49" s="185"/>
      <c r="AB49" s="185">
        <v>86</v>
      </c>
      <c r="AC49" s="197" t="s">
        <v>2689</v>
      </c>
      <c r="AD49" s="197" t="s">
        <v>2689</v>
      </c>
      <c r="AE49" s="197">
        <v>1</v>
      </c>
      <c r="AF49" s="197"/>
      <c r="AG49" s="197">
        <v>1</v>
      </c>
      <c r="AH49" s="197"/>
      <c r="AI49" s="197"/>
      <c r="AJ49" s="197"/>
      <c r="AK49" s="197"/>
      <c r="AL49" s="197"/>
    </row>
    <row r="50" spans="1:38" s="170" customFormat="1" x14ac:dyDescent="0.3">
      <c r="A50" s="226">
        <v>1655</v>
      </c>
      <c r="B50" s="185" t="s">
        <v>2271</v>
      </c>
      <c r="C50" s="185" t="s">
        <v>4422</v>
      </c>
      <c r="D50" s="185" t="s">
        <v>3186</v>
      </c>
      <c r="E50" s="185" t="s">
        <v>3280</v>
      </c>
      <c r="F50" s="185" t="s">
        <v>3187</v>
      </c>
      <c r="G50" s="185" t="s">
        <v>4744</v>
      </c>
      <c r="H50" s="185"/>
      <c r="I50" s="195" t="s">
        <v>110</v>
      </c>
      <c r="J50" s="185" t="s">
        <v>13</v>
      </c>
      <c r="K50" s="185" t="s">
        <v>14</v>
      </c>
      <c r="L50" s="185" t="s">
        <v>4615</v>
      </c>
      <c r="M50" s="185" t="s">
        <v>3217</v>
      </c>
      <c r="N50" s="185" t="s">
        <v>4332</v>
      </c>
      <c r="O50" s="185" t="s">
        <v>3191</v>
      </c>
      <c r="P50" s="185" t="s">
        <v>3192</v>
      </c>
      <c r="Q50" s="185" t="s">
        <v>3193</v>
      </c>
      <c r="R50" s="185" t="s">
        <v>3194</v>
      </c>
      <c r="S50" s="196">
        <v>24756</v>
      </c>
      <c r="T50" s="185"/>
      <c r="U50" s="185" t="s">
        <v>19</v>
      </c>
      <c r="V50" s="185" t="s">
        <v>5064</v>
      </c>
      <c r="W50" s="185" t="s">
        <v>1008</v>
      </c>
      <c r="X50" s="185">
        <v>1</v>
      </c>
      <c r="Y50" s="185"/>
      <c r="Z50" s="185"/>
      <c r="AA50" s="185"/>
      <c r="AB50" s="185">
        <v>91</v>
      </c>
      <c r="AC50" s="197" t="s">
        <v>2689</v>
      </c>
      <c r="AD50" s="197" t="s">
        <v>2689</v>
      </c>
      <c r="AE50" s="197">
        <v>1</v>
      </c>
      <c r="AF50" s="197"/>
      <c r="AG50" s="151">
        <v>1</v>
      </c>
      <c r="AH50" s="197"/>
      <c r="AI50" s="197"/>
      <c r="AJ50" s="197"/>
      <c r="AK50" s="197"/>
      <c r="AL50" s="197"/>
    </row>
    <row r="51" spans="1:38" s="170" customFormat="1" x14ac:dyDescent="0.3">
      <c r="A51" s="226">
        <v>1656</v>
      </c>
      <c r="B51" s="185" t="s">
        <v>909</v>
      </c>
      <c r="C51" s="185" t="s">
        <v>4620</v>
      </c>
      <c r="D51" s="185" t="s">
        <v>3061</v>
      </c>
      <c r="E51" s="185" t="s">
        <v>3455</v>
      </c>
      <c r="F51" s="185" t="s">
        <v>3187</v>
      </c>
      <c r="G51" s="185" t="s">
        <v>3456</v>
      </c>
      <c r="H51" s="185"/>
      <c r="I51" s="195" t="s">
        <v>12</v>
      </c>
      <c r="J51" s="185" t="s">
        <v>13</v>
      </c>
      <c r="K51" s="185" t="s">
        <v>14</v>
      </c>
      <c r="L51" s="185" t="s">
        <v>4615</v>
      </c>
      <c r="M51" s="185" t="s">
        <v>3190</v>
      </c>
      <c r="N51" s="185" t="s">
        <v>4332</v>
      </c>
      <c r="O51" s="185" t="s">
        <v>3201</v>
      </c>
      <c r="P51" s="185" t="s">
        <v>3192</v>
      </c>
      <c r="Q51" s="185" t="s">
        <v>3193</v>
      </c>
      <c r="R51" s="185" t="s">
        <v>3194</v>
      </c>
      <c r="S51" s="196">
        <v>24756</v>
      </c>
      <c r="T51" s="185"/>
      <c r="U51" s="185" t="s">
        <v>5</v>
      </c>
      <c r="V51" s="185" t="s">
        <v>910</v>
      </c>
      <c r="W51" s="185" t="s">
        <v>911</v>
      </c>
      <c r="X51" s="185"/>
      <c r="Y51" s="185">
        <v>1</v>
      </c>
      <c r="Z51" s="185"/>
      <c r="AA51" s="185"/>
      <c r="AB51" s="185">
        <v>168</v>
      </c>
      <c r="AC51" s="197" t="s">
        <v>2689</v>
      </c>
      <c r="AD51" s="197" t="s">
        <v>2689</v>
      </c>
      <c r="AE51" s="197">
        <v>1</v>
      </c>
      <c r="AF51" s="197">
        <v>1</v>
      </c>
      <c r="AG51" s="197"/>
      <c r="AH51" s="197"/>
      <c r="AI51" s="197"/>
      <c r="AJ51" s="197"/>
      <c r="AK51" s="197"/>
      <c r="AL51" s="197"/>
    </row>
    <row r="52" spans="1:38" s="170" customFormat="1" x14ac:dyDescent="0.3">
      <c r="A52" s="226">
        <v>1657</v>
      </c>
      <c r="B52" s="185" t="s">
        <v>259</v>
      </c>
      <c r="C52" s="185" t="s">
        <v>3457</v>
      </c>
      <c r="D52" s="185" t="s">
        <v>3186</v>
      </c>
      <c r="E52" s="185" t="s">
        <v>572</v>
      </c>
      <c r="F52" s="185" t="s">
        <v>3187</v>
      </c>
      <c r="G52" s="185" t="s">
        <v>3458</v>
      </c>
      <c r="H52" s="185"/>
      <c r="I52" s="195" t="s">
        <v>12</v>
      </c>
      <c r="J52" s="185" t="s">
        <v>13</v>
      </c>
      <c r="K52" s="185" t="s">
        <v>14</v>
      </c>
      <c r="L52" s="185" t="s">
        <v>4615</v>
      </c>
      <c r="M52" s="185" t="s">
        <v>3190</v>
      </c>
      <c r="N52" s="185" t="s">
        <v>4332</v>
      </c>
      <c r="O52" s="185" t="s">
        <v>3191</v>
      </c>
      <c r="P52" s="185" t="s">
        <v>3192</v>
      </c>
      <c r="Q52" s="185" t="s">
        <v>3193</v>
      </c>
      <c r="R52" s="185" t="s">
        <v>3194</v>
      </c>
      <c r="S52" s="196">
        <v>24756</v>
      </c>
      <c r="T52" s="185"/>
      <c r="U52" s="185" t="s">
        <v>19</v>
      </c>
      <c r="V52" s="185" t="s">
        <v>260</v>
      </c>
      <c r="W52" s="185" t="s">
        <v>107</v>
      </c>
      <c r="X52" s="185">
        <v>1</v>
      </c>
      <c r="Y52" s="185"/>
      <c r="Z52" s="185"/>
      <c r="AA52" s="185"/>
      <c r="AB52" s="185">
        <v>68</v>
      </c>
      <c r="AC52" s="197" t="s">
        <v>2689</v>
      </c>
      <c r="AD52" s="197" t="s">
        <v>2689</v>
      </c>
      <c r="AE52" s="197">
        <v>1</v>
      </c>
      <c r="AF52" s="197"/>
      <c r="AG52" s="197"/>
      <c r="AH52" s="197">
        <v>1</v>
      </c>
      <c r="AI52" s="197"/>
      <c r="AJ52" s="197"/>
      <c r="AK52" s="197"/>
      <c r="AL52" s="197"/>
    </row>
    <row r="53" spans="1:38" s="170" customFormat="1" x14ac:dyDescent="0.3">
      <c r="A53" s="226">
        <v>1658</v>
      </c>
      <c r="B53" s="185" t="s">
        <v>922</v>
      </c>
      <c r="C53" s="185" t="s">
        <v>4621</v>
      </c>
      <c r="D53" s="185" t="s">
        <v>3186</v>
      </c>
      <c r="E53" s="185" t="s">
        <v>185</v>
      </c>
      <c r="F53" s="185" t="s">
        <v>3187</v>
      </c>
      <c r="G53" s="185" t="s">
        <v>3459</v>
      </c>
      <c r="H53" s="185"/>
      <c r="I53" s="195" t="s">
        <v>12</v>
      </c>
      <c r="J53" s="185" t="s">
        <v>13</v>
      </c>
      <c r="K53" s="185" t="s">
        <v>14</v>
      </c>
      <c r="L53" s="185" t="s">
        <v>4615</v>
      </c>
      <c r="M53" s="185" t="s">
        <v>3190</v>
      </c>
      <c r="N53" s="185" t="s">
        <v>4332</v>
      </c>
      <c r="O53" s="185" t="s">
        <v>3191</v>
      </c>
      <c r="P53" s="185" t="s">
        <v>3192</v>
      </c>
      <c r="Q53" s="185" t="s">
        <v>3193</v>
      </c>
      <c r="R53" s="185" t="s">
        <v>3194</v>
      </c>
      <c r="S53" s="196">
        <v>24756</v>
      </c>
      <c r="T53" s="185"/>
      <c r="U53" s="185" t="s">
        <v>19</v>
      </c>
      <c r="V53" s="185" t="s">
        <v>923</v>
      </c>
      <c r="W53" s="185" t="s">
        <v>924</v>
      </c>
      <c r="X53" s="185">
        <v>1</v>
      </c>
      <c r="Y53" s="185"/>
      <c r="Z53" s="185"/>
      <c r="AA53" s="185"/>
      <c r="AB53" s="185">
        <v>62</v>
      </c>
      <c r="AC53" s="197" t="s">
        <v>2689</v>
      </c>
      <c r="AD53" s="197" t="s">
        <v>2689</v>
      </c>
      <c r="AE53" s="197">
        <v>1</v>
      </c>
      <c r="AF53" s="197"/>
      <c r="AG53" s="197">
        <v>1</v>
      </c>
      <c r="AH53" s="197"/>
      <c r="AI53" s="197"/>
      <c r="AJ53" s="197"/>
      <c r="AK53" s="197"/>
      <c r="AL53" s="197"/>
    </row>
    <row r="54" spans="1:38" s="170" customFormat="1" x14ac:dyDescent="0.3">
      <c r="A54" s="226">
        <v>1659</v>
      </c>
      <c r="B54" s="185" t="s">
        <v>512</v>
      </c>
      <c r="C54" s="185" t="s">
        <v>3460</v>
      </c>
      <c r="D54" s="185" t="s">
        <v>3186</v>
      </c>
      <c r="E54" s="185" t="s">
        <v>513</v>
      </c>
      <c r="F54" s="185" t="s">
        <v>3187</v>
      </c>
      <c r="G54" s="185" t="s">
        <v>4703</v>
      </c>
      <c r="H54" s="185"/>
      <c r="I54" s="195" t="s">
        <v>12</v>
      </c>
      <c r="J54" s="185" t="s">
        <v>13</v>
      </c>
      <c r="K54" s="185" t="s">
        <v>14</v>
      </c>
      <c r="L54" s="185" t="s">
        <v>4615</v>
      </c>
      <c r="M54" s="185" t="s">
        <v>3190</v>
      </c>
      <c r="N54" s="185" t="s">
        <v>4332</v>
      </c>
      <c r="O54" s="185" t="s">
        <v>3191</v>
      </c>
      <c r="P54" s="185" t="s">
        <v>3192</v>
      </c>
      <c r="Q54" s="185" t="s">
        <v>3193</v>
      </c>
      <c r="R54" s="185" t="s">
        <v>3194</v>
      </c>
      <c r="S54" s="196">
        <v>24756</v>
      </c>
      <c r="T54" s="185"/>
      <c r="U54" s="185" t="s">
        <v>19</v>
      </c>
      <c r="V54" s="185" t="s">
        <v>514</v>
      </c>
      <c r="W54" s="185" t="s">
        <v>515</v>
      </c>
      <c r="X54" s="185">
        <v>1</v>
      </c>
      <c r="Y54" s="185"/>
      <c r="Z54" s="185"/>
      <c r="AA54" s="185"/>
      <c r="AB54" s="185">
        <v>121</v>
      </c>
      <c r="AC54" s="197" t="s">
        <v>2689</v>
      </c>
      <c r="AD54" s="197" t="s">
        <v>2689</v>
      </c>
      <c r="AE54" s="197">
        <v>1</v>
      </c>
      <c r="AF54" s="197"/>
      <c r="AG54" s="197"/>
      <c r="AH54" s="197">
        <v>1</v>
      </c>
      <c r="AI54" s="197"/>
      <c r="AJ54" s="197"/>
      <c r="AK54" s="197"/>
      <c r="AL54" s="197"/>
    </row>
    <row r="55" spans="1:38" s="170" customFormat="1" x14ac:dyDescent="0.3">
      <c r="A55" s="226">
        <v>1662</v>
      </c>
      <c r="B55" s="185" t="s">
        <v>862</v>
      </c>
      <c r="C55" s="185" t="s">
        <v>4883</v>
      </c>
      <c r="D55" s="185" t="s">
        <v>3061</v>
      </c>
      <c r="E55" s="185" t="s">
        <v>1925</v>
      </c>
      <c r="F55" s="185" t="s">
        <v>3187</v>
      </c>
      <c r="G55" s="185" t="s">
        <v>3468</v>
      </c>
      <c r="H55" s="185"/>
      <c r="I55" s="195" t="s">
        <v>197</v>
      </c>
      <c r="J55" s="185" t="s">
        <v>860</v>
      </c>
      <c r="K55" s="185" t="s">
        <v>861</v>
      </c>
      <c r="L55" s="185" t="s">
        <v>2671</v>
      </c>
      <c r="M55" s="185" t="s">
        <v>3190</v>
      </c>
      <c r="N55" s="185" t="s">
        <v>4332</v>
      </c>
      <c r="O55" s="185" t="s">
        <v>3201</v>
      </c>
      <c r="P55" s="185" t="s">
        <v>3192</v>
      </c>
      <c r="Q55" s="185" t="s">
        <v>3193</v>
      </c>
      <c r="R55" s="185" t="s">
        <v>3194</v>
      </c>
      <c r="S55" s="196">
        <v>24756</v>
      </c>
      <c r="T55" s="185"/>
      <c r="U55" s="185" t="s">
        <v>5</v>
      </c>
      <c r="V55" s="185" t="s">
        <v>863</v>
      </c>
      <c r="W55" s="185" t="s">
        <v>864</v>
      </c>
      <c r="X55" s="185"/>
      <c r="Y55" s="185">
        <v>1</v>
      </c>
      <c r="Z55" s="185"/>
      <c r="AA55" s="185"/>
      <c r="AB55" s="185">
        <v>134</v>
      </c>
      <c r="AC55" s="197" t="s">
        <v>2702</v>
      </c>
      <c r="AD55" s="197" t="s">
        <v>5144</v>
      </c>
      <c r="AE55" s="197">
        <v>1</v>
      </c>
      <c r="AF55" s="197"/>
      <c r="AG55" s="197"/>
      <c r="AH55" s="197">
        <v>1</v>
      </c>
      <c r="AI55" s="197"/>
      <c r="AJ55" s="197"/>
      <c r="AK55" s="197"/>
      <c r="AL55" s="197"/>
    </row>
    <row r="56" spans="1:38" s="170" customFormat="1" x14ac:dyDescent="0.3">
      <c r="A56" s="226">
        <v>1664</v>
      </c>
      <c r="B56" s="185" t="s">
        <v>98</v>
      </c>
      <c r="C56" s="185" t="s">
        <v>4396</v>
      </c>
      <c r="D56" s="185" t="s">
        <v>3061</v>
      </c>
      <c r="E56" s="185"/>
      <c r="F56" s="185" t="s">
        <v>3187</v>
      </c>
      <c r="G56" s="185" t="s">
        <v>3469</v>
      </c>
      <c r="H56" s="185"/>
      <c r="I56" s="195" t="s">
        <v>54</v>
      </c>
      <c r="J56" s="185" t="s">
        <v>95</v>
      </c>
      <c r="K56" s="185" t="s">
        <v>96</v>
      </c>
      <c r="L56" s="185" t="s">
        <v>3284</v>
      </c>
      <c r="M56" s="185" t="s">
        <v>3217</v>
      </c>
      <c r="N56" s="185" t="s">
        <v>3205</v>
      </c>
      <c r="O56" s="185" t="s">
        <v>3201</v>
      </c>
      <c r="P56" s="185" t="s">
        <v>3192</v>
      </c>
      <c r="Q56" s="185" t="s">
        <v>3193</v>
      </c>
      <c r="R56" s="185" t="s">
        <v>3194</v>
      </c>
      <c r="S56" s="196">
        <v>24756</v>
      </c>
      <c r="T56" s="185"/>
      <c r="U56" s="185" t="s">
        <v>5</v>
      </c>
      <c r="V56" s="185" t="s">
        <v>5010</v>
      </c>
      <c r="W56" s="185" t="s">
        <v>99</v>
      </c>
      <c r="X56" s="185"/>
      <c r="Y56" s="185">
        <v>1</v>
      </c>
      <c r="Z56" s="185"/>
      <c r="AA56" s="185"/>
      <c r="AB56" s="185">
        <v>77</v>
      </c>
      <c r="AC56" s="197" t="s">
        <v>2689</v>
      </c>
      <c r="AD56" s="197" t="s">
        <v>2689</v>
      </c>
      <c r="AE56" s="197">
        <v>1</v>
      </c>
      <c r="AF56" s="197"/>
      <c r="AG56" s="197">
        <v>1</v>
      </c>
      <c r="AH56" s="197"/>
      <c r="AI56" s="197"/>
      <c r="AJ56" s="197"/>
      <c r="AK56" s="197"/>
      <c r="AL56" s="197"/>
    </row>
    <row r="57" spans="1:38" s="170" customFormat="1" x14ac:dyDescent="0.3">
      <c r="A57" s="226">
        <v>1671</v>
      </c>
      <c r="B57" s="185" t="s">
        <v>831</v>
      </c>
      <c r="C57" s="185" t="s">
        <v>4368</v>
      </c>
      <c r="D57" s="185" t="s">
        <v>3061</v>
      </c>
      <c r="E57" s="185" t="s">
        <v>3485</v>
      </c>
      <c r="F57" s="185" t="s">
        <v>3187</v>
      </c>
      <c r="G57" s="185" t="s">
        <v>3486</v>
      </c>
      <c r="H57" s="185"/>
      <c r="I57" s="195" t="s">
        <v>28</v>
      </c>
      <c r="J57" s="185" t="s">
        <v>29</v>
      </c>
      <c r="K57" s="185" t="s">
        <v>30</v>
      </c>
      <c r="L57" s="185" t="s">
        <v>3487</v>
      </c>
      <c r="M57" s="185" t="s">
        <v>3190</v>
      </c>
      <c r="N57" s="185" t="s">
        <v>4332</v>
      </c>
      <c r="O57" s="185" t="s">
        <v>3201</v>
      </c>
      <c r="P57" s="185" t="s">
        <v>3192</v>
      </c>
      <c r="Q57" s="185" t="s">
        <v>3193</v>
      </c>
      <c r="R57" s="185" t="s">
        <v>3194</v>
      </c>
      <c r="S57" s="196">
        <v>25329</v>
      </c>
      <c r="T57" s="185"/>
      <c r="U57" s="185" t="s">
        <v>5</v>
      </c>
      <c r="V57" s="185" t="s">
        <v>1750</v>
      </c>
      <c r="W57" s="185" t="s">
        <v>832</v>
      </c>
      <c r="X57" s="185"/>
      <c r="Y57" s="185">
        <v>1</v>
      </c>
      <c r="Z57" s="185"/>
      <c r="AA57" s="185"/>
      <c r="AB57" s="185">
        <v>110</v>
      </c>
      <c r="AC57" s="197" t="s">
        <v>2702</v>
      </c>
      <c r="AD57" s="197" t="s">
        <v>5144</v>
      </c>
      <c r="AE57" s="197">
        <v>1</v>
      </c>
      <c r="AF57" s="197"/>
      <c r="AG57" s="197"/>
      <c r="AH57" s="197"/>
      <c r="AI57" s="197"/>
      <c r="AJ57" s="197">
        <v>1</v>
      </c>
      <c r="AK57" s="197"/>
      <c r="AL57" s="197"/>
    </row>
    <row r="58" spans="1:38" s="170" customFormat="1" x14ac:dyDescent="0.3">
      <c r="A58" s="226">
        <v>1674</v>
      </c>
      <c r="B58" s="185" t="s">
        <v>1974</v>
      </c>
      <c r="C58" s="185" t="s">
        <v>4367</v>
      </c>
      <c r="D58" s="185" t="s">
        <v>3199</v>
      </c>
      <c r="E58" s="185" t="s">
        <v>3489</v>
      </c>
      <c r="F58" s="185" t="s">
        <v>3187</v>
      </c>
      <c r="G58" s="185" t="s">
        <v>4356</v>
      </c>
      <c r="H58" s="185" t="s">
        <v>3490</v>
      </c>
      <c r="I58" s="195" t="s">
        <v>1890</v>
      </c>
      <c r="J58" s="185" t="s">
        <v>16</v>
      </c>
      <c r="K58" s="185" t="s">
        <v>17</v>
      </c>
      <c r="L58" s="185" t="s">
        <v>4365</v>
      </c>
      <c r="M58" s="185" t="s">
        <v>3190</v>
      </c>
      <c r="N58" s="185" t="s">
        <v>4332</v>
      </c>
      <c r="O58" s="185" t="s">
        <v>3199</v>
      </c>
      <c r="P58" s="185" t="s">
        <v>3192</v>
      </c>
      <c r="Q58" s="185" t="s">
        <v>3193</v>
      </c>
      <c r="R58" s="185" t="s">
        <v>3194</v>
      </c>
      <c r="S58" s="196">
        <v>25608</v>
      </c>
      <c r="T58" s="185"/>
      <c r="U58" s="185" t="s">
        <v>82</v>
      </c>
      <c r="V58" s="185" t="s">
        <v>1975</v>
      </c>
      <c r="W58" s="185" t="s">
        <v>1976</v>
      </c>
      <c r="X58" s="185"/>
      <c r="Y58" s="185"/>
      <c r="Z58" s="185">
        <v>1</v>
      </c>
      <c r="AA58" s="185"/>
      <c r="AB58" s="185">
        <v>605</v>
      </c>
      <c r="AC58" s="197" t="s">
        <v>3057</v>
      </c>
      <c r="AD58" s="197" t="s">
        <v>3057</v>
      </c>
      <c r="AE58" s="197">
        <v>1</v>
      </c>
      <c r="AF58" s="197"/>
      <c r="AG58" s="197">
        <v>1</v>
      </c>
      <c r="AH58" s="197"/>
      <c r="AI58" s="197"/>
      <c r="AJ58" s="197"/>
      <c r="AK58" s="197"/>
      <c r="AL58" s="197"/>
    </row>
    <row r="59" spans="1:38" s="170" customFormat="1" x14ac:dyDescent="0.3">
      <c r="A59" s="226">
        <v>1676</v>
      </c>
      <c r="B59" s="185" t="s">
        <v>505</v>
      </c>
      <c r="C59" s="185" t="s">
        <v>4569</v>
      </c>
      <c r="D59" s="185" t="s">
        <v>3061</v>
      </c>
      <c r="E59" s="185" t="s">
        <v>3494</v>
      </c>
      <c r="F59" s="185" t="s">
        <v>3187</v>
      </c>
      <c r="G59" s="185" t="s">
        <v>4310</v>
      </c>
      <c r="H59" s="185"/>
      <c r="I59" s="195" t="s">
        <v>136</v>
      </c>
      <c r="J59" s="185" t="s">
        <v>3492</v>
      </c>
      <c r="K59" s="185" t="s">
        <v>137</v>
      </c>
      <c r="L59" s="185" t="s">
        <v>3493</v>
      </c>
      <c r="M59" s="185" t="s">
        <v>3190</v>
      </c>
      <c r="N59" s="185" t="s">
        <v>4332</v>
      </c>
      <c r="O59" s="185" t="s">
        <v>3201</v>
      </c>
      <c r="P59" s="185" t="s">
        <v>3192</v>
      </c>
      <c r="Q59" s="185" t="s">
        <v>3193</v>
      </c>
      <c r="R59" s="185" t="s">
        <v>3194</v>
      </c>
      <c r="S59" s="196">
        <v>25724</v>
      </c>
      <c r="T59" s="185"/>
      <c r="U59" s="185" t="s">
        <v>5</v>
      </c>
      <c r="V59" s="185" t="s">
        <v>506</v>
      </c>
      <c r="W59" s="185" t="s">
        <v>138</v>
      </c>
      <c r="X59" s="185"/>
      <c r="Y59" s="185">
        <v>1</v>
      </c>
      <c r="Z59" s="185"/>
      <c r="AA59" s="185"/>
      <c r="AB59" s="185">
        <v>117</v>
      </c>
      <c r="AC59" s="197" t="s">
        <v>3068</v>
      </c>
      <c r="AD59" s="197" t="s">
        <v>5142</v>
      </c>
      <c r="AE59" s="197">
        <v>1</v>
      </c>
      <c r="AF59" s="197"/>
      <c r="AG59" s="197">
        <v>1</v>
      </c>
      <c r="AH59" s="197"/>
      <c r="AI59" s="197"/>
      <c r="AJ59" s="197"/>
      <c r="AK59" s="197"/>
      <c r="AL59" s="197"/>
    </row>
    <row r="60" spans="1:38" s="170" customFormat="1" x14ac:dyDescent="0.3">
      <c r="A60" s="226">
        <v>1677</v>
      </c>
      <c r="B60" s="185" t="s">
        <v>1365</v>
      </c>
      <c r="C60" s="185" t="s">
        <v>3495</v>
      </c>
      <c r="D60" s="185" t="s">
        <v>478</v>
      </c>
      <c r="E60" s="185" t="s">
        <v>1366</v>
      </c>
      <c r="F60" s="185" t="s">
        <v>3187</v>
      </c>
      <c r="G60" s="185" t="s">
        <v>3496</v>
      </c>
      <c r="H60" s="185"/>
      <c r="I60" s="195" t="s">
        <v>12</v>
      </c>
      <c r="J60" s="185" t="s">
        <v>13</v>
      </c>
      <c r="K60" s="185" t="s">
        <v>14</v>
      </c>
      <c r="L60" s="185" t="s">
        <v>4615</v>
      </c>
      <c r="M60" s="185" t="s">
        <v>3190</v>
      </c>
      <c r="N60" s="185" t="s">
        <v>4332</v>
      </c>
      <c r="O60" s="185" t="s">
        <v>3201</v>
      </c>
      <c r="P60" s="185" t="s">
        <v>3192</v>
      </c>
      <c r="Q60" s="185" t="s">
        <v>3193</v>
      </c>
      <c r="R60" s="185" t="s">
        <v>3194</v>
      </c>
      <c r="S60" s="196">
        <v>25724</v>
      </c>
      <c r="T60" s="185"/>
      <c r="U60" s="185" t="s">
        <v>5</v>
      </c>
      <c r="V60" s="185" t="s">
        <v>3497</v>
      </c>
      <c r="W60" s="185" t="s">
        <v>1367</v>
      </c>
      <c r="X60" s="185">
        <v>1</v>
      </c>
      <c r="Y60" s="185">
        <v>1</v>
      </c>
      <c r="Z60" s="185"/>
      <c r="AA60" s="185"/>
      <c r="AB60" s="185">
        <v>104</v>
      </c>
      <c r="AC60" s="197" t="s">
        <v>2689</v>
      </c>
      <c r="AD60" s="197" t="s">
        <v>2689</v>
      </c>
      <c r="AE60" s="197">
        <v>1</v>
      </c>
      <c r="AF60" s="197"/>
      <c r="AG60" s="197"/>
      <c r="AH60" s="197">
        <v>1</v>
      </c>
      <c r="AI60" s="197"/>
      <c r="AJ60" s="197"/>
      <c r="AK60" s="197"/>
      <c r="AL60" s="197"/>
    </row>
    <row r="61" spans="1:38" s="170" customFormat="1" x14ac:dyDescent="0.3">
      <c r="A61" s="226">
        <v>1678</v>
      </c>
      <c r="B61" s="185" t="s">
        <v>949</v>
      </c>
      <c r="C61" s="185" t="s">
        <v>4624</v>
      </c>
      <c r="D61" s="185" t="s">
        <v>3061</v>
      </c>
      <c r="E61" s="185" t="s">
        <v>950</v>
      </c>
      <c r="F61" s="185" t="s">
        <v>3187</v>
      </c>
      <c r="G61" s="185" t="s">
        <v>3498</v>
      </c>
      <c r="H61" s="185"/>
      <c r="I61" s="195" t="s">
        <v>12</v>
      </c>
      <c r="J61" s="185" t="s">
        <v>13</v>
      </c>
      <c r="K61" s="185" t="s">
        <v>14</v>
      </c>
      <c r="L61" s="185" t="s">
        <v>4615</v>
      </c>
      <c r="M61" s="185" t="s">
        <v>3190</v>
      </c>
      <c r="N61" s="185" t="s">
        <v>4332</v>
      </c>
      <c r="O61" s="185" t="s">
        <v>3201</v>
      </c>
      <c r="P61" s="185" t="s">
        <v>3192</v>
      </c>
      <c r="Q61" s="185" t="s">
        <v>3193</v>
      </c>
      <c r="R61" s="185" t="s">
        <v>3194</v>
      </c>
      <c r="S61" s="196">
        <v>25724</v>
      </c>
      <c r="T61" s="185"/>
      <c r="U61" s="185" t="s">
        <v>5</v>
      </c>
      <c r="V61" s="185" t="s">
        <v>951</v>
      </c>
      <c r="W61" s="185" t="s">
        <v>952</v>
      </c>
      <c r="X61" s="185"/>
      <c r="Y61" s="185">
        <v>1</v>
      </c>
      <c r="Z61" s="185"/>
      <c r="AA61" s="185"/>
      <c r="AB61" s="185">
        <v>124</v>
      </c>
      <c r="AC61" s="197" t="s">
        <v>2689</v>
      </c>
      <c r="AD61" s="197" t="s">
        <v>2689</v>
      </c>
      <c r="AE61" s="197">
        <v>1</v>
      </c>
      <c r="AF61" s="197"/>
      <c r="AG61" s="197"/>
      <c r="AH61" s="197"/>
      <c r="AI61" s="197">
        <v>1</v>
      </c>
      <c r="AJ61" s="197"/>
      <c r="AK61" s="197"/>
      <c r="AL61" s="197"/>
    </row>
    <row r="62" spans="1:38" s="170" customFormat="1" x14ac:dyDescent="0.3">
      <c r="A62" s="226">
        <v>1680</v>
      </c>
      <c r="B62" s="185" t="s">
        <v>563</v>
      </c>
      <c r="C62" s="185" t="s">
        <v>4625</v>
      </c>
      <c r="D62" s="185" t="s">
        <v>3199</v>
      </c>
      <c r="E62" s="185" t="s">
        <v>564</v>
      </c>
      <c r="F62" s="185" t="s">
        <v>3187</v>
      </c>
      <c r="G62" s="185" t="s">
        <v>4747</v>
      </c>
      <c r="H62" s="185" t="s">
        <v>3502</v>
      </c>
      <c r="I62" s="195" t="s">
        <v>559</v>
      </c>
      <c r="J62" s="185" t="s">
        <v>13</v>
      </c>
      <c r="K62" s="185" t="s">
        <v>14</v>
      </c>
      <c r="L62" s="185" t="s">
        <v>4615</v>
      </c>
      <c r="M62" s="185" t="s">
        <v>3190</v>
      </c>
      <c r="N62" s="185" t="s">
        <v>4332</v>
      </c>
      <c r="O62" s="185" t="s">
        <v>3199</v>
      </c>
      <c r="P62" s="185" t="s">
        <v>3192</v>
      </c>
      <c r="Q62" s="185" t="s">
        <v>3193</v>
      </c>
      <c r="R62" s="185" t="s">
        <v>3194</v>
      </c>
      <c r="S62" s="196">
        <v>26022</v>
      </c>
      <c r="T62" s="185"/>
      <c r="U62" s="185" t="s">
        <v>82</v>
      </c>
      <c r="V62" s="185" t="s">
        <v>565</v>
      </c>
      <c r="W62" s="185" t="s">
        <v>566</v>
      </c>
      <c r="X62" s="185"/>
      <c r="Y62" s="185"/>
      <c r="Z62" s="185">
        <v>1</v>
      </c>
      <c r="AA62" s="185"/>
      <c r="AB62" s="185">
        <v>571</v>
      </c>
      <c r="AC62" s="197" t="s">
        <v>2689</v>
      </c>
      <c r="AD62" s="197" t="s">
        <v>2689</v>
      </c>
      <c r="AE62" s="197">
        <v>1</v>
      </c>
      <c r="AF62" s="197"/>
      <c r="AG62" s="197">
        <v>1</v>
      </c>
      <c r="AH62" s="197"/>
      <c r="AI62" s="197"/>
      <c r="AJ62" s="197"/>
      <c r="AK62" s="197"/>
      <c r="AL62" s="197"/>
    </row>
    <row r="63" spans="1:38" s="170" customFormat="1" x14ac:dyDescent="0.3">
      <c r="A63" s="226">
        <v>1683</v>
      </c>
      <c r="B63" s="185" t="s">
        <v>1817</v>
      </c>
      <c r="C63" s="185" t="s">
        <v>4431</v>
      </c>
      <c r="D63" s="185" t="s">
        <v>3267</v>
      </c>
      <c r="E63" s="185" t="s">
        <v>1829</v>
      </c>
      <c r="F63" s="185" t="s">
        <v>4301</v>
      </c>
      <c r="G63" s="185" t="s">
        <v>3504</v>
      </c>
      <c r="H63" s="185"/>
      <c r="I63" s="195" t="s">
        <v>62</v>
      </c>
      <c r="J63" s="185" t="s">
        <v>63</v>
      </c>
      <c r="K63" s="185" t="s">
        <v>287</v>
      </c>
      <c r="L63" s="185" t="s">
        <v>4420</v>
      </c>
      <c r="M63" s="185" t="s">
        <v>3190</v>
      </c>
      <c r="N63" s="185" t="s">
        <v>4332</v>
      </c>
      <c r="O63" s="185" t="s">
        <v>3201</v>
      </c>
      <c r="P63" s="185" t="s">
        <v>3192</v>
      </c>
      <c r="Q63" s="185" t="s">
        <v>3193</v>
      </c>
      <c r="R63" s="185" t="s">
        <v>3194</v>
      </c>
      <c r="S63" s="196">
        <v>26001</v>
      </c>
      <c r="T63" s="185"/>
      <c r="U63" s="185" t="s">
        <v>0</v>
      </c>
      <c r="V63" s="185" t="s">
        <v>1818</v>
      </c>
      <c r="W63" s="185" t="s">
        <v>1819</v>
      </c>
      <c r="X63" s="185"/>
      <c r="Y63" s="185">
        <v>1</v>
      </c>
      <c r="Z63" s="185"/>
      <c r="AA63" s="185"/>
      <c r="AB63" s="185">
        <v>422</v>
      </c>
      <c r="AC63" s="197" t="s">
        <v>2695</v>
      </c>
      <c r="AD63" s="197" t="s">
        <v>2695</v>
      </c>
      <c r="AE63" s="197">
        <v>1</v>
      </c>
      <c r="AF63" s="197"/>
      <c r="AG63" s="197">
        <v>1</v>
      </c>
      <c r="AH63" s="197"/>
      <c r="AI63" s="197"/>
      <c r="AJ63" s="197"/>
      <c r="AK63" s="197"/>
      <c r="AL63" s="197"/>
    </row>
    <row r="64" spans="1:38" s="170" customFormat="1" x14ac:dyDescent="0.3">
      <c r="A64" s="226">
        <v>1688</v>
      </c>
      <c r="B64" s="185" t="s">
        <v>1749</v>
      </c>
      <c r="C64" s="185" t="s">
        <v>4368</v>
      </c>
      <c r="D64" s="185" t="s">
        <v>3061</v>
      </c>
      <c r="E64" s="185" t="s">
        <v>3485</v>
      </c>
      <c r="F64" s="185" t="s">
        <v>3187</v>
      </c>
      <c r="G64" s="185" t="s">
        <v>3510</v>
      </c>
      <c r="H64" s="185"/>
      <c r="I64" s="195" t="s">
        <v>15</v>
      </c>
      <c r="J64" s="185" t="s">
        <v>16</v>
      </c>
      <c r="K64" s="185" t="s">
        <v>17</v>
      </c>
      <c r="L64" s="185" t="s">
        <v>4365</v>
      </c>
      <c r="M64" s="185" t="s">
        <v>3190</v>
      </c>
      <c r="N64" s="185" t="s">
        <v>4332</v>
      </c>
      <c r="O64" s="185" t="s">
        <v>3201</v>
      </c>
      <c r="P64" s="185" t="s">
        <v>3192</v>
      </c>
      <c r="Q64" s="185" t="s">
        <v>3193</v>
      </c>
      <c r="R64" s="185" t="s">
        <v>3194</v>
      </c>
      <c r="S64" s="196">
        <v>26102</v>
      </c>
      <c r="T64" s="185"/>
      <c r="U64" s="185" t="s">
        <v>5</v>
      </c>
      <c r="V64" s="185" t="s">
        <v>1750</v>
      </c>
      <c r="W64" s="185" t="s">
        <v>1751</v>
      </c>
      <c r="X64" s="185"/>
      <c r="Y64" s="185">
        <v>1</v>
      </c>
      <c r="Z64" s="185"/>
      <c r="AA64" s="185"/>
      <c r="AB64" s="185">
        <v>70</v>
      </c>
      <c r="AC64" s="197" t="s">
        <v>3057</v>
      </c>
      <c r="AD64" s="197" t="s">
        <v>3057</v>
      </c>
      <c r="AE64" s="197">
        <v>1</v>
      </c>
      <c r="AF64" s="197"/>
      <c r="AG64" s="197"/>
      <c r="AH64" s="197"/>
      <c r="AI64" s="197">
        <v>1</v>
      </c>
      <c r="AJ64" s="197"/>
      <c r="AK64" s="197"/>
      <c r="AL64" s="197"/>
    </row>
    <row r="65" spans="1:38" s="170" customFormat="1" x14ac:dyDescent="0.3">
      <c r="A65" s="226">
        <v>1527</v>
      </c>
      <c r="B65" s="185" t="s">
        <v>1307</v>
      </c>
      <c r="C65" s="185" t="s">
        <v>4792</v>
      </c>
      <c r="D65" s="185" t="s">
        <v>3199</v>
      </c>
      <c r="E65" s="185" t="s">
        <v>1308</v>
      </c>
      <c r="F65" s="185" t="s">
        <v>3187</v>
      </c>
      <c r="G65" s="185" t="s">
        <v>3512</v>
      </c>
      <c r="H65" s="185"/>
      <c r="I65" s="195" t="s">
        <v>197</v>
      </c>
      <c r="J65" s="185" t="s">
        <v>198</v>
      </c>
      <c r="K65" s="185" t="s">
        <v>199</v>
      </c>
      <c r="L65" s="185" t="s">
        <v>3441</v>
      </c>
      <c r="M65" s="185" t="s">
        <v>3190</v>
      </c>
      <c r="N65" s="185" t="s">
        <v>4332</v>
      </c>
      <c r="O65" s="185" t="s">
        <v>3199</v>
      </c>
      <c r="P65" s="185" t="s">
        <v>3192</v>
      </c>
      <c r="Q65" s="185" t="s">
        <v>3193</v>
      </c>
      <c r="R65" s="185" t="s">
        <v>3194</v>
      </c>
      <c r="S65" s="196">
        <v>26365</v>
      </c>
      <c r="T65" s="185"/>
      <c r="U65" s="185" t="s">
        <v>82</v>
      </c>
      <c r="V65" s="185" t="s">
        <v>1309</v>
      </c>
      <c r="W65" s="185" t="s">
        <v>1310</v>
      </c>
      <c r="X65" s="185"/>
      <c r="Y65" s="185"/>
      <c r="Z65" s="185">
        <v>1</v>
      </c>
      <c r="AA65" s="185"/>
      <c r="AB65" s="185">
        <v>747</v>
      </c>
      <c r="AC65" s="197" t="s">
        <v>2702</v>
      </c>
      <c r="AD65" s="197" t="s">
        <v>5144</v>
      </c>
      <c r="AE65" s="197">
        <v>1</v>
      </c>
      <c r="AF65" s="197"/>
      <c r="AG65" s="197"/>
      <c r="AH65" s="197"/>
      <c r="AI65" s="197"/>
      <c r="AJ65" s="197">
        <v>1</v>
      </c>
      <c r="AK65" s="197"/>
      <c r="AL65" s="197"/>
    </row>
    <row r="66" spans="1:38" s="170" customFormat="1" x14ac:dyDescent="0.3">
      <c r="A66" s="226">
        <v>1695</v>
      </c>
      <c r="B66" s="185" t="s">
        <v>2201</v>
      </c>
      <c r="C66" s="185" t="s">
        <v>4501</v>
      </c>
      <c r="D66" s="185" t="s">
        <v>3061</v>
      </c>
      <c r="E66" s="185" t="s">
        <v>2092</v>
      </c>
      <c r="F66" s="185" t="s">
        <v>3187</v>
      </c>
      <c r="G66" s="185" t="s">
        <v>3518</v>
      </c>
      <c r="H66" s="185"/>
      <c r="I66" s="195" t="s">
        <v>334</v>
      </c>
      <c r="J66" s="185" t="s">
        <v>335</v>
      </c>
      <c r="K66" s="185" t="s">
        <v>337</v>
      </c>
      <c r="L66" s="185" t="s">
        <v>3296</v>
      </c>
      <c r="M66" s="185" t="s">
        <v>3190</v>
      </c>
      <c r="N66" s="185" t="s">
        <v>4332</v>
      </c>
      <c r="O66" s="185" t="s">
        <v>3201</v>
      </c>
      <c r="P66" s="185" t="s">
        <v>3192</v>
      </c>
      <c r="Q66" s="185" t="s">
        <v>3193</v>
      </c>
      <c r="R66" s="185" t="s">
        <v>3194</v>
      </c>
      <c r="S66" s="196">
        <v>27302</v>
      </c>
      <c r="T66" s="185"/>
      <c r="U66" s="185" t="s">
        <v>5</v>
      </c>
      <c r="V66" s="185" t="s">
        <v>2202</v>
      </c>
      <c r="W66" s="185" t="s">
        <v>2094</v>
      </c>
      <c r="X66" s="185"/>
      <c r="Y66" s="185">
        <v>1</v>
      </c>
      <c r="Z66" s="185"/>
      <c r="AA66" s="185"/>
      <c r="AB66" s="185">
        <v>86</v>
      </c>
      <c r="AC66" s="197" t="s">
        <v>2689</v>
      </c>
      <c r="AD66" s="197" t="s">
        <v>2689</v>
      </c>
      <c r="AE66" s="197">
        <v>1</v>
      </c>
      <c r="AF66" s="197"/>
      <c r="AG66" s="197"/>
      <c r="AH66" s="197"/>
      <c r="AI66" s="197">
        <v>1</v>
      </c>
      <c r="AJ66" s="197"/>
      <c r="AK66" s="197"/>
      <c r="AL66" s="197"/>
    </row>
    <row r="67" spans="1:38" s="170" customFormat="1" x14ac:dyDescent="0.3">
      <c r="A67" s="226">
        <v>1696</v>
      </c>
      <c r="B67" s="185" t="s">
        <v>131</v>
      </c>
      <c r="C67" s="185" t="s">
        <v>5052</v>
      </c>
      <c r="D67" s="185" t="s">
        <v>3061</v>
      </c>
      <c r="E67" s="185" t="s">
        <v>5053</v>
      </c>
      <c r="F67" s="185" t="s">
        <v>3187</v>
      </c>
      <c r="G67" s="185" t="s">
        <v>4309</v>
      </c>
      <c r="H67" s="185"/>
      <c r="I67" s="195" t="s">
        <v>110</v>
      </c>
      <c r="J67" s="185" t="s">
        <v>13</v>
      </c>
      <c r="K67" s="185" t="s">
        <v>14</v>
      </c>
      <c r="L67" s="185" t="s">
        <v>4615</v>
      </c>
      <c r="M67" s="185" t="s">
        <v>3190</v>
      </c>
      <c r="N67" s="185" t="s">
        <v>4332</v>
      </c>
      <c r="O67" s="185" t="s">
        <v>3201</v>
      </c>
      <c r="P67" s="185" t="s">
        <v>3192</v>
      </c>
      <c r="Q67" s="185" t="s">
        <v>3193</v>
      </c>
      <c r="R67" s="185" t="s">
        <v>3194</v>
      </c>
      <c r="S67" s="196">
        <v>27542</v>
      </c>
      <c r="T67" s="185">
        <v>1</v>
      </c>
      <c r="U67" s="185" t="s">
        <v>5</v>
      </c>
      <c r="V67" s="185" t="s">
        <v>132</v>
      </c>
      <c r="W67" s="185" t="s">
        <v>133</v>
      </c>
      <c r="X67" s="185"/>
      <c r="Y67" s="185">
        <v>1</v>
      </c>
      <c r="Z67" s="185"/>
      <c r="AA67" s="185"/>
      <c r="AB67" s="185">
        <v>107</v>
      </c>
      <c r="AC67" s="197" t="s">
        <v>2689</v>
      </c>
      <c r="AD67" s="197" t="s">
        <v>2689</v>
      </c>
      <c r="AE67" s="151">
        <v>1</v>
      </c>
      <c r="AF67" s="197"/>
      <c r="AG67" s="197"/>
      <c r="AH67" s="197"/>
      <c r="AI67" s="151">
        <v>1</v>
      </c>
      <c r="AJ67" s="197"/>
      <c r="AK67" s="197"/>
      <c r="AL67" s="197"/>
    </row>
    <row r="68" spans="1:38" s="232" customFormat="1" x14ac:dyDescent="0.3">
      <c r="A68" s="226">
        <v>1699</v>
      </c>
      <c r="B68" s="185" t="s">
        <v>1757</v>
      </c>
      <c r="C68" s="185" t="s">
        <v>3522</v>
      </c>
      <c r="D68" s="185" t="s">
        <v>3186</v>
      </c>
      <c r="E68" s="185" t="s">
        <v>3357</v>
      </c>
      <c r="F68" s="185" t="s">
        <v>3187</v>
      </c>
      <c r="G68" s="185" t="s">
        <v>3523</v>
      </c>
      <c r="H68" s="185"/>
      <c r="I68" s="195" t="s">
        <v>382</v>
      </c>
      <c r="J68" s="185" t="s">
        <v>508</v>
      </c>
      <c r="K68" s="185" t="s">
        <v>510</v>
      </c>
      <c r="L68" s="185" t="s">
        <v>3359</v>
      </c>
      <c r="M68" s="185" t="s">
        <v>3190</v>
      </c>
      <c r="N68" s="185" t="s">
        <v>4332</v>
      </c>
      <c r="O68" s="185" t="s">
        <v>3191</v>
      </c>
      <c r="P68" s="185" t="s">
        <v>3192</v>
      </c>
      <c r="Q68" s="185" t="s">
        <v>3193</v>
      </c>
      <c r="R68" s="185" t="s">
        <v>3194</v>
      </c>
      <c r="S68" s="196">
        <v>28051</v>
      </c>
      <c r="T68" s="185"/>
      <c r="U68" s="185" t="s">
        <v>19</v>
      </c>
      <c r="V68" s="185" t="s">
        <v>1758</v>
      </c>
      <c r="W68" s="185" t="s">
        <v>1759</v>
      </c>
      <c r="X68" s="185">
        <v>1</v>
      </c>
      <c r="Y68" s="185"/>
      <c r="Z68" s="185"/>
      <c r="AA68" s="185"/>
      <c r="AB68" s="185">
        <v>104</v>
      </c>
      <c r="AC68" s="197" t="s">
        <v>2689</v>
      </c>
      <c r="AD68" s="197" t="s">
        <v>2689</v>
      </c>
      <c r="AE68" s="197">
        <v>1</v>
      </c>
      <c r="AF68" s="197"/>
      <c r="AG68" s="197"/>
      <c r="AH68" s="197">
        <v>1</v>
      </c>
      <c r="AI68" s="197"/>
      <c r="AJ68" s="197"/>
      <c r="AK68" s="197"/>
      <c r="AL68" s="197"/>
    </row>
    <row r="69" spans="1:38" s="170" customFormat="1" x14ac:dyDescent="0.3">
      <c r="A69" s="226">
        <v>1700</v>
      </c>
      <c r="B69" s="185" t="s">
        <v>326</v>
      </c>
      <c r="C69" s="185" t="s">
        <v>4556</v>
      </c>
      <c r="D69" s="185" t="s">
        <v>3061</v>
      </c>
      <c r="E69" s="185" t="s">
        <v>3524</v>
      </c>
      <c r="F69" s="185" t="s">
        <v>3187</v>
      </c>
      <c r="G69" s="185" t="s">
        <v>4561</v>
      </c>
      <c r="H69" s="185"/>
      <c r="I69" s="195" t="s">
        <v>151</v>
      </c>
      <c r="J69" s="185" t="s">
        <v>56</v>
      </c>
      <c r="K69" s="185" t="s">
        <v>28</v>
      </c>
      <c r="L69" s="185" t="s">
        <v>3259</v>
      </c>
      <c r="M69" s="185" t="s">
        <v>3190</v>
      </c>
      <c r="N69" s="185" t="s">
        <v>4332</v>
      </c>
      <c r="O69" s="185" t="s">
        <v>3201</v>
      </c>
      <c r="P69" s="185" t="s">
        <v>3192</v>
      </c>
      <c r="Q69" s="185" t="s">
        <v>3193</v>
      </c>
      <c r="R69" s="185" t="s">
        <v>3194</v>
      </c>
      <c r="S69" s="196">
        <v>28254</v>
      </c>
      <c r="T69" s="185">
        <v>2</v>
      </c>
      <c r="U69" s="185" t="s">
        <v>5</v>
      </c>
      <c r="V69" s="185" t="s">
        <v>327</v>
      </c>
      <c r="W69" s="185" t="s">
        <v>328</v>
      </c>
      <c r="X69" s="185"/>
      <c r="Y69" s="185">
        <v>1</v>
      </c>
      <c r="Z69" s="185"/>
      <c r="AA69" s="185"/>
      <c r="AB69" s="185">
        <v>232</v>
      </c>
      <c r="AC69" s="197" t="s">
        <v>3069</v>
      </c>
      <c r="AD69" s="197" t="s">
        <v>5149</v>
      </c>
      <c r="AE69" s="197">
        <v>1</v>
      </c>
      <c r="AF69" s="197"/>
      <c r="AG69" s="197">
        <v>1</v>
      </c>
      <c r="AH69" s="197"/>
      <c r="AI69" s="197"/>
      <c r="AJ69" s="197"/>
      <c r="AK69" s="197"/>
      <c r="AL69" s="197"/>
    </row>
    <row r="70" spans="1:38" s="232" customFormat="1" x14ac:dyDescent="0.3">
      <c r="A70" s="226">
        <v>1703</v>
      </c>
      <c r="B70" s="185" t="s">
        <v>688</v>
      </c>
      <c r="C70" s="185" t="s">
        <v>3526</v>
      </c>
      <c r="D70" s="185" t="s">
        <v>3186</v>
      </c>
      <c r="E70" s="185" t="s">
        <v>3527</v>
      </c>
      <c r="F70" s="185" t="s">
        <v>3187</v>
      </c>
      <c r="G70" s="185" t="s">
        <v>3528</v>
      </c>
      <c r="H70" s="185"/>
      <c r="I70" s="195" t="s">
        <v>224</v>
      </c>
      <c r="J70" s="185" t="s">
        <v>689</v>
      </c>
      <c r="K70" s="185" t="s">
        <v>691</v>
      </c>
      <c r="L70" s="185" t="s">
        <v>3529</v>
      </c>
      <c r="M70" s="185" t="s">
        <v>3190</v>
      </c>
      <c r="N70" s="185" t="s">
        <v>4332</v>
      </c>
      <c r="O70" s="185" t="s">
        <v>3191</v>
      </c>
      <c r="P70" s="185" t="s">
        <v>3192</v>
      </c>
      <c r="Q70" s="185" t="s">
        <v>3193</v>
      </c>
      <c r="R70" s="185" t="s">
        <v>3194</v>
      </c>
      <c r="S70" s="196">
        <v>29860</v>
      </c>
      <c r="T70" s="185"/>
      <c r="U70" s="185" t="s">
        <v>19</v>
      </c>
      <c r="V70" s="185" t="s">
        <v>690</v>
      </c>
      <c r="W70" s="185" t="s">
        <v>692</v>
      </c>
      <c r="X70" s="185">
        <v>1</v>
      </c>
      <c r="Y70" s="185"/>
      <c r="Z70" s="185"/>
      <c r="AA70" s="185"/>
      <c r="AB70" s="185">
        <v>124</v>
      </c>
      <c r="AC70" s="197" t="s">
        <v>3057</v>
      </c>
      <c r="AD70" s="197" t="s">
        <v>3057</v>
      </c>
      <c r="AE70" s="197">
        <v>1</v>
      </c>
      <c r="AF70" s="197"/>
      <c r="AG70" s="197"/>
      <c r="AH70" s="197">
        <v>1</v>
      </c>
      <c r="AI70" s="197"/>
      <c r="AJ70" s="197"/>
      <c r="AK70" s="197"/>
      <c r="AL70" s="197"/>
    </row>
    <row r="71" spans="1:38" s="232" customFormat="1" x14ac:dyDescent="0.3">
      <c r="A71" s="226">
        <v>1705</v>
      </c>
      <c r="B71" s="216" t="s">
        <v>3136</v>
      </c>
      <c r="C71" s="216" t="s">
        <v>5012</v>
      </c>
      <c r="D71" s="216" t="s">
        <v>3530</v>
      </c>
      <c r="E71" s="216" t="s">
        <v>3531</v>
      </c>
      <c r="F71" s="216" t="s">
        <v>4301</v>
      </c>
      <c r="G71" s="216" t="s">
        <v>4940</v>
      </c>
      <c r="H71" s="216"/>
      <c r="I71" s="227" t="s">
        <v>41</v>
      </c>
      <c r="J71" s="216" t="s">
        <v>285</v>
      </c>
      <c r="K71" s="216" t="s">
        <v>286</v>
      </c>
      <c r="L71" s="216" t="s">
        <v>4932</v>
      </c>
      <c r="M71" s="216" t="s">
        <v>3190</v>
      </c>
      <c r="N71" s="216" t="s">
        <v>4332</v>
      </c>
      <c r="O71" s="216" t="s">
        <v>3532</v>
      </c>
      <c r="P71" s="216" t="s">
        <v>3192</v>
      </c>
      <c r="Q71" s="216" t="s">
        <v>3313</v>
      </c>
      <c r="R71" s="216" t="s">
        <v>3314</v>
      </c>
      <c r="S71" s="228">
        <v>30926</v>
      </c>
      <c r="T71" s="216">
        <v>2</v>
      </c>
      <c r="U71" s="216" t="s">
        <v>184</v>
      </c>
      <c r="V71" s="216" t="s">
        <v>5119</v>
      </c>
      <c r="W71" s="216" t="s">
        <v>5120</v>
      </c>
      <c r="X71" s="216"/>
      <c r="Y71" s="216"/>
      <c r="Z71" s="216"/>
      <c r="AA71" s="216">
        <v>1</v>
      </c>
      <c r="AB71" s="216">
        <v>169</v>
      </c>
      <c r="AC71" s="217" t="s">
        <v>3057</v>
      </c>
      <c r="AD71" s="217" t="s">
        <v>3057</v>
      </c>
      <c r="AE71" s="217">
        <v>1</v>
      </c>
      <c r="AF71" s="217"/>
      <c r="AG71" s="217"/>
      <c r="AH71" s="217">
        <v>1</v>
      </c>
      <c r="AI71" s="217"/>
      <c r="AJ71" s="217"/>
      <c r="AK71" s="217" t="s">
        <v>5193</v>
      </c>
      <c r="AL71" s="217">
        <v>1</v>
      </c>
    </row>
    <row r="72" spans="1:38" s="170" customFormat="1" x14ac:dyDescent="0.3">
      <c r="A72" s="226">
        <v>1706</v>
      </c>
      <c r="B72" s="185" t="s">
        <v>788</v>
      </c>
      <c r="C72" s="185" t="s">
        <v>4627</v>
      </c>
      <c r="D72" s="185" t="s">
        <v>3061</v>
      </c>
      <c r="E72" s="185" t="s">
        <v>3533</v>
      </c>
      <c r="F72" s="185" t="s">
        <v>3187</v>
      </c>
      <c r="G72" s="185" t="s">
        <v>3534</v>
      </c>
      <c r="H72" s="185"/>
      <c r="I72" s="195" t="s">
        <v>110</v>
      </c>
      <c r="J72" s="185" t="s">
        <v>13</v>
      </c>
      <c r="K72" s="185" t="s">
        <v>14</v>
      </c>
      <c r="L72" s="185" t="s">
        <v>4615</v>
      </c>
      <c r="M72" s="185" t="s">
        <v>3190</v>
      </c>
      <c r="N72" s="185" t="s">
        <v>4332</v>
      </c>
      <c r="O72" s="185" t="s">
        <v>3201</v>
      </c>
      <c r="P72" s="185" t="s">
        <v>3192</v>
      </c>
      <c r="Q72" s="185" t="s">
        <v>3193</v>
      </c>
      <c r="R72" s="185" t="s">
        <v>3194</v>
      </c>
      <c r="S72" s="196">
        <v>32021</v>
      </c>
      <c r="T72" s="185"/>
      <c r="U72" s="185" t="s">
        <v>5</v>
      </c>
      <c r="V72" s="185" t="s">
        <v>789</v>
      </c>
      <c r="W72" s="185" t="s">
        <v>790</v>
      </c>
      <c r="X72" s="185"/>
      <c r="Y72" s="185">
        <v>1</v>
      </c>
      <c r="Z72" s="185"/>
      <c r="AA72" s="185"/>
      <c r="AB72" s="185">
        <v>293</v>
      </c>
      <c r="AC72" s="197" t="s">
        <v>2689</v>
      </c>
      <c r="AD72" s="197" t="s">
        <v>2689</v>
      </c>
      <c r="AE72" s="151">
        <v>1</v>
      </c>
      <c r="AF72" s="197"/>
      <c r="AG72" s="197"/>
      <c r="AH72" s="151">
        <v>1</v>
      </c>
      <c r="AI72" s="197"/>
      <c r="AJ72" s="197"/>
      <c r="AK72" s="197"/>
      <c r="AL72" s="197"/>
    </row>
    <row r="73" spans="1:38" s="170" customFormat="1" x14ac:dyDescent="0.3">
      <c r="A73" s="226">
        <v>1708</v>
      </c>
      <c r="B73" s="207" t="s">
        <v>128</v>
      </c>
      <c r="C73" s="207" t="s">
        <v>5071</v>
      </c>
      <c r="D73" s="207" t="s">
        <v>3061</v>
      </c>
      <c r="E73" s="207" t="s">
        <v>113</v>
      </c>
      <c r="F73" s="207" t="s">
        <v>3187</v>
      </c>
      <c r="G73" s="207" t="s">
        <v>3538</v>
      </c>
      <c r="H73" s="207"/>
      <c r="I73" s="208" t="s">
        <v>12</v>
      </c>
      <c r="J73" s="207" t="s">
        <v>13</v>
      </c>
      <c r="K73" s="207" t="s">
        <v>14</v>
      </c>
      <c r="L73" s="207" t="s">
        <v>4615</v>
      </c>
      <c r="M73" s="207" t="s">
        <v>3190</v>
      </c>
      <c r="N73" s="207" t="s">
        <v>4332</v>
      </c>
      <c r="O73" s="207" t="s">
        <v>3201</v>
      </c>
      <c r="P73" s="207" t="s">
        <v>3192</v>
      </c>
      <c r="Q73" s="207" t="s">
        <v>3193</v>
      </c>
      <c r="R73" s="207" t="s">
        <v>3194</v>
      </c>
      <c r="S73" s="209">
        <v>32387</v>
      </c>
      <c r="T73" s="207">
        <v>1</v>
      </c>
      <c r="U73" s="207" t="s">
        <v>5</v>
      </c>
      <c r="V73" s="207" t="s">
        <v>129</v>
      </c>
      <c r="W73" s="207" t="s">
        <v>115</v>
      </c>
      <c r="X73" s="207"/>
      <c r="Y73" s="207">
        <v>1</v>
      </c>
      <c r="Z73" s="207"/>
      <c r="AA73" s="207"/>
      <c r="AB73" s="207">
        <v>165</v>
      </c>
      <c r="AC73" s="210" t="s">
        <v>2689</v>
      </c>
      <c r="AD73" s="210" t="s">
        <v>2689</v>
      </c>
      <c r="AE73" s="210">
        <v>1</v>
      </c>
      <c r="AF73" s="210"/>
      <c r="AG73" s="210"/>
      <c r="AH73" s="210">
        <v>1</v>
      </c>
      <c r="AI73" s="210"/>
      <c r="AJ73" s="210"/>
      <c r="AK73" s="210"/>
      <c r="AL73" s="210"/>
    </row>
    <row r="74" spans="1:38" s="232" customFormat="1" x14ac:dyDescent="0.3">
      <c r="A74" s="226">
        <v>1710</v>
      </c>
      <c r="B74" s="207" t="s">
        <v>268</v>
      </c>
      <c r="C74" s="207" t="s">
        <v>3185</v>
      </c>
      <c r="D74" s="207" t="s">
        <v>3186</v>
      </c>
      <c r="E74" s="207"/>
      <c r="F74" s="207" t="s">
        <v>3187</v>
      </c>
      <c r="G74" s="207" t="s">
        <v>3545</v>
      </c>
      <c r="H74" s="207"/>
      <c r="I74" s="208" t="s">
        <v>271</v>
      </c>
      <c r="J74" s="207" t="s">
        <v>269</v>
      </c>
      <c r="K74" s="207" t="s">
        <v>249</v>
      </c>
      <c r="L74" s="207" t="s">
        <v>4605</v>
      </c>
      <c r="M74" s="207" t="s">
        <v>3190</v>
      </c>
      <c r="N74" s="207" t="s">
        <v>3205</v>
      </c>
      <c r="O74" s="207" t="s">
        <v>3191</v>
      </c>
      <c r="P74" s="207" t="s">
        <v>3192</v>
      </c>
      <c r="Q74" s="207" t="s">
        <v>3193</v>
      </c>
      <c r="R74" s="207" t="s">
        <v>3194</v>
      </c>
      <c r="S74" s="209">
        <v>33117</v>
      </c>
      <c r="T74" s="207">
        <v>2</v>
      </c>
      <c r="U74" s="207" t="s">
        <v>19</v>
      </c>
      <c r="V74" s="207" t="s">
        <v>270</v>
      </c>
      <c r="W74" s="207" t="s">
        <v>272</v>
      </c>
      <c r="X74" s="207">
        <v>1</v>
      </c>
      <c r="Y74" s="207"/>
      <c r="Z74" s="207"/>
      <c r="AA74" s="207"/>
      <c r="AB74" s="207">
        <v>40</v>
      </c>
      <c r="AC74" s="210" t="s">
        <v>2709</v>
      </c>
      <c r="AD74" s="210" t="s">
        <v>2709</v>
      </c>
      <c r="AE74" s="210">
        <v>1</v>
      </c>
      <c r="AF74" s="210"/>
      <c r="AG74" s="210"/>
      <c r="AH74" s="210"/>
      <c r="AI74" s="210"/>
      <c r="AJ74" s="210">
        <v>1</v>
      </c>
      <c r="AK74" s="210"/>
      <c r="AL74" s="210"/>
    </row>
    <row r="75" spans="1:38" s="170" customFormat="1" x14ac:dyDescent="0.3">
      <c r="A75" s="226">
        <v>1712</v>
      </c>
      <c r="B75" s="185" t="s">
        <v>556</v>
      </c>
      <c r="C75" s="185" t="s">
        <v>4628</v>
      </c>
      <c r="D75" s="185" t="s">
        <v>3547</v>
      </c>
      <c r="E75" s="185" t="s">
        <v>557</v>
      </c>
      <c r="F75" s="185" t="s">
        <v>3187</v>
      </c>
      <c r="G75" s="185" t="s">
        <v>4724</v>
      </c>
      <c r="H75" s="185" t="s">
        <v>3548</v>
      </c>
      <c r="I75" s="195" t="s">
        <v>559</v>
      </c>
      <c r="J75" s="185" t="s">
        <v>13</v>
      </c>
      <c r="K75" s="185" t="s">
        <v>14</v>
      </c>
      <c r="L75" s="185" t="s">
        <v>4615</v>
      </c>
      <c r="M75" s="185" t="s">
        <v>3190</v>
      </c>
      <c r="N75" s="185" t="s">
        <v>4332</v>
      </c>
      <c r="O75" s="185" t="s">
        <v>3363</v>
      </c>
      <c r="P75" s="185" t="s">
        <v>3192</v>
      </c>
      <c r="Q75" s="185" t="s">
        <v>3193</v>
      </c>
      <c r="R75" s="185" t="s">
        <v>3194</v>
      </c>
      <c r="S75" s="196">
        <v>34213</v>
      </c>
      <c r="T75" s="185"/>
      <c r="U75" s="185" t="s">
        <v>184</v>
      </c>
      <c r="V75" s="185" t="s">
        <v>558</v>
      </c>
      <c r="W75" s="185" t="s">
        <v>560</v>
      </c>
      <c r="X75" s="185"/>
      <c r="Y75" s="185"/>
      <c r="Z75" s="185"/>
      <c r="AA75" s="185">
        <v>1</v>
      </c>
      <c r="AB75" s="185">
        <v>1265</v>
      </c>
      <c r="AC75" s="197" t="s">
        <v>2689</v>
      </c>
      <c r="AD75" s="197" t="s">
        <v>2689</v>
      </c>
      <c r="AE75" s="197">
        <v>1</v>
      </c>
      <c r="AF75" s="197"/>
      <c r="AG75" s="197"/>
      <c r="AH75" s="197">
        <v>1</v>
      </c>
      <c r="AI75" s="197"/>
      <c r="AJ75" s="197"/>
      <c r="AK75" s="197"/>
      <c r="AL75" s="197"/>
    </row>
    <row r="76" spans="1:38" s="170" customFormat="1" x14ac:dyDescent="0.3">
      <c r="A76" s="226">
        <v>1719</v>
      </c>
      <c r="B76" s="185" t="s">
        <v>2176</v>
      </c>
      <c r="C76" s="185" t="s">
        <v>4507</v>
      </c>
      <c r="D76" s="185" t="s">
        <v>3199</v>
      </c>
      <c r="E76" s="185" t="s">
        <v>2177</v>
      </c>
      <c r="F76" s="185" t="s">
        <v>3187</v>
      </c>
      <c r="G76" s="185" t="s">
        <v>4510</v>
      </c>
      <c r="H76" s="185"/>
      <c r="I76" s="195" t="s">
        <v>1602</v>
      </c>
      <c r="J76" s="185" t="s">
        <v>1603</v>
      </c>
      <c r="K76" s="185" t="s">
        <v>1604</v>
      </c>
      <c r="L76" s="185" t="s">
        <v>3250</v>
      </c>
      <c r="M76" s="185" t="s">
        <v>3190</v>
      </c>
      <c r="N76" s="185" t="s">
        <v>4332</v>
      </c>
      <c r="O76" s="185" t="s">
        <v>3199</v>
      </c>
      <c r="P76" s="185" t="s">
        <v>3192</v>
      </c>
      <c r="Q76" s="185" t="s">
        <v>3193</v>
      </c>
      <c r="R76" s="185" t="s">
        <v>3194</v>
      </c>
      <c r="S76" s="196">
        <v>37500</v>
      </c>
      <c r="T76" s="185"/>
      <c r="U76" s="185" t="s">
        <v>82</v>
      </c>
      <c r="V76" s="185" t="s">
        <v>2178</v>
      </c>
      <c r="W76" s="185" t="s">
        <v>2179</v>
      </c>
      <c r="X76" s="185"/>
      <c r="Y76" s="185"/>
      <c r="Z76" s="185">
        <v>1</v>
      </c>
      <c r="AA76" s="185"/>
      <c r="AB76" s="185">
        <v>627</v>
      </c>
      <c r="AC76" s="197" t="s">
        <v>2689</v>
      </c>
      <c r="AD76" s="197" t="s">
        <v>5145</v>
      </c>
      <c r="AE76" s="197">
        <v>1</v>
      </c>
      <c r="AF76" s="197"/>
      <c r="AG76" s="175">
        <v>1</v>
      </c>
      <c r="AH76" s="197"/>
      <c r="AI76" s="197"/>
      <c r="AJ76" s="197"/>
      <c r="AK76" s="197"/>
      <c r="AL76" s="197"/>
    </row>
    <row r="77" spans="1:38" s="170" customFormat="1" x14ac:dyDescent="0.3">
      <c r="A77" s="226">
        <v>1723</v>
      </c>
      <c r="B77" s="185" t="s">
        <v>999</v>
      </c>
      <c r="C77" s="185" t="s">
        <v>4629</v>
      </c>
      <c r="D77" s="185" t="s">
        <v>478</v>
      </c>
      <c r="E77" s="185" t="s">
        <v>1000</v>
      </c>
      <c r="F77" s="185" t="s">
        <v>3187</v>
      </c>
      <c r="G77" s="185" t="s">
        <v>3558</v>
      </c>
      <c r="H77" s="185"/>
      <c r="I77" s="195" t="s">
        <v>12</v>
      </c>
      <c r="J77" s="185" t="s">
        <v>13</v>
      </c>
      <c r="K77" s="185" t="s">
        <v>14</v>
      </c>
      <c r="L77" s="185" t="s">
        <v>4615</v>
      </c>
      <c r="M77" s="185" t="s">
        <v>3190</v>
      </c>
      <c r="N77" s="185" t="s">
        <v>4332</v>
      </c>
      <c r="O77" s="185" t="s">
        <v>3201</v>
      </c>
      <c r="P77" s="185" t="s">
        <v>3192</v>
      </c>
      <c r="Q77" s="185" t="s">
        <v>3193</v>
      </c>
      <c r="R77" s="185" t="s">
        <v>3194</v>
      </c>
      <c r="S77" s="196">
        <v>39326</v>
      </c>
      <c r="T77" s="185"/>
      <c r="U77" s="185" t="s">
        <v>5</v>
      </c>
      <c r="V77" s="185" t="s">
        <v>1001</v>
      </c>
      <c r="W77" s="185" t="s">
        <v>1002</v>
      </c>
      <c r="X77" s="185">
        <v>1</v>
      </c>
      <c r="Y77" s="185">
        <v>1</v>
      </c>
      <c r="Z77" s="185"/>
      <c r="AA77" s="185"/>
      <c r="AB77" s="185">
        <v>229</v>
      </c>
      <c r="AC77" s="197" t="s">
        <v>2689</v>
      </c>
      <c r="AD77" s="197" t="s">
        <v>2689</v>
      </c>
      <c r="AE77" s="197">
        <v>1</v>
      </c>
      <c r="AF77" s="197"/>
      <c r="AG77" s="197"/>
      <c r="AH77" s="197">
        <v>1</v>
      </c>
      <c r="AI77" s="197"/>
      <c r="AJ77" s="197"/>
      <c r="AK77" s="197"/>
      <c r="AL77" s="197"/>
    </row>
    <row r="78" spans="1:38" s="170" customFormat="1" x14ac:dyDescent="0.3">
      <c r="A78" s="226">
        <v>1724</v>
      </c>
      <c r="B78" s="218" t="s">
        <v>3559</v>
      </c>
      <c r="C78" s="218" t="s">
        <v>4803</v>
      </c>
      <c r="D78" s="218" t="s">
        <v>3560</v>
      </c>
      <c r="E78" s="218" t="s">
        <v>3561</v>
      </c>
      <c r="F78" s="218" t="s">
        <v>4301</v>
      </c>
      <c r="G78" s="218" t="s">
        <v>4801</v>
      </c>
      <c r="H78" s="218"/>
      <c r="I78" s="219" t="s">
        <v>364</v>
      </c>
      <c r="J78" s="218" t="s">
        <v>899</v>
      </c>
      <c r="K78" s="218" t="s">
        <v>900</v>
      </c>
      <c r="L78" s="218" t="s">
        <v>3374</v>
      </c>
      <c r="M78" s="218" t="s">
        <v>3190</v>
      </c>
      <c r="N78" s="218" t="s">
        <v>4332</v>
      </c>
      <c r="O78" s="218" t="s">
        <v>3483</v>
      </c>
      <c r="P78" s="218" t="s">
        <v>3192</v>
      </c>
      <c r="Q78" s="218" t="s">
        <v>3193</v>
      </c>
      <c r="R78" s="218" t="s">
        <v>3194</v>
      </c>
      <c r="S78" s="220">
        <v>39873</v>
      </c>
      <c r="T78" s="218">
        <v>1</v>
      </c>
      <c r="U78" s="218" t="s">
        <v>82</v>
      </c>
      <c r="V78" s="218" t="s">
        <v>5078</v>
      </c>
      <c r="W78" s="218" t="s">
        <v>5079</v>
      </c>
      <c r="X78" s="218"/>
      <c r="Y78" s="218"/>
      <c r="Z78" s="218">
        <v>1</v>
      </c>
      <c r="AA78" s="218"/>
      <c r="AB78" s="218">
        <v>45</v>
      </c>
      <c r="AC78" s="221" t="s">
        <v>2695</v>
      </c>
      <c r="AD78" s="221" t="s">
        <v>2695</v>
      </c>
      <c r="AE78" s="221">
        <v>1</v>
      </c>
      <c r="AF78" s="221"/>
      <c r="AG78" s="221"/>
      <c r="AH78" s="221"/>
      <c r="AI78" s="221">
        <v>1</v>
      </c>
      <c r="AJ78" s="221"/>
      <c r="AK78" s="221" t="s">
        <v>5174</v>
      </c>
      <c r="AL78" s="217">
        <v>1</v>
      </c>
    </row>
    <row r="79" spans="1:38" s="170" customFormat="1" x14ac:dyDescent="0.3">
      <c r="A79" s="226">
        <v>1725</v>
      </c>
      <c r="B79" s="218" t="s">
        <v>3562</v>
      </c>
      <c r="C79" s="218" t="s">
        <v>4974</v>
      </c>
      <c r="D79" s="218" t="s">
        <v>3563</v>
      </c>
      <c r="E79" s="218" t="s">
        <v>3564</v>
      </c>
      <c r="F79" s="218" t="s">
        <v>4301</v>
      </c>
      <c r="G79" s="218" t="s">
        <v>4725</v>
      </c>
      <c r="H79" s="218"/>
      <c r="I79" s="219" t="s">
        <v>216</v>
      </c>
      <c r="J79" s="218" t="s">
        <v>13</v>
      </c>
      <c r="K79" s="218" t="s">
        <v>14</v>
      </c>
      <c r="L79" s="218" t="s">
        <v>4615</v>
      </c>
      <c r="M79" s="218" t="s">
        <v>3190</v>
      </c>
      <c r="N79" s="218" t="s">
        <v>4332</v>
      </c>
      <c r="O79" s="218" t="s">
        <v>3354</v>
      </c>
      <c r="P79" s="218" t="s">
        <v>3192</v>
      </c>
      <c r="Q79" s="218" t="s">
        <v>3193</v>
      </c>
      <c r="R79" s="218" t="s">
        <v>3194</v>
      </c>
      <c r="S79" s="220">
        <v>40292</v>
      </c>
      <c r="T79" s="218"/>
      <c r="U79" s="218" t="s">
        <v>184</v>
      </c>
      <c r="V79" s="218" t="s">
        <v>219</v>
      </c>
      <c r="W79" s="218" t="s">
        <v>217</v>
      </c>
      <c r="X79" s="218"/>
      <c r="Y79" s="218"/>
      <c r="Z79" s="218"/>
      <c r="AA79" s="218">
        <v>1</v>
      </c>
      <c r="AB79" s="218">
        <v>53</v>
      </c>
      <c r="AC79" s="221" t="s">
        <v>2689</v>
      </c>
      <c r="AD79" s="221" t="s">
        <v>2689</v>
      </c>
      <c r="AE79" s="221">
        <v>1</v>
      </c>
      <c r="AF79" s="221"/>
      <c r="AG79" s="221">
        <v>1</v>
      </c>
      <c r="AH79" s="221"/>
      <c r="AI79" s="221"/>
      <c r="AJ79" s="221"/>
      <c r="AK79" s="221" t="s">
        <v>5174</v>
      </c>
      <c r="AL79" s="217">
        <v>1</v>
      </c>
    </row>
    <row r="80" spans="1:38" s="232" customFormat="1" x14ac:dyDescent="0.3">
      <c r="A80" s="226">
        <v>1730</v>
      </c>
      <c r="B80" s="218" t="s">
        <v>3574</v>
      </c>
      <c r="C80" s="218" t="s">
        <v>5125</v>
      </c>
      <c r="D80" s="218" t="s">
        <v>3269</v>
      </c>
      <c r="E80" s="218" t="s">
        <v>3575</v>
      </c>
      <c r="F80" s="218" t="s">
        <v>4301</v>
      </c>
      <c r="G80" s="218" t="s">
        <v>3576</v>
      </c>
      <c r="H80" s="218"/>
      <c r="I80" s="219" t="s">
        <v>1602</v>
      </c>
      <c r="J80" s="218" t="s">
        <v>1603</v>
      </c>
      <c r="K80" s="218" t="s">
        <v>1604</v>
      </c>
      <c r="L80" s="218" t="s">
        <v>3250</v>
      </c>
      <c r="M80" s="218" t="s">
        <v>3190</v>
      </c>
      <c r="N80" s="218" t="s">
        <v>4332</v>
      </c>
      <c r="O80" s="218" t="s">
        <v>3201</v>
      </c>
      <c r="P80" s="218" t="s">
        <v>3192</v>
      </c>
      <c r="Q80" s="218" t="s">
        <v>3193</v>
      </c>
      <c r="R80" s="218" t="s">
        <v>3194</v>
      </c>
      <c r="S80" s="220">
        <v>44011</v>
      </c>
      <c r="T80" s="218"/>
      <c r="U80" s="218"/>
      <c r="V80" s="218"/>
      <c r="W80" s="218"/>
      <c r="X80" s="218"/>
      <c r="Y80" s="218">
        <v>1</v>
      </c>
      <c r="Z80" s="218"/>
      <c r="AA80" s="218"/>
      <c r="AB80" s="218">
        <v>35</v>
      </c>
      <c r="AC80" s="221" t="s">
        <v>2689</v>
      </c>
      <c r="AD80" s="221" t="s">
        <v>5145</v>
      </c>
      <c r="AE80" s="221">
        <v>1</v>
      </c>
      <c r="AF80" s="221"/>
      <c r="AG80" s="221"/>
      <c r="AH80" s="221">
        <v>1</v>
      </c>
      <c r="AI80" s="221"/>
      <c r="AJ80" s="221"/>
      <c r="AK80" s="221" t="s">
        <v>5174</v>
      </c>
      <c r="AL80" s="217">
        <v>1</v>
      </c>
    </row>
    <row r="81" spans="1:38" s="170" customFormat="1" x14ac:dyDescent="0.3">
      <c r="A81" s="226">
        <v>1733</v>
      </c>
      <c r="B81" s="216" t="s">
        <v>1368</v>
      </c>
      <c r="C81" s="216" t="s">
        <v>4371</v>
      </c>
      <c r="D81" s="216" t="s">
        <v>3581</v>
      </c>
      <c r="E81" s="216" t="s">
        <v>3582</v>
      </c>
      <c r="F81" s="216" t="s">
        <v>4301</v>
      </c>
      <c r="G81" s="216" t="s">
        <v>4352</v>
      </c>
      <c r="H81" s="216"/>
      <c r="I81" s="227" t="s">
        <v>15</v>
      </c>
      <c r="J81" s="216" t="s">
        <v>16</v>
      </c>
      <c r="K81" s="216" t="s">
        <v>17</v>
      </c>
      <c r="L81" s="216" t="s">
        <v>4365</v>
      </c>
      <c r="M81" s="216" t="s">
        <v>3190</v>
      </c>
      <c r="N81" s="216" t="s">
        <v>4332</v>
      </c>
      <c r="O81" s="216" t="s">
        <v>3312</v>
      </c>
      <c r="P81" s="216" t="s">
        <v>3192</v>
      </c>
      <c r="Q81" s="216" t="s">
        <v>3193</v>
      </c>
      <c r="R81" s="216" t="s">
        <v>3194</v>
      </c>
      <c r="S81" s="228">
        <v>25191</v>
      </c>
      <c r="T81" s="216"/>
      <c r="U81" s="216" t="s">
        <v>130</v>
      </c>
      <c r="V81" s="216" t="s">
        <v>1369</v>
      </c>
      <c r="W81" s="216" t="s">
        <v>1370</v>
      </c>
      <c r="X81" s="216"/>
      <c r="Y81" s="216"/>
      <c r="Z81" s="216"/>
      <c r="AA81" s="216">
        <v>1</v>
      </c>
      <c r="AB81" s="216">
        <v>304</v>
      </c>
      <c r="AC81" s="217" t="s">
        <v>3057</v>
      </c>
      <c r="AD81" s="217" t="s">
        <v>3057</v>
      </c>
      <c r="AE81" s="217">
        <v>1</v>
      </c>
      <c r="AF81" s="217"/>
      <c r="AG81" s="217"/>
      <c r="AH81" s="217"/>
      <c r="AI81" s="217">
        <v>1</v>
      </c>
      <c r="AJ81" s="217"/>
      <c r="AK81" s="217" t="s">
        <v>5164</v>
      </c>
      <c r="AL81" s="217">
        <v>1</v>
      </c>
    </row>
    <row r="82" spans="1:38" s="170" customFormat="1" x14ac:dyDescent="0.3">
      <c r="A82" s="226">
        <v>1734</v>
      </c>
      <c r="B82" s="185" t="s">
        <v>2333</v>
      </c>
      <c r="C82" s="185" t="s">
        <v>4848</v>
      </c>
      <c r="D82" s="185" t="s">
        <v>3199</v>
      </c>
      <c r="E82" s="185" t="s">
        <v>2334</v>
      </c>
      <c r="F82" s="185" t="s">
        <v>3187</v>
      </c>
      <c r="G82" s="185" t="s">
        <v>4852</v>
      </c>
      <c r="H82" s="185"/>
      <c r="I82" s="195" t="s">
        <v>249</v>
      </c>
      <c r="J82" s="185" t="s">
        <v>289</v>
      </c>
      <c r="K82" s="185" t="s">
        <v>290</v>
      </c>
      <c r="L82" s="185" t="s">
        <v>3362</v>
      </c>
      <c r="M82" s="185" t="s">
        <v>3190</v>
      </c>
      <c r="N82" s="185" t="s">
        <v>4332</v>
      </c>
      <c r="O82" s="185" t="s">
        <v>3199</v>
      </c>
      <c r="P82" s="185" t="s">
        <v>3192</v>
      </c>
      <c r="Q82" s="185" t="s">
        <v>3193</v>
      </c>
      <c r="R82" s="185" t="s">
        <v>3194</v>
      </c>
      <c r="S82" s="196">
        <v>23863</v>
      </c>
      <c r="T82" s="185"/>
      <c r="U82" s="185" t="s">
        <v>82</v>
      </c>
      <c r="V82" s="185" t="s">
        <v>2335</v>
      </c>
      <c r="W82" s="185" t="s">
        <v>2336</v>
      </c>
      <c r="X82" s="185"/>
      <c r="Y82" s="185"/>
      <c r="Z82" s="185">
        <v>1</v>
      </c>
      <c r="AA82" s="185"/>
      <c r="AB82" s="185">
        <v>291</v>
      </c>
      <c r="AC82" s="197" t="s">
        <v>2687</v>
      </c>
      <c r="AD82" s="197" t="s">
        <v>2687</v>
      </c>
      <c r="AE82" s="197">
        <v>1</v>
      </c>
      <c r="AF82" s="197"/>
      <c r="AG82" s="197"/>
      <c r="AH82" s="197"/>
      <c r="AI82" s="197"/>
      <c r="AJ82" s="197">
        <v>1</v>
      </c>
      <c r="AK82" s="197"/>
      <c r="AL82" s="197"/>
    </row>
    <row r="83" spans="1:38" s="232" customFormat="1" x14ac:dyDescent="0.3">
      <c r="A83" s="226">
        <v>1737</v>
      </c>
      <c r="B83" s="216" t="s">
        <v>3586</v>
      </c>
      <c r="C83" s="216" t="s">
        <v>4975</v>
      </c>
      <c r="D83" s="216" t="s">
        <v>3352</v>
      </c>
      <c r="E83" s="216" t="s">
        <v>3587</v>
      </c>
      <c r="F83" s="216" t="s">
        <v>3187</v>
      </c>
      <c r="G83" s="216" t="s">
        <v>4353</v>
      </c>
      <c r="H83" s="216"/>
      <c r="I83" s="227" t="s">
        <v>1805</v>
      </c>
      <c r="J83" s="216" t="s">
        <v>16</v>
      </c>
      <c r="K83" s="216" t="s">
        <v>17</v>
      </c>
      <c r="L83" s="216" t="s">
        <v>4365</v>
      </c>
      <c r="M83" s="216" t="s">
        <v>3190</v>
      </c>
      <c r="N83" s="216" t="s">
        <v>4332</v>
      </c>
      <c r="O83" s="216" t="s">
        <v>3354</v>
      </c>
      <c r="P83" s="216" t="s">
        <v>3192</v>
      </c>
      <c r="Q83" s="216" t="s">
        <v>3193</v>
      </c>
      <c r="R83" s="216" t="s">
        <v>3194</v>
      </c>
      <c r="S83" s="228">
        <v>24042</v>
      </c>
      <c r="T83" s="216"/>
      <c r="U83" s="216" t="s">
        <v>184</v>
      </c>
      <c r="V83" s="216" t="s">
        <v>1804</v>
      </c>
      <c r="W83" s="216" t="s">
        <v>1806</v>
      </c>
      <c r="X83" s="216"/>
      <c r="Y83" s="216"/>
      <c r="Z83" s="216"/>
      <c r="AA83" s="216">
        <v>1</v>
      </c>
      <c r="AB83" s="216">
        <v>913</v>
      </c>
      <c r="AC83" s="217" t="s">
        <v>3057</v>
      </c>
      <c r="AD83" s="217" t="s">
        <v>3057</v>
      </c>
      <c r="AE83" s="217">
        <v>1</v>
      </c>
      <c r="AF83" s="217"/>
      <c r="AG83" s="217">
        <v>1</v>
      </c>
      <c r="AH83" s="217"/>
      <c r="AI83" s="217"/>
      <c r="AJ83" s="217"/>
      <c r="AK83" s="221" t="s">
        <v>5166</v>
      </c>
      <c r="AL83" s="217">
        <v>1</v>
      </c>
    </row>
    <row r="84" spans="1:38" s="170" customFormat="1" x14ac:dyDescent="0.3">
      <c r="A84" s="226">
        <v>1738</v>
      </c>
      <c r="B84" s="185" t="s">
        <v>3588</v>
      </c>
      <c r="C84" s="185" t="s">
        <v>4804</v>
      </c>
      <c r="D84" s="185" t="s">
        <v>3283</v>
      </c>
      <c r="E84" s="185" t="s">
        <v>2282</v>
      </c>
      <c r="F84" s="185" t="s">
        <v>4301</v>
      </c>
      <c r="G84" s="185" t="s">
        <v>4801</v>
      </c>
      <c r="H84" s="185"/>
      <c r="I84" s="195" t="s">
        <v>364</v>
      </c>
      <c r="J84" s="185" t="s">
        <v>899</v>
      </c>
      <c r="K84" s="185" t="s">
        <v>900</v>
      </c>
      <c r="L84" s="185" t="s">
        <v>3374</v>
      </c>
      <c r="M84" s="185" t="s">
        <v>3190</v>
      </c>
      <c r="N84" s="185" t="s">
        <v>4332</v>
      </c>
      <c r="O84" s="185" t="s">
        <v>3199</v>
      </c>
      <c r="P84" s="185" t="s">
        <v>3192</v>
      </c>
      <c r="Q84" s="185" t="s">
        <v>3193</v>
      </c>
      <c r="R84" s="185" t="s">
        <v>3194</v>
      </c>
      <c r="S84" s="196">
        <v>24534</v>
      </c>
      <c r="T84" s="185">
        <v>1</v>
      </c>
      <c r="U84" s="185" t="s">
        <v>82</v>
      </c>
      <c r="V84" s="185" t="s">
        <v>5078</v>
      </c>
      <c r="W84" s="185" t="s">
        <v>5079</v>
      </c>
      <c r="X84" s="185"/>
      <c r="Y84" s="185"/>
      <c r="Z84" s="185">
        <v>1</v>
      </c>
      <c r="AA84" s="185"/>
      <c r="AB84" s="185">
        <v>149</v>
      </c>
      <c r="AC84" s="197" t="s">
        <v>2695</v>
      </c>
      <c r="AD84" s="197" t="s">
        <v>2695</v>
      </c>
      <c r="AE84" s="197">
        <v>1</v>
      </c>
      <c r="AF84" s="197"/>
      <c r="AG84" s="197"/>
      <c r="AH84" s="197"/>
      <c r="AI84" s="197">
        <v>1</v>
      </c>
      <c r="AJ84" s="197"/>
      <c r="AK84" s="197"/>
      <c r="AL84" s="197"/>
    </row>
    <row r="85" spans="1:38" s="170" customFormat="1" x14ac:dyDescent="0.3">
      <c r="A85" s="226">
        <v>1739</v>
      </c>
      <c r="B85" s="185" t="s">
        <v>201</v>
      </c>
      <c r="C85" s="185" t="s">
        <v>4630</v>
      </c>
      <c r="D85" s="185" t="s">
        <v>3589</v>
      </c>
      <c r="E85" s="185" t="s">
        <v>3590</v>
      </c>
      <c r="F85" s="185" t="s">
        <v>4301</v>
      </c>
      <c r="G85" s="185" t="s">
        <v>4726</v>
      </c>
      <c r="H85" s="185"/>
      <c r="I85" s="195" t="s">
        <v>12</v>
      </c>
      <c r="J85" s="185" t="s">
        <v>13</v>
      </c>
      <c r="K85" s="185" t="s">
        <v>14</v>
      </c>
      <c r="L85" s="185" t="s">
        <v>4615</v>
      </c>
      <c r="M85" s="185" t="s">
        <v>3190</v>
      </c>
      <c r="N85" s="185" t="s">
        <v>4332</v>
      </c>
      <c r="O85" s="185" t="s">
        <v>3254</v>
      </c>
      <c r="P85" s="185" t="s">
        <v>3192</v>
      </c>
      <c r="Q85" s="185" t="s">
        <v>3193</v>
      </c>
      <c r="R85" s="185" t="s">
        <v>3194</v>
      </c>
      <c r="S85" s="196">
        <v>24544</v>
      </c>
      <c r="T85" s="185"/>
      <c r="U85" s="185" t="s">
        <v>184</v>
      </c>
      <c r="V85" s="185" t="s">
        <v>202</v>
      </c>
      <c r="W85" s="185" t="s">
        <v>203</v>
      </c>
      <c r="X85" s="185"/>
      <c r="Y85" s="185"/>
      <c r="Z85" s="185"/>
      <c r="AA85" s="185">
        <v>1</v>
      </c>
      <c r="AB85" s="185">
        <v>266</v>
      </c>
      <c r="AC85" s="197" t="s">
        <v>2689</v>
      </c>
      <c r="AD85" s="197" t="s">
        <v>2689</v>
      </c>
      <c r="AE85" s="197">
        <v>1</v>
      </c>
      <c r="AF85" s="197">
        <v>1</v>
      </c>
      <c r="AG85" s="197"/>
      <c r="AH85" s="197"/>
      <c r="AI85" s="197"/>
      <c r="AJ85" s="197"/>
      <c r="AK85" s="197"/>
      <c r="AL85" s="197"/>
    </row>
    <row r="86" spans="1:38" s="170" customFormat="1" x14ac:dyDescent="0.3">
      <c r="A86" s="226">
        <v>1740</v>
      </c>
      <c r="B86" s="185" t="s">
        <v>2029</v>
      </c>
      <c r="C86" s="185" t="s">
        <v>4372</v>
      </c>
      <c r="D86" s="185" t="s">
        <v>3543</v>
      </c>
      <c r="E86" s="185" t="s">
        <v>2025</v>
      </c>
      <c r="F86" s="185" t="s">
        <v>4301</v>
      </c>
      <c r="G86" s="185" t="s">
        <v>3591</v>
      </c>
      <c r="H86" s="185" t="s">
        <v>2027</v>
      </c>
      <c r="I86" s="195" t="s">
        <v>1885</v>
      </c>
      <c r="J86" s="185" t="s">
        <v>16</v>
      </c>
      <c r="K86" s="185" t="s">
        <v>17</v>
      </c>
      <c r="L86" s="185" t="s">
        <v>4365</v>
      </c>
      <c r="M86" s="185" t="s">
        <v>3190</v>
      </c>
      <c r="N86" s="185" t="s">
        <v>4332</v>
      </c>
      <c r="O86" s="185" t="s">
        <v>3254</v>
      </c>
      <c r="P86" s="185" t="s">
        <v>3192</v>
      </c>
      <c r="Q86" s="185" t="s">
        <v>3193</v>
      </c>
      <c r="R86" s="185" t="s">
        <v>3194</v>
      </c>
      <c r="S86" s="196">
        <v>24540</v>
      </c>
      <c r="T86" s="185"/>
      <c r="U86" s="185" t="s">
        <v>184</v>
      </c>
      <c r="V86" s="185" t="s">
        <v>2030</v>
      </c>
      <c r="W86" s="185" t="s">
        <v>2028</v>
      </c>
      <c r="X86" s="185"/>
      <c r="Y86" s="185"/>
      <c r="Z86" s="185"/>
      <c r="AA86" s="185">
        <v>1</v>
      </c>
      <c r="AB86" s="185">
        <v>695</v>
      </c>
      <c r="AC86" s="197" t="s">
        <v>3057</v>
      </c>
      <c r="AD86" s="197" t="s">
        <v>3057</v>
      </c>
      <c r="AE86" s="197">
        <v>1</v>
      </c>
      <c r="AF86" s="197"/>
      <c r="AG86" s="197"/>
      <c r="AH86" s="197">
        <v>1</v>
      </c>
      <c r="AI86" s="197"/>
      <c r="AJ86" s="197"/>
      <c r="AK86" s="197"/>
      <c r="AL86" s="197"/>
    </row>
    <row r="87" spans="1:38" s="170" customFormat="1" x14ac:dyDescent="0.3">
      <c r="A87" s="226">
        <v>1741</v>
      </c>
      <c r="B87" s="185" t="s">
        <v>3118</v>
      </c>
      <c r="C87" s="185" t="s">
        <v>5074</v>
      </c>
      <c r="D87" s="185" t="s">
        <v>3592</v>
      </c>
      <c r="E87" s="185" t="s">
        <v>3593</v>
      </c>
      <c r="F87" s="185" t="s">
        <v>3187</v>
      </c>
      <c r="G87" s="185" t="s">
        <v>3122</v>
      </c>
      <c r="H87" s="185"/>
      <c r="I87" s="195" t="s">
        <v>192</v>
      </c>
      <c r="J87" s="185" t="s">
        <v>190</v>
      </c>
      <c r="K87" s="185" t="s">
        <v>193</v>
      </c>
      <c r="L87" s="185" t="s">
        <v>3594</v>
      </c>
      <c r="M87" s="185" t="s">
        <v>3190</v>
      </c>
      <c r="N87" s="185" t="s">
        <v>4332</v>
      </c>
      <c r="O87" s="185" t="s">
        <v>3595</v>
      </c>
      <c r="P87" s="185" t="s">
        <v>3192</v>
      </c>
      <c r="Q87" s="185" t="s">
        <v>3313</v>
      </c>
      <c r="R87" s="185" t="s">
        <v>3314</v>
      </c>
      <c r="S87" s="196">
        <v>24539</v>
      </c>
      <c r="T87" s="185">
        <v>2</v>
      </c>
      <c r="U87" s="185" t="s">
        <v>184</v>
      </c>
      <c r="V87" s="185" t="s">
        <v>5076</v>
      </c>
      <c r="W87" s="185" t="s">
        <v>5075</v>
      </c>
      <c r="X87" s="185"/>
      <c r="Y87" s="185"/>
      <c r="Z87" s="185"/>
      <c r="AA87" s="185">
        <v>1</v>
      </c>
      <c r="AB87" s="185">
        <v>284</v>
      </c>
      <c r="AC87" s="197" t="s">
        <v>2689</v>
      </c>
      <c r="AD87" s="197" t="s">
        <v>2689</v>
      </c>
      <c r="AE87" s="197">
        <v>1</v>
      </c>
      <c r="AF87" s="197"/>
      <c r="AG87" s="197"/>
      <c r="AH87" s="197">
        <v>1</v>
      </c>
      <c r="AI87" s="197"/>
      <c r="AJ87" s="197"/>
      <c r="AK87" s="197"/>
      <c r="AL87" s="197"/>
    </row>
    <row r="88" spans="1:38" s="170" customFormat="1" x14ac:dyDescent="0.3">
      <c r="A88" s="226">
        <v>1743</v>
      </c>
      <c r="B88" s="185" t="s">
        <v>2031</v>
      </c>
      <c r="C88" s="185" t="s">
        <v>3596</v>
      </c>
      <c r="D88" s="185" t="s">
        <v>3186</v>
      </c>
      <c r="E88" s="185" t="s">
        <v>353</v>
      </c>
      <c r="F88" s="185" t="s">
        <v>3187</v>
      </c>
      <c r="G88" s="185" t="s">
        <v>3597</v>
      </c>
      <c r="H88" s="185"/>
      <c r="I88" s="195" t="s">
        <v>15</v>
      </c>
      <c r="J88" s="185" t="s">
        <v>16</v>
      </c>
      <c r="K88" s="185" t="s">
        <v>17</v>
      </c>
      <c r="L88" s="185" t="s">
        <v>4365</v>
      </c>
      <c r="M88" s="185" t="s">
        <v>3190</v>
      </c>
      <c r="N88" s="185" t="s">
        <v>4332</v>
      </c>
      <c r="O88" s="185" t="s">
        <v>3191</v>
      </c>
      <c r="P88" s="185" t="s">
        <v>3192</v>
      </c>
      <c r="Q88" s="185" t="s">
        <v>3193</v>
      </c>
      <c r="R88" s="185" t="s">
        <v>3194</v>
      </c>
      <c r="S88" s="196">
        <v>24754</v>
      </c>
      <c r="T88" s="185"/>
      <c r="U88" s="185" t="s">
        <v>19</v>
      </c>
      <c r="V88" s="185" t="s">
        <v>3598</v>
      </c>
      <c r="W88" s="185" t="s">
        <v>2032</v>
      </c>
      <c r="X88" s="185">
        <v>1</v>
      </c>
      <c r="Y88" s="185"/>
      <c r="Z88" s="185"/>
      <c r="AA88" s="185"/>
      <c r="AB88" s="185">
        <v>43</v>
      </c>
      <c r="AC88" s="197" t="s">
        <v>3057</v>
      </c>
      <c r="AD88" s="197" t="s">
        <v>3057</v>
      </c>
      <c r="AE88" s="197">
        <v>1</v>
      </c>
      <c r="AF88" s="197"/>
      <c r="AG88" s="197"/>
      <c r="AH88" s="197">
        <v>1</v>
      </c>
      <c r="AI88" s="197"/>
      <c r="AJ88" s="197"/>
      <c r="AK88" s="197"/>
      <c r="AL88" s="197"/>
    </row>
    <row r="89" spans="1:38" s="232" customFormat="1" x14ac:dyDescent="0.3">
      <c r="A89" s="226">
        <v>1749</v>
      </c>
      <c r="B89" s="185" t="s">
        <v>2174</v>
      </c>
      <c r="C89" s="185" t="s">
        <v>3609</v>
      </c>
      <c r="D89" s="185" t="s">
        <v>3186</v>
      </c>
      <c r="E89" s="185" t="s">
        <v>3610</v>
      </c>
      <c r="F89" s="185" t="s">
        <v>3187</v>
      </c>
      <c r="G89" s="185" t="s">
        <v>3611</v>
      </c>
      <c r="H89" s="185"/>
      <c r="I89" s="195" t="s">
        <v>1602</v>
      </c>
      <c r="J89" s="185" t="s">
        <v>1603</v>
      </c>
      <c r="K89" s="185" t="s">
        <v>1604</v>
      </c>
      <c r="L89" s="185" t="s">
        <v>3250</v>
      </c>
      <c r="M89" s="185" t="s">
        <v>3217</v>
      </c>
      <c r="N89" s="185" t="s">
        <v>4332</v>
      </c>
      <c r="O89" s="185" t="s">
        <v>3191</v>
      </c>
      <c r="P89" s="185" t="s">
        <v>3192</v>
      </c>
      <c r="Q89" s="185" t="s">
        <v>3193</v>
      </c>
      <c r="R89" s="185" t="s">
        <v>3194</v>
      </c>
      <c r="S89" s="196">
        <v>24754</v>
      </c>
      <c r="T89" s="185"/>
      <c r="U89" s="185" t="s">
        <v>19</v>
      </c>
      <c r="V89" s="185" t="s">
        <v>3612</v>
      </c>
      <c r="W89" s="185" t="s">
        <v>2175</v>
      </c>
      <c r="X89" s="185">
        <v>1</v>
      </c>
      <c r="Y89" s="185"/>
      <c r="Z89" s="185"/>
      <c r="AA89" s="185"/>
      <c r="AB89" s="185">
        <v>135</v>
      </c>
      <c r="AC89" s="197" t="s">
        <v>2689</v>
      </c>
      <c r="AD89" s="197" t="s">
        <v>5145</v>
      </c>
      <c r="AE89" s="197">
        <v>1</v>
      </c>
      <c r="AF89" s="197"/>
      <c r="AG89" s="197"/>
      <c r="AH89" s="197">
        <v>1</v>
      </c>
      <c r="AI89" s="197"/>
      <c r="AJ89" s="197"/>
      <c r="AK89" s="197"/>
      <c r="AL89" s="197"/>
    </row>
    <row r="90" spans="1:38" s="170" customFormat="1" x14ac:dyDescent="0.3">
      <c r="A90" s="226">
        <v>1755</v>
      </c>
      <c r="B90" s="185" t="s">
        <v>1282</v>
      </c>
      <c r="C90" s="185" t="s">
        <v>4396</v>
      </c>
      <c r="D90" s="185" t="s">
        <v>3245</v>
      </c>
      <c r="E90" s="185"/>
      <c r="F90" s="185" t="s">
        <v>3187</v>
      </c>
      <c r="G90" s="185" t="s">
        <v>3627</v>
      </c>
      <c r="H90" s="185"/>
      <c r="I90" s="195" t="s">
        <v>22</v>
      </c>
      <c r="J90" s="185" t="s">
        <v>1283</v>
      </c>
      <c r="K90" s="185" t="s">
        <v>464</v>
      </c>
      <c r="L90" s="185" t="s">
        <v>3628</v>
      </c>
      <c r="M90" s="185" t="s">
        <v>3190</v>
      </c>
      <c r="N90" s="185" t="s">
        <v>4332</v>
      </c>
      <c r="O90" s="185" t="s">
        <v>3201</v>
      </c>
      <c r="P90" s="185" t="s">
        <v>3192</v>
      </c>
      <c r="Q90" s="185" t="s">
        <v>3193</v>
      </c>
      <c r="R90" s="185" t="s">
        <v>3194</v>
      </c>
      <c r="S90" s="196">
        <v>31299</v>
      </c>
      <c r="T90" s="185"/>
      <c r="U90" s="185" t="s">
        <v>5</v>
      </c>
      <c r="V90" s="185" t="s">
        <v>1284</v>
      </c>
      <c r="W90" s="185" t="s">
        <v>1285</v>
      </c>
      <c r="X90" s="185"/>
      <c r="Y90" s="185">
        <v>1</v>
      </c>
      <c r="Z90" s="185"/>
      <c r="AA90" s="185"/>
      <c r="AB90" s="185">
        <v>29</v>
      </c>
      <c r="AC90" s="197" t="s">
        <v>3057</v>
      </c>
      <c r="AD90" s="197" t="s">
        <v>3057</v>
      </c>
      <c r="AE90" s="197">
        <v>1</v>
      </c>
      <c r="AF90" s="197"/>
      <c r="AG90" s="197"/>
      <c r="AH90" s="197">
        <v>1</v>
      </c>
      <c r="AI90" s="197"/>
      <c r="AJ90" s="197"/>
      <c r="AK90" s="197"/>
      <c r="AL90" s="197"/>
    </row>
    <row r="91" spans="1:38" s="170" customFormat="1" x14ac:dyDescent="0.3">
      <c r="A91" s="226">
        <v>1758</v>
      </c>
      <c r="B91" s="185" t="s">
        <v>778</v>
      </c>
      <c r="C91" s="185" t="s">
        <v>4537</v>
      </c>
      <c r="D91" s="185" t="s">
        <v>3061</v>
      </c>
      <c r="E91" s="185" t="s">
        <v>3631</v>
      </c>
      <c r="F91" s="185" t="s">
        <v>3187</v>
      </c>
      <c r="G91" s="185" t="s">
        <v>3632</v>
      </c>
      <c r="H91" s="185"/>
      <c r="I91" s="195" t="s">
        <v>1</v>
      </c>
      <c r="J91" s="185" t="s">
        <v>779</v>
      </c>
      <c r="K91" s="185" t="s">
        <v>780</v>
      </c>
      <c r="L91" s="185" t="s">
        <v>2669</v>
      </c>
      <c r="M91" s="185" t="s">
        <v>3190</v>
      </c>
      <c r="N91" s="185" t="s">
        <v>4332</v>
      </c>
      <c r="O91" s="185" t="s">
        <v>3201</v>
      </c>
      <c r="P91" s="185" t="s">
        <v>3192</v>
      </c>
      <c r="Q91" s="185" t="s">
        <v>3193</v>
      </c>
      <c r="R91" s="185" t="s">
        <v>3194</v>
      </c>
      <c r="S91" s="196">
        <v>24754</v>
      </c>
      <c r="T91" s="185"/>
      <c r="U91" s="185" t="s">
        <v>5</v>
      </c>
      <c r="V91" s="185" t="s">
        <v>3633</v>
      </c>
      <c r="W91" s="185" t="s">
        <v>781</v>
      </c>
      <c r="X91" s="185"/>
      <c r="Y91" s="185">
        <v>1</v>
      </c>
      <c r="Z91" s="185"/>
      <c r="AA91" s="185"/>
      <c r="AB91" s="185">
        <v>154</v>
      </c>
      <c r="AC91" s="197" t="s">
        <v>2702</v>
      </c>
      <c r="AD91" s="197" t="s">
        <v>5137</v>
      </c>
      <c r="AE91" s="197">
        <v>1</v>
      </c>
      <c r="AF91" s="197"/>
      <c r="AG91" s="197">
        <v>1</v>
      </c>
      <c r="AH91" s="197"/>
      <c r="AI91" s="197"/>
      <c r="AJ91" s="197"/>
      <c r="AK91" s="197"/>
      <c r="AL91" s="197"/>
    </row>
    <row r="92" spans="1:38" s="170" customFormat="1" x14ac:dyDescent="0.3">
      <c r="A92" s="226">
        <v>1760</v>
      </c>
      <c r="B92" s="185" t="s">
        <v>702</v>
      </c>
      <c r="C92" s="185" t="s">
        <v>4863</v>
      </c>
      <c r="D92" s="185" t="s">
        <v>3061</v>
      </c>
      <c r="E92" s="185" t="s">
        <v>3637</v>
      </c>
      <c r="F92" s="185" t="s">
        <v>3187</v>
      </c>
      <c r="G92" s="185" t="s">
        <v>3638</v>
      </c>
      <c r="H92" s="185"/>
      <c r="I92" s="195" t="s">
        <v>367</v>
      </c>
      <c r="J92" s="185" t="s">
        <v>703</v>
      </c>
      <c r="K92" s="185" t="s">
        <v>704</v>
      </c>
      <c r="L92" s="185" t="s">
        <v>3639</v>
      </c>
      <c r="M92" s="185" t="s">
        <v>3217</v>
      </c>
      <c r="N92" s="185" t="s">
        <v>4332</v>
      </c>
      <c r="O92" s="185" t="s">
        <v>3201</v>
      </c>
      <c r="P92" s="185" t="s">
        <v>3192</v>
      </c>
      <c r="Q92" s="185" t="s">
        <v>3193</v>
      </c>
      <c r="R92" s="185" t="s">
        <v>3194</v>
      </c>
      <c r="S92" s="196">
        <v>24756</v>
      </c>
      <c r="T92" s="185"/>
      <c r="U92" s="185" t="s">
        <v>5</v>
      </c>
      <c r="V92" s="185" t="s">
        <v>3640</v>
      </c>
      <c r="W92" s="185" t="s">
        <v>705</v>
      </c>
      <c r="X92" s="185"/>
      <c r="Y92" s="185">
        <v>1</v>
      </c>
      <c r="Z92" s="185"/>
      <c r="AA92" s="185"/>
      <c r="AB92" s="185">
        <v>203</v>
      </c>
      <c r="AC92" s="197" t="s">
        <v>3059</v>
      </c>
      <c r="AD92" s="197" t="s">
        <v>5146</v>
      </c>
      <c r="AE92" s="197">
        <v>1</v>
      </c>
      <c r="AF92" s="197"/>
      <c r="AG92" s="197"/>
      <c r="AH92" s="197"/>
      <c r="AI92" s="197">
        <v>1</v>
      </c>
      <c r="AJ92" s="197"/>
      <c r="AK92" s="197"/>
      <c r="AL92" s="197"/>
    </row>
    <row r="93" spans="1:38" s="170" customFormat="1" x14ac:dyDescent="0.3">
      <c r="A93" s="226">
        <v>1761</v>
      </c>
      <c r="B93" s="207" t="s">
        <v>1381</v>
      </c>
      <c r="C93" s="207" t="s">
        <v>4396</v>
      </c>
      <c r="D93" s="207" t="s">
        <v>3245</v>
      </c>
      <c r="E93" s="207"/>
      <c r="F93" s="207" t="s">
        <v>3187</v>
      </c>
      <c r="G93" s="207" t="s">
        <v>3641</v>
      </c>
      <c r="H93" s="207"/>
      <c r="I93" s="208" t="s">
        <v>1384</v>
      </c>
      <c r="J93" s="207" t="s">
        <v>1382</v>
      </c>
      <c r="K93" s="207" t="s">
        <v>1385</v>
      </c>
      <c r="L93" s="207" t="s">
        <v>3642</v>
      </c>
      <c r="M93" s="207" t="s">
        <v>3190</v>
      </c>
      <c r="N93" s="207" t="s">
        <v>3205</v>
      </c>
      <c r="O93" s="207" t="s">
        <v>3201</v>
      </c>
      <c r="P93" s="207" t="s">
        <v>3192</v>
      </c>
      <c r="Q93" s="207" t="s">
        <v>3193</v>
      </c>
      <c r="R93" s="207" t="s">
        <v>3194</v>
      </c>
      <c r="S93" s="209">
        <v>24756</v>
      </c>
      <c r="T93" s="207">
        <v>2</v>
      </c>
      <c r="U93" s="207" t="s">
        <v>5</v>
      </c>
      <c r="V93" s="207" t="s">
        <v>1383</v>
      </c>
      <c r="W93" s="207" t="s">
        <v>1386</v>
      </c>
      <c r="X93" s="207"/>
      <c r="Y93" s="207">
        <v>1</v>
      </c>
      <c r="Z93" s="207"/>
      <c r="AA93" s="207"/>
      <c r="AB93" s="207">
        <v>30</v>
      </c>
      <c r="AC93" s="210" t="s">
        <v>2709</v>
      </c>
      <c r="AD93" s="210" t="s">
        <v>2709</v>
      </c>
      <c r="AE93" s="210">
        <v>1</v>
      </c>
      <c r="AF93" s="210"/>
      <c r="AG93" s="210"/>
      <c r="AH93" s="210"/>
      <c r="AI93" s="210"/>
      <c r="AJ93" s="210">
        <v>1</v>
      </c>
      <c r="AK93" s="210"/>
      <c r="AL93" s="210"/>
    </row>
    <row r="94" spans="1:38" s="232" customFormat="1" x14ac:dyDescent="0.3">
      <c r="A94" s="226">
        <v>1762</v>
      </c>
      <c r="B94" s="185" t="s">
        <v>1387</v>
      </c>
      <c r="C94" s="185" t="s">
        <v>3200</v>
      </c>
      <c r="D94" s="185" t="s">
        <v>478</v>
      </c>
      <c r="E94" s="185"/>
      <c r="F94" s="185" t="s">
        <v>3187</v>
      </c>
      <c r="G94" s="185" t="s">
        <v>3643</v>
      </c>
      <c r="H94" s="185"/>
      <c r="I94" s="195" t="s">
        <v>609</v>
      </c>
      <c r="J94" s="185" t="s">
        <v>1388</v>
      </c>
      <c r="K94" s="185" t="s">
        <v>136</v>
      </c>
      <c r="L94" s="185" t="s">
        <v>3644</v>
      </c>
      <c r="M94" s="185" t="s">
        <v>3217</v>
      </c>
      <c r="N94" s="185" t="s">
        <v>4332</v>
      </c>
      <c r="O94" s="185" t="s">
        <v>3201</v>
      </c>
      <c r="P94" s="185" t="s">
        <v>3192</v>
      </c>
      <c r="Q94" s="185" t="s">
        <v>3193</v>
      </c>
      <c r="R94" s="185" t="s">
        <v>3194</v>
      </c>
      <c r="S94" s="196">
        <v>24756</v>
      </c>
      <c r="T94" s="185"/>
      <c r="U94" s="185" t="s">
        <v>5</v>
      </c>
      <c r="V94" s="185" t="s">
        <v>1389</v>
      </c>
      <c r="W94" s="185" t="s">
        <v>1390</v>
      </c>
      <c r="X94" s="185">
        <v>1</v>
      </c>
      <c r="Y94" s="185">
        <v>1</v>
      </c>
      <c r="Z94" s="185"/>
      <c r="AA94" s="185"/>
      <c r="AB94" s="185">
        <v>202</v>
      </c>
      <c r="AC94" s="197" t="s">
        <v>2841</v>
      </c>
      <c r="AD94" s="197" t="s">
        <v>2841</v>
      </c>
      <c r="AE94" s="197">
        <v>1</v>
      </c>
      <c r="AF94" s="197"/>
      <c r="AG94" s="197"/>
      <c r="AH94" s="197"/>
      <c r="AI94" s="197"/>
      <c r="AJ94" s="197">
        <v>1</v>
      </c>
      <c r="AK94" s="197"/>
      <c r="AL94" s="197"/>
    </row>
    <row r="95" spans="1:38" s="232" customFormat="1" x14ac:dyDescent="0.3">
      <c r="A95" s="226">
        <v>1763</v>
      </c>
      <c r="B95" s="185" t="s">
        <v>2394</v>
      </c>
      <c r="C95" s="185" t="s">
        <v>3200</v>
      </c>
      <c r="D95" s="185" t="s">
        <v>478</v>
      </c>
      <c r="E95" s="185"/>
      <c r="F95" s="185" t="s">
        <v>3187</v>
      </c>
      <c r="G95" s="185" t="s">
        <v>3234</v>
      </c>
      <c r="H95" s="185"/>
      <c r="I95" s="195" t="s">
        <v>69</v>
      </c>
      <c r="J95" s="185" t="s">
        <v>2395</v>
      </c>
      <c r="K95" s="185" t="s">
        <v>308</v>
      </c>
      <c r="L95" s="185" t="s">
        <v>3645</v>
      </c>
      <c r="M95" s="185" t="s">
        <v>3190</v>
      </c>
      <c r="N95" s="185" t="s">
        <v>4332</v>
      </c>
      <c r="O95" s="185" t="s">
        <v>3201</v>
      </c>
      <c r="P95" s="185" t="s">
        <v>3192</v>
      </c>
      <c r="Q95" s="185" t="s">
        <v>3193</v>
      </c>
      <c r="R95" s="185" t="s">
        <v>3194</v>
      </c>
      <c r="S95" s="196">
        <v>24755</v>
      </c>
      <c r="T95" s="185"/>
      <c r="U95" s="185" t="s">
        <v>5</v>
      </c>
      <c r="V95" s="185" t="s">
        <v>2396</v>
      </c>
      <c r="W95" s="185" t="s">
        <v>2397</v>
      </c>
      <c r="X95" s="185">
        <v>1</v>
      </c>
      <c r="Y95" s="185">
        <v>1</v>
      </c>
      <c r="Z95" s="185"/>
      <c r="AA95" s="185"/>
      <c r="AB95" s="185">
        <v>69</v>
      </c>
      <c r="AC95" s="197" t="s">
        <v>2695</v>
      </c>
      <c r="AD95" s="197" t="s">
        <v>2695</v>
      </c>
      <c r="AE95" s="197">
        <v>1</v>
      </c>
      <c r="AF95" s="197"/>
      <c r="AG95" s="197">
        <v>1</v>
      </c>
      <c r="AH95" s="197"/>
      <c r="AI95" s="197"/>
      <c r="AJ95" s="197"/>
      <c r="AK95" s="197"/>
      <c r="AL95" s="197"/>
    </row>
    <row r="96" spans="1:38" s="170" customFormat="1" x14ac:dyDescent="0.3">
      <c r="A96" s="226">
        <v>1764</v>
      </c>
      <c r="B96" s="185" t="s">
        <v>2129</v>
      </c>
      <c r="C96" s="185" t="s">
        <v>3646</v>
      </c>
      <c r="D96" s="185" t="s">
        <v>3186</v>
      </c>
      <c r="E96" s="185" t="s">
        <v>241</v>
      </c>
      <c r="F96" s="185" t="s">
        <v>3187</v>
      </c>
      <c r="G96" s="185" t="s">
        <v>3647</v>
      </c>
      <c r="H96" s="185"/>
      <c r="I96" s="195" t="s">
        <v>464</v>
      </c>
      <c r="J96" s="185" t="s">
        <v>1460</v>
      </c>
      <c r="K96" s="185" t="s">
        <v>334</v>
      </c>
      <c r="L96" s="185" t="s">
        <v>3376</v>
      </c>
      <c r="M96" s="185" t="s">
        <v>3190</v>
      </c>
      <c r="N96" s="185" t="s">
        <v>4332</v>
      </c>
      <c r="O96" s="185" t="s">
        <v>3191</v>
      </c>
      <c r="P96" s="185" t="s">
        <v>3192</v>
      </c>
      <c r="Q96" s="185" t="s">
        <v>3193</v>
      </c>
      <c r="R96" s="185" t="s">
        <v>3194</v>
      </c>
      <c r="S96" s="196">
        <v>24755</v>
      </c>
      <c r="T96" s="185"/>
      <c r="U96" s="185" t="s">
        <v>19</v>
      </c>
      <c r="V96" s="185" t="s">
        <v>2130</v>
      </c>
      <c r="W96" s="185" t="s">
        <v>2131</v>
      </c>
      <c r="X96" s="185">
        <v>1</v>
      </c>
      <c r="Y96" s="185"/>
      <c r="Z96" s="185"/>
      <c r="AA96" s="185"/>
      <c r="AB96" s="185">
        <v>41</v>
      </c>
      <c r="AC96" s="197" t="s">
        <v>3057</v>
      </c>
      <c r="AD96" s="197" t="s">
        <v>3057</v>
      </c>
      <c r="AE96" s="197">
        <v>1</v>
      </c>
      <c r="AF96" s="197"/>
      <c r="AG96" s="197"/>
      <c r="AH96" s="197"/>
      <c r="AI96" s="197">
        <v>1</v>
      </c>
      <c r="AJ96" s="197"/>
      <c r="AK96" s="197"/>
      <c r="AL96" s="197"/>
    </row>
    <row r="97" spans="1:38" s="170" customFormat="1" x14ac:dyDescent="0.3">
      <c r="A97" s="226">
        <v>1768</v>
      </c>
      <c r="B97" s="185" t="s">
        <v>782</v>
      </c>
      <c r="C97" s="185" t="s">
        <v>3200</v>
      </c>
      <c r="D97" s="185" t="s">
        <v>478</v>
      </c>
      <c r="E97" s="185"/>
      <c r="F97" s="185" t="s">
        <v>3187</v>
      </c>
      <c r="G97" s="185" t="s">
        <v>3654</v>
      </c>
      <c r="H97" s="185"/>
      <c r="I97" s="195" t="s">
        <v>785</v>
      </c>
      <c r="J97" s="185" t="s">
        <v>783</v>
      </c>
      <c r="K97" s="185" t="s">
        <v>786</v>
      </c>
      <c r="L97" s="185" t="s">
        <v>3655</v>
      </c>
      <c r="M97" s="185" t="s">
        <v>3190</v>
      </c>
      <c r="N97" s="185" t="s">
        <v>4332</v>
      </c>
      <c r="O97" s="185" t="s">
        <v>3201</v>
      </c>
      <c r="P97" s="185" t="s">
        <v>3192</v>
      </c>
      <c r="Q97" s="185" t="s">
        <v>3193</v>
      </c>
      <c r="R97" s="185" t="s">
        <v>3194</v>
      </c>
      <c r="S97" s="196">
        <v>24755</v>
      </c>
      <c r="T97" s="185"/>
      <c r="U97" s="185" t="s">
        <v>5</v>
      </c>
      <c r="V97" s="185" t="s">
        <v>784</v>
      </c>
      <c r="W97" s="185" t="s">
        <v>787</v>
      </c>
      <c r="X97" s="185">
        <v>1</v>
      </c>
      <c r="Y97" s="185">
        <v>1</v>
      </c>
      <c r="Z97" s="185"/>
      <c r="AA97" s="185"/>
      <c r="AB97" s="185">
        <v>224</v>
      </c>
      <c r="AC97" s="197" t="s">
        <v>2689</v>
      </c>
      <c r="AD97" s="197" t="s">
        <v>2689</v>
      </c>
      <c r="AE97" s="197">
        <v>1</v>
      </c>
      <c r="AF97" s="197"/>
      <c r="AG97" s="197"/>
      <c r="AH97" s="197"/>
      <c r="AI97" s="197">
        <v>1</v>
      </c>
      <c r="AJ97" s="197"/>
      <c r="AK97" s="197"/>
      <c r="AL97" s="197"/>
    </row>
    <row r="98" spans="1:38" s="170" customFormat="1" x14ac:dyDescent="0.3">
      <c r="A98" s="226">
        <v>1770</v>
      </c>
      <c r="B98" s="185" t="s">
        <v>145</v>
      </c>
      <c r="C98" s="185" t="s">
        <v>3657</v>
      </c>
      <c r="D98" s="185" t="s">
        <v>3186</v>
      </c>
      <c r="E98" s="185" t="s">
        <v>146</v>
      </c>
      <c r="F98" s="185" t="s">
        <v>3187</v>
      </c>
      <c r="G98" s="185" t="s">
        <v>3658</v>
      </c>
      <c r="H98" s="185"/>
      <c r="I98" s="195" t="s">
        <v>12</v>
      </c>
      <c r="J98" s="185" t="s">
        <v>13</v>
      </c>
      <c r="K98" s="185" t="s">
        <v>14</v>
      </c>
      <c r="L98" s="185" t="s">
        <v>4615</v>
      </c>
      <c r="M98" s="185" t="s">
        <v>3190</v>
      </c>
      <c r="N98" s="185" t="s">
        <v>4332</v>
      </c>
      <c r="O98" s="185" t="s">
        <v>3191</v>
      </c>
      <c r="P98" s="185" t="s">
        <v>3192</v>
      </c>
      <c r="Q98" s="185" t="s">
        <v>3193</v>
      </c>
      <c r="R98" s="185" t="s">
        <v>3194</v>
      </c>
      <c r="S98" s="196">
        <v>24755</v>
      </c>
      <c r="T98" s="185">
        <v>1</v>
      </c>
      <c r="U98" s="185" t="s">
        <v>5</v>
      </c>
      <c r="V98" s="185" t="s">
        <v>5054</v>
      </c>
      <c r="W98" s="185" t="s">
        <v>586</v>
      </c>
      <c r="X98" s="185">
        <v>1</v>
      </c>
      <c r="Y98" s="185"/>
      <c r="Z98" s="185"/>
      <c r="AA98" s="185"/>
      <c r="AB98" s="185">
        <v>62</v>
      </c>
      <c r="AC98" s="197" t="s">
        <v>2689</v>
      </c>
      <c r="AD98" s="197" t="s">
        <v>2689</v>
      </c>
      <c r="AE98" s="197">
        <v>1</v>
      </c>
      <c r="AF98" s="197"/>
      <c r="AG98" s="197">
        <v>1</v>
      </c>
      <c r="AH98" s="197"/>
      <c r="AI98" s="197"/>
      <c r="AJ98" s="197"/>
      <c r="AK98" s="197"/>
      <c r="AL98" s="197"/>
    </row>
    <row r="99" spans="1:38" s="170" customFormat="1" x14ac:dyDescent="0.3">
      <c r="A99" s="226">
        <v>1771</v>
      </c>
      <c r="B99" s="185" t="s">
        <v>1232</v>
      </c>
      <c r="C99" s="185" t="s">
        <v>3659</v>
      </c>
      <c r="D99" s="185" t="s">
        <v>3186</v>
      </c>
      <c r="E99" s="185" t="s">
        <v>1229</v>
      </c>
      <c r="F99" s="185" t="s">
        <v>3187</v>
      </c>
      <c r="G99" s="185" t="s">
        <v>3660</v>
      </c>
      <c r="H99" s="185"/>
      <c r="I99" s="195" t="s">
        <v>110</v>
      </c>
      <c r="J99" s="185" t="s">
        <v>13</v>
      </c>
      <c r="K99" s="185" t="s">
        <v>14</v>
      </c>
      <c r="L99" s="185" t="s">
        <v>4615</v>
      </c>
      <c r="M99" s="185" t="s">
        <v>3190</v>
      </c>
      <c r="N99" s="185" t="s">
        <v>4332</v>
      </c>
      <c r="O99" s="185" t="s">
        <v>3191</v>
      </c>
      <c r="P99" s="185" t="s">
        <v>3192</v>
      </c>
      <c r="Q99" s="185" t="s">
        <v>3193</v>
      </c>
      <c r="R99" s="185" t="s">
        <v>3194</v>
      </c>
      <c r="S99" s="196">
        <v>24756</v>
      </c>
      <c r="T99" s="185">
        <v>1</v>
      </c>
      <c r="U99" s="185" t="s">
        <v>19</v>
      </c>
      <c r="V99" s="185" t="s">
        <v>5055</v>
      </c>
      <c r="W99" s="185" t="s">
        <v>1231</v>
      </c>
      <c r="X99" s="185">
        <v>1</v>
      </c>
      <c r="Y99" s="185"/>
      <c r="Z99" s="185"/>
      <c r="AA99" s="185"/>
      <c r="AB99" s="185">
        <v>72</v>
      </c>
      <c r="AC99" s="197" t="s">
        <v>2689</v>
      </c>
      <c r="AD99" s="197" t="s">
        <v>2689</v>
      </c>
      <c r="AE99" s="197">
        <v>1</v>
      </c>
      <c r="AF99" s="197"/>
      <c r="AG99" s="197">
        <v>1</v>
      </c>
      <c r="AH99" s="197"/>
      <c r="AI99" s="197"/>
      <c r="AJ99" s="197"/>
      <c r="AK99" s="197"/>
      <c r="AL99" s="197"/>
    </row>
    <row r="100" spans="1:38" s="170" customFormat="1" x14ac:dyDescent="0.3">
      <c r="A100" s="226">
        <v>1773</v>
      </c>
      <c r="B100" s="185" t="s">
        <v>1322</v>
      </c>
      <c r="C100" s="185" t="s">
        <v>3185</v>
      </c>
      <c r="D100" s="185" t="s">
        <v>3186</v>
      </c>
      <c r="E100" s="185"/>
      <c r="F100" s="185" t="s">
        <v>3187</v>
      </c>
      <c r="G100" s="185" t="s">
        <v>3662</v>
      </c>
      <c r="H100" s="185"/>
      <c r="I100" s="195" t="s">
        <v>665</v>
      </c>
      <c r="J100" s="185" t="s">
        <v>666</v>
      </c>
      <c r="K100" s="185" t="s">
        <v>8</v>
      </c>
      <c r="L100" s="185" t="s">
        <v>3663</v>
      </c>
      <c r="M100" s="185" t="s">
        <v>3190</v>
      </c>
      <c r="N100" s="185" t="s">
        <v>4332</v>
      </c>
      <c r="O100" s="185" t="s">
        <v>3191</v>
      </c>
      <c r="P100" s="185" t="s">
        <v>3192</v>
      </c>
      <c r="Q100" s="185" t="s">
        <v>3193</v>
      </c>
      <c r="R100" s="185" t="s">
        <v>3194</v>
      </c>
      <c r="S100" s="196">
        <v>24756</v>
      </c>
      <c r="T100" s="185"/>
      <c r="U100" s="185" t="s">
        <v>19</v>
      </c>
      <c r="V100" s="185" t="s">
        <v>1323</v>
      </c>
      <c r="W100" s="185" t="s">
        <v>1324</v>
      </c>
      <c r="X100" s="185">
        <v>1</v>
      </c>
      <c r="Y100" s="185"/>
      <c r="Z100" s="185"/>
      <c r="AA100" s="185"/>
      <c r="AB100" s="185">
        <v>157</v>
      </c>
      <c r="AC100" s="197" t="s">
        <v>2687</v>
      </c>
      <c r="AD100" s="197" t="s">
        <v>2687</v>
      </c>
      <c r="AE100" s="197">
        <v>1</v>
      </c>
      <c r="AF100" s="197"/>
      <c r="AG100" s="197"/>
      <c r="AH100" s="197"/>
      <c r="AI100" s="197"/>
      <c r="AJ100" s="197">
        <v>1</v>
      </c>
      <c r="AK100" s="197"/>
      <c r="AL100" s="197"/>
    </row>
    <row r="101" spans="1:38" s="170" customFormat="1" x14ac:dyDescent="0.3">
      <c r="A101" s="226">
        <v>1774</v>
      </c>
      <c r="B101" s="185" t="s">
        <v>165</v>
      </c>
      <c r="C101" s="185" t="s">
        <v>4820</v>
      </c>
      <c r="D101" s="185" t="s">
        <v>3061</v>
      </c>
      <c r="E101" s="185" t="s">
        <v>166</v>
      </c>
      <c r="F101" s="185" t="s">
        <v>3187</v>
      </c>
      <c r="G101" s="185" t="s">
        <v>4312</v>
      </c>
      <c r="H101" s="185"/>
      <c r="I101" s="195" t="s">
        <v>162</v>
      </c>
      <c r="J101" s="185" t="s">
        <v>3263</v>
      </c>
      <c r="K101" s="185" t="s">
        <v>163</v>
      </c>
      <c r="L101" s="185" t="s">
        <v>4960</v>
      </c>
      <c r="M101" s="185" t="s">
        <v>3217</v>
      </c>
      <c r="N101" s="185" t="s">
        <v>4332</v>
      </c>
      <c r="O101" s="185" t="s">
        <v>3201</v>
      </c>
      <c r="P101" s="185" t="s">
        <v>3192</v>
      </c>
      <c r="Q101" s="185" t="s">
        <v>3193</v>
      </c>
      <c r="R101" s="185" t="s">
        <v>3194</v>
      </c>
      <c r="S101" s="196">
        <v>24756</v>
      </c>
      <c r="T101" s="185"/>
      <c r="U101" s="185" t="s">
        <v>5</v>
      </c>
      <c r="V101" s="185" t="s">
        <v>167</v>
      </c>
      <c r="W101" s="185" t="s">
        <v>164</v>
      </c>
      <c r="X101" s="185"/>
      <c r="Y101" s="185">
        <v>1</v>
      </c>
      <c r="Z101" s="185"/>
      <c r="AA101" s="185"/>
      <c r="AB101" s="185">
        <v>138</v>
      </c>
      <c r="AC101" s="197" t="s">
        <v>3057</v>
      </c>
      <c r="AD101" s="197" t="s">
        <v>3057</v>
      </c>
      <c r="AE101" s="151">
        <v>1</v>
      </c>
      <c r="AF101" s="197"/>
      <c r="AG101" s="197"/>
      <c r="AH101" s="197"/>
      <c r="AI101" s="151">
        <v>1</v>
      </c>
      <c r="AJ101" s="197"/>
      <c r="AK101" s="197"/>
      <c r="AL101" s="197"/>
    </row>
    <row r="102" spans="1:38" s="170" customFormat="1" x14ac:dyDescent="0.3">
      <c r="A102" s="226">
        <v>1776</v>
      </c>
      <c r="B102" s="185" t="s">
        <v>1210</v>
      </c>
      <c r="C102" s="185" t="s">
        <v>4632</v>
      </c>
      <c r="D102" s="185" t="s">
        <v>3186</v>
      </c>
      <c r="E102" s="185" t="s">
        <v>3666</v>
      </c>
      <c r="F102" s="185" t="s">
        <v>3187</v>
      </c>
      <c r="G102" s="185" t="s">
        <v>4704</v>
      </c>
      <c r="H102" s="185"/>
      <c r="I102" s="195" t="s">
        <v>12</v>
      </c>
      <c r="J102" s="185" t="s">
        <v>13</v>
      </c>
      <c r="K102" s="185" t="s">
        <v>14</v>
      </c>
      <c r="L102" s="185" t="s">
        <v>4615</v>
      </c>
      <c r="M102" s="185" t="s">
        <v>3190</v>
      </c>
      <c r="N102" s="185" t="s">
        <v>4332</v>
      </c>
      <c r="O102" s="185" t="s">
        <v>3191</v>
      </c>
      <c r="P102" s="185" t="s">
        <v>3192</v>
      </c>
      <c r="Q102" s="185" t="s">
        <v>3193</v>
      </c>
      <c r="R102" s="185" t="s">
        <v>3194</v>
      </c>
      <c r="S102" s="196">
        <v>24756</v>
      </c>
      <c r="T102" s="185"/>
      <c r="U102" s="185" t="s">
        <v>19</v>
      </c>
      <c r="V102" s="185" t="s">
        <v>1211</v>
      </c>
      <c r="W102" s="185" t="s">
        <v>1212</v>
      </c>
      <c r="X102" s="185">
        <v>1</v>
      </c>
      <c r="Y102" s="185"/>
      <c r="Z102" s="185"/>
      <c r="AA102" s="185"/>
      <c r="AB102" s="185">
        <v>113</v>
      </c>
      <c r="AC102" s="197" t="s">
        <v>2689</v>
      </c>
      <c r="AD102" s="197" t="s">
        <v>2689</v>
      </c>
      <c r="AE102" s="197">
        <v>1</v>
      </c>
      <c r="AF102" s="197">
        <v>1</v>
      </c>
      <c r="AG102" s="197"/>
      <c r="AH102" s="197"/>
      <c r="AI102" s="197"/>
      <c r="AJ102" s="197"/>
      <c r="AK102" s="197"/>
      <c r="AL102" s="197"/>
    </row>
    <row r="103" spans="1:38" s="170" customFormat="1" x14ac:dyDescent="0.3">
      <c r="A103" s="226">
        <v>1777</v>
      </c>
      <c r="B103" s="185" t="s">
        <v>2272</v>
      </c>
      <c r="C103" s="185" t="s">
        <v>3667</v>
      </c>
      <c r="D103" s="185" t="s">
        <v>3186</v>
      </c>
      <c r="E103" s="185" t="s">
        <v>595</v>
      </c>
      <c r="F103" s="185" t="s">
        <v>3187</v>
      </c>
      <c r="G103" s="185" t="s">
        <v>3668</v>
      </c>
      <c r="H103" s="185"/>
      <c r="I103" s="195" t="s">
        <v>12</v>
      </c>
      <c r="J103" s="185" t="s">
        <v>13</v>
      </c>
      <c r="K103" s="185" t="s">
        <v>14</v>
      </c>
      <c r="L103" s="185" t="s">
        <v>4615</v>
      </c>
      <c r="M103" s="185" t="s">
        <v>3190</v>
      </c>
      <c r="N103" s="185" t="s">
        <v>4332</v>
      </c>
      <c r="O103" s="185" t="s">
        <v>3191</v>
      </c>
      <c r="P103" s="185" t="s">
        <v>3192</v>
      </c>
      <c r="Q103" s="185" t="s">
        <v>3193</v>
      </c>
      <c r="R103" s="185" t="s">
        <v>3194</v>
      </c>
      <c r="S103" s="196">
        <v>24756</v>
      </c>
      <c r="T103" s="185"/>
      <c r="U103" s="185" t="s">
        <v>19</v>
      </c>
      <c r="V103" s="185" t="s">
        <v>2273</v>
      </c>
      <c r="W103" s="185" t="s">
        <v>2274</v>
      </c>
      <c r="X103" s="185">
        <v>1</v>
      </c>
      <c r="Y103" s="185"/>
      <c r="Z103" s="185"/>
      <c r="AA103" s="185"/>
      <c r="AB103" s="185">
        <v>62</v>
      </c>
      <c r="AC103" s="197" t="s">
        <v>2689</v>
      </c>
      <c r="AD103" s="197" t="s">
        <v>2689</v>
      </c>
      <c r="AE103" s="197">
        <v>1</v>
      </c>
      <c r="AF103" s="197"/>
      <c r="AG103" s="151">
        <v>1</v>
      </c>
      <c r="AH103" s="197"/>
      <c r="AI103" s="197"/>
      <c r="AJ103" s="197"/>
      <c r="AK103" s="197"/>
      <c r="AL103" s="197"/>
    </row>
    <row r="104" spans="1:38" s="170" customFormat="1" x14ac:dyDescent="0.3">
      <c r="A104" s="226">
        <v>1780</v>
      </c>
      <c r="B104" s="185" t="s">
        <v>1402</v>
      </c>
      <c r="C104" s="185" t="s">
        <v>4396</v>
      </c>
      <c r="D104" s="185" t="s">
        <v>3061</v>
      </c>
      <c r="E104" s="185"/>
      <c r="F104" s="185" t="s">
        <v>3187</v>
      </c>
      <c r="G104" s="185" t="s">
        <v>4302</v>
      </c>
      <c r="H104" s="185"/>
      <c r="I104" s="195" t="s">
        <v>8</v>
      </c>
      <c r="J104" s="185" t="s">
        <v>1403</v>
      </c>
      <c r="K104" s="185" t="s">
        <v>224</v>
      </c>
      <c r="L104" s="185" t="s">
        <v>4922</v>
      </c>
      <c r="M104" s="185" t="s">
        <v>3217</v>
      </c>
      <c r="N104" s="185" t="s">
        <v>3212</v>
      </c>
      <c r="O104" s="185" t="s">
        <v>3201</v>
      </c>
      <c r="P104" s="185" t="s">
        <v>3192</v>
      </c>
      <c r="Q104" s="185" t="s">
        <v>3193</v>
      </c>
      <c r="R104" s="185" t="s">
        <v>3194</v>
      </c>
      <c r="S104" s="196">
        <v>24756</v>
      </c>
      <c r="T104" s="185"/>
      <c r="U104" s="185" t="s">
        <v>5</v>
      </c>
      <c r="V104" s="185" t="s">
        <v>1404</v>
      </c>
      <c r="W104" s="185" t="s">
        <v>1405</v>
      </c>
      <c r="X104" s="185"/>
      <c r="Y104" s="185">
        <v>1</v>
      </c>
      <c r="Z104" s="185"/>
      <c r="AA104" s="185"/>
      <c r="AB104" s="185">
        <v>59</v>
      </c>
      <c r="AC104" s="197" t="s">
        <v>3057</v>
      </c>
      <c r="AD104" s="197" t="s">
        <v>3057</v>
      </c>
      <c r="AE104" s="197">
        <v>1</v>
      </c>
      <c r="AF104" s="197"/>
      <c r="AG104" s="197"/>
      <c r="AH104" s="197">
        <v>1</v>
      </c>
      <c r="AI104" s="197"/>
      <c r="AJ104" s="197"/>
      <c r="AK104" s="197"/>
      <c r="AL104" s="197"/>
    </row>
    <row r="105" spans="1:38" s="170" customFormat="1" x14ac:dyDescent="0.3">
      <c r="A105" s="226">
        <v>1781</v>
      </c>
      <c r="B105" s="185" t="s">
        <v>1415</v>
      </c>
      <c r="C105" s="185" t="s">
        <v>3673</v>
      </c>
      <c r="D105" s="185" t="s">
        <v>3186</v>
      </c>
      <c r="E105" s="185" t="s">
        <v>1416</v>
      </c>
      <c r="F105" s="185" t="s">
        <v>3187</v>
      </c>
      <c r="G105" s="185" t="s">
        <v>4924</v>
      </c>
      <c r="H105" s="185"/>
      <c r="I105" s="195" t="s">
        <v>54</v>
      </c>
      <c r="J105" s="185" t="s">
        <v>55</v>
      </c>
      <c r="K105" s="185" t="s">
        <v>57</v>
      </c>
      <c r="L105" s="185" t="s">
        <v>3674</v>
      </c>
      <c r="M105" s="185" t="s">
        <v>3190</v>
      </c>
      <c r="N105" s="185" t="s">
        <v>4332</v>
      </c>
      <c r="O105" s="185" t="s">
        <v>3191</v>
      </c>
      <c r="P105" s="185" t="s">
        <v>3192</v>
      </c>
      <c r="Q105" s="185" t="s">
        <v>3193</v>
      </c>
      <c r="R105" s="185" t="s">
        <v>3194</v>
      </c>
      <c r="S105" s="196">
        <v>24756</v>
      </c>
      <c r="T105" s="185"/>
      <c r="U105" s="185" t="s">
        <v>19</v>
      </c>
      <c r="V105" s="185" t="s">
        <v>1417</v>
      </c>
      <c r="W105" s="185" t="s">
        <v>1418</v>
      </c>
      <c r="X105" s="185">
        <v>1</v>
      </c>
      <c r="Y105" s="185"/>
      <c r="Z105" s="185"/>
      <c r="AA105" s="185"/>
      <c r="AB105" s="185">
        <v>70</v>
      </c>
      <c r="AC105" s="197" t="s">
        <v>2689</v>
      </c>
      <c r="AD105" s="197" t="s">
        <v>5148</v>
      </c>
      <c r="AE105" s="197">
        <v>1</v>
      </c>
      <c r="AF105" s="197"/>
      <c r="AG105" s="197"/>
      <c r="AH105" s="197"/>
      <c r="AI105" s="197">
        <v>1</v>
      </c>
      <c r="AJ105" s="197"/>
      <c r="AK105" s="197"/>
      <c r="AL105" s="197"/>
    </row>
    <row r="106" spans="1:38" s="170" customFormat="1" x14ac:dyDescent="0.3">
      <c r="A106" s="226">
        <v>1782</v>
      </c>
      <c r="B106" s="185" t="s">
        <v>1406</v>
      </c>
      <c r="C106" s="185" t="s">
        <v>3675</v>
      </c>
      <c r="D106" s="185" t="s">
        <v>478</v>
      </c>
      <c r="E106" s="185" t="s">
        <v>1407</v>
      </c>
      <c r="F106" s="185" t="s">
        <v>3187</v>
      </c>
      <c r="G106" s="185" t="s">
        <v>4313</v>
      </c>
      <c r="H106" s="185"/>
      <c r="I106" s="195" t="s">
        <v>54</v>
      </c>
      <c r="J106" s="185" t="s">
        <v>55</v>
      </c>
      <c r="K106" s="185" t="s">
        <v>57</v>
      </c>
      <c r="L106" s="185" t="s">
        <v>3674</v>
      </c>
      <c r="M106" s="185" t="s">
        <v>3190</v>
      </c>
      <c r="N106" s="185" t="s">
        <v>4332</v>
      </c>
      <c r="O106" s="185" t="s">
        <v>3201</v>
      </c>
      <c r="P106" s="185" t="s">
        <v>3192</v>
      </c>
      <c r="Q106" s="185" t="s">
        <v>3193</v>
      </c>
      <c r="R106" s="185" t="s">
        <v>3194</v>
      </c>
      <c r="S106" s="196">
        <v>24756</v>
      </c>
      <c r="T106" s="185"/>
      <c r="U106" s="185" t="s">
        <v>5</v>
      </c>
      <c r="V106" s="185" t="s">
        <v>1408</v>
      </c>
      <c r="W106" s="185" t="s">
        <v>1409</v>
      </c>
      <c r="X106" s="185">
        <v>1</v>
      </c>
      <c r="Y106" s="185">
        <v>1</v>
      </c>
      <c r="Z106" s="185"/>
      <c r="AA106" s="185"/>
      <c r="AB106" s="185">
        <v>86</v>
      </c>
      <c r="AC106" s="197" t="s">
        <v>4930</v>
      </c>
      <c r="AD106" s="197" t="s">
        <v>5148</v>
      </c>
      <c r="AE106" s="197">
        <v>1</v>
      </c>
      <c r="AF106" s="197"/>
      <c r="AG106" s="197"/>
      <c r="AH106" s="197">
        <v>1</v>
      </c>
      <c r="AI106" s="197"/>
      <c r="AJ106" s="197"/>
      <c r="AK106" s="197"/>
      <c r="AL106" s="197"/>
    </row>
    <row r="107" spans="1:38" s="170" customFormat="1" x14ac:dyDescent="0.3">
      <c r="A107" s="226">
        <v>1786</v>
      </c>
      <c r="B107" s="185" t="s">
        <v>189</v>
      </c>
      <c r="C107" s="185" t="s">
        <v>3185</v>
      </c>
      <c r="D107" s="185" t="s">
        <v>3186</v>
      </c>
      <c r="E107" s="185"/>
      <c r="F107" s="185" t="s">
        <v>3187</v>
      </c>
      <c r="G107" s="185" t="s">
        <v>3679</v>
      </c>
      <c r="H107" s="185"/>
      <c r="I107" s="195" t="s">
        <v>192</v>
      </c>
      <c r="J107" s="185" t="s">
        <v>190</v>
      </c>
      <c r="K107" s="185" t="s">
        <v>193</v>
      </c>
      <c r="L107" s="185" t="s">
        <v>3594</v>
      </c>
      <c r="M107" s="185" t="s">
        <v>3190</v>
      </c>
      <c r="N107" s="185" t="s">
        <v>4332</v>
      </c>
      <c r="O107" s="185" t="s">
        <v>3191</v>
      </c>
      <c r="P107" s="185" t="s">
        <v>3192</v>
      </c>
      <c r="Q107" s="185" t="s">
        <v>3193</v>
      </c>
      <c r="R107" s="185" t="s">
        <v>3194</v>
      </c>
      <c r="S107" s="196">
        <v>25247</v>
      </c>
      <c r="T107" s="185"/>
      <c r="U107" s="185" t="s">
        <v>19</v>
      </c>
      <c r="V107" s="185" t="s">
        <v>191</v>
      </c>
      <c r="W107" s="185" t="s">
        <v>194</v>
      </c>
      <c r="X107" s="185">
        <v>1</v>
      </c>
      <c r="Y107" s="185"/>
      <c r="Z107" s="185"/>
      <c r="AA107" s="185"/>
      <c r="AB107" s="185">
        <v>59</v>
      </c>
      <c r="AC107" s="197" t="s">
        <v>2689</v>
      </c>
      <c r="AD107" s="197" t="s">
        <v>2689</v>
      </c>
      <c r="AE107" s="197">
        <v>1</v>
      </c>
      <c r="AF107" s="197"/>
      <c r="AG107" s="151">
        <v>1</v>
      </c>
      <c r="AH107" s="197"/>
      <c r="AI107" s="197"/>
      <c r="AJ107" s="197"/>
      <c r="AK107" s="197"/>
      <c r="AL107" s="197"/>
    </row>
    <row r="108" spans="1:38" s="170" customFormat="1" x14ac:dyDescent="0.3">
      <c r="A108" s="226">
        <v>1788</v>
      </c>
      <c r="B108" s="218" t="s">
        <v>3680</v>
      </c>
      <c r="C108" s="218" t="s">
        <v>5058</v>
      </c>
      <c r="D108" s="218" t="s">
        <v>3481</v>
      </c>
      <c r="E108" s="218" t="s">
        <v>3681</v>
      </c>
      <c r="F108" s="218" t="s">
        <v>3187</v>
      </c>
      <c r="G108" s="218" t="s">
        <v>4355</v>
      </c>
      <c r="H108" s="218" t="s">
        <v>835</v>
      </c>
      <c r="I108" s="219" t="s">
        <v>836</v>
      </c>
      <c r="J108" s="218" t="s">
        <v>16</v>
      </c>
      <c r="K108" s="218" t="s">
        <v>17</v>
      </c>
      <c r="L108" s="218" t="s">
        <v>4365</v>
      </c>
      <c r="M108" s="218" t="s">
        <v>3190</v>
      </c>
      <c r="N108" s="218" t="s">
        <v>4332</v>
      </c>
      <c r="O108" s="218" t="s">
        <v>3483</v>
      </c>
      <c r="P108" s="218" t="s">
        <v>3192</v>
      </c>
      <c r="Q108" s="218" t="s">
        <v>3193</v>
      </c>
      <c r="R108" s="218" t="s">
        <v>3194</v>
      </c>
      <c r="S108" s="220">
        <v>25512</v>
      </c>
      <c r="T108" s="218"/>
      <c r="U108" s="218" t="s">
        <v>82</v>
      </c>
      <c r="V108" s="218" t="s">
        <v>834</v>
      </c>
      <c r="W108" s="218" t="s">
        <v>837</v>
      </c>
      <c r="X108" s="218"/>
      <c r="Y108" s="218"/>
      <c r="Z108" s="218">
        <v>1</v>
      </c>
      <c r="AA108" s="218"/>
      <c r="AB108" s="218">
        <v>65</v>
      </c>
      <c r="AC108" s="221" t="s">
        <v>3057</v>
      </c>
      <c r="AD108" s="221" t="s">
        <v>3057</v>
      </c>
      <c r="AE108" s="221">
        <v>1</v>
      </c>
      <c r="AF108" s="221"/>
      <c r="AG108" s="221">
        <v>1</v>
      </c>
      <c r="AH108" s="221"/>
      <c r="AI108" s="221"/>
      <c r="AJ108" s="221"/>
      <c r="AK108" s="221" t="s">
        <v>5166</v>
      </c>
      <c r="AL108" s="217">
        <v>1</v>
      </c>
    </row>
    <row r="109" spans="1:38" s="170" customFormat="1" x14ac:dyDescent="0.3">
      <c r="A109" s="226">
        <v>1790</v>
      </c>
      <c r="B109" s="185" t="s">
        <v>1796</v>
      </c>
      <c r="C109" s="185" t="s">
        <v>4375</v>
      </c>
      <c r="D109" s="185" t="s">
        <v>3061</v>
      </c>
      <c r="E109" s="185" t="s">
        <v>3684</v>
      </c>
      <c r="F109" s="185" t="s">
        <v>3187</v>
      </c>
      <c r="G109" s="185" t="s">
        <v>3685</v>
      </c>
      <c r="H109" s="185"/>
      <c r="I109" s="195" t="s">
        <v>15</v>
      </c>
      <c r="J109" s="185" t="s">
        <v>16</v>
      </c>
      <c r="K109" s="185" t="s">
        <v>17</v>
      </c>
      <c r="L109" s="185" t="s">
        <v>4365</v>
      </c>
      <c r="M109" s="185" t="s">
        <v>3190</v>
      </c>
      <c r="N109" s="185" t="s">
        <v>4332</v>
      </c>
      <c r="O109" s="185" t="s">
        <v>3201</v>
      </c>
      <c r="P109" s="185" t="s">
        <v>3192</v>
      </c>
      <c r="Q109" s="185" t="s">
        <v>3193</v>
      </c>
      <c r="R109" s="185" t="s">
        <v>3194</v>
      </c>
      <c r="S109" s="196">
        <v>25723</v>
      </c>
      <c r="T109" s="185"/>
      <c r="U109" s="185" t="s">
        <v>5</v>
      </c>
      <c r="V109" s="185" t="s">
        <v>1797</v>
      </c>
      <c r="W109" s="185" t="s">
        <v>288</v>
      </c>
      <c r="X109" s="185"/>
      <c r="Y109" s="185">
        <v>1</v>
      </c>
      <c r="Z109" s="185"/>
      <c r="AA109" s="185"/>
      <c r="AB109" s="185">
        <v>85</v>
      </c>
      <c r="AC109" s="197" t="s">
        <v>3057</v>
      </c>
      <c r="AD109" s="197" t="s">
        <v>3057</v>
      </c>
      <c r="AE109" s="197">
        <v>1</v>
      </c>
      <c r="AF109" s="197"/>
      <c r="AG109" s="197"/>
      <c r="AH109" s="197">
        <v>1</v>
      </c>
      <c r="AI109" s="197"/>
      <c r="AJ109" s="197"/>
      <c r="AK109" s="197"/>
      <c r="AL109" s="197"/>
    </row>
    <row r="110" spans="1:38" s="170" customFormat="1" x14ac:dyDescent="0.3">
      <c r="A110" s="226">
        <v>1792</v>
      </c>
      <c r="B110" s="185" t="s">
        <v>1633</v>
      </c>
      <c r="C110" s="185" t="s">
        <v>4383</v>
      </c>
      <c r="D110" s="185" t="s">
        <v>3061</v>
      </c>
      <c r="E110" s="185" t="s">
        <v>1945</v>
      </c>
      <c r="F110" s="185" t="s">
        <v>3187</v>
      </c>
      <c r="G110" s="185" t="s">
        <v>3687</v>
      </c>
      <c r="H110" s="185"/>
      <c r="I110" s="195" t="s">
        <v>464</v>
      </c>
      <c r="J110" s="185" t="s">
        <v>1630</v>
      </c>
      <c r="K110" s="185" t="s">
        <v>1631</v>
      </c>
      <c r="L110" s="185" t="s">
        <v>3688</v>
      </c>
      <c r="M110" s="185" t="s">
        <v>3190</v>
      </c>
      <c r="N110" s="185" t="s">
        <v>3205</v>
      </c>
      <c r="O110" s="185" t="s">
        <v>3201</v>
      </c>
      <c r="P110" s="185" t="s">
        <v>3192</v>
      </c>
      <c r="Q110" s="185" t="s">
        <v>3193</v>
      </c>
      <c r="R110" s="185" t="s">
        <v>3194</v>
      </c>
      <c r="S110" s="196">
        <v>25829</v>
      </c>
      <c r="T110" s="185"/>
      <c r="U110" s="185" t="s">
        <v>5</v>
      </c>
      <c r="V110" s="185" t="s">
        <v>1634</v>
      </c>
      <c r="W110" s="185" t="s">
        <v>1632</v>
      </c>
      <c r="X110" s="185"/>
      <c r="Y110" s="185">
        <v>1</v>
      </c>
      <c r="Z110" s="185"/>
      <c r="AA110" s="185"/>
      <c r="AB110" s="185">
        <v>94</v>
      </c>
      <c r="AC110" s="197" t="s">
        <v>3057</v>
      </c>
      <c r="AD110" s="197" t="s">
        <v>3057</v>
      </c>
      <c r="AE110" s="197">
        <v>1</v>
      </c>
      <c r="AF110" s="197"/>
      <c r="AG110" s="197"/>
      <c r="AH110" s="197"/>
      <c r="AI110" s="197">
        <v>1</v>
      </c>
      <c r="AJ110" s="197"/>
      <c r="AK110" s="197"/>
      <c r="AL110" s="197"/>
    </row>
    <row r="111" spans="1:38" s="170" customFormat="1" x14ac:dyDescent="0.3">
      <c r="A111" s="226">
        <v>1795</v>
      </c>
      <c r="B111" s="185" t="s">
        <v>738</v>
      </c>
      <c r="C111" s="185" t="s">
        <v>4866</v>
      </c>
      <c r="D111" s="185" t="s">
        <v>3267</v>
      </c>
      <c r="E111" s="185" t="s">
        <v>739</v>
      </c>
      <c r="F111" s="185" t="s">
        <v>4301</v>
      </c>
      <c r="G111" s="185" t="s">
        <v>4999</v>
      </c>
      <c r="H111" s="185"/>
      <c r="I111" s="195" t="s">
        <v>734</v>
      </c>
      <c r="J111" s="185" t="s">
        <v>735</v>
      </c>
      <c r="K111" s="185" t="s">
        <v>736</v>
      </c>
      <c r="L111" s="185" t="s">
        <v>3690</v>
      </c>
      <c r="M111" s="185" t="s">
        <v>3190</v>
      </c>
      <c r="N111" s="185" t="s">
        <v>4332</v>
      </c>
      <c r="O111" s="185" t="s">
        <v>3201</v>
      </c>
      <c r="P111" s="185" t="s">
        <v>3192</v>
      </c>
      <c r="Q111" s="185" t="s">
        <v>3193</v>
      </c>
      <c r="R111" s="185" t="s">
        <v>3194</v>
      </c>
      <c r="S111" s="196">
        <v>26014</v>
      </c>
      <c r="T111" s="185"/>
      <c r="U111" s="185" t="s">
        <v>0</v>
      </c>
      <c r="V111" s="185" t="s">
        <v>740</v>
      </c>
      <c r="W111" s="185" t="s">
        <v>741</v>
      </c>
      <c r="X111" s="185"/>
      <c r="Y111" s="185">
        <v>1</v>
      </c>
      <c r="Z111" s="185"/>
      <c r="AA111" s="185"/>
      <c r="AB111" s="185">
        <v>58</v>
      </c>
      <c r="AC111" s="197" t="s">
        <v>3057</v>
      </c>
      <c r="AD111" s="197" t="s">
        <v>3057</v>
      </c>
      <c r="AE111" s="197">
        <v>1</v>
      </c>
      <c r="AF111" s="197"/>
      <c r="AG111" s="197"/>
      <c r="AH111" s="197"/>
      <c r="AI111" s="197">
        <v>1</v>
      </c>
      <c r="AJ111" s="197"/>
      <c r="AK111" s="197"/>
      <c r="AL111" s="197"/>
    </row>
    <row r="112" spans="1:38" s="170" customFormat="1" x14ac:dyDescent="0.3">
      <c r="A112" s="226">
        <v>1797</v>
      </c>
      <c r="B112" s="185" t="s">
        <v>973</v>
      </c>
      <c r="C112" s="185" t="s">
        <v>4634</v>
      </c>
      <c r="D112" s="185" t="s">
        <v>3267</v>
      </c>
      <c r="E112" s="185" t="s">
        <v>974</v>
      </c>
      <c r="F112" s="185" t="s">
        <v>4301</v>
      </c>
      <c r="G112" s="185" t="s">
        <v>3693</v>
      </c>
      <c r="H112" s="185"/>
      <c r="I112" s="195" t="s">
        <v>12</v>
      </c>
      <c r="J112" s="185" t="s">
        <v>13</v>
      </c>
      <c r="K112" s="185" t="s">
        <v>14</v>
      </c>
      <c r="L112" s="185" t="s">
        <v>4615</v>
      </c>
      <c r="M112" s="185" t="s">
        <v>3190</v>
      </c>
      <c r="N112" s="185" t="s">
        <v>4332</v>
      </c>
      <c r="O112" s="185" t="s">
        <v>3201</v>
      </c>
      <c r="P112" s="185" t="s">
        <v>3192</v>
      </c>
      <c r="Q112" s="185" t="s">
        <v>3193</v>
      </c>
      <c r="R112" s="185" t="s">
        <v>3194</v>
      </c>
      <c r="S112" s="196">
        <v>26004</v>
      </c>
      <c r="T112" s="185"/>
      <c r="U112" s="185" t="s">
        <v>0</v>
      </c>
      <c r="V112" s="185" t="s">
        <v>975</v>
      </c>
      <c r="W112" s="185" t="s">
        <v>976</v>
      </c>
      <c r="X112" s="185">
        <v>1</v>
      </c>
      <c r="Y112" s="185">
        <v>1</v>
      </c>
      <c r="Z112" s="185"/>
      <c r="AA112" s="185"/>
      <c r="AB112" s="185">
        <v>172</v>
      </c>
      <c r="AC112" s="197" t="s">
        <v>2689</v>
      </c>
      <c r="AD112" s="197" t="s">
        <v>2689</v>
      </c>
      <c r="AE112" s="197">
        <v>1</v>
      </c>
      <c r="AF112" s="197"/>
      <c r="AG112" s="197"/>
      <c r="AH112" s="197">
        <v>1</v>
      </c>
      <c r="AI112" s="197"/>
      <c r="AJ112" s="197"/>
      <c r="AK112" s="197"/>
      <c r="AL112" s="197"/>
    </row>
    <row r="113" spans="1:38" s="170" customFormat="1" x14ac:dyDescent="0.3">
      <c r="A113" s="226">
        <v>1798</v>
      </c>
      <c r="B113" s="185" t="s">
        <v>172</v>
      </c>
      <c r="C113" s="185" t="s">
        <v>4635</v>
      </c>
      <c r="D113" s="185" t="s">
        <v>3269</v>
      </c>
      <c r="E113" s="185" t="s">
        <v>173</v>
      </c>
      <c r="F113" s="185" t="s">
        <v>4301</v>
      </c>
      <c r="G113" s="185" t="s">
        <v>3694</v>
      </c>
      <c r="H113" s="185"/>
      <c r="I113" s="195" t="s">
        <v>110</v>
      </c>
      <c r="J113" s="185" t="s">
        <v>13</v>
      </c>
      <c r="K113" s="185" t="s">
        <v>14</v>
      </c>
      <c r="L113" s="185" t="s">
        <v>4615</v>
      </c>
      <c r="M113" s="185" t="s">
        <v>3190</v>
      </c>
      <c r="N113" s="185" t="s">
        <v>4332</v>
      </c>
      <c r="O113" s="185" t="s">
        <v>3201</v>
      </c>
      <c r="P113" s="185" t="s">
        <v>3192</v>
      </c>
      <c r="Q113" s="185" t="s">
        <v>3193</v>
      </c>
      <c r="R113" s="185" t="s">
        <v>3194</v>
      </c>
      <c r="S113" s="196">
        <v>26009</v>
      </c>
      <c r="T113" s="185"/>
      <c r="U113" s="185" t="s">
        <v>0</v>
      </c>
      <c r="V113" s="185" t="s">
        <v>174</v>
      </c>
      <c r="W113" s="185" t="s">
        <v>175</v>
      </c>
      <c r="X113" s="185">
        <v>1</v>
      </c>
      <c r="Y113" s="185">
        <v>1</v>
      </c>
      <c r="Z113" s="185"/>
      <c r="AA113" s="185"/>
      <c r="AB113" s="185">
        <v>181</v>
      </c>
      <c r="AC113" s="197" t="s">
        <v>2689</v>
      </c>
      <c r="AD113" s="197" t="s">
        <v>2689</v>
      </c>
      <c r="AE113" s="197">
        <v>1</v>
      </c>
      <c r="AF113" s="197"/>
      <c r="AG113" s="197">
        <v>1</v>
      </c>
      <c r="AH113" s="197"/>
      <c r="AI113" s="197"/>
      <c r="AJ113" s="197"/>
      <c r="AK113" s="197"/>
      <c r="AL113" s="197"/>
    </row>
    <row r="114" spans="1:38" s="170" customFormat="1" x14ac:dyDescent="0.3">
      <c r="A114" s="226">
        <v>1799</v>
      </c>
      <c r="B114" s="185" t="s">
        <v>1606</v>
      </c>
      <c r="C114" s="185" t="s">
        <v>3695</v>
      </c>
      <c r="D114" s="185" t="s">
        <v>3186</v>
      </c>
      <c r="E114" s="185" t="s">
        <v>1607</v>
      </c>
      <c r="F114" s="185" t="s">
        <v>3187</v>
      </c>
      <c r="G114" s="185" t="s">
        <v>4547</v>
      </c>
      <c r="H114" s="185"/>
      <c r="I114" s="195" t="s">
        <v>1609</v>
      </c>
      <c r="J114" s="185" t="s">
        <v>1610</v>
      </c>
      <c r="K114" s="185" t="s">
        <v>1611</v>
      </c>
      <c r="L114" s="185" t="s">
        <v>4549</v>
      </c>
      <c r="M114" s="185" t="s">
        <v>3190</v>
      </c>
      <c r="N114" s="185" t="s">
        <v>4332</v>
      </c>
      <c r="O114" s="185" t="s">
        <v>3191</v>
      </c>
      <c r="P114" s="185" t="s">
        <v>3192</v>
      </c>
      <c r="Q114" s="185" t="s">
        <v>3193</v>
      </c>
      <c r="R114" s="185" t="s">
        <v>3194</v>
      </c>
      <c r="S114" s="196">
        <v>26102</v>
      </c>
      <c r="T114" s="185"/>
      <c r="U114" s="185" t="s">
        <v>19</v>
      </c>
      <c r="V114" s="185" t="s">
        <v>1608</v>
      </c>
      <c r="W114" s="185" t="s">
        <v>1612</v>
      </c>
      <c r="X114" s="185">
        <v>1</v>
      </c>
      <c r="Y114" s="185"/>
      <c r="Z114" s="185"/>
      <c r="AA114" s="185"/>
      <c r="AB114" s="185">
        <v>101</v>
      </c>
      <c r="AC114" s="197" t="s">
        <v>2689</v>
      </c>
      <c r="AD114" s="197" t="s">
        <v>2689</v>
      </c>
      <c r="AE114" s="197">
        <v>1</v>
      </c>
      <c r="AF114" s="197"/>
      <c r="AG114" s="197"/>
      <c r="AH114" s="197">
        <v>1</v>
      </c>
      <c r="AI114" s="197"/>
      <c r="AJ114" s="197"/>
      <c r="AK114" s="197"/>
      <c r="AL114" s="197"/>
    </row>
    <row r="115" spans="1:38" s="170" customFormat="1" x14ac:dyDescent="0.3">
      <c r="A115" s="226">
        <v>1803</v>
      </c>
      <c r="B115" s="185" t="s">
        <v>1421</v>
      </c>
      <c r="C115" s="185" t="s">
        <v>3701</v>
      </c>
      <c r="D115" s="185" t="s">
        <v>478</v>
      </c>
      <c r="E115" s="185" t="s">
        <v>1422</v>
      </c>
      <c r="F115" s="185" t="s">
        <v>3187</v>
      </c>
      <c r="G115" s="185" t="s">
        <v>4314</v>
      </c>
      <c r="H115" s="185"/>
      <c r="I115" s="195" t="s">
        <v>54</v>
      </c>
      <c r="J115" s="185" t="s">
        <v>55</v>
      </c>
      <c r="K115" s="185" t="s">
        <v>57</v>
      </c>
      <c r="L115" s="185" t="s">
        <v>3674</v>
      </c>
      <c r="M115" s="185" t="s">
        <v>3231</v>
      </c>
      <c r="N115" s="185" t="s">
        <v>3320</v>
      </c>
      <c r="O115" s="185" t="s">
        <v>3201</v>
      </c>
      <c r="P115" s="185" t="s">
        <v>3192</v>
      </c>
      <c r="Q115" s="185" t="s">
        <v>3193</v>
      </c>
      <c r="R115" s="185" t="s">
        <v>3194</v>
      </c>
      <c r="S115" s="196">
        <v>26227</v>
      </c>
      <c r="T115" s="185"/>
      <c r="U115" s="185" t="s">
        <v>5</v>
      </c>
      <c r="V115" s="185" t="s">
        <v>1423</v>
      </c>
      <c r="W115" s="185" t="s">
        <v>1424</v>
      </c>
      <c r="X115" s="185"/>
      <c r="Y115" s="185">
        <v>1</v>
      </c>
      <c r="Z115" s="185"/>
      <c r="AA115" s="185"/>
      <c r="AB115" s="185">
        <v>33</v>
      </c>
      <c r="AC115" s="197" t="s">
        <v>4930</v>
      </c>
      <c r="AD115" s="197" t="s">
        <v>5148</v>
      </c>
      <c r="AE115" s="197">
        <v>1</v>
      </c>
      <c r="AF115" s="197"/>
      <c r="AG115" s="197">
        <v>1</v>
      </c>
      <c r="AH115" s="197"/>
      <c r="AI115" s="197"/>
      <c r="AJ115" s="197"/>
      <c r="AK115" s="197"/>
      <c r="AL115" s="197"/>
    </row>
    <row r="116" spans="1:38" s="170" customFormat="1" x14ac:dyDescent="0.3">
      <c r="A116" s="226">
        <v>1805</v>
      </c>
      <c r="B116" s="218" t="s">
        <v>3702</v>
      </c>
      <c r="C116" s="218" t="s">
        <v>4433</v>
      </c>
      <c r="D116" s="218" t="s">
        <v>3481</v>
      </c>
      <c r="E116" s="218" t="s">
        <v>3703</v>
      </c>
      <c r="F116" s="218" t="s">
        <v>3187</v>
      </c>
      <c r="G116" s="218" t="s">
        <v>4443</v>
      </c>
      <c r="H116" s="218" t="s">
        <v>1754</v>
      </c>
      <c r="I116" s="219" t="s">
        <v>1755</v>
      </c>
      <c r="J116" s="218" t="s">
        <v>63</v>
      </c>
      <c r="K116" s="218" t="s">
        <v>287</v>
      </c>
      <c r="L116" s="218" t="s">
        <v>4420</v>
      </c>
      <c r="M116" s="218" t="s">
        <v>3190</v>
      </c>
      <c r="N116" s="218" t="s">
        <v>4332</v>
      </c>
      <c r="O116" s="218" t="s">
        <v>3483</v>
      </c>
      <c r="P116" s="218" t="s">
        <v>3192</v>
      </c>
      <c r="Q116" s="218" t="s">
        <v>3193</v>
      </c>
      <c r="R116" s="218" t="s">
        <v>3194</v>
      </c>
      <c r="S116" s="220">
        <v>26365</v>
      </c>
      <c r="T116" s="218"/>
      <c r="U116" s="218" t="s">
        <v>82</v>
      </c>
      <c r="V116" s="218" t="s">
        <v>1753</v>
      </c>
      <c r="W116" s="218" t="s">
        <v>1756</v>
      </c>
      <c r="X116" s="218"/>
      <c r="Y116" s="218"/>
      <c r="Z116" s="218">
        <v>1</v>
      </c>
      <c r="AA116" s="218"/>
      <c r="AB116" s="218">
        <v>93</v>
      </c>
      <c r="AC116" s="221" t="s">
        <v>2695</v>
      </c>
      <c r="AD116" s="221" t="s">
        <v>2695</v>
      </c>
      <c r="AE116" s="221">
        <v>1</v>
      </c>
      <c r="AF116" s="221"/>
      <c r="AG116" s="221">
        <v>1</v>
      </c>
      <c r="AH116" s="221"/>
      <c r="AI116" s="221"/>
      <c r="AJ116" s="221"/>
      <c r="AK116" s="221" t="s">
        <v>5160</v>
      </c>
      <c r="AL116" s="217">
        <v>1</v>
      </c>
    </row>
    <row r="117" spans="1:38" s="170" customFormat="1" x14ac:dyDescent="0.3">
      <c r="A117" s="226">
        <v>1806</v>
      </c>
      <c r="B117" s="185" t="s">
        <v>1313</v>
      </c>
      <c r="C117" s="185" t="s">
        <v>4636</v>
      </c>
      <c r="D117" s="185" t="s">
        <v>3267</v>
      </c>
      <c r="E117" s="185" t="s">
        <v>1314</v>
      </c>
      <c r="F117" s="185" t="s">
        <v>4301</v>
      </c>
      <c r="G117" s="185" t="s">
        <v>4710</v>
      </c>
      <c r="H117" s="185"/>
      <c r="I117" s="195" t="s">
        <v>12</v>
      </c>
      <c r="J117" s="185" t="s">
        <v>13</v>
      </c>
      <c r="K117" s="185" t="s">
        <v>14</v>
      </c>
      <c r="L117" s="185" t="s">
        <v>4615</v>
      </c>
      <c r="M117" s="185" t="s">
        <v>3190</v>
      </c>
      <c r="N117" s="185" t="s">
        <v>4332</v>
      </c>
      <c r="O117" s="185" t="s">
        <v>3201</v>
      </c>
      <c r="P117" s="185" t="s">
        <v>3192</v>
      </c>
      <c r="Q117" s="185" t="s">
        <v>3193</v>
      </c>
      <c r="R117" s="185" t="s">
        <v>3194</v>
      </c>
      <c r="S117" s="196">
        <v>26459</v>
      </c>
      <c r="T117" s="185"/>
      <c r="U117" s="185" t="s">
        <v>0</v>
      </c>
      <c r="V117" s="185" t="s">
        <v>1315</v>
      </c>
      <c r="W117" s="185" t="s">
        <v>1316</v>
      </c>
      <c r="X117" s="185">
        <v>1</v>
      </c>
      <c r="Y117" s="185">
        <v>1</v>
      </c>
      <c r="Z117" s="185"/>
      <c r="AA117" s="185"/>
      <c r="AB117" s="185">
        <v>336</v>
      </c>
      <c r="AC117" s="197" t="s">
        <v>2689</v>
      </c>
      <c r="AD117" s="197" t="s">
        <v>2689</v>
      </c>
      <c r="AE117" s="197">
        <v>1</v>
      </c>
      <c r="AF117" s="197">
        <v>1</v>
      </c>
      <c r="AG117" s="197"/>
      <c r="AH117" s="197"/>
      <c r="AI117" s="197"/>
      <c r="AJ117" s="197"/>
      <c r="AK117" s="197"/>
      <c r="AL117" s="197"/>
    </row>
    <row r="118" spans="1:38" s="170" customFormat="1" x14ac:dyDescent="0.3">
      <c r="A118" s="226">
        <v>1808</v>
      </c>
      <c r="B118" s="185" t="s">
        <v>386</v>
      </c>
      <c r="C118" s="185" t="s">
        <v>3200</v>
      </c>
      <c r="D118" s="185" t="s">
        <v>478</v>
      </c>
      <c r="E118" s="185"/>
      <c r="F118" s="185" t="s">
        <v>3187</v>
      </c>
      <c r="G118" s="185" t="s">
        <v>4903</v>
      </c>
      <c r="H118" s="185"/>
      <c r="I118" s="195" t="s">
        <v>387</v>
      </c>
      <c r="J118" s="185" t="s">
        <v>388</v>
      </c>
      <c r="K118" s="185" t="s">
        <v>389</v>
      </c>
      <c r="L118" s="185" t="s">
        <v>3704</v>
      </c>
      <c r="M118" s="185" t="s">
        <v>3190</v>
      </c>
      <c r="N118" s="185" t="s">
        <v>4332</v>
      </c>
      <c r="O118" s="185" t="s">
        <v>3201</v>
      </c>
      <c r="P118" s="185" t="s">
        <v>3192</v>
      </c>
      <c r="Q118" s="185" t="s">
        <v>3193</v>
      </c>
      <c r="R118" s="185" t="s">
        <v>3194</v>
      </c>
      <c r="S118" s="196">
        <v>26458</v>
      </c>
      <c r="T118" s="185"/>
      <c r="U118" s="185" t="s">
        <v>5</v>
      </c>
      <c r="V118" s="185" t="s">
        <v>5103</v>
      </c>
      <c r="W118" s="185" t="s">
        <v>390</v>
      </c>
      <c r="X118" s="185">
        <v>1</v>
      </c>
      <c r="Y118" s="185">
        <v>1</v>
      </c>
      <c r="Z118" s="185"/>
      <c r="AA118" s="185"/>
      <c r="AB118" s="185">
        <v>141</v>
      </c>
      <c r="AC118" s="197" t="s">
        <v>2695</v>
      </c>
      <c r="AD118" s="197" t="s">
        <v>2695</v>
      </c>
      <c r="AE118" s="197">
        <v>1</v>
      </c>
      <c r="AF118" s="197"/>
      <c r="AG118" s="197">
        <v>1</v>
      </c>
      <c r="AH118" s="197"/>
      <c r="AI118" s="197"/>
      <c r="AJ118" s="197"/>
      <c r="AK118" s="197"/>
      <c r="AL118" s="197"/>
    </row>
    <row r="119" spans="1:38" s="170" customFormat="1" x14ac:dyDescent="0.3">
      <c r="A119" s="226">
        <v>1826</v>
      </c>
      <c r="B119" s="185" t="s">
        <v>1319</v>
      </c>
      <c r="C119" s="185" t="s">
        <v>3705</v>
      </c>
      <c r="D119" s="185" t="s">
        <v>3186</v>
      </c>
      <c r="E119" s="185" t="s">
        <v>3706</v>
      </c>
      <c r="F119" s="185" t="s">
        <v>3187</v>
      </c>
      <c r="G119" s="185" t="s">
        <v>3707</v>
      </c>
      <c r="H119" s="185"/>
      <c r="I119" s="195" t="s">
        <v>12</v>
      </c>
      <c r="J119" s="185" t="s">
        <v>13</v>
      </c>
      <c r="K119" s="185" t="s">
        <v>14</v>
      </c>
      <c r="L119" s="185" t="s">
        <v>4615</v>
      </c>
      <c r="M119" s="185" t="s">
        <v>3190</v>
      </c>
      <c r="N119" s="185" t="s">
        <v>4332</v>
      </c>
      <c r="O119" s="185" t="s">
        <v>3191</v>
      </c>
      <c r="P119" s="185" t="s">
        <v>3192</v>
      </c>
      <c r="Q119" s="185" t="s">
        <v>3193</v>
      </c>
      <c r="R119" s="185" t="s">
        <v>3194</v>
      </c>
      <c r="S119" s="196">
        <v>29493</v>
      </c>
      <c r="T119" s="185"/>
      <c r="U119" s="185" t="s">
        <v>19</v>
      </c>
      <c r="V119" s="185" t="s">
        <v>1320</v>
      </c>
      <c r="W119" s="185" t="s">
        <v>1321</v>
      </c>
      <c r="X119" s="185">
        <v>1</v>
      </c>
      <c r="Y119" s="185"/>
      <c r="Z119" s="185"/>
      <c r="AA119" s="185"/>
      <c r="AB119" s="185">
        <v>100</v>
      </c>
      <c r="AC119" s="197" t="s">
        <v>2689</v>
      </c>
      <c r="AD119" s="197" t="s">
        <v>2689</v>
      </c>
      <c r="AE119" s="197">
        <v>1</v>
      </c>
      <c r="AF119" s="197"/>
      <c r="AG119" s="197">
        <v>1</v>
      </c>
      <c r="AH119" s="197"/>
      <c r="AI119" s="197"/>
      <c r="AJ119" s="197"/>
      <c r="AK119" s="197"/>
      <c r="AL119" s="197"/>
    </row>
    <row r="120" spans="1:38" s="170" customFormat="1" x14ac:dyDescent="0.3">
      <c r="A120" s="226">
        <v>1809</v>
      </c>
      <c r="B120" s="185" t="s">
        <v>934</v>
      </c>
      <c r="C120" s="185" t="s">
        <v>4638</v>
      </c>
      <c r="D120" s="185" t="s">
        <v>3267</v>
      </c>
      <c r="E120" s="185" t="s">
        <v>935</v>
      </c>
      <c r="F120" s="185" t="s">
        <v>4301</v>
      </c>
      <c r="G120" s="185" t="s">
        <v>3708</v>
      </c>
      <c r="H120" s="185"/>
      <c r="I120" s="195" t="s">
        <v>12</v>
      </c>
      <c r="J120" s="185" t="s">
        <v>13</v>
      </c>
      <c r="K120" s="185" t="s">
        <v>14</v>
      </c>
      <c r="L120" s="185" t="s">
        <v>4615</v>
      </c>
      <c r="M120" s="185" t="s">
        <v>3190</v>
      </c>
      <c r="N120" s="185" t="s">
        <v>4332</v>
      </c>
      <c r="O120" s="185" t="s">
        <v>3201</v>
      </c>
      <c r="P120" s="185" t="s">
        <v>3192</v>
      </c>
      <c r="Q120" s="185" t="s">
        <v>3193</v>
      </c>
      <c r="R120" s="185" t="s">
        <v>3194</v>
      </c>
      <c r="S120" s="196">
        <v>26582</v>
      </c>
      <c r="T120" s="185"/>
      <c r="U120" s="185" t="s">
        <v>0</v>
      </c>
      <c r="V120" s="185" t="s">
        <v>936</v>
      </c>
      <c r="W120" s="185" t="s">
        <v>937</v>
      </c>
      <c r="X120" s="185">
        <v>1</v>
      </c>
      <c r="Y120" s="185">
        <v>1</v>
      </c>
      <c r="Z120" s="185"/>
      <c r="AA120" s="185"/>
      <c r="AB120" s="185">
        <v>117</v>
      </c>
      <c r="AC120" s="197" t="s">
        <v>2689</v>
      </c>
      <c r="AD120" s="197" t="s">
        <v>2689</v>
      </c>
      <c r="AE120" s="197">
        <v>1</v>
      </c>
      <c r="AF120" s="197"/>
      <c r="AG120" s="197">
        <v>1</v>
      </c>
      <c r="AH120" s="197"/>
      <c r="AI120" s="197"/>
      <c r="AJ120" s="197"/>
      <c r="AK120" s="197"/>
      <c r="AL120" s="197"/>
    </row>
    <row r="121" spans="1:38" s="170" customFormat="1" x14ac:dyDescent="0.3">
      <c r="A121" s="226">
        <v>1810</v>
      </c>
      <c r="B121" s="185" t="s">
        <v>2513</v>
      </c>
      <c r="C121" s="185" t="s">
        <v>4891</v>
      </c>
      <c r="D121" s="185" t="s">
        <v>3199</v>
      </c>
      <c r="E121" s="185" t="s">
        <v>2514</v>
      </c>
      <c r="F121" s="185" t="s">
        <v>3187</v>
      </c>
      <c r="G121" s="185" t="s">
        <v>4897</v>
      </c>
      <c r="H121" s="185" t="s">
        <v>2516</v>
      </c>
      <c r="I121" s="195" t="s">
        <v>2517</v>
      </c>
      <c r="J121" s="185" t="s">
        <v>265</v>
      </c>
      <c r="K121" s="185" t="s">
        <v>266</v>
      </c>
      <c r="L121" s="185" t="s">
        <v>4889</v>
      </c>
      <c r="M121" s="185" t="s">
        <v>3190</v>
      </c>
      <c r="N121" s="185" t="s">
        <v>4332</v>
      </c>
      <c r="O121" s="185" t="s">
        <v>3199</v>
      </c>
      <c r="P121" s="185" t="s">
        <v>3192</v>
      </c>
      <c r="Q121" s="185" t="s">
        <v>3193</v>
      </c>
      <c r="R121" s="185" t="s">
        <v>3194</v>
      </c>
      <c r="S121" s="196">
        <v>26735</v>
      </c>
      <c r="T121" s="185"/>
      <c r="U121" s="185" t="s">
        <v>82</v>
      </c>
      <c r="V121" s="185" t="s">
        <v>2515</v>
      </c>
      <c r="W121" s="185" t="s">
        <v>2518</v>
      </c>
      <c r="X121" s="185"/>
      <c r="Y121" s="185"/>
      <c r="Z121" s="185">
        <v>1</v>
      </c>
      <c r="AA121" s="185"/>
      <c r="AB121" s="185">
        <v>889</v>
      </c>
      <c r="AC121" s="197" t="s">
        <v>2687</v>
      </c>
      <c r="AD121" s="197" t="s">
        <v>2687</v>
      </c>
      <c r="AE121" s="197">
        <v>1</v>
      </c>
      <c r="AF121" s="197"/>
      <c r="AG121" s="197">
        <v>1</v>
      </c>
      <c r="AH121" s="197"/>
      <c r="AI121" s="197"/>
      <c r="AJ121" s="197"/>
      <c r="AK121" s="197"/>
      <c r="AL121" s="197"/>
    </row>
    <row r="122" spans="1:38" s="170" customFormat="1" x14ac:dyDescent="0.3">
      <c r="A122" s="226">
        <v>1811</v>
      </c>
      <c r="B122" s="185" t="s">
        <v>2095</v>
      </c>
      <c r="C122" s="185" t="s">
        <v>3709</v>
      </c>
      <c r="D122" s="185" t="s">
        <v>3186</v>
      </c>
      <c r="E122" s="185" t="s">
        <v>2096</v>
      </c>
      <c r="F122" s="185" t="s">
        <v>3187</v>
      </c>
      <c r="G122" s="185" t="s">
        <v>3710</v>
      </c>
      <c r="H122" s="185"/>
      <c r="I122" s="195" t="s">
        <v>334</v>
      </c>
      <c r="J122" s="185" t="s">
        <v>335</v>
      </c>
      <c r="K122" s="185" t="s">
        <v>337</v>
      </c>
      <c r="L122" s="185" t="s">
        <v>3296</v>
      </c>
      <c r="M122" s="185" t="s">
        <v>3190</v>
      </c>
      <c r="N122" s="185" t="s">
        <v>4332</v>
      </c>
      <c r="O122" s="185" t="s">
        <v>3191</v>
      </c>
      <c r="P122" s="185" t="s">
        <v>3192</v>
      </c>
      <c r="Q122" s="185" t="s">
        <v>3193</v>
      </c>
      <c r="R122" s="185" t="s">
        <v>3194</v>
      </c>
      <c r="S122" s="196">
        <v>26949</v>
      </c>
      <c r="T122" s="185"/>
      <c r="U122" s="185" t="s">
        <v>19</v>
      </c>
      <c r="V122" s="185" t="s">
        <v>2097</v>
      </c>
      <c r="W122" s="185" t="s">
        <v>2098</v>
      </c>
      <c r="X122" s="185">
        <v>1</v>
      </c>
      <c r="Y122" s="185"/>
      <c r="Z122" s="185"/>
      <c r="AA122" s="185"/>
      <c r="AB122" s="185">
        <v>74</v>
      </c>
      <c r="AC122" s="197" t="s">
        <v>2689</v>
      </c>
      <c r="AD122" s="197" t="s">
        <v>2689</v>
      </c>
      <c r="AE122" s="197">
        <v>1</v>
      </c>
      <c r="AF122" s="197"/>
      <c r="AG122" s="197">
        <v>1</v>
      </c>
      <c r="AH122" s="197"/>
      <c r="AI122" s="197"/>
      <c r="AJ122" s="197"/>
      <c r="AK122" s="197"/>
      <c r="AL122" s="197"/>
    </row>
    <row r="123" spans="1:38" s="170" customFormat="1" x14ac:dyDescent="0.3">
      <c r="A123" s="226">
        <v>1812</v>
      </c>
      <c r="B123" s="185" t="s">
        <v>1141</v>
      </c>
      <c r="C123" s="185" t="s">
        <v>4586</v>
      </c>
      <c r="D123" s="185" t="s">
        <v>3199</v>
      </c>
      <c r="E123" s="185" t="s">
        <v>1142</v>
      </c>
      <c r="F123" s="185" t="s">
        <v>3187</v>
      </c>
      <c r="G123" s="185" t="s">
        <v>4583</v>
      </c>
      <c r="H123" s="185"/>
      <c r="I123" s="195" t="s">
        <v>501</v>
      </c>
      <c r="J123" s="185" t="s">
        <v>1135</v>
      </c>
      <c r="K123" s="185" t="s">
        <v>1136</v>
      </c>
      <c r="L123" s="185" t="s">
        <v>3151</v>
      </c>
      <c r="M123" s="185" t="s">
        <v>3190</v>
      </c>
      <c r="N123" s="185" t="s">
        <v>4332</v>
      </c>
      <c r="O123" s="185" t="s">
        <v>3199</v>
      </c>
      <c r="P123" s="185" t="s">
        <v>3192</v>
      </c>
      <c r="Q123" s="185" t="s">
        <v>3193</v>
      </c>
      <c r="R123" s="185" t="s">
        <v>3194</v>
      </c>
      <c r="S123" s="196">
        <v>27125</v>
      </c>
      <c r="T123" s="185"/>
      <c r="U123" s="185" t="s">
        <v>82</v>
      </c>
      <c r="V123" s="185" t="s">
        <v>1143</v>
      </c>
      <c r="W123" s="185" t="s">
        <v>1144</v>
      </c>
      <c r="X123" s="185"/>
      <c r="Y123" s="185"/>
      <c r="Z123" s="185">
        <v>1</v>
      </c>
      <c r="AA123" s="185"/>
      <c r="AB123" s="185">
        <v>768</v>
      </c>
      <c r="AC123" s="197" t="s">
        <v>2689</v>
      </c>
      <c r="AD123" s="197" t="s">
        <v>2689</v>
      </c>
      <c r="AE123" s="197">
        <v>1</v>
      </c>
      <c r="AF123" s="197"/>
      <c r="AG123" s="197">
        <v>1</v>
      </c>
      <c r="AH123" s="197"/>
      <c r="AI123" s="197"/>
      <c r="AJ123" s="197"/>
      <c r="AK123" s="197"/>
      <c r="AL123" s="197"/>
    </row>
    <row r="124" spans="1:38" s="170" customFormat="1" x14ac:dyDescent="0.3">
      <c r="A124" s="226">
        <v>1816</v>
      </c>
      <c r="B124" s="185" t="s">
        <v>2091</v>
      </c>
      <c r="C124" s="185" t="s">
        <v>3716</v>
      </c>
      <c r="D124" s="185" t="s">
        <v>3186</v>
      </c>
      <c r="E124" s="185" t="s">
        <v>2092</v>
      </c>
      <c r="F124" s="185" t="s">
        <v>3187</v>
      </c>
      <c r="G124" s="185" t="s">
        <v>3518</v>
      </c>
      <c r="H124" s="185"/>
      <c r="I124" s="195" t="s">
        <v>334</v>
      </c>
      <c r="J124" s="185" t="s">
        <v>335</v>
      </c>
      <c r="K124" s="185" t="s">
        <v>337</v>
      </c>
      <c r="L124" s="185" t="s">
        <v>3296</v>
      </c>
      <c r="M124" s="185" t="s">
        <v>3190</v>
      </c>
      <c r="N124" s="185" t="s">
        <v>4332</v>
      </c>
      <c r="O124" s="185" t="s">
        <v>3191</v>
      </c>
      <c r="P124" s="185" t="s">
        <v>3192</v>
      </c>
      <c r="Q124" s="185" t="s">
        <v>3193</v>
      </c>
      <c r="R124" s="185" t="s">
        <v>3194</v>
      </c>
      <c r="S124" s="196">
        <v>27302</v>
      </c>
      <c r="T124" s="185"/>
      <c r="U124" s="185" t="s">
        <v>19</v>
      </c>
      <c r="V124" s="185" t="s">
        <v>2093</v>
      </c>
      <c r="W124" s="185" t="s">
        <v>2094</v>
      </c>
      <c r="X124" s="185">
        <v>1</v>
      </c>
      <c r="Y124" s="185"/>
      <c r="Z124" s="185"/>
      <c r="AA124" s="185"/>
      <c r="AB124" s="185">
        <v>45</v>
      </c>
      <c r="AC124" s="197" t="s">
        <v>2689</v>
      </c>
      <c r="AD124" s="197" t="s">
        <v>2689</v>
      </c>
      <c r="AE124" s="197">
        <v>1</v>
      </c>
      <c r="AF124" s="197"/>
      <c r="AG124" s="197"/>
      <c r="AH124" s="197"/>
      <c r="AI124" s="197">
        <v>1</v>
      </c>
      <c r="AJ124" s="197"/>
      <c r="AK124" s="197"/>
      <c r="AL124" s="197"/>
    </row>
    <row r="125" spans="1:38" s="170" customFormat="1" x14ac:dyDescent="0.3">
      <c r="A125" s="226">
        <v>1818</v>
      </c>
      <c r="B125" s="218" t="s">
        <v>1003</v>
      </c>
      <c r="C125" s="218" t="s">
        <v>4639</v>
      </c>
      <c r="D125" s="218" t="s">
        <v>3583</v>
      </c>
      <c r="E125" s="218" t="s">
        <v>1004</v>
      </c>
      <c r="F125" s="218" t="s">
        <v>3187</v>
      </c>
      <c r="G125" s="218" t="s">
        <v>4727</v>
      </c>
      <c r="H125" s="218"/>
      <c r="I125" s="219" t="s">
        <v>947</v>
      </c>
      <c r="J125" s="218" t="s">
        <v>13</v>
      </c>
      <c r="K125" s="218" t="s">
        <v>14</v>
      </c>
      <c r="L125" s="218" t="s">
        <v>4615</v>
      </c>
      <c r="M125" s="218" t="s">
        <v>3190</v>
      </c>
      <c r="N125" s="218" t="s">
        <v>4332</v>
      </c>
      <c r="O125" s="218" t="s">
        <v>3312</v>
      </c>
      <c r="P125" s="218" t="s">
        <v>3192</v>
      </c>
      <c r="Q125" s="218" t="s">
        <v>3193</v>
      </c>
      <c r="R125" s="218" t="s">
        <v>3194</v>
      </c>
      <c r="S125" s="220">
        <v>27506</v>
      </c>
      <c r="T125" s="218"/>
      <c r="U125" s="218" t="s">
        <v>130</v>
      </c>
      <c r="V125" s="218" t="s">
        <v>1005</v>
      </c>
      <c r="W125" s="218" t="s">
        <v>1006</v>
      </c>
      <c r="X125" s="218"/>
      <c r="Y125" s="218"/>
      <c r="Z125" s="218"/>
      <c r="AA125" s="218">
        <v>1</v>
      </c>
      <c r="AB125" s="218">
        <v>534</v>
      </c>
      <c r="AC125" s="221" t="s">
        <v>2689</v>
      </c>
      <c r="AD125" s="221" t="s">
        <v>2689</v>
      </c>
      <c r="AE125" s="221">
        <v>1</v>
      </c>
      <c r="AF125" s="221"/>
      <c r="AG125" s="221"/>
      <c r="AH125" s="221"/>
      <c r="AI125" s="221">
        <v>1</v>
      </c>
      <c r="AJ125" s="221"/>
      <c r="AK125" s="221" t="s">
        <v>5169</v>
      </c>
      <c r="AL125" s="217">
        <v>1</v>
      </c>
    </row>
    <row r="126" spans="1:38" s="170" customFormat="1" x14ac:dyDescent="0.3">
      <c r="A126" s="226">
        <v>1823</v>
      </c>
      <c r="B126" s="185" t="s">
        <v>1898</v>
      </c>
      <c r="C126" s="185" t="s">
        <v>4407</v>
      </c>
      <c r="D126" s="185" t="s">
        <v>3199</v>
      </c>
      <c r="E126" s="185" t="s">
        <v>1899</v>
      </c>
      <c r="F126" s="185" t="s">
        <v>3187</v>
      </c>
      <c r="G126" s="185" t="s">
        <v>3724</v>
      </c>
      <c r="H126" s="185" t="s">
        <v>1901</v>
      </c>
      <c r="I126" s="195" t="s">
        <v>1877</v>
      </c>
      <c r="J126" s="185" t="s">
        <v>1895</v>
      </c>
      <c r="K126" s="185" t="s">
        <v>1896</v>
      </c>
      <c r="L126" s="185" t="s">
        <v>2674</v>
      </c>
      <c r="M126" s="185" t="s">
        <v>3190</v>
      </c>
      <c r="N126" s="185" t="s">
        <v>4332</v>
      </c>
      <c r="O126" s="185" t="s">
        <v>3199</v>
      </c>
      <c r="P126" s="185" t="s">
        <v>3192</v>
      </c>
      <c r="Q126" s="185" t="s">
        <v>3193</v>
      </c>
      <c r="R126" s="185" t="s">
        <v>3194</v>
      </c>
      <c r="S126" s="196">
        <v>28198</v>
      </c>
      <c r="T126" s="185"/>
      <c r="U126" s="185" t="s">
        <v>82</v>
      </c>
      <c r="V126" s="185" t="s">
        <v>1900</v>
      </c>
      <c r="W126" s="185" t="s">
        <v>1902</v>
      </c>
      <c r="X126" s="185"/>
      <c r="Y126" s="185"/>
      <c r="Z126" s="185">
        <v>1</v>
      </c>
      <c r="AA126" s="185"/>
      <c r="AB126" s="185">
        <v>522</v>
      </c>
      <c r="AC126" s="185" t="s">
        <v>3066</v>
      </c>
      <c r="AD126" s="185" t="s">
        <v>5150</v>
      </c>
      <c r="AE126" s="197">
        <v>1</v>
      </c>
      <c r="AF126" s="197"/>
      <c r="AG126" s="197"/>
      <c r="AH126" s="197">
        <v>1</v>
      </c>
      <c r="AI126" s="197"/>
      <c r="AJ126" s="197"/>
      <c r="AK126" s="197"/>
      <c r="AL126" s="197"/>
    </row>
    <row r="127" spans="1:38" s="170" customFormat="1" x14ac:dyDescent="0.3">
      <c r="A127" s="226">
        <v>1827</v>
      </c>
      <c r="B127" s="185" t="s">
        <v>213</v>
      </c>
      <c r="C127" s="185" t="s">
        <v>4557</v>
      </c>
      <c r="D127" s="185" t="s">
        <v>3283</v>
      </c>
      <c r="E127" s="185" t="s">
        <v>214</v>
      </c>
      <c r="F127" s="185" t="s">
        <v>4301</v>
      </c>
      <c r="G127" s="185" t="s">
        <v>4751</v>
      </c>
      <c r="H127" s="185"/>
      <c r="I127" s="195" t="s">
        <v>216</v>
      </c>
      <c r="J127" s="185" t="s">
        <v>13</v>
      </c>
      <c r="K127" s="185" t="s">
        <v>14</v>
      </c>
      <c r="L127" s="185" t="s">
        <v>4615</v>
      </c>
      <c r="M127" s="185" t="s">
        <v>3190</v>
      </c>
      <c r="N127" s="185" t="s">
        <v>4332</v>
      </c>
      <c r="O127" s="185" t="s">
        <v>3199</v>
      </c>
      <c r="P127" s="185" t="s">
        <v>3192</v>
      </c>
      <c r="Q127" s="185" t="s">
        <v>3193</v>
      </c>
      <c r="R127" s="185" t="s">
        <v>3194</v>
      </c>
      <c r="S127" s="196">
        <v>29465</v>
      </c>
      <c r="T127" s="185"/>
      <c r="U127" s="185" t="s">
        <v>82</v>
      </c>
      <c r="V127" s="185" t="s">
        <v>215</v>
      </c>
      <c r="W127" s="185" t="s">
        <v>217</v>
      </c>
      <c r="X127" s="185"/>
      <c r="Y127" s="185"/>
      <c r="Z127" s="185">
        <v>1</v>
      </c>
      <c r="AA127" s="185"/>
      <c r="AB127" s="185">
        <v>1179</v>
      </c>
      <c r="AC127" s="197" t="s">
        <v>2689</v>
      </c>
      <c r="AD127" s="197" t="s">
        <v>2689</v>
      </c>
      <c r="AE127" s="197">
        <v>1</v>
      </c>
      <c r="AF127" s="197"/>
      <c r="AG127" s="197">
        <v>1</v>
      </c>
      <c r="AH127" s="197"/>
      <c r="AI127" s="197"/>
      <c r="AJ127" s="197"/>
      <c r="AK127" s="197"/>
      <c r="AL127" s="197"/>
    </row>
    <row r="128" spans="1:38" s="170" customFormat="1" x14ac:dyDescent="0.3">
      <c r="A128" s="226">
        <v>1830</v>
      </c>
      <c r="B128" s="185" t="s">
        <v>298</v>
      </c>
      <c r="C128" s="185" t="s">
        <v>3185</v>
      </c>
      <c r="D128" s="185" t="s">
        <v>3186</v>
      </c>
      <c r="E128" s="185"/>
      <c r="F128" s="185" t="s">
        <v>3187</v>
      </c>
      <c r="G128" s="185" t="s">
        <v>3729</v>
      </c>
      <c r="H128" s="185"/>
      <c r="I128" s="195" t="s">
        <v>54</v>
      </c>
      <c r="J128" s="185" t="s">
        <v>95</v>
      </c>
      <c r="K128" s="185" t="s">
        <v>96</v>
      </c>
      <c r="L128" s="185" t="s">
        <v>3284</v>
      </c>
      <c r="M128" s="185" t="s">
        <v>3190</v>
      </c>
      <c r="N128" s="185" t="s">
        <v>4332</v>
      </c>
      <c r="O128" s="185" t="s">
        <v>3191</v>
      </c>
      <c r="P128" s="185" t="s">
        <v>3192</v>
      </c>
      <c r="Q128" s="185" t="s">
        <v>3193</v>
      </c>
      <c r="R128" s="185" t="s">
        <v>3194</v>
      </c>
      <c r="S128" s="196">
        <v>30926</v>
      </c>
      <c r="T128" s="185"/>
      <c r="U128" s="185" t="s">
        <v>19</v>
      </c>
      <c r="V128" s="185" t="s">
        <v>299</v>
      </c>
      <c r="W128" s="185" t="s">
        <v>300</v>
      </c>
      <c r="X128" s="185">
        <v>1</v>
      </c>
      <c r="Y128" s="185"/>
      <c r="Z128" s="185"/>
      <c r="AA128" s="185"/>
      <c r="AB128" s="185">
        <v>48</v>
      </c>
      <c r="AC128" s="197" t="s">
        <v>2689</v>
      </c>
      <c r="AD128" s="197" t="s">
        <v>2689</v>
      </c>
      <c r="AE128" s="197">
        <v>1</v>
      </c>
      <c r="AF128" s="197"/>
      <c r="AG128" s="197">
        <v>1</v>
      </c>
      <c r="AH128" s="197"/>
      <c r="AI128" s="197"/>
      <c r="AJ128" s="197"/>
      <c r="AK128" s="197"/>
      <c r="AL128" s="197"/>
    </row>
    <row r="129" spans="1:38" s="170" customFormat="1" x14ac:dyDescent="0.3">
      <c r="A129" s="226">
        <v>1832</v>
      </c>
      <c r="B129" s="185" t="s">
        <v>1853</v>
      </c>
      <c r="C129" s="185" t="s">
        <v>3733</v>
      </c>
      <c r="D129" s="185" t="s">
        <v>478</v>
      </c>
      <c r="E129" s="185" t="s">
        <v>1854</v>
      </c>
      <c r="F129" s="185" t="s">
        <v>3187</v>
      </c>
      <c r="G129" s="185" t="s">
        <v>3734</v>
      </c>
      <c r="H129" s="185"/>
      <c r="I129" s="195" t="s">
        <v>69</v>
      </c>
      <c r="J129" s="185" t="s">
        <v>1856</v>
      </c>
      <c r="K129" s="185" t="s">
        <v>1857</v>
      </c>
      <c r="L129" s="185" t="s">
        <v>3735</v>
      </c>
      <c r="M129" s="185" t="s">
        <v>3217</v>
      </c>
      <c r="N129" s="185" t="s">
        <v>3212</v>
      </c>
      <c r="O129" s="185" t="s">
        <v>3201</v>
      </c>
      <c r="P129" s="185" t="s">
        <v>3192</v>
      </c>
      <c r="Q129" s="185" t="s">
        <v>3193</v>
      </c>
      <c r="R129" s="185" t="s">
        <v>3194</v>
      </c>
      <c r="S129" s="196">
        <v>31291</v>
      </c>
      <c r="T129" s="185"/>
      <c r="U129" s="185" t="s">
        <v>5</v>
      </c>
      <c r="V129" s="185" t="s">
        <v>1855</v>
      </c>
      <c r="W129" s="185" t="s">
        <v>1858</v>
      </c>
      <c r="X129" s="185">
        <v>1</v>
      </c>
      <c r="Y129" s="185">
        <v>1</v>
      </c>
      <c r="Z129" s="185"/>
      <c r="AA129" s="185"/>
      <c r="AB129" s="185">
        <v>151</v>
      </c>
      <c r="AC129" s="197" t="s">
        <v>2695</v>
      </c>
      <c r="AD129" s="197" t="s">
        <v>2695</v>
      </c>
      <c r="AE129" s="197">
        <v>1</v>
      </c>
      <c r="AF129" s="197"/>
      <c r="AG129" s="197"/>
      <c r="AH129" s="197">
        <v>1</v>
      </c>
      <c r="AI129" s="197"/>
      <c r="AJ129" s="197"/>
      <c r="AK129" s="197"/>
      <c r="AL129" s="197"/>
    </row>
    <row r="130" spans="1:38" s="170" customFormat="1" x14ac:dyDescent="0.3">
      <c r="A130" s="226">
        <v>1833</v>
      </c>
      <c r="B130" s="185" t="s">
        <v>1138</v>
      </c>
      <c r="C130" s="185" t="s">
        <v>3736</v>
      </c>
      <c r="D130" s="185" t="s">
        <v>3186</v>
      </c>
      <c r="E130" s="185" t="s">
        <v>1139</v>
      </c>
      <c r="F130" s="185" t="s">
        <v>3187</v>
      </c>
      <c r="G130" s="185" t="s">
        <v>4577</v>
      </c>
      <c r="H130" s="185"/>
      <c r="I130" s="195" t="s">
        <v>501</v>
      </c>
      <c r="J130" s="185" t="s">
        <v>1135</v>
      </c>
      <c r="K130" s="185" t="s">
        <v>1136</v>
      </c>
      <c r="L130" s="185" t="s">
        <v>3151</v>
      </c>
      <c r="M130" s="185" t="s">
        <v>3190</v>
      </c>
      <c r="N130" s="185" t="s">
        <v>4332</v>
      </c>
      <c r="O130" s="185" t="s">
        <v>3191</v>
      </c>
      <c r="P130" s="185" t="s">
        <v>3192</v>
      </c>
      <c r="Q130" s="185" t="s">
        <v>3193</v>
      </c>
      <c r="R130" s="185" t="s">
        <v>3194</v>
      </c>
      <c r="S130" s="196">
        <v>31291</v>
      </c>
      <c r="T130" s="185"/>
      <c r="U130" s="185" t="s">
        <v>19</v>
      </c>
      <c r="V130" s="185" t="s">
        <v>1140</v>
      </c>
      <c r="W130" s="185" t="s">
        <v>1137</v>
      </c>
      <c r="X130" s="185">
        <v>1</v>
      </c>
      <c r="Y130" s="185"/>
      <c r="Z130" s="185"/>
      <c r="AA130" s="185"/>
      <c r="AB130" s="185">
        <v>121</v>
      </c>
      <c r="AC130" s="197" t="s">
        <v>2689</v>
      </c>
      <c r="AD130" s="197" t="s">
        <v>2689</v>
      </c>
      <c r="AE130" s="197">
        <v>1</v>
      </c>
      <c r="AF130" s="197"/>
      <c r="AG130" s="197"/>
      <c r="AH130" s="197">
        <v>1</v>
      </c>
      <c r="AI130" s="197"/>
      <c r="AJ130" s="197"/>
      <c r="AK130" s="197"/>
      <c r="AL130" s="197"/>
    </row>
    <row r="131" spans="1:38" s="170" customFormat="1" x14ac:dyDescent="0.3">
      <c r="A131" s="226">
        <v>1834</v>
      </c>
      <c r="B131" s="185" t="s">
        <v>2337</v>
      </c>
      <c r="C131" s="185" t="s">
        <v>4847</v>
      </c>
      <c r="D131" s="185" t="s">
        <v>3061</v>
      </c>
      <c r="E131" s="185" t="s">
        <v>2338</v>
      </c>
      <c r="F131" s="185" t="s">
        <v>3187</v>
      </c>
      <c r="G131" s="185" t="s">
        <v>3737</v>
      </c>
      <c r="H131" s="185"/>
      <c r="I131" s="195" t="s">
        <v>249</v>
      </c>
      <c r="J131" s="185" t="s">
        <v>289</v>
      </c>
      <c r="K131" s="185" t="s">
        <v>290</v>
      </c>
      <c r="L131" s="185" t="s">
        <v>3362</v>
      </c>
      <c r="M131" s="185" t="s">
        <v>3190</v>
      </c>
      <c r="N131" s="185" t="s">
        <v>4332</v>
      </c>
      <c r="O131" s="185" t="s">
        <v>3201</v>
      </c>
      <c r="P131" s="185" t="s">
        <v>3192</v>
      </c>
      <c r="Q131" s="185" t="s">
        <v>3193</v>
      </c>
      <c r="R131" s="185" t="s">
        <v>3194</v>
      </c>
      <c r="S131" s="196">
        <v>31291</v>
      </c>
      <c r="T131" s="185"/>
      <c r="U131" s="185" t="s">
        <v>5</v>
      </c>
      <c r="V131" s="185" t="s">
        <v>2339</v>
      </c>
      <c r="W131" s="185" t="s">
        <v>2340</v>
      </c>
      <c r="X131" s="185"/>
      <c r="Y131" s="185">
        <v>1</v>
      </c>
      <c r="Z131" s="185"/>
      <c r="AA131" s="185"/>
      <c r="AB131" s="185">
        <v>212</v>
      </c>
      <c r="AC131" s="197" t="s">
        <v>2687</v>
      </c>
      <c r="AD131" s="197" t="s">
        <v>2687</v>
      </c>
      <c r="AE131" s="197">
        <v>1</v>
      </c>
      <c r="AF131" s="197"/>
      <c r="AG131" s="197"/>
      <c r="AH131" s="197"/>
      <c r="AI131" s="197"/>
      <c r="AJ131" s="197">
        <v>1</v>
      </c>
      <c r="AK131" s="197"/>
      <c r="AL131" s="197"/>
    </row>
    <row r="132" spans="1:38" s="170" customFormat="1" x14ac:dyDescent="0.3">
      <c r="A132" s="226">
        <v>1835</v>
      </c>
      <c r="B132" s="185" t="s">
        <v>920</v>
      </c>
      <c r="C132" s="185" t="s">
        <v>4640</v>
      </c>
      <c r="D132" s="185" t="s">
        <v>3061</v>
      </c>
      <c r="E132" s="185" t="s">
        <v>3738</v>
      </c>
      <c r="F132" s="185" t="s">
        <v>3187</v>
      </c>
      <c r="G132" s="185" t="s">
        <v>3739</v>
      </c>
      <c r="H132" s="185"/>
      <c r="I132" s="195" t="s">
        <v>12</v>
      </c>
      <c r="J132" s="185" t="s">
        <v>13</v>
      </c>
      <c r="K132" s="185" t="s">
        <v>14</v>
      </c>
      <c r="L132" s="185" t="s">
        <v>4615</v>
      </c>
      <c r="M132" s="185" t="s">
        <v>3190</v>
      </c>
      <c r="N132" s="185" t="s">
        <v>4332</v>
      </c>
      <c r="O132" s="185" t="s">
        <v>3201</v>
      </c>
      <c r="P132" s="185" t="s">
        <v>3192</v>
      </c>
      <c r="Q132" s="185" t="s">
        <v>3193</v>
      </c>
      <c r="R132" s="185" t="s">
        <v>3194</v>
      </c>
      <c r="S132" s="196">
        <v>31291</v>
      </c>
      <c r="T132" s="185"/>
      <c r="U132" s="185" t="s">
        <v>5</v>
      </c>
      <c r="V132" s="185" t="s">
        <v>921</v>
      </c>
      <c r="W132" s="185" t="s">
        <v>586</v>
      </c>
      <c r="X132" s="185"/>
      <c r="Y132" s="185">
        <v>1</v>
      </c>
      <c r="Z132" s="185"/>
      <c r="AA132" s="185"/>
      <c r="AB132" s="185">
        <v>113</v>
      </c>
      <c r="AC132" s="197" t="s">
        <v>2689</v>
      </c>
      <c r="AD132" s="197" t="s">
        <v>2689</v>
      </c>
      <c r="AE132" s="197">
        <v>1</v>
      </c>
      <c r="AF132" s="197"/>
      <c r="AG132" s="197">
        <v>1</v>
      </c>
      <c r="AH132" s="197"/>
      <c r="AI132" s="197"/>
      <c r="AJ132" s="197"/>
      <c r="AK132" s="197"/>
      <c r="AL132" s="197"/>
    </row>
    <row r="133" spans="1:38" s="232" customFormat="1" x14ac:dyDescent="0.3">
      <c r="A133" s="226">
        <v>1839</v>
      </c>
      <c r="B133" s="185" t="s">
        <v>498</v>
      </c>
      <c r="C133" s="185" t="s">
        <v>3742</v>
      </c>
      <c r="D133" s="185" t="s">
        <v>3186</v>
      </c>
      <c r="E133" s="185" t="s">
        <v>499</v>
      </c>
      <c r="F133" s="185" t="s">
        <v>3187</v>
      </c>
      <c r="G133" s="185" t="s">
        <v>3743</v>
      </c>
      <c r="H133" s="185"/>
      <c r="I133" s="195" t="s">
        <v>501</v>
      </c>
      <c r="J133" s="185" t="s">
        <v>502</v>
      </c>
      <c r="K133" s="185" t="s">
        <v>503</v>
      </c>
      <c r="L133" s="185" t="s">
        <v>3744</v>
      </c>
      <c r="M133" s="185" t="s">
        <v>3190</v>
      </c>
      <c r="N133" s="185" t="s">
        <v>4332</v>
      </c>
      <c r="O133" s="185" t="s">
        <v>3191</v>
      </c>
      <c r="P133" s="185" t="s">
        <v>3192</v>
      </c>
      <c r="Q133" s="185" t="s">
        <v>3193</v>
      </c>
      <c r="R133" s="185" t="s">
        <v>3194</v>
      </c>
      <c r="S133" s="196">
        <v>33117</v>
      </c>
      <c r="T133" s="185"/>
      <c r="U133" s="185" t="s">
        <v>19</v>
      </c>
      <c r="V133" s="185" t="s">
        <v>500</v>
      </c>
      <c r="W133" s="185" t="s">
        <v>504</v>
      </c>
      <c r="X133" s="185">
        <v>1</v>
      </c>
      <c r="Y133" s="185"/>
      <c r="Z133" s="185"/>
      <c r="AA133" s="185"/>
      <c r="AB133" s="185">
        <v>62</v>
      </c>
      <c r="AC133" s="197" t="s">
        <v>2689</v>
      </c>
      <c r="AD133" s="197" t="s">
        <v>2689</v>
      </c>
      <c r="AE133" s="197">
        <v>1</v>
      </c>
      <c r="AF133" s="197"/>
      <c r="AG133" s="197"/>
      <c r="AH133" s="197">
        <v>1</v>
      </c>
      <c r="AI133" s="197"/>
      <c r="AJ133" s="197"/>
      <c r="AK133" s="197"/>
      <c r="AL133" s="197"/>
    </row>
    <row r="134" spans="1:38" s="170" customFormat="1" x14ac:dyDescent="0.3">
      <c r="A134" s="226">
        <v>1841</v>
      </c>
      <c r="B134" s="185" t="s">
        <v>2119</v>
      </c>
      <c r="C134" s="185" t="s">
        <v>4457</v>
      </c>
      <c r="D134" s="185" t="s">
        <v>3061</v>
      </c>
      <c r="E134" s="185" t="s">
        <v>3747</v>
      </c>
      <c r="F134" s="185" t="s">
        <v>3187</v>
      </c>
      <c r="G134" s="185" t="s">
        <v>3748</v>
      </c>
      <c r="H134" s="185"/>
      <c r="I134" s="195" t="s">
        <v>253</v>
      </c>
      <c r="J134" s="185" t="s">
        <v>254</v>
      </c>
      <c r="K134" s="185" t="s">
        <v>255</v>
      </c>
      <c r="L134" s="185" t="s">
        <v>2670</v>
      </c>
      <c r="M134" s="185" t="s">
        <v>3190</v>
      </c>
      <c r="N134" s="185" t="s">
        <v>4332</v>
      </c>
      <c r="O134" s="185" t="s">
        <v>3201</v>
      </c>
      <c r="P134" s="185" t="s">
        <v>3192</v>
      </c>
      <c r="Q134" s="185" t="s">
        <v>3193</v>
      </c>
      <c r="R134" s="185" t="s">
        <v>3194</v>
      </c>
      <c r="S134" s="196">
        <v>33482</v>
      </c>
      <c r="T134" s="185"/>
      <c r="U134" s="185" t="s">
        <v>5</v>
      </c>
      <c r="V134" s="185" t="s">
        <v>2120</v>
      </c>
      <c r="W134" s="185" t="s">
        <v>2121</v>
      </c>
      <c r="X134" s="185"/>
      <c r="Y134" s="185">
        <v>1</v>
      </c>
      <c r="Z134" s="185"/>
      <c r="AA134" s="185"/>
      <c r="AB134" s="185">
        <v>259</v>
      </c>
      <c r="AC134" s="197" t="s">
        <v>3058</v>
      </c>
      <c r="AD134" s="197" t="s">
        <v>5148</v>
      </c>
      <c r="AE134" s="197">
        <v>1</v>
      </c>
      <c r="AF134" s="197"/>
      <c r="AG134" s="197"/>
      <c r="AH134" s="197">
        <v>1</v>
      </c>
      <c r="AI134" s="197"/>
      <c r="AJ134" s="197"/>
      <c r="AK134" s="197"/>
      <c r="AL134" s="197"/>
    </row>
    <row r="135" spans="1:38" s="170" customFormat="1" x14ac:dyDescent="0.3">
      <c r="A135" s="226">
        <v>1842</v>
      </c>
      <c r="B135" s="185" t="s">
        <v>1517</v>
      </c>
      <c r="C135" s="185" t="s">
        <v>3749</v>
      </c>
      <c r="D135" s="185" t="s">
        <v>3186</v>
      </c>
      <c r="E135" s="185" t="s">
        <v>3750</v>
      </c>
      <c r="F135" s="185" t="s">
        <v>3187</v>
      </c>
      <c r="G135" s="185" t="s">
        <v>3751</v>
      </c>
      <c r="H135" s="185"/>
      <c r="I135" s="195" t="s">
        <v>359</v>
      </c>
      <c r="J135" s="185" t="s">
        <v>844</v>
      </c>
      <c r="K135" s="185" t="s">
        <v>845</v>
      </c>
      <c r="L135" s="185" t="s">
        <v>3752</v>
      </c>
      <c r="M135" s="185" t="s">
        <v>3190</v>
      </c>
      <c r="N135" s="185" t="s">
        <v>4332</v>
      </c>
      <c r="O135" s="185" t="s">
        <v>3191</v>
      </c>
      <c r="P135" s="185" t="s">
        <v>3192</v>
      </c>
      <c r="Q135" s="185" t="s">
        <v>3193</v>
      </c>
      <c r="R135" s="185" t="s">
        <v>3194</v>
      </c>
      <c r="S135" s="196">
        <v>33848</v>
      </c>
      <c r="T135" s="185"/>
      <c r="U135" s="185" t="s">
        <v>19</v>
      </c>
      <c r="V135" s="185" t="s">
        <v>1518</v>
      </c>
      <c r="W135" s="185" t="s">
        <v>1519</v>
      </c>
      <c r="X135" s="185">
        <v>1</v>
      </c>
      <c r="Y135" s="185"/>
      <c r="Z135" s="185"/>
      <c r="AA135" s="185"/>
      <c r="AB135" s="185">
        <v>67</v>
      </c>
      <c r="AC135" s="197" t="s">
        <v>3057</v>
      </c>
      <c r="AD135" s="197" t="s">
        <v>3057</v>
      </c>
      <c r="AE135" s="197">
        <v>1</v>
      </c>
      <c r="AF135" s="197"/>
      <c r="AG135" s="197"/>
      <c r="AH135" s="197">
        <v>1</v>
      </c>
      <c r="AI135" s="197"/>
      <c r="AJ135" s="197"/>
      <c r="AK135" s="197"/>
      <c r="AL135" s="197"/>
    </row>
    <row r="136" spans="1:38" s="170" customFormat="1" x14ac:dyDescent="0.3">
      <c r="A136" s="226">
        <v>1843</v>
      </c>
      <c r="B136" s="207" t="s">
        <v>482</v>
      </c>
      <c r="C136" s="207" t="s">
        <v>3754</v>
      </c>
      <c r="D136" s="207" t="s">
        <v>3186</v>
      </c>
      <c r="E136" s="207" t="s">
        <v>3755</v>
      </c>
      <c r="F136" s="207" t="s">
        <v>3187</v>
      </c>
      <c r="G136" s="207" t="s">
        <v>4835</v>
      </c>
      <c r="H136" s="207"/>
      <c r="I136" s="208" t="s">
        <v>197</v>
      </c>
      <c r="J136" s="207" t="s">
        <v>479</v>
      </c>
      <c r="K136" s="207" t="s">
        <v>480</v>
      </c>
      <c r="L136" s="207" t="s">
        <v>4828</v>
      </c>
      <c r="M136" s="207" t="s">
        <v>3190</v>
      </c>
      <c r="N136" s="207" t="s">
        <v>4332</v>
      </c>
      <c r="O136" s="207" t="s">
        <v>3191</v>
      </c>
      <c r="P136" s="207" t="s">
        <v>3192</v>
      </c>
      <c r="Q136" s="207" t="s">
        <v>3193</v>
      </c>
      <c r="R136" s="207" t="s">
        <v>3194</v>
      </c>
      <c r="S136" s="209">
        <v>34578</v>
      </c>
      <c r="T136" s="207">
        <v>2</v>
      </c>
      <c r="U136" s="207" t="s">
        <v>19</v>
      </c>
      <c r="V136" s="207" t="s">
        <v>483</v>
      </c>
      <c r="W136" s="207" t="s">
        <v>484</v>
      </c>
      <c r="X136" s="207">
        <v>1</v>
      </c>
      <c r="Y136" s="207"/>
      <c r="Z136" s="207"/>
      <c r="AA136" s="207"/>
      <c r="AB136" s="207">
        <v>78</v>
      </c>
      <c r="AC136" s="210" t="s">
        <v>2702</v>
      </c>
      <c r="AD136" s="210" t="s">
        <v>5142</v>
      </c>
      <c r="AE136" s="210">
        <v>1</v>
      </c>
      <c r="AF136" s="210"/>
      <c r="AG136" s="210"/>
      <c r="AH136" s="210"/>
      <c r="AI136" s="210">
        <v>1</v>
      </c>
      <c r="AJ136" s="210"/>
      <c r="AK136" s="210"/>
      <c r="AL136" s="210"/>
    </row>
    <row r="137" spans="1:38" s="170" customFormat="1" x14ac:dyDescent="0.3">
      <c r="A137" s="226">
        <v>1844</v>
      </c>
      <c r="B137" s="185" t="s">
        <v>1009</v>
      </c>
      <c r="C137" s="185" t="s">
        <v>4642</v>
      </c>
      <c r="D137" s="185" t="s">
        <v>3061</v>
      </c>
      <c r="E137" s="185" t="s">
        <v>3756</v>
      </c>
      <c r="F137" s="185" t="s">
        <v>3187</v>
      </c>
      <c r="G137" s="185" t="s">
        <v>3757</v>
      </c>
      <c r="H137" s="185"/>
      <c r="I137" s="195" t="s">
        <v>12</v>
      </c>
      <c r="J137" s="185" t="s">
        <v>13</v>
      </c>
      <c r="K137" s="185" t="s">
        <v>14</v>
      </c>
      <c r="L137" s="185" t="s">
        <v>4615</v>
      </c>
      <c r="M137" s="185" t="s">
        <v>3190</v>
      </c>
      <c r="N137" s="185" t="s">
        <v>4332</v>
      </c>
      <c r="O137" s="185" t="s">
        <v>3201</v>
      </c>
      <c r="P137" s="185" t="s">
        <v>3192</v>
      </c>
      <c r="Q137" s="185" t="s">
        <v>3193</v>
      </c>
      <c r="R137" s="185" t="s">
        <v>3194</v>
      </c>
      <c r="S137" s="196">
        <v>34943</v>
      </c>
      <c r="T137" s="185"/>
      <c r="U137" s="185" t="s">
        <v>5</v>
      </c>
      <c r="V137" s="185" t="s">
        <v>1010</v>
      </c>
      <c r="W137" s="185" t="s">
        <v>1011</v>
      </c>
      <c r="X137" s="185"/>
      <c r="Y137" s="185">
        <v>1</v>
      </c>
      <c r="Z137" s="185"/>
      <c r="AA137" s="185"/>
      <c r="AB137" s="185">
        <v>344</v>
      </c>
      <c r="AC137" s="197" t="s">
        <v>2689</v>
      </c>
      <c r="AD137" s="197" t="s">
        <v>2689</v>
      </c>
      <c r="AE137" s="197">
        <v>1</v>
      </c>
      <c r="AF137" s="197"/>
      <c r="AG137" s="197"/>
      <c r="AH137" s="197"/>
      <c r="AI137" s="197">
        <v>1</v>
      </c>
      <c r="AJ137" s="197"/>
      <c r="AK137" s="197"/>
      <c r="AL137" s="197"/>
    </row>
    <row r="138" spans="1:38" s="170" customFormat="1" x14ac:dyDescent="0.3">
      <c r="A138" s="226">
        <v>1845</v>
      </c>
      <c r="B138" s="185" t="s">
        <v>1552</v>
      </c>
      <c r="C138" s="185" t="s">
        <v>4606</v>
      </c>
      <c r="D138" s="185" t="s">
        <v>3186</v>
      </c>
      <c r="E138" s="185" t="s">
        <v>3758</v>
      </c>
      <c r="F138" s="185" t="s">
        <v>3187</v>
      </c>
      <c r="G138" s="185" t="s">
        <v>3759</v>
      </c>
      <c r="H138" s="185"/>
      <c r="I138" s="195" t="s">
        <v>1548</v>
      </c>
      <c r="J138" s="185" t="s">
        <v>1549</v>
      </c>
      <c r="K138" s="185" t="s">
        <v>1550</v>
      </c>
      <c r="L138" s="185" t="s">
        <v>3760</v>
      </c>
      <c r="M138" s="185" t="s">
        <v>3190</v>
      </c>
      <c r="N138" s="185" t="s">
        <v>4332</v>
      </c>
      <c r="O138" s="185" t="s">
        <v>3191</v>
      </c>
      <c r="P138" s="185" t="s">
        <v>3192</v>
      </c>
      <c r="Q138" s="185" t="s">
        <v>3193</v>
      </c>
      <c r="R138" s="185" t="s">
        <v>3194</v>
      </c>
      <c r="S138" s="196">
        <v>35309</v>
      </c>
      <c r="T138" s="185"/>
      <c r="U138" s="185" t="s">
        <v>19</v>
      </c>
      <c r="V138" s="185" t="s">
        <v>1553</v>
      </c>
      <c r="W138" s="185" t="s">
        <v>1554</v>
      </c>
      <c r="X138" s="185">
        <v>1</v>
      </c>
      <c r="Y138" s="185"/>
      <c r="Z138" s="185"/>
      <c r="AA138" s="185"/>
      <c r="AB138" s="185">
        <v>180</v>
      </c>
      <c r="AC138" s="197" t="s">
        <v>2689</v>
      </c>
      <c r="AD138" s="197" t="s">
        <v>2689</v>
      </c>
      <c r="AE138" s="197">
        <v>1</v>
      </c>
      <c r="AF138" s="197"/>
      <c r="AG138" s="197">
        <v>1</v>
      </c>
      <c r="AH138" s="197"/>
      <c r="AI138" s="197"/>
      <c r="AJ138" s="197"/>
      <c r="AK138" s="197"/>
      <c r="AL138" s="197"/>
    </row>
    <row r="139" spans="1:38" s="170" customFormat="1" x14ac:dyDescent="0.3">
      <c r="A139" s="226">
        <v>1846</v>
      </c>
      <c r="B139" s="185" t="s">
        <v>1688</v>
      </c>
      <c r="C139" s="185" t="s">
        <v>4643</v>
      </c>
      <c r="D139" s="185" t="s">
        <v>3061</v>
      </c>
      <c r="E139" s="185" t="s">
        <v>1372</v>
      </c>
      <c r="F139" s="185" t="s">
        <v>3187</v>
      </c>
      <c r="G139" s="185" t="s">
        <v>4752</v>
      </c>
      <c r="H139" s="185"/>
      <c r="I139" s="195" t="s">
        <v>12</v>
      </c>
      <c r="J139" s="185" t="s">
        <v>13</v>
      </c>
      <c r="K139" s="185" t="s">
        <v>14</v>
      </c>
      <c r="L139" s="185" t="s">
        <v>4615</v>
      </c>
      <c r="M139" s="185" t="s">
        <v>3190</v>
      </c>
      <c r="N139" s="185" t="s">
        <v>4332</v>
      </c>
      <c r="O139" s="185" t="s">
        <v>3201</v>
      </c>
      <c r="P139" s="185" t="s">
        <v>3192</v>
      </c>
      <c r="Q139" s="185" t="s">
        <v>3193</v>
      </c>
      <c r="R139" s="185" t="s">
        <v>3194</v>
      </c>
      <c r="S139" s="196">
        <v>35309</v>
      </c>
      <c r="T139" s="185"/>
      <c r="U139" s="185" t="s">
        <v>5</v>
      </c>
      <c r="V139" s="185" t="s">
        <v>1689</v>
      </c>
      <c r="W139" s="185" t="s">
        <v>1690</v>
      </c>
      <c r="X139" s="185"/>
      <c r="Y139" s="185">
        <v>1</v>
      </c>
      <c r="Z139" s="185"/>
      <c r="AA139" s="185"/>
      <c r="AB139" s="185">
        <v>196</v>
      </c>
      <c r="AC139" s="197" t="s">
        <v>2689</v>
      </c>
      <c r="AD139" s="197" t="s">
        <v>2689</v>
      </c>
      <c r="AE139" s="197">
        <v>1</v>
      </c>
      <c r="AF139" s="197"/>
      <c r="AG139" s="197"/>
      <c r="AH139" s="197">
        <v>1</v>
      </c>
      <c r="AI139" s="197"/>
      <c r="AJ139" s="197"/>
      <c r="AK139" s="197"/>
      <c r="AL139" s="197"/>
    </row>
    <row r="140" spans="1:38" s="170" customFormat="1" x14ac:dyDescent="0.3">
      <c r="A140" s="226">
        <v>1850</v>
      </c>
      <c r="B140" s="218" t="s">
        <v>3766</v>
      </c>
      <c r="C140" s="218" t="s">
        <v>4971</v>
      </c>
      <c r="D140" s="218" t="s">
        <v>3352</v>
      </c>
      <c r="E140" s="218" t="s">
        <v>3767</v>
      </c>
      <c r="F140" s="218" t="s">
        <v>3187</v>
      </c>
      <c r="G140" s="218" t="s">
        <v>4728</v>
      </c>
      <c r="H140" s="218" t="s">
        <v>1035</v>
      </c>
      <c r="I140" s="219" t="s">
        <v>549</v>
      </c>
      <c r="J140" s="218" t="s">
        <v>13</v>
      </c>
      <c r="K140" s="218" t="s">
        <v>14</v>
      </c>
      <c r="L140" s="218" t="s">
        <v>4615</v>
      </c>
      <c r="M140" s="218" t="s">
        <v>3190</v>
      </c>
      <c r="N140" s="218" t="s">
        <v>4332</v>
      </c>
      <c r="O140" s="218" t="s">
        <v>3354</v>
      </c>
      <c r="P140" s="218" t="s">
        <v>3192</v>
      </c>
      <c r="Q140" s="218" t="s">
        <v>3193</v>
      </c>
      <c r="R140" s="218" t="s">
        <v>3194</v>
      </c>
      <c r="S140" s="220">
        <v>37500</v>
      </c>
      <c r="T140" s="218"/>
      <c r="U140" s="218" t="s">
        <v>184</v>
      </c>
      <c r="V140" s="218" t="s">
        <v>1034</v>
      </c>
      <c r="W140" s="218" t="s">
        <v>1036</v>
      </c>
      <c r="X140" s="218"/>
      <c r="Y140" s="218"/>
      <c r="Z140" s="218"/>
      <c r="AA140" s="218">
        <v>1</v>
      </c>
      <c r="AB140" s="218">
        <v>125</v>
      </c>
      <c r="AC140" s="221" t="s">
        <v>2689</v>
      </c>
      <c r="AD140" s="221" t="s">
        <v>2689</v>
      </c>
      <c r="AE140" s="221">
        <v>1</v>
      </c>
      <c r="AF140" s="37">
        <v>1</v>
      </c>
      <c r="AG140" s="221"/>
      <c r="AH140" s="221"/>
      <c r="AI140" s="221"/>
      <c r="AJ140" s="221"/>
      <c r="AK140" s="221" t="s">
        <v>5174</v>
      </c>
      <c r="AL140" s="217">
        <v>1</v>
      </c>
    </row>
    <row r="141" spans="1:38" s="170" customFormat="1" x14ac:dyDescent="0.3">
      <c r="A141" s="226">
        <v>1851</v>
      </c>
      <c r="B141" s="185" t="s">
        <v>195</v>
      </c>
      <c r="C141" s="185" t="s">
        <v>4788</v>
      </c>
      <c r="D141" s="185" t="s">
        <v>3061</v>
      </c>
      <c r="E141" s="185" t="s">
        <v>632</v>
      </c>
      <c r="F141" s="185" t="s">
        <v>3187</v>
      </c>
      <c r="G141" s="185" t="s">
        <v>3768</v>
      </c>
      <c r="H141" s="185"/>
      <c r="I141" s="195" t="s">
        <v>197</v>
      </c>
      <c r="J141" s="185" t="s">
        <v>198</v>
      </c>
      <c r="K141" s="185" t="s">
        <v>199</v>
      </c>
      <c r="L141" s="185" t="s">
        <v>3441</v>
      </c>
      <c r="M141" s="185" t="s">
        <v>3190</v>
      </c>
      <c r="N141" s="185" t="s">
        <v>3205</v>
      </c>
      <c r="O141" s="185" t="s">
        <v>3201</v>
      </c>
      <c r="P141" s="185" t="s">
        <v>3192</v>
      </c>
      <c r="Q141" s="185" t="s">
        <v>3193</v>
      </c>
      <c r="R141" s="185" t="s">
        <v>3194</v>
      </c>
      <c r="S141" s="196">
        <v>37135</v>
      </c>
      <c r="T141" s="185"/>
      <c r="U141" s="185" t="s">
        <v>5</v>
      </c>
      <c r="V141" s="185" t="s">
        <v>196</v>
      </c>
      <c r="W141" s="185" t="s">
        <v>200</v>
      </c>
      <c r="X141" s="185"/>
      <c r="Y141" s="185">
        <v>1</v>
      </c>
      <c r="Z141" s="185"/>
      <c r="AA141" s="185"/>
      <c r="AB141" s="185">
        <v>306</v>
      </c>
      <c r="AC141" s="197" t="s">
        <v>2702</v>
      </c>
      <c r="AD141" s="197" t="s">
        <v>5144</v>
      </c>
      <c r="AE141" s="197">
        <v>1</v>
      </c>
      <c r="AF141" s="197"/>
      <c r="AG141" s="197"/>
      <c r="AH141" s="197"/>
      <c r="AI141" s="197"/>
      <c r="AJ141" s="197">
        <v>1</v>
      </c>
      <c r="AK141" s="197"/>
      <c r="AL141" s="197"/>
    </row>
    <row r="142" spans="1:38" s="170" customFormat="1" x14ac:dyDescent="0.3">
      <c r="A142" s="226">
        <v>1852</v>
      </c>
      <c r="B142" s="185" t="s">
        <v>1848</v>
      </c>
      <c r="C142" s="185" t="s">
        <v>3200</v>
      </c>
      <c r="D142" s="185" t="s">
        <v>478</v>
      </c>
      <c r="E142" s="185"/>
      <c r="F142" s="185" t="s">
        <v>3187</v>
      </c>
      <c r="G142" s="185" t="s">
        <v>3188</v>
      </c>
      <c r="H142" s="185"/>
      <c r="I142" s="195" t="s">
        <v>665</v>
      </c>
      <c r="J142" s="185" t="s">
        <v>1849</v>
      </c>
      <c r="K142" s="185" t="s">
        <v>1851</v>
      </c>
      <c r="L142" s="185" t="s">
        <v>3769</v>
      </c>
      <c r="M142" s="185" t="s">
        <v>3190</v>
      </c>
      <c r="N142" s="185" t="s">
        <v>4332</v>
      </c>
      <c r="O142" s="185" t="s">
        <v>3201</v>
      </c>
      <c r="P142" s="185" t="s">
        <v>3192</v>
      </c>
      <c r="Q142" s="185" t="s">
        <v>3193</v>
      </c>
      <c r="R142" s="185" t="s">
        <v>3194</v>
      </c>
      <c r="S142" s="196">
        <v>37135</v>
      </c>
      <c r="T142" s="185"/>
      <c r="U142" s="185" t="s">
        <v>5</v>
      </c>
      <c r="V142" s="185" t="s">
        <v>1850</v>
      </c>
      <c r="W142" s="185" t="s">
        <v>1852</v>
      </c>
      <c r="X142" s="185">
        <v>1</v>
      </c>
      <c r="Y142" s="185">
        <v>1</v>
      </c>
      <c r="Z142" s="185"/>
      <c r="AA142" s="185"/>
      <c r="AB142" s="185">
        <v>42</v>
      </c>
      <c r="AC142" s="197" t="s">
        <v>2687</v>
      </c>
      <c r="AD142" s="197" t="s">
        <v>2687</v>
      </c>
      <c r="AE142" s="197">
        <v>1</v>
      </c>
      <c r="AF142" s="197"/>
      <c r="AG142" s="197">
        <v>1</v>
      </c>
      <c r="AH142" s="197"/>
      <c r="AI142" s="197"/>
      <c r="AJ142" s="197"/>
      <c r="AK142" s="197"/>
      <c r="AL142" s="197"/>
    </row>
    <row r="143" spans="1:38" s="170" customFormat="1" x14ac:dyDescent="0.3">
      <c r="A143" s="226">
        <v>1854</v>
      </c>
      <c r="B143" s="185" t="s">
        <v>1296</v>
      </c>
      <c r="C143" s="185" t="s">
        <v>3185</v>
      </c>
      <c r="D143" s="185" t="s">
        <v>3186</v>
      </c>
      <c r="E143" s="185"/>
      <c r="F143" s="185" t="s">
        <v>3187</v>
      </c>
      <c r="G143" s="185" t="s">
        <v>3771</v>
      </c>
      <c r="H143" s="185"/>
      <c r="I143" s="195" t="s">
        <v>48</v>
      </c>
      <c r="J143" s="185" t="s">
        <v>1297</v>
      </c>
      <c r="K143" s="185" t="s">
        <v>1299</v>
      </c>
      <c r="L143" s="185" t="s">
        <v>3772</v>
      </c>
      <c r="M143" s="185" t="s">
        <v>3190</v>
      </c>
      <c r="N143" s="185" t="s">
        <v>4332</v>
      </c>
      <c r="O143" s="185" t="s">
        <v>3191</v>
      </c>
      <c r="P143" s="185" t="s">
        <v>3192</v>
      </c>
      <c r="Q143" s="185" t="s">
        <v>3193</v>
      </c>
      <c r="R143" s="185" t="s">
        <v>3194</v>
      </c>
      <c r="S143" s="196">
        <v>37500</v>
      </c>
      <c r="T143" s="185"/>
      <c r="U143" s="185" t="s">
        <v>19</v>
      </c>
      <c r="V143" s="185" t="s">
        <v>1298</v>
      </c>
      <c r="W143" s="185" t="s">
        <v>1300</v>
      </c>
      <c r="X143" s="185">
        <v>1</v>
      </c>
      <c r="Y143" s="185"/>
      <c r="Z143" s="185"/>
      <c r="AA143" s="185"/>
      <c r="AB143" s="185">
        <v>14</v>
      </c>
      <c r="AC143" s="197" t="s">
        <v>2695</v>
      </c>
      <c r="AD143" s="197" t="s">
        <v>2695</v>
      </c>
      <c r="AE143" s="197">
        <v>1</v>
      </c>
      <c r="AF143" s="197"/>
      <c r="AG143" s="197"/>
      <c r="AH143" s="197"/>
      <c r="AI143" s="197">
        <v>1</v>
      </c>
      <c r="AJ143" s="197"/>
      <c r="AK143" s="197"/>
      <c r="AL143" s="197"/>
    </row>
    <row r="144" spans="1:38" s="170" customFormat="1" x14ac:dyDescent="0.3">
      <c r="A144" s="226">
        <v>1855</v>
      </c>
      <c r="B144" s="185" t="s">
        <v>1971</v>
      </c>
      <c r="C144" s="185" t="s">
        <v>4377</v>
      </c>
      <c r="D144" s="185" t="s">
        <v>3186</v>
      </c>
      <c r="E144" s="185" t="s">
        <v>1972</v>
      </c>
      <c r="F144" s="185" t="s">
        <v>3187</v>
      </c>
      <c r="G144" s="185" t="s">
        <v>4358</v>
      </c>
      <c r="H144" s="185"/>
      <c r="I144" s="195" t="s">
        <v>15</v>
      </c>
      <c r="J144" s="185" t="s">
        <v>16</v>
      </c>
      <c r="K144" s="185" t="s">
        <v>17</v>
      </c>
      <c r="L144" s="185" t="s">
        <v>4365</v>
      </c>
      <c r="M144" s="185" t="s">
        <v>3190</v>
      </c>
      <c r="N144" s="185" t="s">
        <v>4332</v>
      </c>
      <c r="O144" s="185" t="s">
        <v>3191</v>
      </c>
      <c r="P144" s="185" t="s">
        <v>3192</v>
      </c>
      <c r="Q144" s="185" t="s">
        <v>3193</v>
      </c>
      <c r="R144" s="185" t="s">
        <v>3194</v>
      </c>
      <c r="S144" s="196">
        <v>37500</v>
      </c>
      <c r="T144" s="185"/>
      <c r="U144" s="185" t="s">
        <v>19</v>
      </c>
      <c r="V144" s="185" t="s">
        <v>3773</v>
      </c>
      <c r="W144" s="185" t="s">
        <v>1973</v>
      </c>
      <c r="X144" s="185">
        <v>1</v>
      </c>
      <c r="Y144" s="185"/>
      <c r="Z144" s="185"/>
      <c r="AA144" s="185"/>
      <c r="AB144" s="185">
        <v>84</v>
      </c>
      <c r="AC144" s="197" t="s">
        <v>3057</v>
      </c>
      <c r="AD144" s="197" t="s">
        <v>3057</v>
      </c>
      <c r="AE144" s="197">
        <v>1</v>
      </c>
      <c r="AF144" s="197"/>
      <c r="AG144" s="197">
        <v>1</v>
      </c>
      <c r="AH144" s="197"/>
      <c r="AI144" s="197"/>
      <c r="AJ144" s="197"/>
      <c r="AK144" s="197"/>
      <c r="AL144" s="197"/>
    </row>
    <row r="145" spans="1:38" s="232" customFormat="1" x14ac:dyDescent="0.3">
      <c r="A145" s="226">
        <v>1856</v>
      </c>
      <c r="B145" s="185" t="s">
        <v>2044</v>
      </c>
      <c r="C145" s="185" t="s">
        <v>3774</v>
      </c>
      <c r="D145" s="185" t="s">
        <v>3245</v>
      </c>
      <c r="E145" s="185" t="s">
        <v>3775</v>
      </c>
      <c r="F145" s="185" t="s">
        <v>3187</v>
      </c>
      <c r="G145" s="185" t="s">
        <v>3776</v>
      </c>
      <c r="H145" s="185"/>
      <c r="I145" s="195" t="s">
        <v>15</v>
      </c>
      <c r="J145" s="185" t="s">
        <v>16</v>
      </c>
      <c r="K145" s="185" t="s">
        <v>17</v>
      </c>
      <c r="L145" s="185" t="s">
        <v>4365</v>
      </c>
      <c r="M145" s="185" t="s">
        <v>3190</v>
      </c>
      <c r="N145" s="185" t="s">
        <v>3205</v>
      </c>
      <c r="O145" s="185" t="s">
        <v>3201</v>
      </c>
      <c r="P145" s="185" t="s">
        <v>3192</v>
      </c>
      <c r="Q145" s="185" t="s">
        <v>3193</v>
      </c>
      <c r="R145" s="185" t="s">
        <v>3194</v>
      </c>
      <c r="S145" s="196">
        <v>38231</v>
      </c>
      <c r="T145" s="185"/>
      <c r="U145" s="185" t="s">
        <v>5</v>
      </c>
      <c r="V145" s="185" t="s">
        <v>2045</v>
      </c>
      <c r="W145" s="185" t="s">
        <v>2046</v>
      </c>
      <c r="X145" s="185">
        <v>1</v>
      </c>
      <c r="Y145" s="185">
        <v>1</v>
      </c>
      <c r="Z145" s="185"/>
      <c r="AA145" s="185"/>
      <c r="AB145" s="185">
        <v>248</v>
      </c>
      <c r="AC145" s="197" t="s">
        <v>3057</v>
      </c>
      <c r="AD145" s="197" t="s">
        <v>3057</v>
      </c>
      <c r="AE145" s="197">
        <v>1</v>
      </c>
      <c r="AF145" s="197"/>
      <c r="AG145" s="197">
        <v>1</v>
      </c>
      <c r="AH145" s="197"/>
      <c r="AI145" s="197"/>
      <c r="AJ145" s="197"/>
      <c r="AK145" s="197"/>
      <c r="AL145" s="197"/>
    </row>
    <row r="146" spans="1:38" s="232" customFormat="1" x14ac:dyDescent="0.3">
      <c r="A146" s="226">
        <v>1857</v>
      </c>
      <c r="B146" s="218" t="s">
        <v>3777</v>
      </c>
      <c r="C146" s="218" t="s">
        <v>4979</v>
      </c>
      <c r="D146" s="218" t="s">
        <v>3352</v>
      </c>
      <c r="E146" s="218" t="s">
        <v>3778</v>
      </c>
      <c r="F146" s="218" t="s">
        <v>3187</v>
      </c>
      <c r="G146" s="218" t="s">
        <v>187</v>
      </c>
      <c r="H146" s="218"/>
      <c r="I146" s="219" t="s">
        <v>162</v>
      </c>
      <c r="J146" s="218" t="s">
        <v>3263</v>
      </c>
      <c r="K146" s="218" t="s">
        <v>163</v>
      </c>
      <c r="L146" s="218" t="s">
        <v>4960</v>
      </c>
      <c r="M146" s="218" t="s">
        <v>3217</v>
      </c>
      <c r="N146" s="218" t="s">
        <v>4332</v>
      </c>
      <c r="O146" s="218" t="s">
        <v>3354</v>
      </c>
      <c r="P146" s="218" t="s">
        <v>3192</v>
      </c>
      <c r="Q146" s="218" t="s">
        <v>3193</v>
      </c>
      <c r="R146" s="218" t="s">
        <v>3194</v>
      </c>
      <c r="S146" s="220">
        <v>40057</v>
      </c>
      <c r="T146" s="218"/>
      <c r="U146" s="218" t="s">
        <v>184</v>
      </c>
      <c r="V146" s="218" t="s">
        <v>186</v>
      </c>
      <c r="W146" s="218" t="s">
        <v>188</v>
      </c>
      <c r="X146" s="218"/>
      <c r="Y146" s="218"/>
      <c r="Z146" s="218"/>
      <c r="AA146" s="218">
        <v>1</v>
      </c>
      <c r="AB146" s="218">
        <v>320</v>
      </c>
      <c r="AC146" s="221" t="s">
        <v>3057</v>
      </c>
      <c r="AD146" s="221" t="s">
        <v>3057</v>
      </c>
      <c r="AE146" s="221">
        <v>1</v>
      </c>
      <c r="AF146" s="221"/>
      <c r="AG146" s="221"/>
      <c r="AH146" s="221"/>
      <c r="AI146" s="221">
        <v>1</v>
      </c>
      <c r="AJ146" s="221"/>
      <c r="AK146" s="221" t="s">
        <v>5174</v>
      </c>
      <c r="AL146" s="217">
        <v>1</v>
      </c>
    </row>
    <row r="147" spans="1:38" s="170" customFormat="1" x14ac:dyDescent="0.3">
      <c r="A147" s="226">
        <v>1863</v>
      </c>
      <c r="B147" s="218" t="s">
        <v>3786</v>
      </c>
      <c r="C147" s="218" t="s">
        <v>4644</v>
      </c>
      <c r="D147" s="218" t="s">
        <v>3267</v>
      </c>
      <c r="E147" s="218" t="s">
        <v>3787</v>
      </c>
      <c r="F147" s="218" t="s">
        <v>4301</v>
      </c>
      <c r="G147" s="218" t="s">
        <v>3788</v>
      </c>
      <c r="H147" s="218"/>
      <c r="I147" s="219" t="s">
        <v>110</v>
      </c>
      <c r="J147" s="218" t="s">
        <v>13</v>
      </c>
      <c r="K147" s="218" t="s">
        <v>14</v>
      </c>
      <c r="L147" s="218" t="s">
        <v>4615</v>
      </c>
      <c r="M147" s="218" t="s">
        <v>3190</v>
      </c>
      <c r="N147" s="218" t="s">
        <v>4332</v>
      </c>
      <c r="O147" s="218" t="s">
        <v>3201</v>
      </c>
      <c r="P147" s="218" t="s">
        <v>3192</v>
      </c>
      <c r="Q147" s="218" t="s">
        <v>3193</v>
      </c>
      <c r="R147" s="218" t="s">
        <v>3194</v>
      </c>
      <c r="S147" s="220">
        <v>43344</v>
      </c>
      <c r="T147" s="218"/>
      <c r="U147" s="218"/>
      <c r="V147" s="218"/>
      <c r="W147" s="218"/>
      <c r="X147" s="218"/>
      <c r="Y147" s="218">
        <v>1</v>
      </c>
      <c r="Z147" s="218"/>
      <c r="AA147" s="218"/>
      <c r="AB147" s="218">
        <v>14</v>
      </c>
      <c r="AC147" s="221" t="s">
        <v>2689</v>
      </c>
      <c r="AD147" s="221" t="s">
        <v>2689</v>
      </c>
      <c r="AE147" s="221">
        <v>1</v>
      </c>
      <c r="AF147" s="221"/>
      <c r="AG147" s="221"/>
      <c r="AH147" s="221"/>
      <c r="AI147" s="221">
        <v>1</v>
      </c>
      <c r="AJ147" s="221"/>
      <c r="AK147" s="221" t="s">
        <v>5174</v>
      </c>
      <c r="AL147" s="217">
        <v>1</v>
      </c>
    </row>
    <row r="148" spans="1:38" s="170" customFormat="1" x14ac:dyDescent="0.3">
      <c r="A148" s="226">
        <v>1864</v>
      </c>
      <c r="B148" s="218" t="s">
        <v>3789</v>
      </c>
      <c r="C148" s="218" t="s">
        <v>4645</v>
      </c>
      <c r="D148" s="218" t="s">
        <v>3197</v>
      </c>
      <c r="E148" s="218" t="s">
        <v>3787</v>
      </c>
      <c r="F148" s="218" t="s">
        <v>4301</v>
      </c>
      <c r="G148" s="218" t="s">
        <v>3788</v>
      </c>
      <c r="H148" s="218"/>
      <c r="I148" s="219" t="s">
        <v>110</v>
      </c>
      <c r="J148" s="218" t="s">
        <v>13</v>
      </c>
      <c r="K148" s="218" t="s">
        <v>14</v>
      </c>
      <c r="L148" s="218" t="s">
        <v>4615</v>
      </c>
      <c r="M148" s="218" t="s">
        <v>3190</v>
      </c>
      <c r="N148" s="218" t="s">
        <v>4332</v>
      </c>
      <c r="O148" s="218" t="s">
        <v>3199</v>
      </c>
      <c r="P148" s="218" t="s">
        <v>3192</v>
      </c>
      <c r="Q148" s="218" t="s">
        <v>3193</v>
      </c>
      <c r="R148" s="218" t="s">
        <v>3194</v>
      </c>
      <c r="S148" s="220">
        <v>43344</v>
      </c>
      <c r="T148" s="218"/>
      <c r="U148" s="218"/>
      <c r="V148" s="218"/>
      <c r="W148" s="218"/>
      <c r="X148" s="218"/>
      <c r="Y148" s="218"/>
      <c r="Z148" s="218">
        <v>1</v>
      </c>
      <c r="AA148" s="218"/>
      <c r="AB148" s="218">
        <v>10</v>
      </c>
      <c r="AC148" s="221" t="s">
        <v>2689</v>
      </c>
      <c r="AD148" s="221" t="s">
        <v>2689</v>
      </c>
      <c r="AE148" s="221">
        <v>1</v>
      </c>
      <c r="AF148" s="221"/>
      <c r="AG148" s="221"/>
      <c r="AH148" s="221"/>
      <c r="AI148" s="221">
        <v>1</v>
      </c>
      <c r="AJ148" s="221"/>
      <c r="AK148" s="221" t="s">
        <v>5174</v>
      </c>
      <c r="AL148" s="217">
        <v>1</v>
      </c>
    </row>
    <row r="149" spans="1:38" s="170" customFormat="1" x14ac:dyDescent="0.3">
      <c r="A149" s="226">
        <v>1865</v>
      </c>
      <c r="B149" s="218" t="s">
        <v>3790</v>
      </c>
      <c r="C149" s="218" t="s">
        <v>5056</v>
      </c>
      <c r="D149" s="218" t="s">
        <v>3791</v>
      </c>
      <c r="E149" s="218" t="s">
        <v>3792</v>
      </c>
      <c r="F149" s="218" t="s">
        <v>4301</v>
      </c>
      <c r="G149" s="218" t="s">
        <v>4705</v>
      </c>
      <c r="H149" s="218"/>
      <c r="I149" s="219" t="s">
        <v>110</v>
      </c>
      <c r="J149" s="218" t="s">
        <v>13</v>
      </c>
      <c r="K149" s="218" t="s">
        <v>14</v>
      </c>
      <c r="L149" s="218" t="s">
        <v>4615</v>
      </c>
      <c r="M149" s="218" t="s">
        <v>3217</v>
      </c>
      <c r="N149" s="218" t="s">
        <v>4332</v>
      </c>
      <c r="O149" s="218" t="s">
        <v>3191</v>
      </c>
      <c r="P149" s="218" t="s">
        <v>3192</v>
      </c>
      <c r="Q149" s="218" t="s">
        <v>3193</v>
      </c>
      <c r="R149" s="218" t="s">
        <v>3194</v>
      </c>
      <c r="S149" s="220">
        <v>43800</v>
      </c>
      <c r="T149" s="218">
        <v>2</v>
      </c>
      <c r="U149" s="218"/>
      <c r="V149" s="218"/>
      <c r="W149" s="218"/>
      <c r="X149" s="218">
        <v>1</v>
      </c>
      <c r="Y149" s="218"/>
      <c r="Z149" s="218"/>
      <c r="AA149" s="218"/>
      <c r="AB149" s="218">
        <v>0</v>
      </c>
      <c r="AC149" s="221" t="s">
        <v>2689</v>
      </c>
      <c r="AD149" s="221" t="s">
        <v>2689</v>
      </c>
      <c r="AE149" s="221">
        <v>1</v>
      </c>
      <c r="AF149" s="221"/>
      <c r="AG149" s="221">
        <v>1</v>
      </c>
      <c r="AH149" s="221"/>
      <c r="AI149" s="221"/>
      <c r="AJ149" s="221"/>
      <c r="AK149" s="221" t="s">
        <v>5174</v>
      </c>
      <c r="AL149" s="217">
        <v>1</v>
      </c>
    </row>
    <row r="150" spans="1:38" s="170" customFormat="1" x14ac:dyDescent="0.3">
      <c r="A150" s="226">
        <v>1868</v>
      </c>
      <c r="B150" s="185" t="s">
        <v>2470</v>
      </c>
      <c r="C150" s="185" t="s">
        <v>4396</v>
      </c>
      <c r="D150" s="185" t="s">
        <v>3061</v>
      </c>
      <c r="E150" s="185"/>
      <c r="F150" s="185" t="s">
        <v>3187</v>
      </c>
      <c r="G150" s="185" t="s">
        <v>4514</v>
      </c>
      <c r="H150" s="185"/>
      <c r="I150" s="195" t="s">
        <v>2467</v>
      </c>
      <c r="J150" s="185" t="s">
        <v>2465</v>
      </c>
      <c r="K150" s="185" t="s">
        <v>2468</v>
      </c>
      <c r="L150" s="185" t="s">
        <v>2677</v>
      </c>
      <c r="M150" s="185" t="s">
        <v>3190</v>
      </c>
      <c r="N150" s="185" t="s">
        <v>4332</v>
      </c>
      <c r="O150" s="185" t="s">
        <v>3201</v>
      </c>
      <c r="P150" s="185" t="s">
        <v>3192</v>
      </c>
      <c r="Q150" s="185" t="s">
        <v>3193</v>
      </c>
      <c r="R150" s="185" t="s">
        <v>3194</v>
      </c>
      <c r="S150" s="196">
        <v>33482</v>
      </c>
      <c r="T150" s="185"/>
      <c r="U150" s="185" t="s">
        <v>5</v>
      </c>
      <c r="V150" s="185" t="s">
        <v>2471</v>
      </c>
      <c r="W150" s="185" t="s">
        <v>2472</v>
      </c>
      <c r="X150" s="185"/>
      <c r="Y150" s="185">
        <v>1</v>
      </c>
      <c r="Z150" s="185"/>
      <c r="AA150" s="185"/>
      <c r="AB150" s="185">
        <v>204</v>
      </c>
      <c r="AC150" s="197" t="s">
        <v>2689</v>
      </c>
      <c r="AD150" s="197" t="s">
        <v>4990</v>
      </c>
      <c r="AE150" s="197">
        <v>1</v>
      </c>
      <c r="AF150" s="197"/>
      <c r="AG150" s="197"/>
      <c r="AH150" s="197"/>
      <c r="AI150" s="197">
        <v>1</v>
      </c>
      <c r="AJ150" s="197"/>
      <c r="AK150" s="197"/>
      <c r="AL150" s="197"/>
    </row>
    <row r="151" spans="1:38" s="170" customFormat="1" x14ac:dyDescent="0.3">
      <c r="A151" s="226">
        <v>1870</v>
      </c>
      <c r="B151" s="185" t="s">
        <v>2059</v>
      </c>
      <c r="C151" s="185" t="s">
        <v>4335</v>
      </c>
      <c r="D151" s="185" t="s">
        <v>3199</v>
      </c>
      <c r="E151" s="185" t="s">
        <v>2060</v>
      </c>
      <c r="F151" s="185" t="s">
        <v>3187</v>
      </c>
      <c r="G151" s="185" t="s">
        <v>3998</v>
      </c>
      <c r="H151" s="185"/>
      <c r="I151" s="195" t="s">
        <v>367</v>
      </c>
      <c r="J151" s="185" t="s">
        <v>368</v>
      </c>
      <c r="K151" s="185" t="s">
        <v>369</v>
      </c>
      <c r="L151" s="185" t="s">
        <v>3700</v>
      </c>
      <c r="M151" s="185" t="s">
        <v>3190</v>
      </c>
      <c r="N151" s="185" t="s">
        <v>4332</v>
      </c>
      <c r="O151" s="185" t="s">
        <v>3199</v>
      </c>
      <c r="P151" s="185" t="s">
        <v>3192</v>
      </c>
      <c r="Q151" s="185" t="s">
        <v>3193</v>
      </c>
      <c r="R151" s="185" t="s">
        <v>3194</v>
      </c>
      <c r="S151" s="196">
        <v>23863</v>
      </c>
      <c r="T151" s="185"/>
      <c r="U151" s="185" t="s">
        <v>82</v>
      </c>
      <c r="V151" s="185" t="s">
        <v>3796</v>
      </c>
      <c r="W151" s="185" t="s">
        <v>2061</v>
      </c>
      <c r="X151" s="185"/>
      <c r="Y151" s="185"/>
      <c r="Z151" s="185">
        <v>1</v>
      </c>
      <c r="AA151" s="185"/>
      <c r="AB151" s="185">
        <v>575</v>
      </c>
      <c r="AC151" s="185" t="s">
        <v>3058</v>
      </c>
      <c r="AD151" s="185" t="s">
        <v>5149</v>
      </c>
      <c r="AE151" s="197">
        <v>1</v>
      </c>
      <c r="AF151" s="197"/>
      <c r="AG151" s="197">
        <v>1</v>
      </c>
      <c r="AH151" s="197"/>
      <c r="AI151" s="197"/>
      <c r="AJ151" s="197"/>
      <c r="AK151" s="197"/>
      <c r="AL151" s="197"/>
    </row>
    <row r="152" spans="1:38" s="170" customFormat="1" x14ac:dyDescent="0.3">
      <c r="A152" s="226">
        <v>1871</v>
      </c>
      <c r="B152" s="185" t="s">
        <v>1244</v>
      </c>
      <c r="C152" s="185" t="s">
        <v>4646</v>
      </c>
      <c r="D152" s="185" t="s">
        <v>3547</v>
      </c>
      <c r="E152" s="185" t="s">
        <v>1245</v>
      </c>
      <c r="F152" s="185" t="s">
        <v>3187</v>
      </c>
      <c r="G152" s="185" t="s">
        <v>4729</v>
      </c>
      <c r="H152" s="185" t="s">
        <v>1247</v>
      </c>
      <c r="I152" s="195" t="s">
        <v>1030</v>
      </c>
      <c r="J152" s="185" t="s">
        <v>13</v>
      </c>
      <c r="K152" s="185" t="s">
        <v>14</v>
      </c>
      <c r="L152" s="185" t="s">
        <v>4615</v>
      </c>
      <c r="M152" s="185" t="s">
        <v>3190</v>
      </c>
      <c r="N152" s="185" t="s">
        <v>4332</v>
      </c>
      <c r="O152" s="185" t="s">
        <v>3363</v>
      </c>
      <c r="P152" s="185" t="s">
        <v>3192</v>
      </c>
      <c r="Q152" s="185" t="s">
        <v>3193</v>
      </c>
      <c r="R152" s="185" t="s">
        <v>3194</v>
      </c>
      <c r="S152" s="196">
        <v>23863</v>
      </c>
      <c r="T152" s="185"/>
      <c r="U152" s="185" t="s">
        <v>184</v>
      </c>
      <c r="V152" s="185" t="s">
        <v>1246</v>
      </c>
      <c r="W152" s="185" t="s">
        <v>1248</v>
      </c>
      <c r="X152" s="185"/>
      <c r="Y152" s="185"/>
      <c r="Z152" s="185"/>
      <c r="AA152" s="185">
        <v>1</v>
      </c>
      <c r="AB152" s="185">
        <v>1331</v>
      </c>
      <c r="AC152" s="197" t="s">
        <v>2689</v>
      </c>
      <c r="AD152" s="197" t="s">
        <v>2689</v>
      </c>
      <c r="AE152" s="197">
        <v>1</v>
      </c>
      <c r="AF152" s="197"/>
      <c r="AG152" s="197">
        <v>1</v>
      </c>
      <c r="AH152" s="197"/>
      <c r="AI152" s="197"/>
      <c r="AJ152" s="197"/>
      <c r="AK152" s="185"/>
      <c r="AL152" s="197"/>
    </row>
    <row r="153" spans="1:38" s="170" customFormat="1" x14ac:dyDescent="0.3">
      <c r="A153" s="226">
        <v>1872</v>
      </c>
      <c r="B153" s="185" t="s">
        <v>1338</v>
      </c>
      <c r="C153" s="185" t="s">
        <v>4780</v>
      </c>
      <c r="D153" s="185" t="s">
        <v>3199</v>
      </c>
      <c r="E153" s="185" t="s">
        <v>1038</v>
      </c>
      <c r="F153" s="185" t="s">
        <v>3187</v>
      </c>
      <c r="G153" s="185" t="s">
        <v>4778</v>
      </c>
      <c r="H153" s="185" t="s">
        <v>3797</v>
      </c>
      <c r="I153" s="195" t="s">
        <v>8</v>
      </c>
      <c r="J153" s="185" t="s">
        <v>9</v>
      </c>
      <c r="K153" s="185" t="s">
        <v>10</v>
      </c>
      <c r="L153" s="185" t="s">
        <v>3798</v>
      </c>
      <c r="M153" s="185" t="s">
        <v>3190</v>
      </c>
      <c r="N153" s="185" t="s">
        <v>4332</v>
      </c>
      <c r="O153" s="185" t="s">
        <v>3199</v>
      </c>
      <c r="P153" s="185" t="s">
        <v>3192</v>
      </c>
      <c r="Q153" s="185" t="s">
        <v>3193</v>
      </c>
      <c r="R153" s="185" t="s">
        <v>3194</v>
      </c>
      <c r="S153" s="196">
        <v>23863</v>
      </c>
      <c r="T153" s="185"/>
      <c r="U153" s="185" t="s">
        <v>82</v>
      </c>
      <c r="V153" s="185" t="s">
        <v>1339</v>
      </c>
      <c r="W153" s="185" t="s">
        <v>1340</v>
      </c>
      <c r="X153" s="185"/>
      <c r="Y153" s="185"/>
      <c r="Z153" s="185">
        <v>1</v>
      </c>
      <c r="AA153" s="185"/>
      <c r="AB153" s="185">
        <v>598</v>
      </c>
      <c r="AC153" s="197" t="s">
        <v>3057</v>
      </c>
      <c r="AD153" s="197" t="s">
        <v>3057</v>
      </c>
      <c r="AE153" s="197">
        <v>1</v>
      </c>
      <c r="AF153" s="197"/>
      <c r="AG153" s="197">
        <v>1</v>
      </c>
      <c r="AH153" s="197"/>
      <c r="AI153" s="197"/>
      <c r="AJ153" s="197"/>
      <c r="AK153" s="197"/>
      <c r="AL153" s="197"/>
    </row>
    <row r="154" spans="1:38" s="170" customFormat="1" x14ac:dyDescent="0.3">
      <c r="A154" s="226">
        <v>1875</v>
      </c>
      <c r="B154" s="185" t="s">
        <v>218</v>
      </c>
      <c r="C154" s="185" t="s">
        <v>4647</v>
      </c>
      <c r="D154" s="185" t="s">
        <v>3543</v>
      </c>
      <c r="E154" s="185" t="s">
        <v>214</v>
      </c>
      <c r="F154" s="185" t="s">
        <v>4301</v>
      </c>
      <c r="G154" s="185" t="s">
        <v>4725</v>
      </c>
      <c r="H154" s="185"/>
      <c r="I154" s="195" t="s">
        <v>216</v>
      </c>
      <c r="J154" s="185" t="s">
        <v>13</v>
      </c>
      <c r="K154" s="185" t="s">
        <v>14</v>
      </c>
      <c r="L154" s="185" t="s">
        <v>4615</v>
      </c>
      <c r="M154" s="185" t="s">
        <v>3190</v>
      </c>
      <c r="N154" s="185" t="s">
        <v>4332</v>
      </c>
      <c r="O154" s="185" t="s">
        <v>3254</v>
      </c>
      <c r="P154" s="185" t="s">
        <v>3192</v>
      </c>
      <c r="Q154" s="185" t="s">
        <v>3193</v>
      </c>
      <c r="R154" s="185" t="s">
        <v>3194</v>
      </c>
      <c r="S154" s="196">
        <v>24539</v>
      </c>
      <c r="T154" s="185"/>
      <c r="U154" s="185" t="s">
        <v>184</v>
      </c>
      <c r="V154" s="185" t="s">
        <v>219</v>
      </c>
      <c r="W154" s="185" t="s">
        <v>217</v>
      </c>
      <c r="X154" s="185"/>
      <c r="Y154" s="185"/>
      <c r="Z154" s="185"/>
      <c r="AA154" s="185">
        <v>1</v>
      </c>
      <c r="AB154" s="185">
        <v>1673</v>
      </c>
      <c r="AC154" s="197" t="s">
        <v>2689</v>
      </c>
      <c r="AD154" s="197" t="s">
        <v>2689</v>
      </c>
      <c r="AE154" s="197">
        <v>1</v>
      </c>
      <c r="AF154" s="197"/>
      <c r="AG154" s="197">
        <v>1</v>
      </c>
      <c r="AH154" s="197"/>
      <c r="AI154" s="197"/>
      <c r="AJ154" s="197"/>
      <c r="AK154" s="197"/>
      <c r="AL154" s="197"/>
    </row>
    <row r="155" spans="1:38" s="170" customFormat="1" x14ac:dyDescent="0.3">
      <c r="A155" s="226">
        <v>1877</v>
      </c>
      <c r="B155" s="185" t="s">
        <v>917</v>
      </c>
      <c r="C155" s="185" t="s">
        <v>4648</v>
      </c>
      <c r="D155" s="185" t="s">
        <v>3283</v>
      </c>
      <c r="E155" s="185" t="s">
        <v>628</v>
      </c>
      <c r="F155" s="185" t="s">
        <v>4301</v>
      </c>
      <c r="G155" s="185" t="s">
        <v>4753</v>
      </c>
      <c r="H155" s="185"/>
      <c r="I155" s="195" t="s">
        <v>12</v>
      </c>
      <c r="J155" s="185" t="s">
        <v>13</v>
      </c>
      <c r="K155" s="185" t="s">
        <v>14</v>
      </c>
      <c r="L155" s="185" t="s">
        <v>4615</v>
      </c>
      <c r="M155" s="185" t="s">
        <v>3190</v>
      </c>
      <c r="N155" s="185" t="s">
        <v>4332</v>
      </c>
      <c r="O155" s="185" t="s">
        <v>3199</v>
      </c>
      <c r="P155" s="185" t="s">
        <v>3192</v>
      </c>
      <c r="Q155" s="185" t="s">
        <v>3193</v>
      </c>
      <c r="R155" s="185" t="s">
        <v>3194</v>
      </c>
      <c r="S155" s="196">
        <v>24534</v>
      </c>
      <c r="T155" s="185"/>
      <c r="U155" s="185" t="s">
        <v>82</v>
      </c>
      <c r="V155" s="185" t="s">
        <v>918</v>
      </c>
      <c r="W155" s="185" t="s">
        <v>919</v>
      </c>
      <c r="X155" s="185"/>
      <c r="Y155" s="185"/>
      <c r="Z155" s="185">
        <v>1</v>
      </c>
      <c r="AA155" s="185"/>
      <c r="AB155" s="185">
        <v>915</v>
      </c>
      <c r="AC155" s="197" t="s">
        <v>2689</v>
      </c>
      <c r="AD155" s="197" t="s">
        <v>2689</v>
      </c>
      <c r="AE155" s="197">
        <v>1</v>
      </c>
      <c r="AF155" s="197"/>
      <c r="AG155" s="197"/>
      <c r="AH155" s="197">
        <v>1</v>
      </c>
      <c r="AI155" s="197"/>
      <c r="AJ155" s="197"/>
      <c r="AK155" s="197"/>
      <c r="AL155" s="197"/>
    </row>
    <row r="156" spans="1:38" s="170" customFormat="1" x14ac:dyDescent="0.3">
      <c r="A156" s="226">
        <v>1878</v>
      </c>
      <c r="B156" s="185" t="s">
        <v>1477</v>
      </c>
      <c r="C156" s="185" t="s">
        <v>4892</v>
      </c>
      <c r="D156" s="185" t="s">
        <v>3283</v>
      </c>
      <c r="E156" s="185" t="s">
        <v>1474</v>
      </c>
      <c r="F156" s="185" t="s">
        <v>4301</v>
      </c>
      <c r="G156" s="185" t="s">
        <v>4898</v>
      </c>
      <c r="H156" s="185"/>
      <c r="I156" s="195" t="s">
        <v>264</v>
      </c>
      <c r="J156" s="185" t="s">
        <v>265</v>
      </c>
      <c r="K156" s="185" t="s">
        <v>266</v>
      </c>
      <c r="L156" s="185" t="s">
        <v>4889</v>
      </c>
      <c r="M156" s="185" t="s">
        <v>3190</v>
      </c>
      <c r="N156" s="185" t="s">
        <v>4332</v>
      </c>
      <c r="O156" s="185" t="s">
        <v>3199</v>
      </c>
      <c r="P156" s="185" t="s">
        <v>3192</v>
      </c>
      <c r="Q156" s="185" t="s">
        <v>3193</v>
      </c>
      <c r="R156" s="185" t="s">
        <v>3194</v>
      </c>
      <c r="S156" s="196">
        <v>24534</v>
      </c>
      <c r="T156" s="185"/>
      <c r="U156" s="185" t="s">
        <v>82</v>
      </c>
      <c r="V156" s="185" t="s">
        <v>1478</v>
      </c>
      <c r="W156" s="185" t="s">
        <v>1479</v>
      </c>
      <c r="X156" s="185"/>
      <c r="Y156" s="185"/>
      <c r="Z156" s="185">
        <v>1</v>
      </c>
      <c r="AA156" s="185"/>
      <c r="AB156" s="185">
        <v>499</v>
      </c>
      <c r="AC156" s="197" t="s">
        <v>2687</v>
      </c>
      <c r="AD156" s="197" t="s">
        <v>2687</v>
      </c>
      <c r="AE156" s="197">
        <v>1</v>
      </c>
      <c r="AF156" s="197"/>
      <c r="AG156" s="197">
        <v>1</v>
      </c>
      <c r="AH156" s="197"/>
      <c r="AI156" s="197"/>
      <c r="AJ156" s="197"/>
      <c r="AK156" s="197"/>
      <c r="AL156" s="197"/>
    </row>
    <row r="157" spans="1:38" s="170" customFormat="1" x14ac:dyDescent="0.3">
      <c r="A157" s="226">
        <v>1879</v>
      </c>
      <c r="B157" s="218" t="s">
        <v>1828</v>
      </c>
      <c r="C157" s="218" t="s">
        <v>4434</v>
      </c>
      <c r="D157" s="218" t="s">
        <v>3799</v>
      </c>
      <c r="E157" s="218" t="s">
        <v>1829</v>
      </c>
      <c r="F157" s="218" t="s">
        <v>4301</v>
      </c>
      <c r="G157" s="218" t="s">
        <v>4442</v>
      </c>
      <c r="H157" s="218"/>
      <c r="I157" s="219" t="s">
        <v>1831</v>
      </c>
      <c r="J157" s="218" t="s">
        <v>63</v>
      </c>
      <c r="K157" s="218" t="s">
        <v>287</v>
      </c>
      <c r="L157" s="218" t="s">
        <v>4420</v>
      </c>
      <c r="M157" s="218" t="s">
        <v>3190</v>
      </c>
      <c r="N157" s="218" t="s">
        <v>4332</v>
      </c>
      <c r="O157" s="218" t="s">
        <v>3312</v>
      </c>
      <c r="P157" s="218" t="s">
        <v>3192</v>
      </c>
      <c r="Q157" s="218" t="s">
        <v>3193</v>
      </c>
      <c r="R157" s="218" t="s">
        <v>3194</v>
      </c>
      <c r="S157" s="220">
        <v>24544</v>
      </c>
      <c r="T157" s="218"/>
      <c r="U157" s="218" t="s">
        <v>130</v>
      </c>
      <c r="V157" s="218" t="s">
        <v>1830</v>
      </c>
      <c r="W157" s="218" t="s">
        <v>1832</v>
      </c>
      <c r="X157" s="218"/>
      <c r="Y157" s="218"/>
      <c r="Z157" s="218"/>
      <c r="AA157" s="218">
        <v>1</v>
      </c>
      <c r="AB157" s="218">
        <v>495</v>
      </c>
      <c r="AC157" s="221" t="s">
        <v>2695</v>
      </c>
      <c r="AD157" s="221" t="s">
        <v>2695</v>
      </c>
      <c r="AE157" s="221">
        <v>1</v>
      </c>
      <c r="AF157" s="221"/>
      <c r="AG157" s="221">
        <v>1</v>
      </c>
      <c r="AH157" s="221"/>
      <c r="AI157" s="221"/>
      <c r="AJ157" s="221"/>
      <c r="AK157" s="221" t="s">
        <v>5165</v>
      </c>
      <c r="AL157" s="217">
        <v>1</v>
      </c>
    </row>
    <row r="158" spans="1:38" s="170" customFormat="1" x14ac:dyDescent="0.3">
      <c r="A158" s="226">
        <v>1881</v>
      </c>
      <c r="B158" s="185" t="s">
        <v>772</v>
      </c>
      <c r="C158" s="185" t="s">
        <v>3801</v>
      </c>
      <c r="D158" s="185" t="s">
        <v>3186</v>
      </c>
      <c r="E158" s="185" t="s">
        <v>3802</v>
      </c>
      <c r="F158" s="185" t="s">
        <v>3187</v>
      </c>
      <c r="G158" s="185" t="s">
        <v>3803</v>
      </c>
      <c r="H158" s="185"/>
      <c r="I158" s="195" t="s">
        <v>15</v>
      </c>
      <c r="J158" s="185" t="s">
        <v>16</v>
      </c>
      <c r="K158" s="185" t="s">
        <v>17</v>
      </c>
      <c r="L158" s="185" t="s">
        <v>4365</v>
      </c>
      <c r="M158" s="185" t="s">
        <v>3190</v>
      </c>
      <c r="N158" s="185" t="s">
        <v>3205</v>
      </c>
      <c r="O158" s="185" t="s">
        <v>3191</v>
      </c>
      <c r="P158" s="185" t="s">
        <v>3192</v>
      </c>
      <c r="Q158" s="185" t="s">
        <v>3193</v>
      </c>
      <c r="R158" s="185" t="s">
        <v>3194</v>
      </c>
      <c r="S158" s="196">
        <v>24754</v>
      </c>
      <c r="T158" s="185"/>
      <c r="U158" s="185" t="s">
        <v>19</v>
      </c>
      <c r="V158" s="185" t="s">
        <v>3804</v>
      </c>
      <c r="W158" s="185" t="s">
        <v>773</v>
      </c>
      <c r="X158" s="185">
        <v>1</v>
      </c>
      <c r="Y158" s="185"/>
      <c r="Z158" s="185"/>
      <c r="AA158" s="185"/>
      <c r="AB158" s="185">
        <v>74</v>
      </c>
      <c r="AC158" s="197" t="s">
        <v>3057</v>
      </c>
      <c r="AD158" s="197" t="s">
        <v>3057</v>
      </c>
      <c r="AE158" s="197">
        <v>1</v>
      </c>
      <c r="AF158" s="197"/>
      <c r="AG158" s="197"/>
      <c r="AH158" s="197"/>
      <c r="AI158" s="197">
        <v>1</v>
      </c>
      <c r="AJ158" s="197"/>
      <c r="AK158" s="197"/>
      <c r="AL158" s="197"/>
    </row>
    <row r="159" spans="1:38" s="170" customFormat="1" x14ac:dyDescent="0.3">
      <c r="A159" s="226">
        <v>1882</v>
      </c>
      <c r="B159" s="185" t="s">
        <v>2004</v>
      </c>
      <c r="C159" s="185" t="s">
        <v>3805</v>
      </c>
      <c r="D159" s="185" t="s">
        <v>3186</v>
      </c>
      <c r="E159" s="185" t="s">
        <v>47</v>
      </c>
      <c r="F159" s="185" t="s">
        <v>3187</v>
      </c>
      <c r="G159" s="185" t="s">
        <v>3806</v>
      </c>
      <c r="H159" s="185"/>
      <c r="I159" s="195" t="s">
        <v>1877</v>
      </c>
      <c r="J159" s="185" t="s">
        <v>1895</v>
      </c>
      <c r="K159" s="185" t="s">
        <v>1896</v>
      </c>
      <c r="L159" s="185" t="s">
        <v>2674</v>
      </c>
      <c r="M159" s="185" t="s">
        <v>3190</v>
      </c>
      <c r="N159" s="185" t="s">
        <v>4332</v>
      </c>
      <c r="O159" s="185" t="s">
        <v>3191</v>
      </c>
      <c r="P159" s="185" t="s">
        <v>3192</v>
      </c>
      <c r="Q159" s="185" t="s">
        <v>3193</v>
      </c>
      <c r="R159" s="185" t="s">
        <v>3194</v>
      </c>
      <c r="S159" s="196">
        <v>24754</v>
      </c>
      <c r="T159" s="185"/>
      <c r="U159" s="185" t="s">
        <v>19</v>
      </c>
      <c r="V159" s="185" t="s">
        <v>3807</v>
      </c>
      <c r="W159" s="185" t="s">
        <v>2005</v>
      </c>
      <c r="X159" s="185">
        <v>1</v>
      </c>
      <c r="Y159" s="185"/>
      <c r="Z159" s="185"/>
      <c r="AA159" s="185"/>
      <c r="AB159" s="185">
        <v>51</v>
      </c>
      <c r="AC159" s="185" t="s">
        <v>3066</v>
      </c>
      <c r="AD159" s="185" t="s">
        <v>5150</v>
      </c>
      <c r="AE159" s="197">
        <v>1</v>
      </c>
      <c r="AF159" s="197"/>
      <c r="AG159" s="197">
        <v>1</v>
      </c>
      <c r="AH159" s="197"/>
      <c r="AI159" s="197"/>
      <c r="AJ159" s="197"/>
      <c r="AK159" s="197"/>
      <c r="AL159" s="197"/>
    </row>
    <row r="160" spans="1:38" s="170" customFormat="1" x14ac:dyDescent="0.3">
      <c r="A160" s="226">
        <v>1883</v>
      </c>
      <c r="B160" s="185" t="s">
        <v>1512</v>
      </c>
      <c r="C160" s="185" t="s">
        <v>3200</v>
      </c>
      <c r="D160" s="185" t="s">
        <v>478</v>
      </c>
      <c r="E160" s="185"/>
      <c r="F160" s="185" t="s">
        <v>3187</v>
      </c>
      <c r="G160" s="185" t="s">
        <v>3188</v>
      </c>
      <c r="H160" s="185"/>
      <c r="I160" s="195" t="s">
        <v>271</v>
      </c>
      <c r="J160" s="185" t="s">
        <v>1513</v>
      </c>
      <c r="K160" s="185" t="s">
        <v>1515</v>
      </c>
      <c r="L160" s="185" t="s">
        <v>4419</v>
      </c>
      <c r="M160" s="185" t="s">
        <v>3190</v>
      </c>
      <c r="N160" s="185" t="s">
        <v>4332</v>
      </c>
      <c r="O160" s="185" t="s">
        <v>3201</v>
      </c>
      <c r="P160" s="185" t="s">
        <v>3192</v>
      </c>
      <c r="Q160" s="185" t="s">
        <v>3193</v>
      </c>
      <c r="R160" s="185" t="s">
        <v>3194</v>
      </c>
      <c r="S160" s="196">
        <v>24754</v>
      </c>
      <c r="T160" s="185"/>
      <c r="U160" s="185" t="s">
        <v>5</v>
      </c>
      <c r="V160" s="185" t="s">
        <v>1514</v>
      </c>
      <c r="W160" s="185" t="s">
        <v>1516</v>
      </c>
      <c r="X160" s="185">
        <v>1</v>
      </c>
      <c r="Y160" s="185">
        <v>1</v>
      </c>
      <c r="Z160" s="185"/>
      <c r="AA160" s="185"/>
      <c r="AB160" s="185">
        <v>89</v>
      </c>
      <c r="AC160" s="197" t="s">
        <v>2709</v>
      </c>
      <c r="AD160" s="197" t="s">
        <v>2709</v>
      </c>
      <c r="AE160" s="197">
        <v>1</v>
      </c>
      <c r="AF160" s="197"/>
      <c r="AG160" s="197"/>
      <c r="AH160" s="197"/>
      <c r="AI160" s="197"/>
      <c r="AJ160" s="197">
        <v>1</v>
      </c>
      <c r="AK160" s="197"/>
      <c r="AL160" s="197"/>
    </row>
    <row r="161" spans="1:38" s="170" customFormat="1" x14ac:dyDescent="0.3">
      <c r="A161" s="226">
        <v>1888</v>
      </c>
      <c r="B161" s="185" t="s">
        <v>2073</v>
      </c>
      <c r="C161" s="185" t="s">
        <v>4396</v>
      </c>
      <c r="D161" s="185" t="s">
        <v>3061</v>
      </c>
      <c r="E161" s="185"/>
      <c r="F161" s="185" t="s">
        <v>3187</v>
      </c>
      <c r="G161" s="185" t="s">
        <v>3814</v>
      </c>
      <c r="H161" s="185"/>
      <c r="I161" s="195" t="s">
        <v>48</v>
      </c>
      <c r="J161" s="185" t="s">
        <v>2074</v>
      </c>
      <c r="K161" s="185" t="s">
        <v>2075</v>
      </c>
      <c r="L161" s="185" t="s">
        <v>4961</v>
      </c>
      <c r="M161" s="185" t="s">
        <v>3190</v>
      </c>
      <c r="N161" s="185" t="s">
        <v>4332</v>
      </c>
      <c r="O161" s="185" t="s">
        <v>3201</v>
      </c>
      <c r="P161" s="185" t="s">
        <v>3192</v>
      </c>
      <c r="Q161" s="185" t="s">
        <v>3193</v>
      </c>
      <c r="R161" s="185" t="s">
        <v>3194</v>
      </c>
      <c r="S161" s="196">
        <v>24754</v>
      </c>
      <c r="T161" s="185"/>
      <c r="U161" s="185" t="s">
        <v>5</v>
      </c>
      <c r="V161" s="185" t="s">
        <v>3815</v>
      </c>
      <c r="W161" s="185" t="s">
        <v>2076</v>
      </c>
      <c r="X161" s="185"/>
      <c r="Y161" s="185">
        <v>1</v>
      </c>
      <c r="Z161" s="185"/>
      <c r="AA161" s="185"/>
      <c r="AB161" s="185">
        <v>76</v>
      </c>
      <c r="AC161" s="197" t="s">
        <v>2695</v>
      </c>
      <c r="AD161" s="197" t="s">
        <v>2695</v>
      </c>
      <c r="AE161" s="197">
        <v>1</v>
      </c>
      <c r="AF161" s="197"/>
      <c r="AG161" s="197">
        <v>1</v>
      </c>
      <c r="AH161" s="197"/>
      <c r="AI161" s="197"/>
      <c r="AJ161" s="197"/>
      <c r="AK161" s="197"/>
      <c r="AL161" s="197"/>
    </row>
    <row r="162" spans="1:38" s="170" customFormat="1" x14ac:dyDescent="0.3">
      <c r="A162" s="226">
        <v>1891</v>
      </c>
      <c r="B162" s="185" t="s">
        <v>2444</v>
      </c>
      <c r="C162" s="185" t="s">
        <v>3200</v>
      </c>
      <c r="D162" s="185" t="s">
        <v>478</v>
      </c>
      <c r="E162" s="185"/>
      <c r="F162" s="185" t="s">
        <v>3187</v>
      </c>
      <c r="G162" s="185" t="s">
        <v>3188</v>
      </c>
      <c r="H162" s="185"/>
      <c r="I162" s="195" t="s">
        <v>35</v>
      </c>
      <c r="J162" s="185" t="s">
        <v>2445</v>
      </c>
      <c r="K162" s="185" t="s">
        <v>2446</v>
      </c>
      <c r="L162" s="185" t="s">
        <v>3817</v>
      </c>
      <c r="M162" s="185" t="s">
        <v>3190</v>
      </c>
      <c r="N162" s="185" t="s">
        <v>4332</v>
      </c>
      <c r="O162" s="185" t="s">
        <v>3201</v>
      </c>
      <c r="P162" s="185" t="s">
        <v>3192</v>
      </c>
      <c r="Q162" s="185" t="s">
        <v>3193</v>
      </c>
      <c r="R162" s="185" t="s">
        <v>3194</v>
      </c>
      <c r="S162" s="196">
        <v>24754</v>
      </c>
      <c r="T162" s="185"/>
      <c r="U162" s="185" t="s">
        <v>5</v>
      </c>
      <c r="V162" s="185" t="s">
        <v>3818</v>
      </c>
      <c r="W162" s="185" t="s">
        <v>2447</v>
      </c>
      <c r="X162" s="185"/>
      <c r="Y162" s="185">
        <v>1</v>
      </c>
      <c r="Z162" s="185"/>
      <c r="AA162" s="185"/>
      <c r="AB162" s="185">
        <v>75</v>
      </c>
      <c r="AC162" s="197" t="s">
        <v>3057</v>
      </c>
      <c r="AD162" s="197" t="s">
        <v>3057</v>
      </c>
      <c r="AE162" s="197">
        <v>1</v>
      </c>
      <c r="AF162" s="197"/>
      <c r="AG162" s="197"/>
      <c r="AH162" s="197"/>
      <c r="AI162" s="197"/>
      <c r="AJ162" s="197">
        <v>1</v>
      </c>
      <c r="AK162" s="197"/>
      <c r="AL162" s="197"/>
    </row>
    <row r="163" spans="1:38" s="170" customFormat="1" x14ac:dyDescent="0.3">
      <c r="A163" s="226">
        <v>1893</v>
      </c>
      <c r="B163" s="185" t="s">
        <v>1960</v>
      </c>
      <c r="C163" s="185" t="s">
        <v>3821</v>
      </c>
      <c r="D163" s="185" t="s">
        <v>478</v>
      </c>
      <c r="E163" s="185" t="s">
        <v>3822</v>
      </c>
      <c r="F163" s="185" t="s">
        <v>3187</v>
      </c>
      <c r="G163" s="185" t="s">
        <v>3823</v>
      </c>
      <c r="H163" s="185"/>
      <c r="I163" s="195" t="s">
        <v>62</v>
      </c>
      <c r="J163" s="185" t="s">
        <v>1961</v>
      </c>
      <c r="K163" s="185" t="s">
        <v>1963</v>
      </c>
      <c r="L163" s="185" t="s">
        <v>3824</v>
      </c>
      <c r="M163" s="185" t="s">
        <v>3190</v>
      </c>
      <c r="N163" s="185" t="s">
        <v>4332</v>
      </c>
      <c r="O163" s="185" t="s">
        <v>3201</v>
      </c>
      <c r="P163" s="185" t="s">
        <v>3192</v>
      </c>
      <c r="Q163" s="185" t="s">
        <v>3193</v>
      </c>
      <c r="R163" s="185" t="s">
        <v>3194</v>
      </c>
      <c r="S163" s="196">
        <v>24754</v>
      </c>
      <c r="T163" s="185"/>
      <c r="U163" s="185" t="s">
        <v>5</v>
      </c>
      <c r="V163" s="185" t="s">
        <v>1962</v>
      </c>
      <c r="W163" s="185" t="s">
        <v>1964</v>
      </c>
      <c r="X163" s="185">
        <v>1</v>
      </c>
      <c r="Y163" s="185">
        <v>1</v>
      </c>
      <c r="Z163" s="185"/>
      <c r="AA163" s="185"/>
      <c r="AB163" s="185">
        <v>54</v>
      </c>
      <c r="AC163" s="197" t="s">
        <v>3068</v>
      </c>
      <c r="AD163" s="197" t="s">
        <v>5142</v>
      </c>
      <c r="AE163" s="197">
        <v>1</v>
      </c>
      <c r="AF163" s="197"/>
      <c r="AG163" s="197">
        <v>1</v>
      </c>
      <c r="AH163" s="197"/>
      <c r="AI163" s="197"/>
      <c r="AJ163" s="197"/>
      <c r="AK163" s="197"/>
      <c r="AL163" s="197"/>
    </row>
    <row r="164" spans="1:38" s="170" customFormat="1" x14ac:dyDescent="0.3">
      <c r="A164" s="226">
        <v>1894</v>
      </c>
      <c r="B164" s="185" t="s">
        <v>1863</v>
      </c>
      <c r="C164" s="185" t="s">
        <v>4527</v>
      </c>
      <c r="D164" s="185" t="s">
        <v>3061</v>
      </c>
      <c r="E164" s="185" t="s">
        <v>1864</v>
      </c>
      <c r="F164" s="185" t="s">
        <v>3187</v>
      </c>
      <c r="G164" s="185" t="s">
        <v>3825</v>
      </c>
      <c r="H164" s="185"/>
      <c r="I164" s="195" t="s">
        <v>41</v>
      </c>
      <c r="J164" s="185" t="s">
        <v>1865</v>
      </c>
      <c r="K164" s="185" t="s">
        <v>15</v>
      </c>
      <c r="L164" s="185" t="s">
        <v>3826</v>
      </c>
      <c r="M164" s="185" t="s">
        <v>3217</v>
      </c>
      <c r="N164" s="185" t="s">
        <v>3205</v>
      </c>
      <c r="O164" s="185" t="s">
        <v>3201</v>
      </c>
      <c r="P164" s="185" t="s">
        <v>3192</v>
      </c>
      <c r="Q164" s="185" t="s">
        <v>3193</v>
      </c>
      <c r="R164" s="185" t="s">
        <v>3194</v>
      </c>
      <c r="S164" s="196">
        <v>24754</v>
      </c>
      <c r="T164" s="185">
        <v>2</v>
      </c>
      <c r="U164" s="185" t="s">
        <v>5</v>
      </c>
      <c r="V164" s="185" t="s">
        <v>3827</v>
      </c>
      <c r="W164" s="185" t="s">
        <v>1866</v>
      </c>
      <c r="X164" s="185"/>
      <c r="Y164" s="185">
        <v>1</v>
      </c>
      <c r="Z164" s="185"/>
      <c r="AA164" s="185"/>
      <c r="AB164" s="185">
        <v>85</v>
      </c>
      <c r="AC164" s="197" t="s">
        <v>3057</v>
      </c>
      <c r="AD164" s="197" t="s">
        <v>3057</v>
      </c>
      <c r="AE164" s="197">
        <v>1</v>
      </c>
      <c r="AF164" s="197"/>
      <c r="AG164" s="197"/>
      <c r="AH164" s="197"/>
      <c r="AI164" s="197">
        <v>1</v>
      </c>
      <c r="AJ164" s="197"/>
      <c r="AK164" s="197"/>
      <c r="AL164" s="197"/>
    </row>
    <row r="165" spans="1:38" s="170" customFormat="1" x14ac:dyDescent="0.3">
      <c r="A165" s="226">
        <v>1897</v>
      </c>
      <c r="B165" s="185" t="s">
        <v>698</v>
      </c>
      <c r="C165" s="185" t="s">
        <v>4396</v>
      </c>
      <c r="D165" s="185" t="s">
        <v>3061</v>
      </c>
      <c r="E165" s="185"/>
      <c r="F165" s="185" t="s">
        <v>3187</v>
      </c>
      <c r="G165" s="185" t="s">
        <v>4302</v>
      </c>
      <c r="H165" s="185"/>
      <c r="I165" s="195" t="s">
        <v>48</v>
      </c>
      <c r="J165" s="185" t="s">
        <v>699</v>
      </c>
      <c r="K165" s="185" t="s">
        <v>700</v>
      </c>
      <c r="L165" s="185" t="s">
        <v>4859</v>
      </c>
      <c r="M165" s="185" t="s">
        <v>3217</v>
      </c>
      <c r="N165" s="185" t="s">
        <v>3212</v>
      </c>
      <c r="O165" s="185" t="s">
        <v>3201</v>
      </c>
      <c r="P165" s="185" t="s">
        <v>3192</v>
      </c>
      <c r="Q165" s="185" t="s">
        <v>3193</v>
      </c>
      <c r="R165" s="185" t="s">
        <v>3194</v>
      </c>
      <c r="S165" s="196">
        <v>24756</v>
      </c>
      <c r="T165" s="185"/>
      <c r="U165" s="185" t="s">
        <v>5</v>
      </c>
      <c r="V165" s="185" t="s">
        <v>3834</v>
      </c>
      <c r="W165" s="185" t="s">
        <v>701</v>
      </c>
      <c r="X165" s="185"/>
      <c r="Y165" s="185">
        <v>1</v>
      </c>
      <c r="Z165" s="185"/>
      <c r="AA165" s="185"/>
      <c r="AB165" s="185">
        <v>16</v>
      </c>
      <c r="AC165" s="197" t="s">
        <v>3072</v>
      </c>
      <c r="AD165" s="197" t="s">
        <v>3072</v>
      </c>
      <c r="AE165" s="197">
        <v>1</v>
      </c>
      <c r="AF165" s="197"/>
      <c r="AG165" s="197"/>
      <c r="AH165" s="197">
        <v>1</v>
      </c>
      <c r="AI165" s="197"/>
      <c r="AJ165" s="197"/>
      <c r="AK165" s="197"/>
      <c r="AL165" s="197"/>
    </row>
    <row r="166" spans="1:38" s="170" customFormat="1" x14ac:dyDescent="0.3">
      <c r="A166" s="226">
        <v>1898</v>
      </c>
      <c r="B166" s="185" t="s">
        <v>706</v>
      </c>
      <c r="C166" s="185" t="s">
        <v>4864</v>
      </c>
      <c r="D166" s="185" t="s">
        <v>3186</v>
      </c>
      <c r="E166" s="185" t="s">
        <v>3637</v>
      </c>
      <c r="F166" s="185" t="s">
        <v>3187</v>
      </c>
      <c r="G166" s="185" t="s">
        <v>4861</v>
      </c>
      <c r="H166" s="185"/>
      <c r="I166" s="195" t="s">
        <v>367</v>
      </c>
      <c r="J166" s="185" t="s">
        <v>703</v>
      </c>
      <c r="K166" s="185" t="s">
        <v>704</v>
      </c>
      <c r="L166" s="185" t="s">
        <v>3639</v>
      </c>
      <c r="M166" s="185" t="s">
        <v>3190</v>
      </c>
      <c r="N166" s="185" t="s">
        <v>4332</v>
      </c>
      <c r="O166" s="185" t="s">
        <v>3191</v>
      </c>
      <c r="P166" s="185" t="s">
        <v>3192</v>
      </c>
      <c r="Q166" s="185" t="s">
        <v>3193</v>
      </c>
      <c r="R166" s="185" t="s">
        <v>3194</v>
      </c>
      <c r="S166" s="196">
        <v>24756</v>
      </c>
      <c r="T166" s="185"/>
      <c r="U166" s="185" t="s">
        <v>19</v>
      </c>
      <c r="V166" s="185" t="s">
        <v>707</v>
      </c>
      <c r="W166" s="185" t="s">
        <v>705</v>
      </c>
      <c r="X166" s="185">
        <v>1</v>
      </c>
      <c r="Y166" s="185"/>
      <c r="Z166" s="185"/>
      <c r="AA166" s="185"/>
      <c r="AB166" s="185">
        <v>105</v>
      </c>
      <c r="AC166" s="197" t="s">
        <v>3059</v>
      </c>
      <c r="AD166" s="197" t="s">
        <v>5146</v>
      </c>
      <c r="AE166" s="197">
        <v>1</v>
      </c>
      <c r="AF166" s="197"/>
      <c r="AG166" s="197"/>
      <c r="AH166" s="197"/>
      <c r="AI166" s="197">
        <v>1</v>
      </c>
      <c r="AJ166" s="197"/>
      <c r="AK166" s="197"/>
      <c r="AL166" s="197"/>
    </row>
    <row r="167" spans="1:38" s="170" customFormat="1" x14ac:dyDescent="0.3">
      <c r="A167" s="226">
        <v>1899</v>
      </c>
      <c r="B167" s="185" t="s">
        <v>809</v>
      </c>
      <c r="C167" s="185" t="s">
        <v>4867</v>
      </c>
      <c r="D167" s="185" t="s">
        <v>3061</v>
      </c>
      <c r="E167" s="185" t="s">
        <v>3835</v>
      </c>
      <c r="F167" s="185" t="s">
        <v>3187</v>
      </c>
      <c r="G167" s="185" t="s">
        <v>3836</v>
      </c>
      <c r="H167" s="185"/>
      <c r="I167" s="195" t="s">
        <v>734</v>
      </c>
      <c r="J167" s="185" t="s">
        <v>735</v>
      </c>
      <c r="K167" s="185" t="s">
        <v>736</v>
      </c>
      <c r="L167" s="185" t="s">
        <v>3690</v>
      </c>
      <c r="M167" s="185" t="s">
        <v>3190</v>
      </c>
      <c r="N167" s="185" t="s">
        <v>4332</v>
      </c>
      <c r="O167" s="185" t="s">
        <v>3201</v>
      </c>
      <c r="P167" s="185" t="s">
        <v>3192</v>
      </c>
      <c r="Q167" s="185" t="s">
        <v>3193</v>
      </c>
      <c r="R167" s="185" t="s">
        <v>3194</v>
      </c>
      <c r="S167" s="196">
        <v>24756</v>
      </c>
      <c r="T167" s="185"/>
      <c r="U167" s="185" t="s">
        <v>5</v>
      </c>
      <c r="V167" s="185" t="s">
        <v>810</v>
      </c>
      <c r="W167" s="185" t="s">
        <v>811</v>
      </c>
      <c r="X167" s="185"/>
      <c r="Y167" s="185">
        <v>1</v>
      </c>
      <c r="Z167" s="185"/>
      <c r="AA167" s="185"/>
      <c r="AB167" s="185">
        <v>137</v>
      </c>
      <c r="AC167" s="197" t="s">
        <v>3057</v>
      </c>
      <c r="AD167" s="197" t="s">
        <v>3057</v>
      </c>
      <c r="AE167" s="197">
        <v>1</v>
      </c>
      <c r="AF167" s="197"/>
      <c r="AG167" s="197">
        <v>1</v>
      </c>
      <c r="AH167" s="197"/>
      <c r="AI167" s="197"/>
      <c r="AJ167" s="197"/>
      <c r="AK167" s="197"/>
      <c r="AL167" s="197"/>
    </row>
    <row r="168" spans="1:38" s="170" customFormat="1" x14ac:dyDescent="0.3">
      <c r="A168" s="226">
        <v>1901</v>
      </c>
      <c r="B168" s="185" t="s">
        <v>1723</v>
      </c>
      <c r="C168" s="185" t="s">
        <v>4396</v>
      </c>
      <c r="D168" s="185" t="s">
        <v>3061</v>
      </c>
      <c r="E168" s="185"/>
      <c r="F168" s="185" t="s">
        <v>3187</v>
      </c>
      <c r="G168" s="185" t="s">
        <v>3839</v>
      </c>
      <c r="H168" s="185"/>
      <c r="I168" s="195" t="s">
        <v>1726</v>
      </c>
      <c r="J168" s="185" t="s">
        <v>1724</v>
      </c>
      <c r="K168" s="185" t="s">
        <v>1727</v>
      </c>
      <c r="L168" s="185" t="s">
        <v>4567</v>
      </c>
      <c r="M168" s="185" t="s">
        <v>3190</v>
      </c>
      <c r="N168" s="185" t="s">
        <v>4332</v>
      </c>
      <c r="O168" s="185" t="s">
        <v>3201</v>
      </c>
      <c r="P168" s="185" t="s">
        <v>3192</v>
      </c>
      <c r="Q168" s="185" t="s">
        <v>3193</v>
      </c>
      <c r="R168" s="185" t="s">
        <v>3194</v>
      </c>
      <c r="S168" s="196">
        <v>24755</v>
      </c>
      <c r="T168" s="185"/>
      <c r="U168" s="185" t="s">
        <v>5</v>
      </c>
      <c r="V168" s="185" t="s">
        <v>1725</v>
      </c>
      <c r="W168" s="185" t="s">
        <v>1728</v>
      </c>
      <c r="X168" s="185"/>
      <c r="Y168" s="185">
        <v>1</v>
      </c>
      <c r="Z168" s="185"/>
      <c r="AA168" s="185"/>
      <c r="AB168" s="185">
        <v>20</v>
      </c>
      <c r="AC168" s="197" t="s">
        <v>3071</v>
      </c>
      <c r="AD168" s="197" t="s">
        <v>5147</v>
      </c>
      <c r="AE168" s="197">
        <v>1</v>
      </c>
      <c r="AF168" s="197"/>
      <c r="AG168" s="197"/>
      <c r="AH168" s="197"/>
      <c r="AI168" s="197"/>
      <c r="AJ168" s="197">
        <v>1</v>
      </c>
      <c r="AK168" s="197"/>
      <c r="AL168" s="197"/>
    </row>
    <row r="169" spans="1:38" s="232" customFormat="1" x14ac:dyDescent="0.3">
      <c r="A169" s="226">
        <v>1904</v>
      </c>
      <c r="B169" s="185" t="s">
        <v>2244</v>
      </c>
      <c r="C169" s="185" t="s">
        <v>3262</v>
      </c>
      <c r="D169" s="185" t="s">
        <v>3186</v>
      </c>
      <c r="E169" s="185" t="s">
        <v>177</v>
      </c>
      <c r="F169" s="185" t="s">
        <v>3187</v>
      </c>
      <c r="G169" s="185" t="s">
        <v>3256</v>
      </c>
      <c r="H169" s="185"/>
      <c r="I169" s="195" t="s">
        <v>676</v>
      </c>
      <c r="J169" s="185" t="s">
        <v>2245</v>
      </c>
      <c r="K169" s="185" t="s">
        <v>2246</v>
      </c>
      <c r="L169" s="185" t="s">
        <v>3291</v>
      </c>
      <c r="M169" s="185" t="s">
        <v>3190</v>
      </c>
      <c r="N169" s="185" t="s">
        <v>4332</v>
      </c>
      <c r="O169" s="185" t="s">
        <v>3191</v>
      </c>
      <c r="P169" s="185" t="s">
        <v>3192</v>
      </c>
      <c r="Q169" s="185" t="s">
        <v>3193</v>
      </c>
      <c r="R169" s="185" t="s">
        <v>3194</v>
      </c>
      <c r="S169" s="196">
        <v>24755</v>
      </c>
      <c r="T169" s="185"/>
      <c r="U169" s="185" t="s">
        <v>19</v>
      </c>
      <c r="V169" s="185" t="s">
        <v>170</v>
      </c>
      <c r="W169" s="185" t="s">
        <v>2247</v>
      </c>
      <c r="X169" s="185">
        <v>1</v>
      </c>
      <c r="Y169" s="185"/>
      <c r="Z169" s="185"/>
      <c r="AA169" s="185"/>
      <c r="AB169" s="185">
        <v>15</v>
      </c>
      <c r="AC169" s="197" t="s">
        <v>2695</v>
      </c>
      <c r="AD169" s="197" t="s">
        <v>2695</v>
      </c>
      <c r="AE169" s="197">
        <v>1</v>
      </c>
      <c r="AF169" s="197"/>
      <c r="AG169" s="197"/>
      <c r="AH169" s="197">
        <v>1</v>
      </c>
      <c r="AI169" s="197"/>
      <c r="AJ169" s="197"/>
      <c r="AK169" s="197"/>
      <c r="AL169" s="197"/>
    </row>
    <row r="170" spans="1:38" s="170" customFormat="1" x14ac:dyDescent="0.3">
      <c r="A170" s="226">
        <v>1909</v>
      </c>
      <c r="B170" s="185" t="s">
        <v>979</v>
      </c>
      <c r="C170" s="185" t="s">
        <v>4649</v>
      </c>
      <c r="D170" s="185" t="s">
        <v>3245</v>
      </c>
      <c r="E170" s="185" t="s">
        <v>3847</v>
      </c>
      <c r="F170" s="185" t="s">
        <v>3187</v>
      </c>
      <c r="G170" s="185" t="s">
        <v>3848</v>
      </c>
      <c r="H170" s="185"/>
      <c r="I170" s="195" t="s">
        <v>12</v>
      </c>
      <c r="J170" s="185" t="s">
        <v>13</v>
      </c>
      <c r="K170" s="185" t="s">
        <v>14</v>
      </c>
      <c r="L170" s="185" t="s">
        <v>4615</v>
      </c>
      <c r="M170" s="185" t="s">
        <v>3190</v>
      </c>
      <c r="N170" s="185" t="s">
        <v>4332</v>
      </c>
      <c r="O170" s="185" t="s">
        <v>3201</v>
      </c>
      <c r="P170" s="185" t="s">
        <v>3192</v>
      </c>
      <c r="Q170" s="185" t="s">
        <v>3193</v>
      </c>
      <c r="R170" s="185" t="s">
        <v>3194</v>
      </c>
      <c r="S170" s="196">
        <v>24755</v>
      </c>
      <c r="T170" s="185"/>
      <c r="U170" s="185" t="s">
        <v>958</v>
      </c>
      <c r="V170" s="185" t="s">
        <v>980</v>
      </c>
      <c r="W170" s="185" t="s">
        <v>981</v>
      </c>
      <c r="X170" s="185">
        <v>1</v>
      </c>
      <c r="Y170" s="185">
        <v>1</v>
      </c>
      <c r="Z170" s="185"/>
      <c r="AA170" s="185"/>
      <c r="AB170" s="185">
        <v>158</v>
      </c>
      <c r="AC170" s="197" t="s">
        <v>2689</v>
      </c>
      <c r="AD170" s="197" t="s">
        <v>2689</v>
      </c>
      <c r="AE170" s="197">
        <v>1</v>
      </c>
      <c r="AF170" s="197"/>
      <c r="AG170" s="197">
        <v>1</v>
      </c>
      <c r="AH170" s="197"/>
      <c r="AI170" s="197"/>
      <c r="AJ170" s="197"/>
      <c r="AK170" s="197"/>
      <c r="AL170" s="197"/>
    </row>
    <row r="171" spans="1:38" s="170" customFormat="1" x14ac:dyDescent="0.3">
      <c r="A171" s="226">
        <v>1912</v>
      </c>
      <c r="B171" s="185" t="s">
        <v>204</v>
      </c>
      <c r="C171" s="185" t="s">
        <v>3852</v>
      </c>
      <c r="D171" s="185" t="s">
        <v>3061</v>
      </c>
      <c r="E171" s="185" t="s">
        <v>3431</v>
      </c>
      <c r="F171" s="185" t="s">
        <v>3187</v>
      </c>
      <c r="G171" s="185" t="s">
        <v>3853</v>
      </c>
      <c r="H171" s="185"/>
      <c r="I171" s="195" t="s">
        <v>12</v>
      </c>
      <c r="J171" s="185" t="s">
        <v>13</v>
      </c>
      <c r="K171" s="185" t="s">
        <v>14</v>
      </c>
      <c r="L171" s="185" t="s">
        <v>4615</v>
      </c>
      <c r="M171" s="185" t="s">
        <v>3190</v>
      </c>
      <c r="N171" s="185" t="s">
        <v>4332</v>
      </c>
      <c r="O171" s="185" t="s">
        <v>3201</v>
      </c>
      <c r="P171" s="185" t="s">
        <v>3192</v>
      </c>
      <c r="Q171" s="185" t="s">
        <v>3193</v>
      </c>
      <c r="R171" s="185" t="s">
        <v>3194</v>
      </c>
      <c r="S171" s="196">
        <v>24755</v>
      </c>
      <c r="T171" s="185"/>
      <c r="U171" s="185" t="s">
        <v>5</v>
      </c>
      <c r="V171" s="185" t="s">
        <v>205</v>
      </c>
      <c r="W171" s="185" t="s">
        <v>206</v>
      </c>
      <c r="X171" s="185"/>
      <c r="Y171" s="185">
        <v>1</v>
      </c>
      <c r="Z171" s="185"/>
      <c r="AA171" s="185"/>
      <c r="AB171" s="185">
        <v>160</v>
      </c>
      <c r="AC171" s="197" t="s">
        <v>2689</v>
      </c>
      <c r="AD171" s="197" t="s">
        <v>2689</v>
      </c>
      <c r="AE171" s="197">
        <v>1</v>
      </c>
      <c r="AF171" s="197"/>
      <c r="AG171" s="197"/>
      <c r="AH171" s="197"/>
      <c r="AI171" s="197">
        <v>1</v>
      </c>
      <c r="AJ171" s="197"/>
      <c r="AK171" s="197"/>
      <c r="AL171" s="197"/>
    </row>
    <row r="172" spans="1:38" s="170" customFormat="1" x14ac:dyDescent="0.3">
      <c r="A172" s="226">
        <v>1913</v>
      </c>
      <c r="B172" s="185" t="s">
        <v>1693</v>
      </c>
      <c r="C172" s="185" t="s">
        <v>4650</v>
      </c>
      <c r="D172" s="185" t="s">
        <v>3061</v>
      </c>
      <c r="E172" s="185" t="s">
        <v>3854</v>
      </c>
      <c r="F172" s="185" t="s">
        <v>3187</v>
      </c>
      <c r="G172" s="185" t="s">
        <v>3855</v>
      </c>
      <c r="H172" s="185"/>
      <c r="I172" s="195" t="s">
        <v>12</v>
      </c>
      <c r="J172" s="185" t="s">
        <v>13</v>
      </c>
      <c r="K172" s="185" t="s">
        <v>14</v>
      </c>
      <c r="L172" s="185" t="s">
        <v>4615</v>
      </c>
      <c r="M172" s="185" t="s">
        <v>3190</v>
      </c>
      <c r="N172" s="185" t="s">
        <v>4332</v>
      </c>
      <c r="O172" s="185" t="s">
        <v>3201</v>
      </c>
      <c r="P172" s="185" t="s">
        <v>3192</v>
      </c>
      <c r="Q172" s="185" t="s">
        <v>3193</v>
      </c>
      <c r="R172" s="185" t="s">
        <v>3194</v>
      </c>
      <c r="S172" s="196">
        <v>24755</v>
      </c>
      <c r="T172" s="185">
        <v>1</v>
      </c>
      <c r="U172" s="185" t="s">
        <v>5</v>
      </c>
      <c r="V172" s="185" t="s">
        <v>998</v>
      </c>
      <c r="W172" s="185" t="s">
        <v>930</v>
      </c>
      <c r="X172" s="185"/>
      <c r="Y172" s="185">
        <v>1</v>
      </c>
      <c r="Z172" s="185"/>
      <c r="AA172" s="185"/>
      <c r="AB172" s="185">
        <v>176</v>
      </c>
      <c r="AC172" s="197" t="s">
        <v>2689</v>
      </c>
      <c r="AD172" s="197" t="s">
        <v>2689</v>
      </c>
      <c r="AE172" s="197">
        <v>1</v>
      </c>
      <c r="AF172" s="197"/>
      <c r="AG172" s="197"/>
      <c r="AH172" s="197">
        <v>1</v>
      </c>
      <c r="AI172" s="197"/>
      <c r="AJ172" s="197"/>
      <c r="AK172" s="197"/>
      <c r="AL172" s="197"/>
    </row>
    <row r="173" spans="1:38" s="170" customFormat="1" x14ac:dyDescent="0.3">
      <c r="A173" s="226">
        <v>1922</v>
      </c>
      <c r="B173" s="185" t="s">
        <v>1317</v>
      </c>
      <c r="C173" s="185" t="s">
        <v>4651</v>
      </c>
      <c r="D173" s="185" t="s">
        <v>3061</v>
      </c>
      <c r="E173" s="185" t="s">
        <v>595</v>
      </c>
      <c r="F173" s="185" t="s">
        <v>3187</v>
      </c>
      <c r="G173" s="185" t="s">
        <v>3866</v>
      </c>
      <c r="H173" s="185"/>
      <c r="I173" s="195" t="s">
        <v>12</v>
      </c>
      <c r="J173" s="185" t="s">
        <v>13</v>
      </c>
      <c r="K173" s="185" t="s">
        <v>14</v>
      </c>
      <c r="L173" s="185" t="s">
        <v>4615</v>
      </c>
      <c r="M173" s="185" t="s">
        <v>3190</v>
      </c>
      <c r="N173" s="185" t="s">
        <v>4332</v>
      </c>
      <c r="O173" s="185" t="s">
        <v>3201</v>
      </c>
      <c r="P173" s="185" t="s">
        <v>3192</v>
      </c>
      <c r="Q173" s="185" t="s">
        <v>3193</v>
      </c>
      <c r="R173" s="185" t="s">
        <v>3194</v>
      </c>
      <c r="S173" s="196">
        <v>24756</v>
      </c>
      <c r="T173" s="185"/>
      <c r="U173" s="185" t="s">
        <v>958</v>
      </c>
      <c r="V173" s="185" t="s">
        <v>3867</v>
      </c>
      <c r="W173" s="185" t="s">
        <v>1318</v>
      </c>
      <c r="X173" s="185"/>
      <c r="Y173" s="185">
        <v>1</v>
      </c>
      <c r="Z173" s="185"/>
      <c r="AA173" s="185"/>
      <c r="AB173" s="185">
        <v>109</v>
      </c>
      <c r="AC173" s="197" t="s">
        <v>2689</v>
      </c>
      <c r="AD173" s="197" t="s">
        <v>2689</v>
      </c>
      <c r="AE173" s="197">
        <v>1</v>
      </c>
      <c r="AF173" s="197"/>
      <c r="AG173" s="151">
        <v>1</v>
      </c>
      <c r="AH173" s="197"/>
      <c r="AI173" s="197"/>
      <c r="AJ173" s="197"/>
      <c r="AK173" s="197"/>
      <c r="AL173" s="197"/>
    </row>
    <row r="174" spans="1:38" s="170" customFormat="1" x14ac:dyDescent="0.3">
      <c r="A174" s="226">
        <v>1823</v>
      </c>
      <c r="B174" s="185" t="s">
        <v>1223</v>
      </c>
      <c r="C174" s="185" t="s">
        <v>3868</v>
      </c>
      <c r="D174" s="185" t="s">
        <v>3186</v>
      </c>
      <c r="E174" s="185" t="s">
        <v>3869</v>
      </c>
      <c r="F174" s="185" t="s">
        <v>3187</v>
      </c>
      <c r="G174" s="185" t="s">
        <v>3870</v>
      </c>
      <c r="H174" s="185"/>
      <c r="I174" s="195" t="s">
        <v>12</v>
      </c>
      <c r="J174" s="185" t="s">
        <v>13</v>
      </c>
      <c r="K174" s="185" t="s">
        <v>14</v>
      </c>
      <c r="L174" s="185" t="s">
        <v>4615</v>
      </c>
      <c r="M174" s="185" t="s">
        <v>3190</v>
      </c>
      <c r="N174" s="185" t="s">
        <v>4332</v>
      </c>
      <c r="O174" s="185" t="s">
        <v>3191</v>
      </c>
      <c r="P174" s="185" t="s">
        <v>3192</v>
      </c>
      <c r="Q174" s="185" t="s">
        <v>3193</v>
      </c>
      <c r="R174" s="185" t="s">
        <v>3194</v>
      </c>
      <c r="S174" s="196">
        <v>24756</v>
      </c>
      <c r="T174" s="185"/>
      <c r="U174" s="185" t="s">
        <v>19</v>
      </c>
      <c r="V174" s="185" t="s">
        <v>1224</v>
      </c>
      <c r="W174" s="185" t="s">
        <v>1225</v>
      </c>
      <c r="X174" s="185">
        <v>1</v>
      </c>
      <c r="Y174" s="185"/>
      <c r="Z174" s="185"/>
      <c r="AA174" s="185"/>
      <c r="AB174" s="185">
        <v>112</v>
      </c>
      <c r="AC174" s="197" t="s">
        <v>2689</v>
      </c>
      <c r="AD174" s="197" t="s">
        <v>2689</v>
      </c>
      <c r="AE174" s="197">
        <v>1</v>
      </c>
      <c r="AF174" s="197"/>
      <c r="AG174" s="197">
        <v>1</v>
      </c>
      <c r="AH174" s="197"/>
      <c r="AI174" s="197"/>
      <c r="AJ174" s="197"/>
      <c r="AK174" s="197"/>
      <c r="AL174" s="197"/>
    </row>
    <row r="175" spans="1:38" s="170" customFormat="1" x14ac:dyDescent="0.3">
      <c r="A175" s="226">
        <v>1925</v>
      </c>
      <c r="B175" s="185" t="s">
        <v>2373</v>
      </c>
      <c r="C175" s="185" t="s">
        <v>4396</v>
      </c>
      <c r="D175" s="185" t="s">
        <v>3061</v>
      </c>
      <c r="E175" s="185"/>
      <c r="F175" s="185" t="s">
        <v>3187</v>
      </c>
      <c r="G175" s="185" t="s">
        <v>3872</v>
      </c>
      <c r="H175" s="185"/>
      <c r="I175" s="195" t="s">
        <v>359</v>
      </c>
      <c r="J175" s="185" t="s">
        <v>3873</v>
      </c>
      <c r="K175" s="185" t="s">
        <v>2375</v>
      </c>
      <c r="L175" s="185" t="s">
        <v>4879</v>
      </c>
      <c r="M175" s="185" t="s">
        <v>3190</v>
      </c>
      <c r="N175" s="185" t="s">
        <v>4332</v>
      </c>
      <c r="O175" s="185" t="s">
        <v>3201</v>
      </c>
      <c r="P175" s="185" t="s">
        <v>3192</v>
      </c>
      <c r="Q175" s="185" t="s">
        <v>3193</v>
      </c>
      <c r="R175" s="185" t="s">
        <v>3194</v>
      </c>
      <c r="S175" s="196">
        <v>24756</v>
      </c>
      <c r="T175" s="185"/>
      <c r="U175" s="185" t="s">
        <v>5</v>
      </c>
      <c r="V175" s="185" t="s">
        <v>2374</v>
      </c>
      <c r="W175" s="185" t="s">
        <v>2376</v>
      </c>
      <c r="X175" s="185"/>
      <c r="Y175" s="185">
        <v>1</v>
      </c>
      <c r="Z175" s="185"/>
      <c r="AA175" s="185"/>
      <c r="AB175" s="185">
        <v>17</v>
      </c>
      <c r="AC175" s="197" t="s">
        <v>3057</v>
      </c>
      <c r="AD175" s="197" t="s">
        <v>3057</v>
      </c>
      <c r="AE175" s="197">
        <v>1</v>
      </c>
      <c r="AF175" s="197"/>
      <c r="AG175" s="197"/>
      <c r="AH175" s="197"/>
      <c r="AI175" s="197"/>
      <c r="AJ175" s="197">
        <v>1</v>
      </c>
      <c r="AK175" s="197"/>
      <c r="AL175" s="197"/>
    </row>
    <row r="176" spans="1:38" s="170" customFormat="1" x14ac:dyDescent="0.3">
      <c r="A176" s="226">
        <v>1927</v>
      </c>
      <c r="B176" s="185" t="s">
        <v>231</v>
      </c>
      <c r="C176" s="185" t="s">
        <v>4491</v>
      </c>
      <c r="D176" s="185" t="s">
        <v>3061</v>
      </c>
      <c r="E176" s="185" t="s">
        <v>232</v>
      </c>
      <c r="F176" s="185" t="s">
        <v>3187</v>
      </c>
      <c r="G176" s="185" t="s">
        <v>3876</v>
      </c>
      <c r="H176" s="185"/>
      <c r="I176" s="195" t="s">
        <v>224</v>
      </c>
      <c r="J176" s="185" t="s">
        <v>225</v>
      </c>
      <c r="K176" s="185" t="s">
        <v>226</v>
      </c>
      <c r="L176" s="185" t="s">
        <v>3239</v>
      </c>
      <c r="M176" s="185" t="s">
        <v>3190</v>
      </c>
      <c r="N176" s="185" t="s">
        <v>4332</v>
      </c>
      <c r="O176" s="185" t="s">
        <v>3201</v>
      </c>
      <c r="P176" s="185" t="s">
        <v>3192</v>
      </c>
      <c r="Q176" s="185" t="s">
        <v>3193</v>
      </c>
      <c r="R176" s="185" t="s">
        <v>3194</v>
      </c>
      <c r="S176" s="196">
        <v>24756</v>
      </c>
      <c r="T176" s="185"/>
      <c r="U176" s="185" t="s">
        <v>5</v>
      </c>
      <c r="V176" s="185" t="s">
        <v>233</v>
      </c>
      <c r="W176" s="185" t="s">
        <v>234</v>
      </c>
      <c r="X176" s="185"/>
      <c r="Y176" s="185">
        <v>1</v>
      </c>
      <c r="Z176" s="185"/>
      <c r="AA176" s="185"/>
      <c r="AB176" s="185">
        <v>236</v>
      </c>
      <c r="AC176" s="197" t="s">
        <v>3072</v>
      </c>
      <c r="AD176" s="197" t="s">
        <v>3072</v>
      </c>
      <c r="AE176" s="197">
        <v>1</v>
      </c>
      <c r="AF176" s="197"/>
      <c r="AG176" s="197"/>
      <c r="AH176" s="197"/>
      <c r="AI176" s="197">
        <v>1</v>
      </c>
      <c r="AJ176" s="197"/>
      <c r="AK176" s="197"/>
      <c r="AL176" s="197"/>
    </row>
    <row r="177" spans="1:38" s="170" customFormat="1" x14ac:dyDescent="0.3">
      <c r="A177" s="226">
        <v>1929</v>
      </c>
      <c r="B177" s="185" t="s">
        <v>1469</v>
      </c>
      <c r="C177" s="185" t="s">
        <v>5155</v>
      </c>
      <c r="D177" s="185" t="s">
        <v>478</v>
      </c>
      <c r="E177" s="185" t="s">
        <v>3878</v>
      </c>
      <c r="F177" s="185" t="s">
        <v>3187</v>
      </c>
      <c r="G177" s="185" t="s">
        <v>4887</v>
      </c>
      <c r="H177" s="185"/>
      <c r="I177" s="195" t="s">
        <v>22</v>
      </c>
      <c r="J177" s="185" t="s">
        <v>1470</v>
      </c>
      <c r="K177" s="185" t="s">
        <v>1471</v>
      </c>
      <c r="L177" s="185" t="s">
        <v>3879</v>
      </c>
      <c r="M177" s="185" t="s">
        <v>3190</v>
      </c>
      <c r="N177" s="185" t="s">
        <v>4332</v>
      </c>
      <c r="O177" s="185" t="s">
        <v>3201</v>
      </c>
      <c r="P177" s="185" t="s">
        <v>3192</v>
      </c>
      <c r="Q177" s="185" t="s">
        <v>3193</v>
      </c>
      <c r="R177" s="185" t="s">
        <v>3194</v>
      </c>
      <c r="S177" s="196">
        <v>24756</v>
      </c>
      <c r="T177" s="185"/>
      <c r="U177" s="185" t="s">
        <v>5</v>
      </c>
      <c r="V177" s="185" t="s">
        <v>5098</v>
      </c>
      <c r="W177" s="185" t="s">
        <v>1472</v>
      </c>
      <c r="X177" s="185">
        <v>1</v>
      </c>
      <c r="Y177" s="185">
        <v>1</v>
      </c>
      <c r="Z177" s="185"/>
      <c r="AA177" s="185"/>
      <c r="AB177" s="185">
        <v>39</v>
      </c>
      <c r="AC177" s="197" t="s">
        <v>3057</v>
      </c>
      <c r="AD177" s="197" t="s">
        <v>3057</v>
      </c>
      <c r="AE177" s="197">
        <v>1</v>
      </c>
      <c r="AF177" s="197">
        <v>1</v>
      </c>
      <c r="AG177" s="197"/>
      <c r="AH177" s="197"/>
      <c r="AI177" s="197"/>
      <c r="AJ177" s="197"/>
      <c r="AK177" s="197"/>
      <c r="AL177" s="197"/>
    </row>
    <row r="178" spans="1:38" s="170" customFormat="1" x14ac:dyDescent="0.3">
      <c r="A178" s="226">
        <v>1931</v>
      </c>
      <c r="B178" s="185" t="s">
        <v>2171</v>
      </c>
      <c r="C178" s="185" t="s">
        <v>4681</v>
      </c>
      <c r="D178" s="185" t="s">
        <v>3186</v>
      </c>
      <c r="E178" s="185" t="s">
        <v>4133</v>
      </c>
      <c r="F178" s="185" t="s">
        <v>3187</v>
      </c>
      <c r="G178" s="185" t="s">
        <v>3881</v>
      </c>
      <c r="H178" s="185"/>
      <c r="I178" s="195" t="s">
        <v>271</v>
      </c>
      <c r="J178" s="185" t="s">
        <v>245</v>
      </c>
      <c r="K178" s="185" t="s">
        <v>35</v>
      </c>
      <c r="L178" s="185" t="s">
        <v>3255</v>
      </c>
      <c r="M178" s="185" t="s">
        <v>3190</v>
      </c>
      <c r="N178" s="185" t="s">
        <v>3205</v>
      </c>
      <c r="O178" s="185" t="s">
        <v>3191</v>
      </c>
      <c r="P178" s="185" t="s">
        <v>3192</v>
      </c>
      <c r="Q178" s="185" t="s">
        <v>3193</v>
      </c>
      <c r="R178" s="185" t="s">
        <v>3194</v>
      </c>
      <c r="S178" s="196">
        <v>24756</v>
      </c>
      <c r="T178" s="185"/>
      <c r="U178" s="185" t="s">
        <v>19</v>
      </c>
      <c r="V178" s="185" t="s">
        <v>2172</v>
      </c>
      <c r="W178" s="185" t="s">
        <v>2173</v>
      </c>
      <c r="X178" s="185">
        <v>1</v>
      </c>
      <c r="Y178" s="185"/>
      <c r="Z178" s="185"/>
      <c r="AA178" s="185"/>
      <c r="AB178" s="185">
        <v>98</v>
      </c>
      <c r="AC178" s="197" t="s">
        <v>2709</v>
      </c>
      <c r="AD178" s="197" t="s">
        <v>2709</v>
      </c>
      <c r="AE178" s="197">
        <v>1</v>
      </c>
      <c r="AF178" s="197"/>
      <c r="AG178" s="197"/>
      <c r="AH178" s="197"/>
      <c r="AI178" s="197"/>
      <c r="AJ178" s="197">
        <v>1</v>
      </c>
      <c r="AK178" s="197"/>
      <c r="AL178" s="197"/>
    </row>
    <row r="179" spans="1:38" s="170" customFormat="1" x14ac:dyDescent="0.3">
      <c r="A179" s="226">
        <v>1934</v>
      </c>
      <c r="B179" s="185" t="s">
        <v>1218</v>
      </c>
      <c r="C179" s="185" t="s">
        <v>4652</v>
      </c>
      <c r="D179" s="185" t="s">
        <v>3199</v>
      </c>
      <c r="E179" s="185" t="s">
        <v>1219</v>
      </c>
      <c r="F179" s="185" t="s">
        <v>3187</v>
      </c>
      <c r="G179" s="185" t="s">
        <v>4755</v>
      </c>
      <c r="H179" s="185" t="s">
        <v>3886</v>
      </c>
      <c r="I179" s="195" t="s">
        <v>1221</v>
      </c>
      <c r="J179" s="185" t="s">
        <v>13</v>
      </c>
      <c r="K179" s="185" t="s">
        <v>14</v>
      </c>
      <c r="L179" s="185" t="s">
        <v>4615</v>
      </c>
      <c r="M179" s="185" t="s">
        <v>3190</v>
      </c>
      <c r="N179" s="185" t="s">
        <v>4332</v>
      </c>
      <c r="O179" s="185" t="s">
        <v>3199</v>
      </c>
      <c r="P179" s="185" t="s">
        <v>3192</v>
      </c>
      <c r="Q179" s="185" t="s">
        <v>3193</v>
      </c>
      <c r="R179" s="185" t="s">
        <v>3194</v>
      </c>
      <c r="S179" s="196">
        <v>25283</v>
      </c>
      <c r="T179" s="185"/>
      <c r="U179" s="185" t="s">
        <v>82</v>
      </c>
      <c r="V179" s="185" t="s">
        <v>1220</v>
      </c>
      <c r="W179" s="185" t="s">
        <v>1222</v>
      </c>
      <c r="X179" s="185"/>
      <c r="Y179" s="185"/>
      <c r="Z179" s="185">
        <v>1</v>
      </c>
      <c r="AA179" s="185"/>
      <c r="AB179" s="185">
        <v>810</v>
      </c>
      <c r="AC179" s="197" t="s">
        <v>2689</v>
      </c>
      <c r="AD179" s="197" t="s">
        <v>2689</v>
      </c>
      <c r="AE179" s="197">
        <v>1</v>
      </c>
      <c r="AF179" s="197"/>
      <c r="AG179" s="197"/>
      <c r="AH179" s="197">
        <v>1</v>
      </c>
      <c r="AI179" s="197"/>
      <c r="AJ179" s="197"/>
      <c r="AK179" s="197"/>
      <c r="AL179" s="197"/>
    </row>
    <row r="180" spans="1:38" s="170" customFormat="1" x14ac:dyDescent="0.3">
      <c r="A180" s="226">
        <v>1945</v>
      </c>
      <c r="B180" s="185" t="s">
        <v>134</v>
      </c>
      <c r="C180" s="185" t="s">
        <v>3899</v>
      </c>
      <c r="D180" s="185" t="s">
        <v>3186</v>
      </c>
      <c r="E180" s="185" t="s">
        <v>3494</v>
      </c>
      <c r="F180" s="185" t="s">
        <v>3187</v>
      </c>
      <c r="G180" s="185" t="s">
        <v>3900</v>
      </c>
      <c r="H180" s="185"/>
      <c r="I180" s="195" t="s">
        <v>136</v>
      </c>
      <c r="J180" s="185" t="s">
        <v>3492</v>
      </c>
      <c r="K180" s="185" t="s">
        <v>137</v>
      </c>
      <c r="L180" s="185" t="s">
        <v>3493</v>
      </c>
      <c r="M180" s="185" t="s">
        <v>3190</v>
      </c>
      <c r="N180" s="185" t="s">
        <v>4332</v>
      </c>
      <c r="O180" s="185" t="s">
        <v>3191</v>
      </c>
      <c r="P180" s="185" t="s">
        <v>3192</v>
      </c>
      <c r="Q180" s="185" t="s">
        <v>3193</v>
      </c>
      <c r="R180" s="185" t="s">
        <v>3194</v>
      </c>
      <c r="S180" s="196">
        <v>25825</v>
      </c>
      <c r="T180" s="185"/>
      <c r="U180" s="185" t="s">
        <v>19</v>
      </c>
      <c r="V180" s="185" t="s">
        <v>135</v>
      </c>
      <c r="W180" s="185" t="s">
        <v>138</v>
      </c>
      <c r="X180" s="185">
        <v>1</v>
      </c>
      <c r="Y180" s="185"/>
      <c r="Z180" s="185"/>
      <c r="AA180" s="185"/>
      <c r="AB180" s="185">
        <v>73</v>
      </c>
      <c r="AC180" s="197" t="s">
        <v>3068</v>
      </c>
      <c r="AD180" s="197" t="s">
        <v>5142</v>
      </c>
      <c r="AE180" s="197">
        <v>1</v>
      </c>
      <c r="AF180" s="197"/>
      <c r="AG180" s="197">
        <v>1</v>
      </c>
      <c r="AH180" s="197"/>
      <c r="AI180" s="197"/>
      <c r="AJ180" s="197"/>
      <c r="AK180" s="197"/>
      <c r="AL180" s="197"/>
    </row>
    <row r="181" spans="1:38" s="170" customFormat="1" x14ac:dyDescent="0.3">
      <c r="A181" s="226">
        <v>1946</v>
      </c>
      <c r="B181" s="218" t="s">
        <v>3901</v>
      </c>
      <c r="C181" s="218" t="s">
        <v>4654</v>
      </c>
      <c r="D181" s="218" t="s">
        <v>3481</v>
      </c>
      <c r="E181" s="218" t="s">
        <v>3902</v>
      </c>
      <c r="F181" s="218" t="s">
        <v>3187</v>
      </c>
      <c r="G181" s="218" t="s">
        <v>4756</v>
      </c>
      <c r="H181" s="218" t="s">
        <v>3502</v>
      </c>
      <c r="I181" s="219" t="s">
        <v>559</v>
      </c>
      <c r="J181" s="218" t="s">
        <v>13</v>
      </c>
      <c r="K181" s="218" t="s">
        <v>14</v>
      </c>
      <c r="L181" s="218" t="s">
        <v>4615</v>
      </c>
      <c r="M181" s="218" t="s">
        <v>3190</v>
      </c>
      <c r="N181" s="218" t="s">
        <v>4332</v>
      </c>
      <c r="O181" s="218" t="s">
        <v>3483</v>
      </c>
      <c r="P181" s="218" t="s">
        <v>3192</v>
      </c>
      <c r="Q181" s="218" t="s">
        <v>3193</v>
      </c>
      <c r="R181" s="218" t="s">
        <v>3194</v>
      </c>
      <c r="S181" s="220">
        <v>25982</v>
      </c>
      <c r="T181" s="218"/>
      <c r="U181" s="218" t="s">
        <v>82</v>
      </c>
      <c r="V181" s="218" t="s">
        <v>565</v>
      </c>
      <c r="W181" s="218" t="s">
        <v>566</v>
      </c>
      <c r="X181" s="218"/>
      <c r="Y181" s="218"/>
      <c r="Z181" s="218">
        <v>1</v>
      </c>
      <c r="AA181" s="218"/>
      <c r="AB181" s="218">
        <v>61</v>
      </c>
      <c r="AC181" s="221" t="s">
        <v>2689</v>
      </c>
      <c r="AD181" s="221" t="s">
        <v>2689</v>
      </c>
      <c r="AE181" s="221">
        <v>1</v>
      </c>
      <c r="AF181" s="221"/>
      <c r="AG181" s="221">
        <v>1</v>
      </c>
      <c r="AH181" s="221"/>
      <c r="AI181" s="221"/>
      <c r="AJ181" s="221"/>
      <c r="AK181" s="221" t="s">
        <v>5167</v>
      </c>
      <c r="AL181" s="217">
        <v>1</v>
      </c>
    </row>
    <row r="182" spans="1:38" s="170" customFormat="1" x14ac:dyDescent="0.3">
      <c r="A182" s="226">
        <v>1948</v>
      </c>
      <c r="B182" s="185" t="s">
        <v>1473</v>
      </c>
      <c r="C182" s="185" t="s">
        <v>4893</v>
      </c>
      <c r="D182" s="185" t="s">
        <v>3267</v>
      </c>
      <c r="E182" s="185" t="s">
        <v>1474</v>
      </c>
      <c r="F182" s="185" t="s">
        <v>4301</v>
      </c>
      <c r="G182" s="185" t="s">
        <v>4896</v>
      </c>
      <c r="H182" s="185"/>
      <c r="I182" s="195" t="s">
        <v>264</v>
      </c>
      <c r="J182" s="185" t="s">
        <v>265</v>
      </c>
      <c r="K182" s="185" t="s">
        <v>266</v>
      </c>
      <c r="L182" s="185" t="s">
        <v>4889</v>
      </c>
      <c r="M182" s="185" t="s">
        <v>3190</v>
      </c>
      <c r="N182" s="185" t="s">
        <v>4332</v>
      </c>
      <c r="O182" s="185" t="s">
        <v>3201</v>
      </c>
      <c r="P182" s="185" t="s">
        <v>3192</v>
      </c>
      <c r="Q182" s="185" t="s">
        <v>3193</v>
      </c>
      <c r="R182" s="185" t="s">
        <v>3194</v>
      </c>
      <c r="S182" s="196">
        <v>26015</v>
      </c>
      <c r="T182" s="185"/>
      <c r="U182" s="185" t="s">
        <v>0</v>
      </c>
      <c r="V182" s="185" t="s">
        <v>1475</v>
      </c>
      <c r="W182" s="185" t="s">
        <v>1476</v>
      </c>
      <c r="X182" s="185">
        <v>1</v>
      </c>
      <c r="Y182" s="185">
        <v>1</v>
      </c>
      <c r="Z182" s="185"/>
      <c r="AA182" s="185"/>
      <c r="AB182" s="185">
        <v>358</v>
      </c>
      <c r="AC182" s="197" t="s">
        <v>2687</v>
      </c>
      <c r="AD182" s="197" t="s">
        <v>2687</v>
      </c>
      <c r="AE182" s="197">
        <v>1</v>
      </c>
      <c r="AF182" s="197"/>
      <c r="AG182" s="197">
        <v>1</v>
      </c>
      <c r="AH182" s="197"/>
      <c r="AI182" s="197"/>
      <c r="AJ182" s="197"/>
      <c r="AK182" s="197"/>
      <c r="AL182" s="197"/>
    </row>
    <row r="183" spans="1:38" s="170" customFormat="1" x14ac:dyDescent="0.3">
      <c r="A183" s="226">
        <v>1949</v>
      </c>
      <c r="B183" s="185" t="s">
        <v>2047</v>
      </c>
      <c r="C183" s="185" t="s">
        <v>4389</v>
      </c>
      <c r="D183" s="185" t="s">
        <v>3269</v>
      </c>
      <c r="E183" s="185" t="s">
        <v>2034</v>
      </c>
      <c r="F183" s="185" t="s">
        <v>4301</v>
      </c>
      <c r="G183" s="185" t="s">
        <v>3904</v>
      </c>
      <c r="H183" s="185"/>
      <c r="I183" s="195" t="s">
        <v>15</v>
      </c>
      <c r="J183" s="185" t="s">
        <v>16</v>
      </c>
      <c r="K183" s="185" t="s">
        <v>17</v>
      </c>
      <c r="L183" s="185" t="s">
        <v>4365</v>
      </c>
      <c r="M183" s="185" t="s">
        <v>3190</v>
      </c>
      <c r="N183" s="185" t="s">
        <v>4332</v>
      </c>
      <c r="O183" s="185" t="s">
        <v>3201</v>
      </c>
      <c r="P183" s="185" t="s">
        <v>3192</v>
      </c>
      <c r="Q183" s="185" t="s">
        <v>3193</v>
      </c>
      <c r="R183" s="185" t="s">
        <v>3194</v>
      </c>
      <c r="S183" s="196">
        <v>25997</v>
      </c>
      <c r="T183" s="185"/>
      <c r="U183" s="185" t="s">
        <v>0</v>
      </c>
      <c r="V183" s="185" t="s">
        <v>2048</v>
      </c>
      <c r="W183" s="185" t="s">
        <v>2049</v>
      </c>
      <c r="X183" s="185">
        <v>1</v>
      </c>
      <c r="Y183" s="185">
        <v>1</v>
      </c>
      <c r="Z183" s="185"/>
      <c r="AA183" s="185"/>
      <c r="AB183" s="185">
        <v>224</v>
      </c>
      <c r="AC183" s="197" t="s">
        <v>3057</v>
      </c>
      <c r="AD183" s="197" t="s">
        <v>3057</v>
      </c>
      <c r="AE183" s="197">
        <v>1</v>
      </c>
      <c r="AF183" s="197"/>
      <c r="AG183" s="197"/>
      <c r="AH183" s="197"/>
      <c r="AI183" s="197">
        <v>1</v>
      </c>
      <c r="AJ183" s="197"/>
      <c r="AK183" s="197"/>
      <c r="AL183" s="197"/>
    </row>
    <row r="184" spans="1:38" s="170" customFormat="1" x14ac:dyDescent="0.3">
      <c r="A184" s="226">
        <v>1950</v>
      </c>
      <c r="B184" s="185" t="s">
        <v>2361</v>
      </c>
      <c r="C184" s="185" t="s">
        <v>4655</v>
      </c>
      <c r="D184" s="185" t="s">
        <v>3267</v>
      </c>
      <c r="E184" s="185" t="s">
        <v>2365</v>
      </c>
      <c r="F184" s="185" t="s">
        <v>4301</v>
      </c>
      <c r="G184" s="185" t="s">
        <v>3905</v>
      </c>
      <c r="H184" s="185"/>
      <c r="I184" s="195" t="s">
        <v>1233</v>
      </c>
      <c r="J184" s="185" t="s">
        <v>13</v>
      </c>
      <c r="K184" s="185" t="s">
        <v>14</v>
      </c>
      <c r="L184" s="185" t="s">
        <v>4615</v>
      </c>
      <c r="M184" s="185" t="s">
        <v>3190</v>
      </c>
      <c r="N184" s="185" t="s">
        <v>4332</v>
      </c>
      <c r="O184" s="185" t="s">
        <v>3201</v>
      </c>
      <c r="P184" s="185" t="s">
        <v>3192</v>
      </c>
      <c r="Q184" s="185" t="s">
        <v>3193</v>
      </c>
      <c r="R184" s="185" t="s">
        <v>3194</v>
      </c>
      <c r="S184" s="196">
        <v>26009</v>
      </c>
      <c r="T184" s="185"/>
      <c r="U184" s="185" t="s">
        <v>0</v>
      </c>
      <c r="V184" s="185" t="s">
        <v>2362</v>
      </c>
      <c r="W184" s="185" t="s">
        <v>2363</v>
      </c>
      <c r="X184" s="185">
        <v>1</v>
      </c>
      <c r="Y184" s="185">
        <v>1</v>
      </c>
      <c r="Z184" s="185"/>
      <c r="AA184" s="185"/>
      <c r="AB184" s="185">
        <v>250</v>
      </c>
      <c r="AC184" s="197" t="s">
        <v>2689</v>
      </c>
      <c r="AD184" s="197" t="s">
        <v>2689</v>
      </c>
      <c r="AE184" s="197">
        <v>1</v>
      </c>
      <c r="AF184" s="197"/>
      <c r="AG184" s="197"/>
      <c r="AH184" s="197">
        <v>1</v>
      </c>
      <c r="AI184" s="197"/>
      <c r="AJ184" s="197"/>
      <c r="AK184" s="197"/>
      <c r="AL184" s="197"/>
    </row>
    <row r="185" spans="1:38" s="170" customFormat="1" x14ac:dyDescent="0.3">
      <c r="A185" s="226">
        <v>1951</v>
      </c>
      <c r="B185" s="185" t="s">
        <v>2319</v>
      </c>
      <c r="C185" s="185" t="s">
        <v>4656</v>
      </c>
      <c r="D185" s="185" t="s">
        <v>3267</v>
      </c>
      <c r="E185" s="185" t="s">
        <v>2320</v>
      </c>
      <c r="F185" s="185" t="s">
        <v>4301</v>
      </c>
      <c r="G185" s="185" t="s">
        <v>4713</v>
      </c>
      <c r="H185" s="185"/>
      <c r="I185" s="195" t="s">
        <v>110</v>
      </c>
      <c r="J185" s="185" t="s">
        <v>13</v>
      </c>
      <c r="K185" s="185" t="s">
        <v>14</v>
      </c>
      <c r="L185" s="185" t="s">
        <v>4615</v>
      </c>
      <c r="M185" s="185" t="s">
        <v>3190</v>
      </c>
      <c r="N185" s="185" t="s">
        <v>4332</v>
      </c>
      <c r="O185" s="185" t="s">
        <v>3201</v>
      </c>
      <c r="P185" s="185" t="s">
        <v>3192</v>
      </c>
      <c r="Q185" s="185" t="s">
        <v>3193</v>
      </c>
      <c r="R185" s="185" t="s">
        <v>3194</v>
      </c>
      <c r="S185" s="196">
        <v>26009</v>
      </c>
      <c r="T185" s="185"/>
      <c r="U185" s="185" t="s">
        <v>0</v>
      </c>
      <c r="V185" s="185" t="s">
        <v>2321</v>
      </c>
      <c r="W185" s="185" t="s">
        <v>2322</v>
      </c>
      <c r="X185" s="185">
        <v>1</v>
      </c>
      <c r="Y185" s="185">
        <v>1</v>
      </c>
      <c r="Z185" s="185"/>
      <c r="AA185" s="185"/>
      <c r="AB185" s="185">
        <v>219</v>
      </c>
      <c r="AC185" s="197" t="s">
        <v>2689</v>
      </c>
      <c r="AD185" s="197" t="s">
        <v>2689</v>
      </c>
      <c r="AE185" s="197">
        <v>1</v>
      </c>
      <c r="AF185" s="197">
        <v>1</v>
      </c>
      <c r="AG185" s="197"/>
      <c r="AH185" s="197"/>
      <c r="AI185" s="197"/>
      <c r="AJ185" s="197"/>
      <c r="AK185" s="197"/>
      <c r="AL185" s="197"/>
    </row>
    <row r="186" spans="1:38" s="170" customFormat="1" x14ac:dyDescent="0.3">
      <c r="A186" s="226">
        <v>1955</v>
      </c>
      <c r="B186" s="185" t="s">
        <v>2578</v>
      </c>
      <c r="C186" s="185" t="s">
        <v>5123</v>
      </c>
      <c r="D186" s="185" t="s">
        <v>3199</v>
      </c>
      <c r="E186" s="185" t="s">
        <v>3910</v>
      </c>
      <c r="F186" s="185" t="s">
        <v>3187</v>
      </c>
      <c r="G186" s="185" t="s">
        <v>4959</v>
      </c>
      <c r="H186" s="185"/>
      <c r="I186" s="195" t="s">
        <v>764</v>
      </c>
      <c r="J186" s="185" t="s">
        <v>765</v>
      </c>
      <c r="K186" s="185" t="s">
        <v>759</v>
      </c>
      <c r="L186" s="185" t="s">
        <v>4945</v>
      </c>
      <c r="M186" s="185" t="s">
        <v>3190</v>
      </c>
      <c r="N186" s="185" t="s">
        <v>4332</v>
      </c>
      <c r="O186" s="185" t="s">
        <v>3199</v>
      </c>
      <c r="P186" s="185" t="s">
        <v>3192</v>
      </c>
      <c r="Q186" s="185" t="s">
        <v>3193</v>
      </c>
      <c r="R186" s="185" t="s">
        <v>3194</v>
      </c>
      <c r="S186" s="196">
        <v>26365</v>
      </c>
      <c r="T186" s="185"/>
      <c r="U186" s="185" t="s">
        <v>82</v>
      </c>
      <c r="V186" s="185" t="s">
        <v>2579</v>
      </c>
      <c r="W186" s="185" t="s">
        <v>2580</v>
      </c>
      <c r="X186" s="185"/>
      <c r="Y186" s="185"/>
      <c r="Z186" s="185">
        <v>1</v>
      </c>
      <c r="AA186" s="185"/>
      <c r="AB186" s="185">
        <v>854</v>
      </c>
      <c r="AC186" s="197" t="s">
        <v>2702</v>
      </c>
      <c r="AD186" s="197" t="s">
        <v>5144</v>
      </c>
      <c r="AE186" s="197">
        <v>1</v>
      </c>
      <c r="AF186" s="197"/>
      <c r="AG186" s="197"/>
      <c r="AH186" s="197"/>
      <c r="AI186" s="197"/>
      <c r="AJ186" s="197">
        <v>1</v>
      </c>
      <c r="AK186" s="197"/>
      <c r="AL186" s="197"/>
    </row>
    <row r="187" spans="1:38" s="170" customFormat="1" x14ac:dyDescent="0.3">
      <c r="A187" s="226">
        <v>1956</v>
      </c>
      <c r="B187" s="185" t="s">
        <v>1764</v>
      </c>
      <c r="C187" s="185" t="s">
        <v>4388</v>
      </c>
      <c r="D187" s="185" t="s">
        <v>3061</v>
      </c>
      <c r="E187" s="185" t="s">
        <v>353</v>
      </c>
      <c r="F187" s="185" t="s">
        <v>3187</v>
      </c>
      <c r="G187" s="185" t="s">
        <v>3911</v>
      </c>
      <c r="H187" s="185"/>
      <c r="I187" s="195" t="s">
        <v>15</v>
      </c>
      <c r="J187" s="185" t="s">
        <v>16</v>
      </c>
      <c r="K187" s="185" t="s">
        <v>17</v>
      </c>
      <c r="L187" s="185" t="s">
        <v>4365</v>
      </c>
      <c r="M187" s="185" t="s">
        <v>3190</v>
      </c>
      <c r="N187" s="185" t="s">
        <v>4332</v>
      </c>
      <c r="O187" s="185" t="s">
        <v>3201</v>
      </c>
      <c r="P187" s="185" t="s">
        <v>3192</v>
      </c>
      <c r="Q187" s="185" t="s">
        <v>3193</v>
      </c>
      <c r="R187" s="185" t="s">
        <v>3194</v>
      </c>
      <c r="S187" s="196">
        <v>26457</v>
      </c>
      <c r="T187" s="185"/>
      <c r="U187" s="185" t="s">
        <v>5</v>
      </c>
      <c r="V187" s="185" t="s">
        <v>1765</v>
      </c>
      <c r="W187" s="185" t="s">
        <v>1766</v>
      </c>
      <c r="X187" s="185"/>
      <c r="Y187" s="185">
        <v>1</v>
      </c>
      <c r="Z187" s="185"/>
      <c r="AA187" s="185"/>
      <c r="AB187" s="185">
        <v>91</v>
      </c>
      <c r="AC187" s="197" t="s">
        <v>3057</v>
      </c>
      <c r="AD187" s="197" t="s">
        <v>3057</v>
      </c>
      <c r="AE187" s="197">
        <v>1</v>
      </c>
      <c r="AF187" s="197"/>
      <c r="AG187" s="197"/>
      <c r="AH187" s="197"/>
      <c r="AI187" s="197">
        <v>1</v>
      </c>
      <c r="AJ187" s="197"/>
      <c r="AK187" s="197"/>
      <c r="AL187" s="197"/>
    </row>
    <row r="188" spans="1:38" s="170" customFormat="1" x14ac:dyDescent="0.3">
      <c r="A188" s="226">
        <v>1958</v>
      </c>
      <c r="B188" s="185" t="s">
        <v>2477</v>
      </c>
      <c r="C188" s="185" t="s">
        <v>4512</v>
      </c>
      <c r="D188" s="185" t="s">
        <v>3061</v>
      </c>
      <c r="E188" s="185" t="s">
        <v>2478</v>
      </c>
      <c r="F188" s="185" t="s">
        <v>3187</v>
      </c>
      <c r="G188" s="185" t="s">
        <v>3914</v>
      </c>
      <c r="H188" s="185"/>
      <c r="I188" s="195" t="s">
        <v>2083</v>
      </c>
      <c r="J188" s="185" t="s">
        <v>2084</v>
      </c>
      <c r="K188" s="185" t="s">
        <v>2085</v>
      </c>
      <c r="L188" s="185" t="s">
        <v>3617</v>
      </c>
      <c r="M188" s="185" t="s">
        <v>3190</v>
      </c>
      <c r="N188" s="185" t="s">
        <v>4332</v>
      </c>
      <c r="O188" s="185" t="s">
        <v>3201</v>
      </c>
      <c r="P188" s="185" t="s">
        <v>3192</v>
      </c>
      <c r="Q188" s="185" t="s">
        <v>3193</v>
      </c>
      <c r="R188" s="185" t="s">
        <v>3194</v>
      </c>
      <c r="S188" s="196">
        <v>27662</v>
      </c>
      <c r="T188" s="185"/>
      <c r="U188" s="185" t="s">
        <v>5</v>
      </c>
      <c r="V188" s="185" t="s">
        <v>2479</v>
      </c>
      <c r="W188" s="185" t="s">
        <v>2480</v>
      </c>
      <c r="X188" s="185"/>
      <c r="Y188" s="185">
        <v>1</v>
      </c>
      <c r="Z188" s="185"/>
      <c r="AA188" s="185"/>
      <c r="AB188" s="185">
        <v>16</v>
      </c>
      <c r="AC188" s="197" t="s">
        <v>3057</v>
      </c>
      <c r="AD188" s="197" t="s">
        <v>3057</v>
      </c>
      <c r="AE188" s="197">
        <v>1</v>
      </c>
      <c r="AF188" s="197"/>
      <c r="AG188" s="197"/>
      <c r="AH188" s="197">
        <v>1</v>
      </c>
      <c r="AI188" s="197"/>
      <c r="AJ188" s="197"/>
      <c r="AK188" s="197"/>
      <c r="AL188" s="197"/>
    </row>
    <row r="189" spans="1:38" s="170" customFormat="1" x14ac:dyDescent="0.3">
      <c r="A189" s="226">
        <v>1960</v>
      </c>
      <c r="B189" s="185" t="s">
        <v>953</v>
      </c>
      <c r="C189" s="185" t="s">
        <v>4657</v>
      </c>
      <c r="D189" s="185" t="s">
        <v>3199</v>
      </c>
      <c r="E189" s="185" t="s">
        <v>954</v>
      </c>
      <c r="F189" s="185" t="s">
        <v>3187</v>
      </c>
      <c r="G189" s="185" t="s">
        <v>4757</v>
      </c>
      <c r="H189" s="185" t="s">
        <v>3915</v>
      </c>
      <c r="I189" s="195" t="s">
        <v>3916</v>
      </c>
      <c r="J189" s="185" t="s">
        <v>13</v>
      </c>
      <c r="K189" s="185" t="s">
        <v>14</v>
      </c>
      <c r="L189" s="185" t="s">
        <v>4615</v>
      </c>
      <c r="M189" s="185" t="s">
        <v>3190</v>
      </c>
      <c r="N189" s="185" t="s">
        <v>4332</v>
      </c>
      <c r="O189" s="185" t="s">
        <v>3199</v>
      </c>
      <c r="P189" s="185" t="s">
        <v>3192</v>
      </c>
      <c r="Q189" s="185" t="s">
        <v>3193</v>
      </c>
      <c r="R189" s="185" t="s">
        <v>3194</v>
      </c>
      <c r="S189" s="196">
        <v>27795</v>
      </c>
      <c r="T189" s="185"/>
      <c r="U189" s="185" t="s">
        <v>82</v>
      </c>
      <c r="V189" s="185" t="s">
        <v>955</v>
      </c>
      <c r="W189" s="185" t="s">
        <v>956</v>
      </c>
      <c r="X189" s="185"/>
      <c r="Y189" s="185"/>
      <c r="Z189" s="185">
        <v>1</v>
      </c>
      <c r="AA189" s="185"/>
      <c r="AB189" s="185">
        <v>632</v>
      </c>
      <c r="AC189" s="197" t="s">
        <v>2689</v>
      </c>
      <c r="AD189" s="197" t="s">
        <v>2689</v>
      </c>
      <c r="AE189" s="197">
        <v>1</v>
      </c>
      <c r="AF189" s="197"/>
      <c r="AG189" s="197">
        <v>1</v>
      </c>
      <c r="AH189" s="197"/>
      <c r="AI189" s="197"/>
      <c r="AJ189" s="197"/>
      <c r="AK189" s="197"/>
      <c r="AL189" s="197"/>
    </row>
    <row r="190" spans="1:38" s="170" customFormat="1" x14ac:dyDescent="0.3">
      <c r="A190" s="226">
        <v>1961</v>
      </c>
      <c r="B190" s="185" t="s">
        <v>592</v>
      </c>
      <c r="C190" s="185" t="s">
        <v>4658</v>
      </c>
      <c r="D190" s="185" t="s">
        <v>3061</v>
      </c>
      <c r="E190" s="185" t="s">
        <v>3917</v>
      </c>
      <c r="F190" s="185" t="s">
        <v>3187</v>
      </c>
      <c r="G190" s="185" t="s">
        <v>3918</v>
      </c>
      <c r="H190" s="185"/>
      <c r="I190" s="195" t="s">
        <v>12</v>
      </c>
      <c r="J190" s="185" t="s">
        <v>13</v>
      </c>
      <c r="K190" s="185" t="s">
        <v>14</v>
      </c>
      <c r="L190" s="185" t="s">
        <v>4615</v>
      </c>
      <c r="M190" s="185" t="s">
        <v>3190</v>
      </c>
      <c r="N190" s="185" t="s">
        <v>4332</v>
      </c>
      <c r="O190" s="185" t="s">
        <v>3201</v>
      </c>
      <c r="P190" s="185" t="s">
        <v>3192</v>
      </c>
      <c r="Q190" s="185" t="s">
        <v>3193</v>
      </c>
      <c r="R190" s="185" t="s">
        <v>3194</v>
      </c>
      <c r="S190" s="196">
        <v>27904</v>
      </c>
      <c r="T190" s="185"/>
      <c r="U190" s="185" t="s">
        <v>5</v>
      </c>
      <c r="V190" s="185" t="s">
        <v>3919</v>
      </c>
      <c r="W190" s="185" t="s">
        <v>593</v>
      </c>
      <c r="X190" s="185"/>
      <c r="Y190" s="185">
        <v>1</v>
      </c>
      <c r="Z190" s="185"/>
      <c r="AA190" s="185"/>
      <c r="AB190" s="185">
        <v>214</v>
      </c>
      <c r="AC190" s="197" t="s">
        <v>2689</v>
      </c>
      <c r="AD190" s="197" t="s">
        <v>2689</v>
      </c>
      <c r="AE190" s="197">
        <v>1</v>
      </c>
      <c r="AF190" s="197"/>
      <c r="AG190" s="197"/>
      <c r="AH190" s="197"/>
      <c r="AI190" s="197">
        <v>1</v>
      </c>
      <c r="AJ190" s="197"/>
      <c r="AK190" s="197"/>
      <c r="AL190" s="197"/>
    </row>
    <row r="191" spans="1:38" s="170" customFormat="1" x14ac:dyDescent="0.3">
      <c r="A191" s="226">
        <v>1967</v>
      </c>
      <c r="B191" s="218" t="s">
        <v>3929</v>
      </c>
      <c r="C191" s="218" t="s">
        <v>5057</v>
      </c>
      <c r="D191" s="218" t="s">
        <v>3481</v>
      </c>
      <c r="E191" s="218" t="s">
        <v>3930</v>
      </c>
      <c r="F191" s="218" t="s">
        <v>3187</v>
      </c>
      <c r="G191" s="218" t="s">
        <v>4356</v>
      </c>
      <c r="H191" s="218" t="s">
        <v>3490</v>
      </c>
      <c r="I191" s="219" t="s">
        <v>1890</v>
      </c>
      <c r="J191" s="218" t="s">
        <v>16</v>
      </c>
      <c r="K191" s="218" t="s">
        <v>17</v>
      </c>
      <c r="L191" s="218" t="s">
        <v>4365</v>
      </c>
      <c r="M191" s="218" t="s">
        <v>3190</v>
      </c>
      <c r="N191" s="218" t="s">
        <v>4332</v>
      </c>
      <c r="O191" s="218" t="s">
        <v>3483</v>
      </c>
      <c r="P191" s="218" t="s">
        <v>3192</v>
      </c>
      <c r="Q191" s="218" t="s">
        <v>3193</v>
      </c>
      <c r="R191" s="218" t="s">
        <v>3194</v>
      </c>
      <c r="S191" s="220">
        <v>30567</v>
      </c>
      <c r="T191" s="218"/>
      <c r="U191" s="218" t="s">
        <v>82</v>
      </c>
      <c r="V191" s="218" t="s">
        <v>1975</v>
      </c>
      <c r="W191" s="218" t="s">
        <v>1976</v>
      </c>
      <c r="X191" s="218"/>
      <c r="Y191" s="218"/>
      <c r="Z191" s="218">
        <v>1</v>
      </c>
      <c r="AA191" s="218"/>
      <c r="AB191" s="218">
        <v>54</v>
      </c>
      <c r="AC191" s="221" t="s">
        <v>3057</v>
      </c>
      <c r="AD191" s="221" t="s">
        <v>3057</v>
      </c>
      <c r="AE191" s="221">
        <v>1</v>
      </c>
      <c r="AF191" s="221"/>
      <c r="AG191" s="221">
        <v>1</v>
      </c>
      <c r="AH191" s="221"/>
      <c r="AI191" s="221"/>
      <c r="AJ191" s="221"/>
      <c r="AK191" s="221" t="s">
        <v>5160</v>
      </c>
      <c r="AL191" s="217">
        <v>1</v>
      </c>
    </row>
    <row r="192" spans="1:38" s="232" customFormat="1" x14ac:dyDescent="0.3">
      <c r="A192" s="226">
        <v>1968</v>
      </c>
      <c r="B192" s="185" t="s">
        <v>427</v>
      </c>
      <c r="C192" s="185" t="s">
        <v>3200</v>
      </c>
      <c r="D192" s="185" t="s">
        <v>478</v>
      </c>
      <c r="E192" s="185"/>
      <c r="F192" s="185" t="s">
        <v>3187</v>
      </c>
      <c r="G192" s="185" t="s">
        <v>4909</v>
      </c>
      <c r="H192" s="185"/>
      <c r="I192" s="195" t="s">
        <v>1</v>
      </c>
      <c r="J192" s="185" t="s">
        <v>428</v>
      </c>
      <c r="K192" s="185" t="s">
        <v>430</v>
      </c>
      <c r="L192" s="185" t="s">
        <v>4905</v>
      </c>
      <c r="M192" s="185" t="s">
        <v>3190</v>
      </c>
      <c r="N192" s="185" t="s">
        <v>4332</v>
      </c>
      <c r="O192" s="185" t="s">
        <v>3201</v>
      </c>
      <c r="P192" s="185" t="s">
        <v>3192</v>
      </c>
      <c r="Q192" s="185" t="s">
        <v>3193</v>
      </c>
      <c r="R192" s="185" t="s">
        <v>3194</v>
      </c>
      <c r="S192" s="196">
        <v>30567</v>
      </c>
      <c r="T192" s="185"/>
      <c r="U192" s="185" t="s">
        <v>5</v>
      </c>
      <c r="V192" s="185" t="s">
        <v>429</v>
      </c>
      <c r="W192" s="185" t="s">
        <v>431</v>
      </c>
      <c r="X192" s="185">
        <v>1</v>
      </c>
      <c r="Y192" s="185">
        <v>1</v>
      </c>
      <c r="Z192" s="185"/>
      <c r="AA192" s="185"/>
      <c r="AB192" s="185">
        <v>132</v>
      </c>
      <c r="AC192" s="197" t="s">
        <v>2702</v>
      </c>
      <c r="AD192" s="185" t="s">
        <v>5150</v>
      </c>
      <c r="AE192" s="197">
        <v>1</v>
      </c>
      <c r="AF192" s="197"/>
      <c r="AG192" s="197"/>
      <c r="AH192" s="197">
        <v>1</v>
      </c>
      <c r="AI192" s="197"/>
      <c r="AJ192" s="197"/>
      <c r="AK192" s="197"/>
      <c r="AL192" s="197"/>
    </row>
    <row r="193" spans="1:38" s="170" customFormat="1" x14ac:dyDescent="0.3">
      <c r="A193" s="226">
        <v>1969</v>
      </c>
      <c r="B193" s="185" t="s">
        <v>2159</v>
      </c>
      <c r="C193" s="185" t="s">
        <v>3931</v>
      </c>
      <c r="D193" s="185" t="s">
        <v>3186</v>
      </c>
      <c r="E193" s="185" t="s">
        <v>3932</v>
      </c>
      <c r="F193" s="185" t="s">
        <v>3187</v>
      </c>
      <c r="G193" s="185" t="s">
        <v>3933</v>
      </c>
      <c r="H193" s="185"/>
      <c r="I193" s="195" t="s">
        <v>323</v>
      </c>
      <c r="J193" s="185" t="s">
        <v>324</v>
      </c>
      <c r="K193" s="185" t="s">
        <v>325</v>
      </c>
      <c r="L193" s="185" t="s">
        <v>2668</v>
      </c>
      <c r="M193" s="185" t="s">
        <v>3190</v>
      </c>
      <c r="N193" s="185" t="s">
        <v>4332</v>
      </c>
      <c r="O193" s="185" t="s">
        <v>3191</v>
      </c>
      <c r="P193" s="185" t="s">
        <v>3192</v>
      </c>
      <c r="Q193" s="185" t="s">
        <v>3193</v>
      </c>
      <c r="R193" s="185" t="s">
        <v>3194</v>
      </c>
      <c r="S193" s="196">
        <v>31291</v>
      </c>
      <c r="T193" s="185"/>
      <c r="U193" s="185" t="s">
        <v>19</v>
      </c>
      <c r="V193" s="185" t="s">
        <v>2160</v>
      </c>
      <c r="W193" s="185" t="s">
        <v>5158</v>
      </c>
      <c r="X193" s="185">
        <v>1</v>
      </c>
      <c r="Y193" s="185"/>
      <c r="Z193" s="185"/>
      <c r="AA193" s="185"/>
      <c r="AB193" s="185">
        <v>101</v>
      </c>
      <c r="AC193" s="197" t="s">
        <v>2689</v>
      </c>
      <c r="AD193" s="197" t="s">
        <v>2689</v>
      </c>
      <c r="AE193" s="197">
        <v>1</v>
      </c>
      <c r="AF193" s="197"/>
      <c r="AG193" s="197"/>
      <c r="AH193" s="197">
        <v>1</v>
      </c>
      <c r="AI193" s="197"/>
      <c r="AJ193" s="197"/>
      <c r="AK193" s="197"/>
      <c r="AL193" s="197"/>
    </row>
    <row r="194" spans="1:38" s="232" customFormat="1" x14ac:dyDescent="0.3">
      <c r="A194" s="226">
        <v>1970</v>
      </c>
      <c r="B194" s="185" t="s">
        <v>1097</v>
      </c>
      <c r="C194" s="185" t="s">
        <v>4589</v>
      </c>
      <c r="D194" s="185" t="s">
        <v>3061</v>
      </c>
      <c r="E194" s="185" t="s">
        <v>3934</v>
      </c>
      <c r="F194" s="185" t="s">
        <v>3187</v>
      </c>
      <c r="G194" s="185" t="s">
        <v>4581</v>
      </c>
      <c r="H194" s="185"/>
      <c r="I194" s="195" t="s">
        <v>1094</v>
      </c>
      <c r="J194" s="185" t="s">
        <v>336</v>
      </c>
      <c r="K194" s="185" t="s">
        <v>1095</v>
      </c>
      <c r="L194" s="185" t="s">
        <v>3537</v>
      </c>
      <c r="M194" s="185" t="s">
        <v>3190</v>
      </c>
      <c r="N194" s="185" t="s">
        <v>4332</v>
      </c>
      <c r="O194" s="185" t="s">
        <v>3201</v>
      </c>
      <c r="P194" s="185" t="s">
        <v>3192</v>
      </c>
      <c r="Q194" s="185" t="s">
        <v>3193</v>
      </c>
      <c r="R194" s="185" t="s">
        <v>3194</v>
      </c>
      <c r="S194" s="196">
        <v>31291</v>
      </c>
      <c r="T194" s="185"/>
      <c r="U194" s="185" t="s">
        <v>5</v>
      </c>
      <c r="V194" s="185" t="s">
        <v>1098</v>
      </c>
      <c r="W194" s="185" t="s">
        <v>1099</v>
      </c>
      <c r="X194" s="185"/>
      <c r="Y194" s="185">
        <v>1</v>
      </c>
      <c r="Z194" s="185"/>
      <c r="AA194" s="185"/>
      <c r="AB194" s="185">
        <v>122</v>
      </c>
      <c r="AC194" s="197" t="s">
        <v>2689</v>
      </c>
      <c r="AD194" s="197" t="s">
        <v>2689</v>
      </c>
      <c r="AE194" s="197">
        <v>1</v>
      </c>
      <c r="AF194" s="197"/>
      <c r="AG194" s="197"/>
      <c r="AH194" s="197"/>
      <c r="AI194" s="197">
        <v>1</v>
      </c>
      <c r="AJ194" s="197"/>
      <c r="AK194" s="197"/>
      <c r="AL194" s="197"/>
    </row>
    <row r="195" spans="1:38" s="170" customFormat="1" x14ac:dyDescent="0.3">
      <c r="A195" s="226">
        <v>1971</v>
      </c>
      <c r="B195" s="185" t="s">
        <v>105</v>
      </c>
      <c r="C195" s="185" t="s">
        <v>4659</v>
      </c>
      <c r="D195" s="185" t="s">
        <v>3061</v>
      </c>
      <c r="E195" s="185" t="s">
        <v>572</v>
      </c>
      <c r="F195" s="185" t="s">
        <v>3187</v>
      </c>
      <c r="G195" s="185" t="s">
        <v>3935</v>
      </c>
      <c r="H195" s="185"/>
      <c r="I195" s="195" t="s">
        <v>12</v>
      </c>
      <c r="J195" s="185" t="s">
        <v>13</v>
      </c>
      <c r="K195" s="185" t="s">
        <v>14</v>
      </c>
      <c r="L195" s="185" t="s">
        <v>4615</v>
      </c>
      <c r="M195" s="185" t="s">
        <v>3190</v>
      </c>
      <c r="N195" s="185" t="s">
        <v>4332</v>
      </c>
      <c r="O195" s="185" t="s">
        <v>3201</v>
      </c>
      <c r="P195" s="185" t="s">
        <v>3192</v>
      </c>
      <c r="Q195" s="185" t="s">
        <v>3193</v>
      </c>
      <c r="R195" s="185" t="s">
        <v>3194</v>
      </c>
      <c r="S195" s="196">
        <v>31291</v>
      </c>
      <c r="T195" s="185"/>
      <c r="U195" s="185" t="s">
        <v>5</v>
      </c>
      <c r="V195" s="185" t="s">
        <v>106</v>
      </c>
      <c r="W195" s="185" t="s">
        <v>107</v>
      </c>
      <c r="X195" s="185"/>
      <c r="Y195" s="185">
        <v>1</v>
      </c>
      <c r="Z195" s="185"/>
      <c r="AA195" s="185"/>
      <c r="AB195" s="185">
        <v>166</v>
      </c>
      <c r="AC195" s="197" t="s">
        <v>2689</v>
      </c>
      <c r="AD195" s="197" t="s">
        <v>2689</v>
      </c>
      <c r="AE195" s="197">
        <v>1</v>
      </c>
      <c r="AF195" s="197"/>
      <c r="AG195" s="197"/>
      <c r="AH195" s="197">
        <v>1</v>
      </c>
      <c r="AI195" s="197"/>
      <c r="AJ195" s="197"/>
      <c r="AK195" s="197"/>
      <c r="AL195" s="197"/>
    </row>
    <row r="196" spans="1:38" s="170" customFormat="1" x14ac:dyDescent="0.3">
      <c r="A196" s="226">
        <v>1977</v>
      </c>
      <c r="B196" s="207" t="s">
        <v>858</v>
      </c>
      <c r="C196" s="207" t="s">
        <v>3946</v>
      </c>
      <c r="D196" s="207" t="s">
        <v>3186</v>
      </c>
      <c r="E196" s="207" t="s">
        <v>1235</v>
      </c>
      <c r="F196" s="207" t="s">
        <v>3187</v>
      </c>
      <c r="G196" s="207" t="s">
        <v>3947</v>
      </c>
      <c r="H196" s="207"/>
      <c r="I196" s="208" t="s">
        <v>197</v>
      </c>
      <c r="J196" s="207" t="s">
        <v>860</v>
      </c>
      <c r="K196" s="207" t="s">
        <v>861</v>
      </c>
      <c r="L196" s="207" t="s">
        <v>2671</v>
      </c>
      <c r="M196" s="207" t="s">
        <v>3190</v>
      </c>
      <c r="N196" s="207" t="s">
        <v>4332</v>
      </c>
      <c r="O196" s="207" t="s">
        <v>3191</v>
      </c>
      <c r="P196" s="207" t="s">
        <v>3192</v>
      </c>
      <c r="Q196" s="207" t="s">
        <v>3193</v>
      </c>
      <c r="R196" s="207" t="s">
        <v>3194</v>
      </c>
      <c r="S196" s="209">
        <v>32021</v>
      </c>
      <c r="T196" s="207">
        <v>1</v>
      </c>
      <c r="U196" s="207" t="s">
        <v>19</v>
      </c>
      <c r="V196" s="207" t="s">
        <v>859</v>
      </c>
      <c r="W196" s="207" t="s">
        <v>5095</v>
      </c>
      <c r="X196" s="207">
        <v>1</v>
      </c>
      <c r="Y196" s="207"/>
      <c r="Z196" s="207"/>
      <c r="AA196" s="207"/>
      <c r="AB196" s="207">
        <v>64</v>
      </c>
      <c r="AC196" s="210" t="s">
        <v>2702</v>
      </c>
      <c r="AD196" s="210" t="s">
        <v>5144</v>
      </c>
      <c r="AE196" s="210">
        <v>1</v>
      </c>
      <c r="AF196" s="210"/>
      <c r="AG196" s="210"/>
      <c r="AH196" s="210">
        <v>1</v>
      </c>
      <c r="AI196" s="210"/>
      <c r="AJ196" s="210"/>
      <c r="AK196" s="210"/>
      <c r="AL196" s="210"/>
    </row>
    <row r="197" spans="1:38" s="170" customFormat="1" x14ac:dyDescent="0.3">
      <c r="A197" s="226">
        <v>1982</v>
      </c>
      <c r="B197" s="185" t="s">
        <v>261</v>
      </c>
      <c r="C197" s="185" t="s">
        <v>3952</v>
      </c>
      <c r="D197" s="185" t="s">
        <v>478</v>
      </c>
      <c r="E197" s="185" t="s">
        <v>262</v>
      </c>
      <c r="F197" s="185" t="s">
        <v>3187</v>
      </c>
      <c r="G197" s="185" t="s">
        <v>4899</v>
      </c>
      <c r="H197" s="185"/>
      <c r="I197" s="195" t="s">
        <v>264</v>
      </c>
      <c r="J197" s="185" t="s">
        <v>265</v>
      </c>
      <c r="K197" s="185" t="s">
        <v>266</v>
      </c>
      <c r="L197" s="185" t="s">
        <v>4889</v>
      </c>
      <c r="M197" s="185" t="s">
        <v>3190</v>
      </c>
      <c r="N197" s="185" t="s">
        <v>4332</v>
      </c>
      <c r="O197" s="185" t="s">
        <v>3201</v>
      </c>
      <c r="P197" s="185" t="s">
        <v>3192</v>
      </c>
      <c r="Q197" s="185" t="s">
        <v>3193</v>
      </c>
      <c r="R197" s="185" t="s">
        <v>3194</v>
      </c>
      <c r="S197" s="196">
        <v>33117</v>
      </c>
      <c r="T197" s="185"/>
      <c r="U197" s="185" t="s">
        <v>5</v>
      </c>
      <c r="V197" s="185" t="s">
        <v>263</v>
      </c>
      <c r="W197" s="185" t="s">
        <v>267</v>
      </c>
      <c r="X197" s="185">
        <v>1</v>
      </c>
      <c r="Y197" s="185">
        <v>1</v>
      </c>
      <c r="Z197" s="185"/>
      <c r="AA197" s="185"/>
      <c r="AB197" s="185">
        <v>124</v>
      </c>
      <c r="AC197" s="197" t="s">
        <v>2687</v>
      </c>
      <c r="AD197" s="197" t="s">
        <v>2687</v>
      </c>
      <c r="AE197" s="197">
        <v>1</v>
      </c>
      <c r="AF197" s="197"/>
      <c r="AG197" s="197">
        <v>1</v>
      </c>
      <c r="AH197" s="197"/>
      <c r="AI197" s="197"/>
      <c r="AJ197" s="197"/>
      <c r="AK197" s="197"/>
      <c r="AL197" s="197"/>
    </row>
    <row r="198" spans="1:38" s="170" customFormat="1" x14ac:dyDescent="0.3">
      <c r="A198" s="226">
        <v>1983</v>
      </c>
      <c r="B198" s="218" t="s">
        <v>1049</v>
      </c>
      <c r="C198" s="218" t="s">
        <v>4661</v>
      </c>
      <c r="D198" s="218" t="s">
        <v>3953</v>
      </c>
      <c r="E198" s="218" t="s">
        <v>3954</v>
      </c>
      <c r="F198" s="218" t="s">
        <v>4301</v>
      </c>
      <c r="G198" s="218" t="s">
        <v>4730</v>
      </c>
      <c r="H198" s="218"/>
      <c r="I198" s="219" t="s">
        <v>110</v>
      </c>
      <c r="J198" s="218" t="s">
        <v>13</v>
      </c>
      <c r="K198" s="218" t="s">
        <v>14</v>
      </c>
      <c r="L198" s="218" t="s">
        <v>4615</v>
      </c>
      <c r="M198" s="218" t="s">
        <v>3217</v>
      </c>
      <c r="N198" s="218" t="s">
        <v>4332</v>
      </c>
      <c r="O198" s="218" t="s">
        <v>3312</v>
      </c>
      <c r="P198" s="218" t="s">
        <v>3192</v>
      </c>
      <c r="Q198" s="218" t="s">
        <v>3193</v>
      </c>
      <c r="R198" s="218" t="s">
        <v>3194</v>
      </c>
      <c r="S198" s="220">
        <v>33122</v>
      </c>
      <c r="T198" s="218"/>
      <c r="U198" s="218" t="s">
        <v>130</v>
      </c>
      <c r="V198" s="218" t="s">
        <v>1050</v>
      </c>
      <c r="W198" s="218" t="s">
        <v>1051</v>
      </c>
      <c r="X198" s="218"/>
      <c r="Y198" s="218"/>
      <c r="Z198" s="218"/>
      <c r="AA198" s="218">
        <v>1</v>
      </c>
      <c r="AB198" s="218">
        <v>113</v>
      </c>
      <c r="AC198" s="221" t="s">
        <v>2689</v>
      </c>
      <c r="AD198" s="221" t="s">
        <v>2689</v>
      </c>
      <c r="AE198" s="221">
        <v>1</v>
      </c>
      <c r="AF198" s="221"/>
      <c r="AG198" s="221">
        <v>1</v>
      </c>
      <c r="AH198" s="221"/>
      <c r="AI198" s="221"/>
      <c r="AJ198" s="221"/>
      <c r="AK198" s="221" t="s">
        <v>5160</v>
      </c>
      <c r="AL198" s="217">
        <v>1</v>
      </c>
    </row>
    <row r="199" spans="1:38" s="170" customFormat="1" x14ac:dyDescent="0.3">
      <c r="A199" s="226">
        <v>1986</v>
      </c>
      <c r="B199" s="185" t="s">
        <v>1980</v>
      </c>
      <c r="C199" s="185" t="s">
        <v>3956</v>
      </c>
      <c r="D199" s="185" t="s">
        <v>3186</v>
      </c>
      <c r="E199" s="185" t="s">
        <v>1945</v>
      </c>
      <c r="F199" s="185" t="s">
        <v>3187</v>
      </c>
      <c r="G199" s="185" t="s">
        <v>4360</v>
      </c>
      <c r="H199" s="185"/>
      <c r="I199" s="195" t="s">
        <v>15</v>
      </c>
      <c r="J199" s="185" t="s">
        <v>16</v>
      </c>
      <c r="K199" s="185" t="s">
        <v>17</v>
      </c>
      <c r="L199" s="185" t="s">
        <v>4365</v>
      </c>
      <c r="M199" s="185" t="s">
        <v>3190</v>
      </c>
      <c r="N199" s="185" t="s">
        <v>4332</v>
      </c>
      <c r="O199" s="185" t="s">
        <v>3191</v>
      </c>
      <c r="P199" s="185" t="s">
        <v>3192</v>
      </c>
      <c r="Q199" s="185" t="s">
        <v>3193</v>
      </c>
      <c r="R199" s="185" t="s">
        <v>3194</v>
      </c>
      <c r="S199" s="196">
        <v>34213</v>
      </c>
      <c r="T199" s="185"/>
      <c r="U199" s="185" t="s">
        <v>19</v>
      </c>
      <c r="V199" s="185" t="s">
        <v>1981</v>
      </c>
      <c r="W199" s="185" t="s">
        <v>1982</v>
      </c>
      <c r="X199" s="185">
        <v>1</v>
      </c>
      <c r="Y199" s="185"/>
      <c r="Z199" s="185"/>
      <c r="AA199" s="185"/>
      <c r="AB199" s="185">
        <v>98</v>
      </c>
      <c r="AC199" s="197" t="s">
        <v>3057</v>
      </c>
      <c r="AD199" s="197" t="s">
        <v>3057</v>
      </c>
      <c r="AE199" s="197">
        <v>1</v>
      </c>
      <c r="AF199" s="197"/>
      <c r="AG199" s="197"/>
      <c r="AH199" s="197"/>
      <c r="AI199" s="197">
        <v>1</v>
      </c>
      <c r="AJ199" s="197"/>
      <c r="AK199" s="197"/>
      <c r="AL199" s="197"/>
    </row>
    <row r="200" spans="1:38" s="170" customFormat="1" x14ac:dyDescent="0.3">
      <c r="A200" s="226">
        <v>1988</v>
      </c>
      <c r="B200" s="185" t="s">
        <v>928</v>
      </c>
      <c r="C200" s="185" t="s">
        <v>4662</v>
      </c>
      <c r="D200" s="185" t="s">
        <v>3186</v>
      </c>
      <c r="E200" s="185" t="s">
        <v>3854</v>
      </c>
      <c r="F200" s="185" t="s">
        <v>3187</v>
      </c>
      <c r="G200" s="185" t="s">
        <v>3959</v>
      </c>
      <c r="H200" s="185"/>
      <c r="I200" s="195" t="s">
        <v>12</v>
      </c>
      <c r="J200" s="185" t="s">
        <v>13</v>
      </c>
      <c r="K200" s="185" t="s">
        <v>14</v>
      </c>
      <c r="L200" s="185" t="s">
        <v>4615</v>
      </c>
      <c r="M200" s="185" t="s">
        <v>3190</v>
      </c>
      <c r="N200" s="185" t="s">
        <v>4332</v>
      </c>
      <c r="O200" s="185" t="s">
        <v>3191</v>
      </c>
      <c r="P200" s="185" t="s">
        <v>3192</v>
      </c>
      <c r="Q200" s="185" t="s">
        <v>3193</v>
      </c>
      <c r="R200" s="185" t="s">
        <v>3194</v>
      </c>
      <c r="S200" s="196">
        <v>34578</v>
      </c>
      <c r="T200" s="185"/>
      <c r="U200" s="185" t="s">
        <v>19</v>
      </c>
      <c r="V200" s="185" t="s">
        <v>929</v>
      </c>
      <c r="W200" s="185" t="s">
        <v>930</v>
      </c>
      <c r="X200" s="185">
        <v>1</v>
      </c>
      <c r="Y200" s="185"/>
      <c r="Z200" s="185"/>
      <c r="AA200" s="185"/>
      <c r="AB200" s="185">
        <v>111</v>
      </c>
      <c r="AC200" s="197" t="s">
        <v>2689</v>
      </c>
      <c r="AD200" s="197" t="s">
        <v>2689</v>
      </c>
      <c r="AE200" s="197">
        <v>1</v>
      </c>
      <c r="AF200" s="197"/>
      <c r="AG200" s="197"/>
      <c r="AH200" s="197">
        <v>1</v>
      </c>
      <c r="AI200" s="197"/>
      <c r="AJ200" s="197"/>
      <c r="AK200" s="197"/>
      <c r="AL200" s="197"/>
    </row>
    <row r="201" spans="1:38" s="232" customFormat="1" x14ac:dyDescent="0.3">
      <c r="A201" s="226">
        <v>1993</v>
      </c>
      <c r="B201" s="185" t="s">
        <v>1912</v>
      </c>
      <c r="C201" s="185" t="s">
        <v>4430</v>
      </c>
      <c r="D201" s="185" t="s">
        <v>3061</v>
      </c>
      <c r="E201" s="185" t="s">
        <v>3280</v>
      </c>
      <c r="F201" s="185" t="s">
        <v>3187</v>
      </c>
      <c r="G201" s="185" t="s">
        <v>4435</v>
      </c>
      <c r="H201" s="185"/>
      <c r="I201" s="195" t="s">
        <v>62</v>
      </c>
      <c r="J201" s="185" t="s">
        <v>63</v>
      </c>
      <c r="K201" s="185" t="s">
        <v>287</v>
      </c>
      <c r="L201" s="185" t="s">
        <v>4420</v>
      </c>
      <c r="M201" s="185" t="s">
        <v>3190</v>
      </c>
      <c r="N201" s="185" t="s">
        <v>4332</v>
      </c>
      <c r="O201" s="185" t="s">
        <v>3201</v>
      </c>
      <c r="P201" s="185" t="s">
        <v>3192</v>
      </c>
      <c r="Q201" s="185" t="s">
        <v>3193</v>
      </c>
      <c r="R201" s="185" t="s">
        <v>3194</v>
      </c>
      <c r="S201" s="196">
        <v>36404</v>
      </c>
      <c r="T201" s="185"/>
      <c r="U201" s="185" t="s">
        <v>5</v>
      </c>
      <c r="V201" s="185" t="s">
        <v>1913</v>
      </c>
      <c r="W201" s="185" t="s">
        <v>1914</v>
      </c>
      <c r="X201" s="185"/>
      <c r="Y201" s="185">
        <v>1</v>
      </c>
      <c r="Z201" s="185"/>
      <c r="AA201" s="185"/>
      <c r="AB201" s="185">
        <v>272</v>
      </c>
      <c r="AC201" s="197" t="s">
        <v>2695</v>
      </c>
      <c r="AD201" s="210" t="s">
        <v>2695</v>
      </c>
      <c r="AE201" s="197">
        <v>1</v>
      </c>
      <c r="AF201" s="197"/>
      <c r="AG201" s="197">
        <v>1</v>
      </c>
      <c r="AH201" s="197"/>
      <c r="AI201" s="197"/>
      <c r="AJ201" s="197"/>
      <c r="AK201" s="197"/>
      <c r="AL201" s="197"/>
    </row>
    <row r="202" spans="1:38" s="232" customFormat="1" x14ac:dyDescent="0.3">
      <c r="A202" s="226">
        <v>1996</v>
      </c>
      <c r="B202" s="185" t="s">
        <v>1545</v>
      </c>
      <c r="C202" s="185" t="s">
        <v>4608</v>
      </c>
      <c r="D202" s="185" t="s">
        <v>3965</v>
      </c>
      <c r="E202" s="185" t="s">
        <v>1546</v>
      </c>
      <c r="F202" s="185" t="s">
        <v>3187</v>
      </c>
      <c r="G202" s="185" t="s">
        <v>3966</v>
      </c>
      <c r="H202" s="185"/>
      <c r="I202" s="195" t="s">
        <v>1548</v>
      </c>
      <c r="J202" s="185" t="s">
        <v>1549</v>
      </c>
      <c r="K202" s="185" t="s">
        <v>1550</v>
      </c>
      <c r="L202" s="185" t="s">
        <v>3760</v>
      </c>
      <c r="M202" s="185" t="s">
        <v>3190</v>
      </c>
      <c r="N202" s="185" t="s">
        <v>4332</v>
      </c>
      <c r="O202" s="185" t="s">
        <v>3254</v>
      </c>
      <c r="P202" s="185" t="s">
        <v>3192</v>
      </c>
      <c r="Q202" s="185" t="s">
        <v>3193</v>
      </c>
      <c r="R202" s="185" t="s">
        <v>3194</v>
      </c>
      <c r="S202" s="196">
        <v>37073</v>
      </c>
      <c r="T202" s="185"/>
      <c r="U202" s="185" t="s">
        <v>184</v>
      </c>
      <c r="V202" s="185" t="s">
        <v>1547</v>
      </c>
      <c r="W202" s="185" t="s">
        <v>1551</v>
      </c>
      <c r="X202" s="185"/>
      <c r="Y202" s="185"/>
      <c r="Z202" s="185"/>
      <c r="AA202" s="185">
        <v>1</v>
      </c>
      <c r="AB202" s="185">
        <v>1059</v>
      </c>
      <c r="AC202" s="197" t="s">
        <v>2689</v>
      </c>
      <c r="AD202" s="197" t="s">
        <v>2689</v>
      </c>
      <c r="AE202" s="197">
        <v>1</v>
      </c>
      <c r="AF202" s="197"/>
      <c r="AG202" s="197">
        <v>1</v>
      </c>
      <c r="AH202" s="197"/>
      <c r="AI202" s="197"/>
      <c r="AJ202" s="197"/>
      <c r="AK202" s="197"/>
      <c r="AL202" s="197"/>
    </row>
    <row r="203" spans="1:38" s="170" customFormat="1" x14ac:dyDescent="0.3">
      <c r="A203" s="226">
        <v>1998</v>
      </c>
      <c r="B203" s="185" t="s">
        <v>1793</v>
      </c>
      <c r="C203" s="185" t="s">
        <v>3967</v>
      </c>
      <c r="D203" s="185" t="s">
        <v>478</v>
      </c>
      <c r="E203" s="185" t="s">
        <v>3968</v>
      </c>
      <c r="F203" s="185" t="s">
        <v>3187</v>
      </c>
      <c r="G203" s="185" t="s">
        <v>3969</v>
      </c>
      <c r="H203" s="185"/>
      <c r="I203" s="195" t="s">
        <v>15</v>
      </c>
      <c r="J203" s="185" t="s">
        <v>16</v>
      </c>
      <c r="K203" s="185" t="s">
        <v>17</v>
      </c>
      <c r="L203" s="185" t="s">
        <v>4365</v>
      </c>
      <c r="M203" s="185" t="s">
        <v>3190</v>
      </c>
      <c r="N203" s="185" t="s">
        <v>4332</v>
      </c>
      <c r="O203" s="185" t="s">
        <v>3201</v>
      </c>
      <c r="P203" s="185" t="s">
        <v>3192</v>
      </c>
      <c r="Q203" s="185" t="s">
        <v>3193</v>
      </c>
      <c r="R203" s="185" t="s">
        <v>3194</v>
      </c>
      <c r="S203" s="196">
        <v>37135</v>
      </c>
      <c r="T203" s="185"/>
      <c r="U203" s="185" t="s">
        <v>5</v>
      </c>
      <c r="V203" s="185" t="s">
        <v>1794</v>
      </c>
      <c r="W203" s="185" t="s">
        <v>1795</v>
      </c>
      <c r="X203" s="185">
        <v>1</v>
      </c>
      <c r="Y203" s="185">
        <v>1</v>
      </c>
      <c r="Z203" s="185"/>
      <c r="AA203" s="185"/>
      <c r="AB203" s="185">
        <v>96</v>
      </c>
      <c r="AC203" s="197" t="s">
        <v>3057</v>
      </c>
      <c r="AD203" s="197" t="s">
        <v>3057</v>
      </c>
      <c r="AE203" s="197">
        <v>1</v>
      </c>
      <c r="AF203" s="197"/>
      <c r="AG203" s="197"/>
      <c r="AH203" s="197"/>
      <c r="AI203" s="197">
        <v>1</v>
      </c>
      <c r="AJ203" s="197"/>
      <c r="AK203" s="197"/>
      <c r="AL203" s="197"/>
    </row>
    <row r="204" spans="1:38" s="170" customFormat="1" x14ac:dyDescent="0.3">
      <c r="A204" s="226">
        <v>2002</v>
      </c>
      <c r="B204" s="185" t="s">
        <v>281</v>
      </c>
      <c r="C204" s="185" t="s">
        <v>4557</v>
      </c>
      <c r="D204" s="185" t="s">
        <v>3283</v>
      </c>
      <c r="E204" s="185" t="s">
        <v>282</v>
      </c>
      <c r="F204" s="185" t="s">
        <v>4301</v>
      </c>
      <c r="G204" s="185" t="s">
        <v>4562</v>
      </c>
      <c r="H204" s="185"/>
      <c r="I204" s="195" t="s">
        <v>151</v>
      </c>
      <c r="J204" s="185" t="s">
        <v>56</v>
      </c>
      <c r="K204" s="185" t="s">
        <v>28</v>
      </c>
      <c r="L204" s="185" t="s">
        <v>3259</v>
      </c>
      <c r="M204" s="185" t="s">
        <v>3190</v>
      </c>
      <c r="N204" s="185" t="s">
        <v>4332</v>
      </c>
      <c r="O204" s="185" t="s">
        <v>3199</v>
      </c>
      <c r="P204" s="185" t="s">
        <v>3192</v>
      </c>
      <c r="Q204" s="185" t="s">
        <v>3193</v>
      </c>
      <c r="R204" s="185" t="s">
        <v>3194</v>
      </c>
      <c r="S204" s="196">
        <v>38231</v>
      </c>
      <c r="T204" s="185"/>
      <c r="U204" s="185" t="s">
        <v>82</v>
      </c>
      <c r="V204" s="185" t="s">
        <v>283</v>
      </c>
      <c r="W204" s="185" t="s">
        <v>284</v>
      </c>
      <c r="X204" s="185"/>
      <c r="Y204" s="185"/>
      <c r="Z204" s="185">
        <v>1</v>
      </c>
      <c r="AA204" s="185"/>
      <c r="AB204" s="185">
        <v>514</v>
      </c>
      <c r="AC204" s="197" t="s">
        <v>3069</v>
      </c>
      <c r="AD204" s="197" t="s">
        <v>5149</v>
      </c>
      <c r="AE204" s="197">
        <v>1</v>
      </c>
      <c r="AF204" s="197"/>
      <c r="AG204" s="197">
        <v>1</v>
      </c>
      <c r="AH204" s="197"/>
      <c r="AI204" s="197"/>
      <c r="AJ204" s="197"/>
      <c r="AK204" s="197"/>
      <c r="AL204" s="197"/>
    </row>
    <row r="205" spans="1:38" s="232" customFormat="1" x14ac:dyDescent="0.3">
      <c r="A205" s="226">
        <v>2277</v>
      </c>
      <c r="B205" s="185" t="s">
        <v>5004</v>
      </c>
      <c r="C205" s="185" t="s">
        <v>5003</v>
      </c>
      <c r="D205" s="185" t="s">
        <v>5005</v>
      </c>
      <c r="E205" s="185" t="s">
        <v>282</v>
      </c>
      <c r="F205" s="185" t="s">
        <v>4301</v>
      </c>
      <c r="G205" s="185" t="s">
        <v>4562</v>
      </c>
      <c r="H205" s="185"/>
      <c r="I205" s="195" t="s">
        <v>151</v>
      </c>
      <c r="J205" s="185" t="s">
        <v>56</v>
      </c>
      <c r="K205" s="185" t="s">
        <v>28</v>
      </c>
      <c r="L205" s="185" t="s">
        <v>3259</v>
      </c>
      <c r="M205" s="185" t="s">
        <v>3190</v>
      </c>
      <c r="N205" s="185" t="s">
        <v>4332</v>
      </c>
      <c r="O205" s="185" t="s">
        <v>5006</v>
      </c>
      <c r="P205" s="185" t="s">
        <v>3192</v>
      </c>
      <c r="Q205" s="185" t="s">
        <v>3193</v>
      </c>
      <c r="R205" s="185" t="s">
        <v>3194</v>
      </c>
      <c r="S205" s="196">
        <v>44735</v>
      </c>
      <c r="T205" s="185">
        <v>1</v>
      </c>
      <c r="U205" s="185"/>
      <c r="V205" s="185"/>
      <c r="W205" s="185"/>
      <c r="X205" s="185"/>
      <c r="Y205" s="185">
        <v>1</v>
      </c>
      <c r="Z205" s="185"/>
      <c r="AA205" s="185"/>
      <c r="AB205" s="185">
        <v>145</v>
      </c>
      <c r="AC205" s="197" t="s">
        <v>3069</v>
      </c>
      <c r="AD205" s="197" t="s">
        <v>5149</v>
      </c>
      <c r="AE205" s="197">
        <v>1</v>
      </c>
      <c r="AF205" s="197"/>
      <c r="AG205" s="197">
        <v>1</v>
      </c>
      <c r="AH205" s="197"/>
      <c r="AI205" s="197"/>
      <c r="AJ205" s="197"/>
      <c r="AK205" s="197"/>
      <c r="AL205" s="197"/>
    </row>
    <row r="206" spans="1:38" s="170" customFormat="1" x14ac:dyDescent="0.3">
      <c r="A206" s="226">
        <v>2003</v>
      </c>
      <c r="B206" s="218" t="s">
        <v>1696</v>
      </c>
      <c r="C206" s="218" t="s">
        <v>4977</v>
      </c>
      <c r="D206" s="218" t="s">
        <v>3365</v>
      </c>
      <c r="E206" s="218" t="s">
        <v>4738</v>
      </c>
      <c r="F206" s="218" t="s">
        <v>4301</v>
      </c>
      <c r="G206" s="218" t="s">
        <v>4731</v>
      </c>
      <c r="H206" s="218"/>
      <c r="I206" s="219" t="s">
        <v>110</v>
      </c>
      <c r="J206" s="218" t="s">
        <v>13</v>
      </c>
      <c r="K206" s="218" t="s">
        <v>14</v>
      </c>
      <c r="L206" s="218" t="s">
        <v>4615</v>
      </c>
      <c r="M206" s="218" t="s">
        <v>3190</v>
      </c>
      <c r="N206" s="218" t="s">
        <v>4332</v>
      </c>
      <c r="O206" s="218" t="s">
        <v>3312</v>
      </c>
      <c r="P206" s="218" t="s">
        <v>3192</v>
      </c>
      <c r="Q206" s="218" t="s">
        <v>3193</v>
      </c>
      <c r="R206" s="218" t="s">
        <v>3194</v>
      </c>
      <c r="S206" s="220">
        <v>38596</v>
      </c>
      <c r="T206" s="218"/>
      <c r="U206" s="218" t="s">
        <v>130</v>
      </c>
      <c r="V206" s="218" t="s">
        <v>1697</v>
      </c>
      <c r="W206" s="218" t="s">
        <v>1698</v>
      </c>
      <c r="X206" s="218"/>
      <c r="Y206" s="218"/>
      <c r="Z206" s="218"/>
      <c r="AA206" s="218">
        <v>1</v>
      </c>
      <c r="AB206" s="218">
        <v>19</v>
      </c>
      <c r="AC206" s="221" t="s">
        <v>2689</v>
      </c>
      <c r="AD206" s="221" t="s">
        <v>2689</v>
      </c>
      <c r="AE206" s="221">
        <v>1</v>
      </c>
      <c r="AF206" s="221">
        <v>1</v>
      </c>
      <c r="AG206" s="221"/>
      <c r="AH206" s="221"/>
      <c r="AI206" s="221"/>
      <c r="AJ206" s="221"/>
      <c r="AK206" s="221" t="s">
        <v>5174</v>
      </c>
      <c r="AL206" s="217">
        <v>1</v>
      </c>
    </row>
    <row r="207" spans="1:38" s="170" customFormat="1" x14ac:dyDescent="0.3">
      <c r="A207" s="226">
        <v>2004</v>
      </c>
      <c r="B207" s="218" t="s">
        <v>3974</v>
      </c>
      <c r="C207" s="218" t="s">
        <v>4663</v>
      </c>
      <c r="D207" s="218" t="s">
        <v>3560</v>
      </c>
      <c r="E207" s="218" t="s">
        <v>3975</v>
      </c>
      <c r="F207" s="218" t="s">
        <v>4301</v>
      </c>
      <c r="G207" s="218" t="s">
        <v>4759</v>
      </c>
      <c r="H207" s="218"/>
      <c r="I207" s="219" t="s">
        <v>12</v>
      </c>
      <c r="J207" s="218" t="s">
        <v>13</v>
      </c>
      <c r="K207" s="218" t="s">
        <v>14</v>
      </c>
      <c r="L207" s="218" t="s">
        <v>4615</v>
      </c>
      <c r="M207" s="218" t="s">
        <v>3190</v>
      </c>
      <c r="N207" s="218" t="s">
        <v>4332</v>
      </c>
      <c r="O207" s="218" t="s">
        <v>3483</v>
      </c>
      <c r="P207" s="218" t="s">
        <v>3192</v>
      </c>
      <c r="Q207" s="218" t="s">
        <v>3193</v>
      </c>
      <c r="R207" s="218" t="s">
        <v>3194</v>
      </c>
      <c r="S207" s="220">
        <v>35309</v>
      </c>
      <c r="T207" s="218"/>
      <c r="U207" s="218" t="s">
        <v>82</v>
      </c>
      <c r="V207" s="218" t="s">
        <v>918</v>
      </c>
      <c r="W207" s="218" t="s">
        <v>919</v>
      </c>
      <c r="X207" s="218"/>
      <c r="Y207" s="218"/>
      <c r="Z207" s="218">
        <v>1</v>
      </c>
      <c r="AA207" s="218"/>
      <c r="AB207" s="218">
        <v>55</v>
      </c>
      <c r="AC207" s="221" t="s">
        <v>2689</v>
      </c>
      <c r="AD207" s="221" t="s">
        <v>2689</v>
      </c>
      <c r="AE207" s="221">
        <v>1</v>
      </c>
      <c r="AF207" s="221"/>
      <c r="AG207" s="221"/>
      <c r="AH207" s="221">
        <v>1</v>
      </c>
      <c r="AI207" s="221"/>
      <c r="AJ207" s="221"/>
      <c r="AK207" s="221" t="s">
        <v>5174</v>
      </c>
      <c r="AL207" s="217">
        <v>1</v>
      </c>
    </row>
    <row r="208" spans="1:38" s="170" customFormat="1" x14ac:dyDescent="0.3">
      <c r="A208" s="226">
        <v>2005</v>
      </c>
      <c r="B208" s="185" t="s">
        <v>2062</v>
      </c>
      <c r="C208" s="185" t="s">
        <v>4818</v>
      </c>
      <c r="D208" s="185" t="s">
        <v>3245</v>
      </c>
      <c r="E208" s="185" t="s">
        <v>2063</v>
      </c>
      <c r="F208" s="185" t="s">
        <v>3187</v>
      </c>
      <c r="G208" s="185" t="s">
        <v>4347</v>
      </c>
      <c r="H208" s="185"/>
      <c r="I208" s="195" t="s">
        <v>367</v>
      </c>
      <c r="J208" s="185" t="s">
        <v>368</v>
      </c>
      <c r="K208" s="185" t="s">
        <v>369</v>
      </c>
      <c r="L208" s="185" t="s">
        <v>3700</v>
      </c>
      <c r="M208" s="185" t="s">
        <v>3190</v>
      </c>
      <c r="N208" s="185" t="s">
        <v>4332</v>
      </c>
      <c r="O208" s="185" t="s">
        <v>3201</v>
      </c>
      <c r="P208" s="185" t="s">
        <v>3192</v>
      </c>
      <c r="Q208" s="185" t="s">
        <v>3193</v>
      </c>
      <c r="R208" s="185" t="s">
        <v>3194</v>
      </c>
      <c r="S208" s="196">
        <v>38961</v>
      </c>
      <c r="T208" s="185"/>
      <c r="U208" s="185" t="s">
        <v>5</v>
      </c>
      <c r="V208" s="185" t="s">
        <v>2064</v>
      </c>
      <c r="W208" s="185" t="s">
        <v>2065</v>
      </c>
      <c r="X208" s="185">
        <v>1</v>
      </c>
      <c r="Y208" s="185">
        <v>1</v>
      </c>
      <c r="Z208" s="185"/>
      <c r="AA208" s="185"/>
      <c r="AB208" s="185">
        <v>274</v>
      </c>
      <c r="AC208" s="197" t="s">
        <v>3059</v>
      </c>
      <c r="AD208" s="185" t="s">
        <v>5149</v>
      </c>
      <c r="AE208" s="197">
        <v>1</v>
      </c>
      <c r="AF208" s="197"/>
      <c r="AG208" s="197"/>
      <c r="AH208" s="197">
        <v>1</v>
      </c>
      <c r="AI208" s="197"/>
      <c r="AJ208" s="197"/>
      <c r="AK208" s="197" t="s">
        <v>5175</v>
      </c>
      <c r="AL208" s="197"/>
    </row>
    <row r="209" spans="1:38" s="170" customFormat="1" x14ac:dyDescent="0.3">
      <c r="A209" s="226">
        <v>2007</v>
      </c>
      <c r="B209" s="185" t="s">
        <v>2519</v>
      </c>
      <c r="C209" s="185" t="s">
        <v>3977</v>
      </c>
      <c r="D209" s="185" t="s">
        <v>478</v>
      </c>
      <c r="E209" s="185" t="s">
        <v>2520</v>
      </c>
      <c r="F209" s="185" t="s">
        <v>3187</v>
      </c>
      <c r="G209" s="185" t="s">
        <v>3978</v>
      </c>
      <c r="H209" s="185"/>
      <c r="I209" s="195" t="s">
        <v>264</v>
      </c>
      <c r="J209" s="185" t="s">
        <v>265</v>
      </c>
      <c r="K209" s="185" t="s">
        <v>266</v>
      </c>
      <c r="L209" s="185" t="s">
        <v>4889</v>
      </c>
      <c r="M209" s="185" t="s">
        <v>3190</v>
      </c>
      <c r="N209" s="185" t="s">
        <v>4332</v>
      </c>
      <c r="O209" s="185" t="s">
        <v>3201</v>
      </c>
      <c r="P209" s="185" t="s">
        <v>3192</v>
      </c>
      <c r="Q209" s="185" t="s">
        <v>3193</v>
      </c>
      <c r="R209" s="185" t="s">
        <v>3194</v>
      </c>
      <c r="S209" s="196">
        <v>38961</v>
      </c>
      <c r="T209" s="185"/>
      <c r="U209" s="185" t="s">
        <v>5</v>
      </c>
      <c r="V209" s="185" t="s">
        <v>2521</v>
      </c>
      <c r="W209" s="185" t="s">
        <v>2522</v>
      </c>
      <c r="X209" s="185">
        <v>1</v>
      </c>
      <c r="Y209" s="185">
        <v>1</v>
      </c>
      <c r="Z209" s="185"/>
      <c r="AA209" s="185"/>
      <c r="AB209" s="185">
        <v>193</v>
      </c>
      <c r="AC209" s="197" t="s">
        <v>2687</v>
      </c>
      <c r="AD209" s="197" t="s">
        <v>2687</v>
      </c>
      <c r="AE209" s="197">
        <v>1</v>
      </c>
      <c r="AF209" s="197"/>
      <c r="AG209" s="197"/>
      <c r="AH209" s="197">
        <v>1</v>
      </c>
      <c r="AI209" s="197"/>
      <c r="AJ209" s="197"/>
      <c r="AK209" s="197"/>
      <c r="AL209" s="197"/>
    </row>
    <row r="210" spans="1:38" s="170" customFormat="1" x14ac:dyDescent="0.3">
      <c r="A210" s="226">
        <v>2008</v>
      </c>
      <c r="B210" s="185" t="s">
        <v>183</v>
      </c>
      <c r="C210" s="185" t="s">
        <v>4821</v>
      </c>
      <c r="D210" s="185" t="s">
        <v>3965</v>
      </c>
      <c r="E210" s="185" t="s">
        <v>185</v>
      </c>
      <c r="F210" s="185" t="s">
        <v>3187</v>
      </c>
      <c r="G210" s="185" t="s">
        <v>4826</v>
      </c>
      <c r="H210" s="185"/>
      <c r="I210" s="195" t="s">
        <v>162</v>
      </c>
      <c r="J210" s="185" t="s">
        <v>3263</v>
      </c>
      <c r="K210" s="185" t="s">
        <v>163</v>
      </c>
      <c r="L210" s="185" t="s">
        <v>4960</v>
      </c>
      <c r="M210" s="185" t="s">
        <v>3217</v>
      </c>
      <c r="N210" s="185" t="s">
        <v>4332</v>
      </c>
      <c r="O210" s="185" t="s">
        <v>3254</v>
      </c>
      <c r="P210" s="185" t="s">
        <v>3192</v>
      </c>
      <c r="Q210" s="185" t="s">
        <v>3193</v>
      </c>
      <c r="R210" s="185" t="s">
        <v>3194</v>
      </c>
      <c r="S210" s="196">
        <v>40057</v>
      </c>
      <c r="T210" s="185"/>
      <c r="U210" s="185" t="s">
        <v>184</v>
      </c>
      <c r="V210" s="185" t="s">
        <v>186</v>
      </c>
      <c r="W210" s="185" t="s">
        <v>188</v>
      </c>
      <c r="X210" s="185"/>
      <c r="Y210" s="185"/>
      <c r="Z210" s="185"/>
      <c r="AA210" s="185">
        <v>1</v>
      </c>
      <c r="AB210" s="185">
        <v>873</v>
      </c>
      <c r="AC210" s="197" t="s">
        <v>3057</v>
      </c>
      <c r="AD210" s="197" t="s">
        <v>3057</v>
      </c>
      <c r="AE210" s="197">
        <v>1</v>
      </c>
      <c r="AF210" s="197"/>
      <c r="AG210" s="197"/>
      <c r="AH210" s="197"/>
      <c r="AI210" s="197">
        <v>1</v>
      </c>
      <c r="AJ210" s="197"/>
      <c r="AK210" s="197"/>
      <c r="AL210" s="197"/>
    </row>
    <row r="211" spans="1:38" s="232" customFormat="1" x14ac:dyDescent="0.3">
      <c r="A211" s="226">
        <v>2010</v>
      </c>
      <c r="B211" s="185" t="s">
        <v>742</v>
      </c>
      <c r="C211" s="185" t="s">
        <v>3981</v>
      </c>
      <c r="D211" s="185" t="s">
        <v>3245</v>
      </c>
      <c r="E211" s="185" t="s">
        <v>743</v>
      </c>
      <c r="F211" s="185" t="s">
        <v>3187</v>
      </c>
      <c r="G211" s="185" t="s">
        <v>4869</v>
      </c>
      <c r="H211" s="185"/>
      <c r="I211" s="195" t="s">
        <v>734</v>
      </c>
      <c r="J211" s="185" t="s">
        <v>735</v>
      </c>
      <c r="K211" s="185" t="s">
        <v>736</v>
      </c>
      <c r="L211" s="185" t="s">
        <v>3690</v>
      </c>
      <c r="M211" s="185" t="s">
        <v>3190</v>
      </c>
      <c r="N211" s="185" t="s">
        <v>4332</v>
      </c>
      <c r="O211" s="185" t="s">
        <v>3201</v>
      </c>
      <c r="P211" s="185" t="s">
        <v>3192</v>
      </c>
      <c r="Q211" s="185" t="s">
        <v>3193</v>
      </c>
      <c r="R211" s="185" t="s">
        <v>3194</v>
      </c>
      <c r="S211" s="196">
        <v>40057</v>
      </c>
      <c r="T211" s="185"/>
      <c r="U211" s="185" t="s">
        <v>5</v>
      </c>
      <c r="V211" s="185" t="s">
        <v>744</v>
      </c>
      <c r="W211" s="185" t="s">
        <v>745</v>
      </c>
      <c r="X211" s="185">
        <v>1</v>
      </c>
      <c r="Y211" s="185">
        <v>1</v>
      </c>
      <c r="Z211" s="185"/>
      <c r="AA211" s="185"/>
      <c r="AB211" s="185">
        <v>138</v>
      </c>
      <c r="AC211" s="197" t="s">
        <v>3057</v>
      </c>
      <c r="AD211" s="197" t="s">
        <v>3057</v>
      </c>
      <c r="AE211" s="197">
        <v>1</v>
      </c>
      <c r="AF211" s="197"/>
      <c r="AG211" s="197">
        <v>1</v>
      </c>
      <c r="AH211" s="197"/>
      <c r="AI211" s="197"/>
      <c r="AJ211" s="197"/>
      <c r="AK211" s="197"/>
      <c r="AL211" s="197"/>
    </row>
    <row r="212" spans="1:38" s="170" customFormat="1" x14ac:dyDescent="0.3">
      <c r="A212" s="226">
        <v>2014</v>
      </c>
      <c r="B212" s="185" t="s">
        <v>3988</v>
      </c>
      <c r="C212" s="185" t="s">
        <v>4345</v>
      </c>
      <c r="D212" s="185" t="s">
        <v>3061</v>
      </c>
      <c r="E212" s="185" t="s">
        <v>3989</v>
      </c>
      <c r="F212" s="185" t="s">
        <v>3187</v>
      </c>
      <c r="G212" s="185" t="s">
        <v>3990</v>
      </c>
      <c r="H212" s="185"/>
      <c r="I212" s="195" t="s">
        <v>1782</v>
      </c>
      <c r="J212" s="185" t="s">
        <v>1783</v>
      </c>
      <c r="K212" s="185" t="s">
        <v>1784</v>
      </c>
      <c r="L212" s="185" t="s">
        <v>2672</v>
      </c>
      <c r="M212" s="185" t="s">
        <v>3190</v>
      </c>
      <c r="N212" s="185" t="s">
        <v>4332</v>
      </c>
      <c r="O212" s="185" t="s">
        <v>3201</v>
      </c>
      <c r="P212" s="185" t="s">
        <v>3192</v>
      </c>
      <c r="Q212" s="185" t="s">
        <v>3193</v>
      </c>
      <c r="R212" s="185" t="s">
        <v>3194</v>
      </c>
      <c r="S212" s="196">
        <v>43409</v>
      </c>
      <c r="T212" s="185"/>
      <c r="U212" s="185" t="s">
        <v>5021</v>
      </c>
      <c r="V212" s="185"/>
      <c r="W212" s="185"/>
      <c r="X212" s="185"/>
      <c r="Y212" s="185">
        <v>1</v>
      </c>
      <c r="Z212" s="185"/>
      <c r="AA212" s="185"/>
      <c r="AB212" s="185">
        <v>117</v>
      </c>
      <c r="AC212" s="197" t="s">
        <v>3060</v>
      </c>
      <c r="AD212" s="197" t="s">
        <v>5146</v>
      </c>
      <c r="AE212" s="197">
        <v>1</v>
      </c>
      <c r="AF212" s="197"/>
      <c r="AG212" s="197">
        <v>1</v>
      </c>
      <c r="AH212" s="197"/>
      <c r="AI212" s="197"/>
      <c r="AJ212" s="197"/>
      <c r="AK212" s="197"/>
      <c r="AL212" s="197"/>
    </row>
    <row r="213" spans="1:38" s="170" customFormat="1" x14ac:dyDescent="0.3">
      <c r="A213" s="226">
        <v>2015</v>
      </c>
      <c r="B213" s="218" t="s">
        <v>3991</v>
      </c>
      <c r="C213" s="218" t="s">
        <v>4833</v>
      </c>
      <c r="D213" s="218" t="s">
        <v>3481</v>
      </c>
      <c r="E213" s="218" t="s">
        <v>4834</v>
      </c>
      <c r="F213" s="218" t="s">
        <v>3187</v>
      </c>
      <c r="G213" s="218" t="s">
        <v>4829</v>
      </c>
      <c r="H213" s="218" t="s">
        <v>496</v>
      </c>
      <c r="I213" s="219" t="s">
        <v>156</v>
      </c>
      <c r="J213" s="218" t="s">
        <v>487</v>
      </c>
      <c r="K213" s="218" t="s">
        <v>488</v>
      </c>
      <c r="L213" s="218" t="s">
        <v>4827</v>
      </c>
      <c r="M213" s="218" t="s">
        <v>3217</v>
      </c>
      <c r="N213" s="218" t="s">
        <v>3205</v>
      </c>
      <c r="O213" s="218" t="s">
        <v>3483</v>
      </c>
      <c r="P213" s="218" t="s">
        <v>3192</v>
      </c>
      <c r="Q213" s="218" t="s">
        <v>3193</v>
      </c>
      <c r="R213" s="218" t="s">
        <v>3194</v>
      </c>
      <c r="S213" s="220">
        <v>43480</v>
      </c>
      <c r="T213" s="218"/>
      <c r="U213" s="218" t="s">
        <v>82</v>
      </c>
      <c r="V213" s="218" t="s">
        <v>495</v>
      </c>
      <c r="W213" s="218" t="s">
        <v>497</v>
      </c>
      <c r="X213" s="218"/>
      <c r="Y213" s="218"/>
      <c r="Z213" s="218">
        <v>1</v>
      </c>
      <c r="AA213" s="218"/>
      <c r="AB213" s="218">
        <v>56</v>
      </c>
      <c r="AC213" s="221" t="s">
        <v>3057</v>
      </c>
      <c r="AD213" s="221" t="s">
        <v>3057</v>
      </c>
      <c r="AE213" s="221">
        <v>1</v>
      </c>
      <c r="AF213" s="221"/>
      <c r="AG213" s="221"/>
      <c r="AH213" s="221">
        <v>1</v>
      </c>
      <c r="AI213" s="221"/>
      <c r="AJ213" s="221"/>
      <c r="AK213" s="221" t="s">
        <v>5174</v>
      </c>
      <c r="AL213" s="217">
        <v>1</v>
      </c>
    </row>
    <row r="214" spans="1:38" s="170" customFormat="1" x14ac:dyDescent="0.3">
      <c r="A214" s="226">
        <v>2016</v>
      </c>
      <c r="B214" s="216" t="s">
        <v>3992</v>
      </c>
      <c r="C214" s="216" t="s">
        <v>5109</v>
      </c>
      <c r="D214" s="216" t="s">
        <v>3267</v>
      </c>
      <c r="E214" s="216" t="s">
        <v>3993</v>
      </c>
      <c r="F214" s="216" t="s">
        <v>4301</v>
      </c>
      <c r="G214" s="216" t="s">
        <v>3994</v>
      </c>
      <c r="H214" s="216"/>
      <c r="I214" s="227" t="s">
        <v>22</v>
      </c>
      <c r="J214" s="216" t="s">
        <v>395</v>
      </c>
      <c r="K214" s="216" t="s">
        <v>396</v>
      </c>
      <c r="L214" s="216" t="s">
        <v>4906</v>
      </c>
      <c r="M214" s="216" t="s">
        <v>3231</v>
      </c>
      <c r="N214" s="216" t="s">
        <v>3205</v>
      </c>
      <c r="O214" s="216" t="s">
        <v>3201</v>
      </c>
      <c r="P214" s="216" t="s">
        <v>3192</v>
      </c>
      <c r="Q214" s="216" t="s">
        <v>3193</v>
      </c>
      <c r="R214" s="216" t="s">
        <v>3194</v>
      </c>
      <c r="S214" s="228">
        <v>43535</v>
      </c>
      <c r="T214" s="216">
        <v>2</v>
      </c>
      <c r="U214" s="216" t="s">
        <v>0</v>
      </c>
      <c r="V214" s="216" t="s">
        <v>3076</v>
      </c>
      <c r="W214" s="216"/>
      <c r="X214" s="216"/>
      <c r="Y214" s="216">
        <v>1</v>
      </c>
      <c r="Z214" s="216"/>
      <c r="AA214" s="216"/>
      <c r="AB214" s="216">
        <v>50</v>
      </c>
      <c r="AC214" s="217" t="s">
        <v>3057</v>
      </c>
      <c r="AD214" s="217" t="s">
        <v>3057</v>
      </c>
      <c r="AE214" s="217">
        <v>1</v>
      </c>
      <c r="AF214" s="217"/>
      <c r="AG214" s="217"/>
      <c r="AH214" s="217">
        <v>1</v>
      </c>
      <c r="AI214" s="217"/>
      <c r="AJ214" s="217"/>
      <c r="AK214" s="217" t="s">
        <v>5174</v>
      </c>
      <c r="AL214" s="217">
        <v>1</v>
      </c>
    </row>
    <row r="215" spans="1:38" s="170" customFormat="1" x14ac:dyDescent="0.3">
      <c r="A215" s="226">
        <v>2018</v>
      </c>
      <c r="B215" s="218" t="s">
        <v>3996</v>
      </c>
      <c r="C215" s="218" t="s">
        <v>5124</v>
      </c>
      <c r="D215" s="218" t="s">
        <v>3269</v>
      </c>
      <c r="E215" s="218" t="s">
        <v>3997</v>
      </c>
      <c r="F215" s="218" t="s">
        <v>4301</v>
      </c>
      <c r="G215" s="218" t="s">
        <v>4518</v>
      </c>
      <c r="H215" s="218"/>
      <c r="I215" s="219" t="s">
        <v>323</v>
      </c>
      <c r="J215" s="218" t="s">
        <v>324</v>
      </c>
      <c r="K215" s="218" t="s">
        <v>325</v>
      </c>
      <c r="L215" s="218" t="s">
        <v>2668</v>
      </c>
      <c r="M215" s="218" t="s">
        <v>3217</v>
      </c>
      <c r="N215" s="218" t="s">
        <v>3205</v>
      </c>
      <c r="O215" s="218" t="s">
        <v>3201</v>
      </c>
      <c r="P215" s="218" t="s">
        <v>3192</v>
      </c>
      <c r="Q215" s="218" t="s">
        <v>3193</v>
      </c>
      <c r="R215" s="218" t="s">
        <v>3194</v>
      </c>
      <c r="S215" s="220">
        <v>44075</v>
      </c>
      <c r="T215" s="218"/>
      <c r="U215" s="218"/>
      <c r="V215" s="218"/>
      <c r="W215" s="218"/>
      <c r="X215" s="218"/>
      <c r="Y215" s="218">
        <v>1</v>
      </c>
      <c r="Z215" s="218"/>
      <c r="AA215" s="218"/>
      <c r="AB215" s="218">
        <v>32</v>
      </c>
      <c r="AC215" s="221" t="s">
        <v>2689</v>
      </c>
      <c r="AD215" s="221" t="s">
        <v>2689</v>
      </c>
      <c r="AE215" s="221">
        <v>1</v>
      </c>
      <c r="AF215" s="221"/>
      <c r="AG215" s="221"/>
      <c r="AH215" s="221">
        <v>1</v>
      </c>
      <c r="AI215" s="221"/>
      <c r="AJ215" s="221"/>
      <c r="AK215" s="221" t="s">
        <v>5174</v>
      </c>
      <c r="AL215" s="217">
        <v>1</v>
      </c>
    </row>
    <row r="216" spans="1:38" s="170" customFormat="1" x14ac:dyDescent="0.3">
      <c r="A216" s="226">
        <v>2022</v>
      </c>
      <c r="B216" s="185" t="s">
        <v>532</v>
      </c>
      <c r="C216" s="185" t="s">
        <v>4383</v>
      </c>
      <c r="D216" s="185" t="s">
        <v>3061</v>
      </c>
      <c r="E216" s="185" t="s">
        <v>1945</v>
      </c>
      <c r="F216" s="185" t="s">
        <v>3187</v>
      </c>
      <c r="G216" s="185" t="s">
        <v>4004</v>
      </c>
      <c r="H216" s="185"/>
      <c r="I216" s="195" t="s">
        <v>12</v>
      </c>
      <c r="J216" s="185" t="s">
        <v>13</v>
      </c>
      <c r="K216" s="185" t="s">
        <v>14</v>
      </c>
      <c r="L216" s="185" t="s">
        <v>4615</v>
      </c>
      <c r="M216" s="185" t="s">
        <v>3190</v>
      </c>
      <c r="N216" s="185" t="s">
        <v>4332</v>
      </c>
      <c r="O216" s="185" t="s">
        <v>3201</v>
      </c>
      <c r="P216" s="185" t="s">
        <v>3192</v>
      </c>
      <c r="Q216" s="185" t="s">
        <v>3193</v>
      </c>
      <c r="R216" s="185" t="s">
        <v>3194</v>
      </c>
      <c r="S216" s="196">
        <v>33117</v>
      </c>
      <c r="T216" s="185"/>
      <c r="U216" s="185" t="s">
        <v>5</v>
      </c>
      <c r="V216" s="185" t="s">
        <v>533</v>
      </c>
      <c r="W216" s="185" t="s">
        <v>534</v>
      </c>
      <c r="X216" s="185"/>
      <c r="Y216" s="185">
        <v>1</v>
      </c>
      <c r="Z216" s="185"/>
      <c r="AA216" s="185"/>
      <c r="AB216" s="185">
        <v>276</v>
      </c>
      <c r="AC216" s="197" t="s">
        <v>2689</v>
      </c>
      <c r="AD216" s="197" t="s">
        <v>2689</v>
      </c>
      <c r="AE216" s="197">
        <v>1</v>
      </c>
      <c r="AF216" s="197"/>
      <c r="AG216" s="197">
        <v>1</v>
      </c>
      <c r="AH216" s="197"/>
      <c r="AI216" s="197"/>
      <c r="AJ216" s="197"/>
      <c r="AK216" s="197"/>
      <c r="AL216" s="197"/>
    </row>
    <row r="217" spans="1:38" s="170" customFormat="1" x14ac:dyDescent="0.3">
      <c r="A217" s="226">
        <v>2023</v>
      </c>
      <c r="B217" s="185" t="s">
        <v>273</v>
      </c>
      <c r="C217" s="185" t="s">
        <v>4664</v>
      </c>
      <c r="D217" s="185" t="s">
        <v>3061</v>
      </c>
      <c r="E217" s="185" t="s">
        <v>274</v>
      </c>
      <c r="F217" s="185" t="s">
        <v>3187</v>
      </c>
      <c r="G217" s="185" t="s">
        <v>4005</v>
      </c>
      <c r="H217" s="185"/>
      <c r="I217" s="195" t="s">
        <v>12</v>
      </c>
      <c r="J217" s="185" t="s">
        <v>13</v>
      </c>
      <c r="K217" s="185" t="s">
        <v>14</v>
      </c>
      <c r="L217" s="185" t="s">
        <v>4615</v>
      </c>
      <c r="M217" s="185" t="s">
        <v>3190</v>
      </c>
      <c r="N217" s="185" t="s">
        <v>4332</v>
      </c>
      <c r="O217" s="185" t="s">
        <v>3201</v>
      </c>
      <c r="P217" s="185" t="s">
        <v>3192</v>
      </c>
      <c r="Q217" s="185" t="s">
        <v>3193</v>
      </c>
      <c r="R217" s="185" t="s">
        <v>3194</v>
      </c>
      <c r="S217" s="196">
        <v>33117</v>
      </c>
      <c r="T217" s="185"/>
      <c r="U217" s="185" t="s">
        <v>5</v>
      </c>
      <c r="V217" s="185" t="s">
        <v>275</v>
      </c>
      <c r="W217" s="185" t="s">
        <v>276</v>
      </c>
      <c r="X217" s="185"/>
      <c r="Y217" s="185">
        <v>1</v>
      </c>
      <c r="Z217" s="185"/>
      <c r="AA217" s="185"/>
      <c r="AB217" s="185">
        <v>222</v>
      </c>
      <c r="AC217" s="197" t="s">
        <v>2689</v>
      </c>
      <c r="AD217" s="197" t="s">
        <v>2689</v>
      </c>
      <c r="AE217" s="197">
        <v>1</v>
      </c>
      <c r="AF217" s="197"/>
      <c r="AG217" s="197"/>
      <c r="AH217" s="197">
        <v>1</v>
      </c>
      <c r="AI217" s="197"/>
      <c r="AJ217" s="197"/>
      <c r="AK217" s="197"/>
      <c r="AL217" s="197"/>
    </row>
    <row r="218" spans="1:38" s="170" customFormat="1" x14ac:dyDescent="0.3">
      <c r="A218" s="226">
        <v>2025</v>
      </c>
      <c r="B218" s="185" t="s">
        <v>2346</v>
      </c>
      <c r="C218" s="185" t="s">
        <v>4837</v>
      </c>
      <c r="D218" s="185" t="s">
        <v>3061</v>
      </c>
      <c r="E218" s="185" t="s">
        <v>4006</v>
      </c>
      <c r="F218" s="185" t="s">
        <v>3187</v>
      </c>
      <c r="G218" s="185" t="s">
        <v>4007</v>
      </c>
      <c r="H218" s="185"/>
      <c r="I218" s="195" t="s">
        <v>501</v>
      </c>
      <c r="J218" s="185" t="s">
        <v>502</v>
      </c>
      <c r="K218" s="185" t="s">
        <v>503</v>
      </c>
      <c r="L218" s="185" t="s">
        <v>3744</v>
      </c>
      <c r="M218" s="185" t="s">
        <v>3190</v>
      </c>
      <c r="N218" s="185" t="s">
        <v>4332</v>
      </c>
      <c r="O218" s="185" t="s">
        <v>3201</v>
      </c>
      <c r="P218" s="185" t="s">
        <v>3192</v>
      </c>
      <c r="Q218" s="185" t="s">
        <v>3193</v>
      </c>
      <c r="R218" s="185" t="s">
        <v>3194</v>
      </c>
      <c r="S218" s="196">
        <v>24756</v>
      </c>
      <c r="T218" s="185"/>
      <c r="U218" s="185" t="s">
        <v>5</v>
      </c>
      <c r="V218" s="185" t="s">
        <v>2347</v>
      </c>
      <c r="W218" s="185" t="s">
        <v>2348</v>
      </c>
      <c r="X218" s="185"/>
      <c r="Y218" s="185">
        <v>1</v>
      </c>
      <c r="Z218" s="185"/>
      <c r="AA218" s="185"/>
      <c r="AB218" s="185">
        <v>118</v>
      </c>
      <c r="AC218" s="197" t="s">
        <v>2689</v>
      </c>
      <c r="AD218" s="197" t="s">
        <v>2689</v>
      </c>
      <c r="AE218" s="197">
        <v>1</v>
      </c>
      <c r="AF218" s="197"/>
      <c r="AG218" s="197"/>
      <c r="AH218" s="197">
        <v>1</v>
      </c>
      <c r="AI218" s="197"/>
      <c r="AJ218" s="197"/>
      <c r="AK218" s="197"/>
      <c r="AL218" s="197"/>
    </row>
    <row r="219" spans="1:38" s="170" customFormat="1" x14ac:dyDescent="0.3">
      <c r="A219" s="226">
        <v>2026</v>
      </c>
      <c r="B219" s="185" t="s">
        <v>1012</v>
      </c>
      <c r="C219" s="185" t="s">
        <v>3956</v>
      </c>
      <c r="D219" s="185" t="s">
        <v>3186</v>
      </c>
      <c r="E219" s="185" t="s">
        <v>1945</v>
      </c>
      <c r="F219" s="185" t="s">
        <v>3187</v>
      </c>
      <c r="G219" s="185" t="s">
        <v>4707</v>
      </c>
      <c r="H219" s="185"/>
      <c r="I219" s="195" t="s">
        <v>110</v>
      </c>
      <c r="J219" s="185" t="s">
        <v>13</v>
      </c>
      <c r="K219" s="185" t="s">
        <v>14</v>
      </c>
      <c r="L219" s="185" t="s">
        <v>4615</v>
      </c>
      <c r="M219" s="185" t="s">
        <v>3190</v>
      </c>
      <c r="N219" s="185" t="s">
        <v>4332</v>
      </c>
      <c r="O219" s="185" t="s">
        <v>3191</v>
      </c>
      <c r="P219" s="185" t="s">
        <v>3192</v>
      </c>
      <c r="Q219" s="185" t="s">
        <v>3193</v>
      </c>
      <c r="R219" s="185" t="s">
        <v>3194</v>
      </c>
      <c r="S219" s="196">
        <v>24756</v>
      </c>
      <c r="T219" s="185"/>
      <c r="U219" s="185" t="s">
        <v>19</v>
      </c>
      <c r="V219" s="185" t="s">
        <v>1013</v>
      </c>
      <c r="W219" s="185" t="s">
        <v>1014</v>
      </c>
      <c r="X219" s="185">
        <v>1</v>
      </c>
      <c r="Y219" s="185"/>
      <c r="Z219" s="185"/>
      <c r="AA219" s="185"/>
      <c r="AB219" s="185">
        <v>132</v>
      </c>
      <c r="AC219" s="197" t="s">
        <v>2689</v>
      </c>
      <c r="AD219" s="197" t="s">
        <v>2689</v>
      </c>
      <c r="AE219" s="197">
        <v>1</v>
      </c>
      <c r="AF219" s="197"/>
      <c r="AG219" s="197">
        <v>1</v>
      </c>
      <c r="AH219" s="197"/>
      <c r="AI219" s="197"/>
      <c r="AJ219" s="197"/>
      <c r="AK219" s="197"/>
      <c r="AL219" s="197"/>
    </row>
    <row r="220" spans="1:38" s="170" customFormat="1" x14ac:dyDescent="0.3">
      <c r="A220" s="226">
        <v>2027</v>
      </c>
      <c r="B220" s="185" t="s">
        <v>806</v>
      </c>
      <c r="C220" s="185" t="s">
        <v>4396</v>
      </c>
      <c r="D220" s="185" t="s">
        <v>3061</v>
      </c>
      <c r="E220" s="185"/>
      <c r="F220" s="185" t="s">
        <v>3187</v>
      </c>
      <c r="G220" s="185" t="s">
        <v>3679</v>
      </c>
      <c r="H220" s="185"/>
      <c r="I220" s="195" t="s">
        <v>192</v>
      </c>
      <c r="J220" s="185" t="s">
        <v>190</v>
      </c>
      <c r="K220" s="185" t="s">
        <v>193</v>
      </c>
      <c r="L220" s="185" t="s">
        <v>3594</v>
      </c>
      <c r="M220" s="185" t="s">
        <v>3190</v>
      </c>
      <c r="N220" s="185" t="s">
        <v>4332</v>
      </c>
      <c r="O220" s="185" t="s">
        <v>3201</v>
      </c>
      <c r="P220" s="185" t="s">
        <v>3192</v>
      </c>
      <c r="Q220" s="185" t="s">
        <v>3193</v>
      </c>
      <c r="R220" s="185" t="s">
        <v>3194</v>
      </c>
      <c r="S220" s="196">
        <v>33117</v>
      </c>
      <c r="T220" s="185"/>
      <c r="U220" s="185" t="s">
        <v>5</v>
      </c>
      <c r="V220" s="185" t="s">
        <v>807</v>
      </c>
      <c r="W220" s="185" t="s">
        <v>808</v>
      </c>
      <c r="X220" s="185"/>
      <c r="Y220" s="185">
        <v>1</v>
      </c>
      <c r="Z220" s="185"/>
      <c r="AA220" s="185"/>
      <c r="AB220" s="185">
        <v>113</v>
      </c>
      <c r="AC220" s="197" t="s">
        <v>2689</v>
      </c>
      <c r="AD220" s="197" t="s">
        <v>2689</v>
      </c>
      <c r="AE220" s="197">
        <v>1</v>
      </c>
      <c r="AF220" s="197"/>
      <c r="AG220" s="197">
        <v>1</v>
      </c>
      <c r="AH220" s="197"/>
      <c r="AI220" s="197"/>
      <c r="AJ220" s="197"/>
      <c r="AK220" s="197"/>
      <c r="AL220" s="197"/>
    </row>
    <row r="221" spans="1:38" s="170" customFormat="1" x14ac:dyDescent="0.3">
      <c r="A221" s="226">
        <v>2029</v>
      </c>
      <c r="B221" s="185" t="s">
        <v>1234</v>
      </c>
      <c r="C221" s="185" t="s">
        <v>4666</v>
      </c>
      <c r="D221" s="185" t="s">
        <v>3547</v>
      </c>
      <c r="E221" s="185" t="s">
        <v>1235</v>
      </c>
      <c r="F221" s="185" t="s">
        <v>3187</v>
      </c>
      <c r="G221" s="185" t="s">
        <v>4008</v>
      </c>
      <c r="H221" s="185"/>
      <c r="I221" s="195" t="s">
        <v>1237</v>
      </c>
      <c r="J221" s="185" t="s">
        <v>13</v>
      </c>
      <c r="K221" s="185" t="s">
        <v>14</v>
      </c>
      <c r="L221" s="185" t="s">
        <v>4615</v>
      </c>
      <c r="M221" s="185" t="s">
        <v>3190</v>
      </c>
      <c r="N221" s="185" t="s">
        <v>4332</v>
      </c>
      <c r="O221" s="185" t="s">
        <v>3363</v>
      </c>
      <c r="P221" s="185" t="s">
        <v>3192</v>
      </c>
      <c r="Q221" s="185" t="s">
        <v>3193</v>
      </c>
      <c r="R221" s="185" t="s">
        <v>3194</v>
      </c>
      <c r="S221" s="196">
        <v>23863</v>
      </c>
      <c r="T221" s="185"/>
      <c r="U221" s="185" t="s">
        <v>184</v>
      </c>
      <c r="V221" s="185" t="s">
        <v>1236</v>
      </c>
      <c r="W221" s="185" t="s">
        <v>1238</v>
      </c>
      <c r="X221" s="185"/>
      <c r="Y221" s="185"/>
      <c r="Z221" s="185"/>
      <c r="AA221" s="185">
        <v>1</v>
      </c>
      <c r="AB221" s="185">
        <v>1937</v>
      </c>
      <c r="AC221" s="197" t="s">
        <v>2689</v>
      </c>
      <c r="AD221" s="197" t="s">
        <v>2689</v>
      </c>
      <c r="AE221" s="197">
        <v>1</v>
      </c>
      <c r="AF221" s="197"/>
      <c r="AG221" s="197"/>
      <c r="AH221" s="197">
        <v>1</v>
      </c>
      <c r="AI221" s="197"/>
      <c r="AJ221" s="197"/>
      <c r="AK221" s="185"/>
      <c r="AL221" s="197"/>
    </row>
    <row r="222" spans="1:38" s="170" customFormat="1" x14ac:dyDescent="0.3">
      <c r="A222" s="226">
        <v>2030</v>
      </c>
      <c r="B222" s="185" t="s">
        <v>631</v>
      </c>
      <c r="C222" s="185" t="s">
        <v>4667</v>
      </c>
      <c r="D222" s="185" t="s">
        <v>3547</v>
      </c>
      <c r="E222" s="185" t="s">
        <v>632</v>
      </c>
      <c r="F222" s="185" t="s">
        <v>3187</v>
      </c>
      <c r="G222" s="185" t="s">
        <v>4009</v>
      </c>
      <c r="H222" s="185" t="s">
        <v>634</v>
      </c>
      <c r="I222" s="195" t="s">
        <v>635</v>
      </c>
      <c r="J222" s="185" t="s">
        <v>13</v>
      </c>
      <c r="K222" s="185" t="s">
        <v>14</v>
      </c>
      <c r="L222" s="185" t="s">
        <v>4615</v>
      </c>
      <c r="M222" s="185" t="s">
        <v>3190</v>
      </c>
      <c r="N222" s="185" t="s">
        <v>4332</v>
      </c>
      <c r="O222" s="185" t="s">
        <v>3363</v>
      </c>
      <c r="P222" s="185" t="s">
        <v>3192</v>
      </c>
      <c r="Q222" s="185" t="s">
        <v>3193</v>
      </c>
      <c r="R222" s="185" t="s">
        <v>3194</v>
      </c>
      <c r="S222" s="196">
        <v>23863</v>
      </c>
      <c r="T222" s="185"/>
      <c r="U222" s="185" t="s">
        <v>184</v>
      </c>
      <c r="V222" s="185" t="s">
        <v>633</v>
      </c>
      <c r="W222" s="185" t="s">
        <v>636</v>
      </c>
      <c r="X222" s="185"/>
      <c r="Y222" s="185"/>
      <c r="Z222" s="185"/>
      <c r="AA222" s="185">
        <v>1</v>
      </c>
      <c r="AB222" s="185">
        <v>1590</v>
      </c>
      <c r="AC222" s="197" t="s">
        <v>2689</v>
      </c>
      <c r="AD222" s="197" t="s">
        <v>2689</v>
      </c>
      <c r="AE222" s="197">
        <v>1</v>
      </c>
      <c r="AF222" s="197">
        <v>1</v>
      </c>
      <c r="AG222" s="197"/>
      <c r="AH222" s="197"/>
      <c r="AI222" s="197"/>
      <c r="AJ222" s="197"/>
      <c r="AK222" s="185"/>
      <c r="AL222" s="197"/>
    </row>
    <row r="223" spans="1:38" s="170" customFormat="1" x14ac:dyDescent="0.3">
      <c r="A223" s="226">
        <v>2032</v>
      </c>
      <c r="B223" s="185" t="s">
        <v>1325</v>
      </c>
      <c r="C223" s="185" t="s">
        <v>4781</v>
      </c>
      <c r="D223" s="185" t="s">
        <v>3199</v>
      </c>
      <c r="E223" s="185" t="s">
        <v>1326</v>
      </c>
      <c r="F223" s="185" t="s">
        <v>3187</v>
      </c>
      <c r="G223" s="185" t="s">
        <v>4779</v>
      </c>
      <c r="H223" s="185"/>
      <c r="I223" s="195" t="s">
        <v>665</v>
      </c>
      <c r="J223" s="185" t="s">
        <v>666</v>
      </c>
      <c r="K223" s="185" t="s">
        <v>8</v>
      </c>
      <c r="L223" s="185" t="s">
        <v>3663</v>
      </c>
      <c r="M223" s="185" t="s">
        <v>3190</v>
      </c>
      <c r="N223" s="185" t="s">
        <v>4332</v>
      </c>
      <c r="O223" s="185" t="s">
        <v>3199</v>
      </c>
      <c r="P223" s="185" t="s">
        <v>3192</v>
      </c>
      <c r="Q223" s="185" t="s">
        <v>3193</v>
      </c>
      <c r="R223" s="185" t="s">
        <v>3194</v>
      </c>
      <c r="S223" s="196">
        <v>23863</v>
      </c>
      <c r="T223" s="185"/>
      <c r="U223" s="185" t="s">
        <v>82</v>
      </c>
      <c r="V223" s="185" t="s">
        <v>1327</v>
      </c>
      <c r="W223" s="185" t="s">
        <v>1328</v>
      </c>
      <c r="X223" s="185"/>
      <c r="Y223" s="185"/>
      <c r="Z223" s="185">
        <v>1</v>
      </c>
      <c r="AA223" s="185"/>
      <c r="AB223" s="185">
        <v>460</v>
      </c>
      <c r="AC223" s="197" t="s">
        <v>2687</v>
      </c>
      <c r="AD223" s="197" t="s">
        <v>2687</v>
      </c>
      <c r="AE223" s="197">
        <v>1</v>
      </c>
      <c r="AF223" s="197"/>
      <c r="AG223" s="197"/>
      <c r="AH223" s="197"/>
      <c r="AI223" s="197"/>
      <c r="AJ223" s="197">
        <v>1</v>
      </c>
      <c r="AK223" s="197"/>
      <c r="AL223" s="197"/>
    </row>
    <row r="224" spans="1:38" s="170" customFormat="1" x14ac:dyDescent="0.3">
      <c r="A224" s="226">
        <v>2033</v>
      </c>
      <c r="B224" s="185" t="s">
        <v>348</v>
      </c>
      <c r="C224" s="185" t="s">
        <v>4858</v>
      </c>
      <c r="D224" s="185" t="s">
        <v>3199</v>
      </c>
      <c r="E224" s="185" t="s">
        <v>349</v>
      </c>
      <c r="F224" s="185" t="s">
        <v>3187</v>
      </c>
      <c r="G224" s="185" t="s">
        <v>4854</v>
      </c>
      <c r="H224" s="185"/>
      <c r="I224" s="195" t="s">
        <v>342</v>
      </c>
      <c r="J224" s="185" t="s">
        <v>340</v>
      </c>
      <c r="K224" s="185" t="s">
        <v>343</v>
      </c>
      <c r="L224" s="185" t="s">
        <v>3449</v>
      </c>
      <c r="M224" s="185" t="s">
        <v>3190</v>
      </c>
      <c r="N224" s="185" t="s">
        <v>4332</v>
      </c>
      <c r="O224" s="185" t="s">
        <v>3199</v>
      </c>
      <c r="P224" s="185" t="s">
        <v>3192</v>
      </c>
      <c r="Q224" s="185" t="s">
        <v>3193</v>
      </c>
      <c r="R224" s="185" t="s">
        <v>3194</v>
      </c>
      <c r="S224" s="196">
        <v>23863</v>
      </c>
      <c r="T224" s="185"/>
      <c r="U224" s="185" t="s">
        <v>82</v>
      </c>
      <c r="V224" s="185" t="s">
        <v>350</v>
      </c>
      <c r="W224" s="185" t="s">
        <v>351</v>
      </c>
      <c r="X224" s="185"/>
      <c r="Y224" s="185"/>
      <c r="Z224" s="185">
        <v>1</v>
      </c>
      <c r="AA224" s="185"/>
      <c r="AB224" s="185">
        <v>154</v>
      </c>
      <c r="AC224" s="197" t="s">
        <v>3057</v>
      </c>
      <c r="AD224" s="197" t="s">
        <v>3057</v>
      </c>
      <c r="AE224" s="197">
        <v>1</v>
      </c>
      <c r="AF224" s="197"/>
      <c r="AG224" s="197"/>
      <c r="AH224" s="197"/>
      <c r="AI224" s="197"/>
      <c r="AJ224" s="197">
        <v>1</v>
      </c>
      <c r="AK224" s="197"/>
      <c r="AL224" s="197"/>
    </row>
    <row r="225" spans="1:38" s="170" customFormat="1" x14ac:dyDescent="0.3">
      <c r="A225" s="226">
        <v>2034</v>
      </c>
      <c r="B225" s="185" t="s">
        <v>1022</v>
      </c>
      <c r="C225" s="185" t="s">
        <v>4668</v>
      </c>
      <c r="D225" s="185" t="s">
        <v>3199</v>
      </c>
      <c r="E225" s="185" t="s">
        <v>1019</v>
      </c>
      <c r="F225" s="185" t="s">
        <v>3187</v>
      </c>
      <c r="G225" s="185" t="s">
        <v>4760</v>
      </c>
      <c r="H225" s="185" t="s">
        <v>1024</v>
      </c>
      <c r="I225" s="195" t="s">
        <v>549</v>
      </c>
      <c r="J225" s="185" t="s">
        <v>13</v>
      </c>
      <c r="K225" s="185" t="s">
        <v>14</v>
      </c>
      <c r="L225" s="185" t="s">
        <v>4615</v>
      </c>
      <c r="M225" s="185" t="s">
        <v>3190</v>
      </c>
      <c r="N225" s="185" t="s">
        <v>4332</v>
      </c>
      <c r="O225" s="185" t="s">
        <v>3199</v>
      </c>
      <c r="P225" s="185" t="s">
        <v>3192</v>
      </c>
      <c r="Q225" s="185" t="s">
        <v>3193</v>
      </c>
      <c r="R225" s="185" t="s">
        <v>3194</v>
      </c>
      <c r="S225" s="196">
        <v>25283</v>
      </c>
      <c r="T225" s="185"/>
      <c r="U225" s="185" t="s">
        <v>82</v>
      </c>
      <c r="V225" s="185" t="s">
        <v>1023</v>
      </c>
      <c r="W225" s="185" t="s">
        <v>1025</v>
      </c>
      <c r="X225" s="185"/>
      <c r="Y225" s="185"/>
      <c r="Z225" s="185">
        <v>1</v>
      </c>
      <c r="AA225" s="185"/>
      <c r="AB225" s="185">
        <v>538</v>
      </c>
      <c r="AC225" s="197" t="s">
        <v>2689</v>
      </c>
      <c r="AD225" s="197" t="s">
        <v>2689</v>
      </c>
      <c r="AE225" s="197">
        <v>1</v>
      </c>
      <c r="AF225" s="197"/>
      <c r="AG225" s="197">
        <v>1</v>
      </c>
      <c r="AH225" s="197"/>
      <c r="AI225" s="197"/>
      <c r="AJ225" s="197"/>
      <c r="AK225" s="197"/>
      <c r="AL225" s="197"/>
    </row>
    <row r="226" spans="1:38" s="170" customFormat="1" x14ac:dyDescent="0.3">
      <c r="A226" s="226">
        <v>2038</v>
      </c>
      <c r="B226" s="185" t="s">
        <v>567</v>
      </c>
      <c r="C226" s="185" t="s">
        <v>4669</v>
      </c>
      <c r="D226" s="185" t="s">
        <v>3589</v>
      </c>
      <c r="E226" s="185" t="s">
        <v>568</v>
      </c>
      <c r="F226" s="185" t="s">
        <v>4301</v>
      </c>
      <c r="G226" s="185" t="s">
        <v>4734</v>
      </c>
      <c r="H226" s="185"/>
      <c r="I226" s="195" t="s">
        <v>216</v>
      </c>
      <c r="J226" s="185" t="s">
        <v>13</v>
      </c>
      <c r="K226" s="185" t="s">
        <v>14</v>
      </c>
      <c r="L226" s="185" t="s">
        <v>4615</v>
      </c>
      <c r="M226" s="185" t="s">
        <v>3217</v>
      </c>
      <c r="N226" s="185" t="s">
        <v>3205</v>
      </c>
      <c r="O226" s="185" t="s">
        <v>3254</v>
      </c>
      <c r="P226" s="185" t="s">
        <v>3192</v>
      </c>
      <c r="Q226" s="185" t="s">
        <v>3193</v>
      </c>
      <c r="R226" s="185" t="s">
        <v>3194</v>
      </c>
      <c r="S226" s="196">
        <v>24540</v>
      </c>
      <c r="T226" s="185"/>
      <c r="U226" s="185" t="s">
        <v>184</v>
      </c>
      <c r="V226" s="185" t="s">
        <v>569</v>
      </c>
      <c r="W226" s="185" t="s">
        <v>570</v>
      </c>
      <c r="X226" s="185"/>
      <c r="Y226" s="185"/>
      <c r="Z226" s="185"/>
      <c r="AA226" s="185">
        <v>1</v>
      </c>
      <c r="AB226" s="185">
        <v>767</v>
      </c>
      <c r="AC226" s="197" t="s">
        <v>2689</v>
      </c>
      <c r="AD226" s="197" t="s">
        <v>2689</v>
      </c>
      <c r="AE226" s="197">
        <v>1</v>
      </c>
      <c r="AF226" s="197"/>
      <c r="AG226" s="197"/>
      <c r="AH226" s="197">
        <v>1</v>
      </c>
      <c r="AI226" s="197"/>
      <c r="AJ226" s="197"/>
      <c r="AK226" s="197"/>
      <c r="AL226" s="197"/>
    </row>
    <row r="227" spans="1:38" s="170" customFormat="1" x14ac:dyDescent="0.3">
      <c r="A227" s="226">
        <v>2039</v>
      </c>
      <c r="B227" s="185" t="s">
        <v>1745</v>
      </c>
      <c r="C227" s="185" t="s">
        <v>4012</v>
      </c>
      <c r="D227" s="185" t="s">
        <v>3186</v>
      </c>
      <c r="E227" s="185" t="s">
        <v>1746</v>
      </c>
      <c r="F227" s="185" t="s">
        <v>3187</v>
      </c>
      <c r="G227" s="185" t="s">
        <v>4013</v>
      </c>
      <c r="H227" s="185"/>
      <c r="I227" s="195" t="s">
        <v>15</v>
      </c>
      <c r="J227" s="185" t="s">
        <v>16</v>
      </c>
      <c r="K227" s="185" t="s">
        <v>17</v>
      </c>
      <c r="L227" s="185" t="s">
        <v>4365</v>
      </c>
      <c r="M227" s="185" t="s">
        <v>3190</v>
      </c>
      <c r="N227" s="185" t="s">
        <v>4332</v>
      </c>
      <c r="O227" s="185" t="s">
        <v>3191</v>
      </c>
      <c r="P227" s="185" t="s">
        <v>3192</v>
      </c>
      <c r="Q227" s="185" t="s">
        <v>3193</v>
      </c>
      <c r="R227" s="185" t="s">
        <v>3194</v>
      </c>
      <c r="S227" s="196">
        <v>24754</v>
      </c>
      <c r="T227" s="185"/>
      <c r="U227" s="185" t="s">
        <v>19</v>
      </c>
      <c r="V227" s="185" t="s">
        <v>1747</v>
      </c>
      <c r="W227" s="185" t="s">
        <v>1748</v>
      </c>
      <c r="X227" s="185">
        <v>1</v>
      </c>
      <c r="Y227" s="185"/>
      <c r="Z227" s="185"/>
      <c r="AA227" s="185"/>
      <c r="AB227" s="185">
        <v>59</v>
      </c>
      <c r="AC227" s="197" t="s">
        <v>3057</v>
      </c>
      <c r="AD227" s="197" t="s">
        <v>3057</v>
      </c>
      <c r="AE227" s="197">
        <v>1</v>
      </c>
      <c r="AF227" s="197"/>
      <c r="AG227" s="197"/>
      <c r="AH227" s="197">
        <v>1</v>
      </c>
      <c r="AI227" s="197"/>
      <c r="AJ227" s="197"/>
      <c r="AK227" s="197"/>
      <c r="AL227" s="197"/>
    </row>
    <row r="228" spans="1:38" s="170" customFormat="1" x14ac:dyDescent="0.3">
      <c r="A228" s="226">
        <v>2040</v>
      </c>
      <c r="B228" s="185" t="s">
        <v>769</v>
      </c>
      <c r="C228" s="185" t="s">
        <v>4387</v>
      </c>
      <c r="D228" s="185" t="s">
        <v>3061</v>
      </c>
      <c r="E228" s="185" t="s">
        <v>770</v>
      </c>
      <c r="F228" s="185" t="s">
        <v>3187</v>
      </c>
      <c r="G228" s="185" t="s">
        <v>4014</v>
      </c>
      <c r="H228" s="185"/>
      <c r="I228" s="195" t="s">
        <v>15</v>
      </c>
      <c r="J228" s="185" t="s">
        <v>16</v>
      </c>
      <c r="K228" s="185" t="s">
        <v>17</v>
      </c>
      <c r="L228" s="185" t="s">
        <v>4365</v>
      </c>
      <c r="M228" s="185" t="s">
        <v>3190</v>
      </c>
      <c r="N228" s="185" t="s">
        <v>4332</v>
      </c>
      <c r="O228" s="185" t="s">
        <v>3201</v>
      </c>
      <c r="P228" s="185" t="s">
        <v>3192</v>
      </c>
      <c r="Q228" s="185" t="s">
        <v>3193</v>
      </c>
      <c r="R228" s="185" t="s">
        <v>3194</v>
      </c>
      <c r="S228" s="196">
        <v>24754</v>
      </c>
      <c r="T228" s="185"/>
      <c r="U228" s="185" t="s">
        <v>5</v>
      </c>
      <c r="V228" s="185" t="s">
        <v>3062</v>
      </c>
      <c r="W228" s="185" t="s">
        <v>771</v>
      </c>
      <c r="X228" s="185"/>
      <c r="Y228" s="185">
        <v>1</v>
      </c>
      <c r="Z228" s="185"/>
      <c r="AA228" s="185"/>
      <c r="AB228" s="185">
        <v>64</v>
      </c>
      <c r="AC228" s="197" t="s">
        <v>3057</v>
      </c>
      <c r="AD228" s="197" t="s">
        <v>3057</v>
      </c>
      <c r="AE228" s="197">
        <v>1</v>
      </c>
      <c r="AF228" s="197"/>
      <c r="AG228" s="197"/>
      <c r="AH228" s="197">
        <v>1</v>
      </c>
      <c r="AI228" s="197"/>
      <c r="AJ228" s="197"/>
      <c r="AK228" s="197"/>
      <c r="AL228" s="197"/>
    </row>
    <row r="229" spans="1:38" s="170" customFormat="1" x14ac:dyDescent="0.3">
      <c r="A229" s="226">
        <v>2041</v>
      </c>
      <c r="B229" s="185" t="s">
        <v>1990</v>
      </c>
      <c r="C229" s="185" t="s">
        <v>4015</v>
      </c>
      <c r="D229" s="185" t="s">
        <v>478</v>
      </c>
      <c r="E229" s="185" t="s">
        <v>4016</v>
      </c>
      <c r="F229" s="185" t="s">
        <v>3187</v>
      </c>
      <c r="G229" s="185" t="s">
        <v>3139</v>
      </c>
      <c r="H229" s="185"/>
      <c r="I229" s="195" t="s">
        <v>1509</v>
      </c>
      <c r="J229" s="185" t="s">
        <v>1991</v>
      </c>
      <c r="K229" s="185" t="s">
        <v>1221</v>
      </c>
      <c r="L229" s="185" t="s">
        <v>4017</v>
      </c>
      <c r="M229" s="185" t="s">
        <v>3190</v>
      </c>
      <c r="N229" s="185" t="s">
        <v>4332</v>
      </c>
      <c r="O229" s="185" t="s">
        <v>3201</v>
      </c>
      <c r="P229" s="185" t="s">
        <v>3192</v>
      </c>
      <c r="Q229" s="185" t="s">
        <v>3193</v>
      </c>
      <c r="R229" s="185" t="s">
        <v>3194</v>
      </c>
      <c r="S229" s="196">
        <v>24754</v>
      </c>
      <c r="T229" s="185"/>
      <c r="U229" s="185" t="s">
        <v>5</v>
      </c>
      <c r="V229" s="185" t="s">
        <v>2317</v>
      </c>
      <c r="W229" s="185" t="s">
        <v>1992</v>
      </c>
      <c r="X229" s="185">
        <v>1</v>
      </c>
      <c r="Y229" s="185">
        <v>1</v>
      </c>
      <c r="Z229" s="185"/>
      <c r="AA229" s="185"/>
      <c r="AB229" s="185">
        <v>35</v>
      </c>
      <c r="AC229" s="197" t="s">
        <v>2709</v>
      </c>
      <c r="AD229" s="197" t="s">
        <v>2709</v>
      </c>
      <c r="AE229" s="197">
        <v>1</v>
      </c>
      <c r="AF229" s="197"/>
      <c r="AG229" s="197"/>
      <c r="AH229" s="197"/>
      <c r="AI229" s="197"/>
      <c r="AJ229" s="197">
        <v>1</v>
      </c>
      <c r="AK229" s="197"/>
      <c r="AL229" s="197"/>
    </row>
    <row r="230" spans="1:38" s="170" customFormat="1" x14ac:dyDescent="0.3">
      <c r="A230" s="226">
        <v>2042</v>
      </c>
      <c r="B230" s="185" t="s">
        <v>1490</v>
      </c>
      <c r="C230" s="185" t="s">
        <v>4396</v>
      </c>
      <c r="D230" s="185" t="s">
        <v>3061</v>
      </c>
      <c r="E230" s="185"/>
      <c r="F230" s="185" t="s">
        <v>3187</v>
      </c>
      <c r="G230" s="185" t="s">
        <v>4413</v>
      </c>
      <c r="H230" s="185"/>
      <c r="I230" s="195" t="s">
        <v>382</v>
      </c>
      <c r="J230" s="185" t="s">
        <v>1488</v>
      </c>
      <c r="K230" s="185" t="s">
        <v>216</v>
      </c>
      <c r="L230" s="185" t="s">
        <v>4018</v>
      </c>
      <c r="M230" s="185" t="s">
        <v>3190</v>
      </c>
      <c r="N230" s="185" t="s">
        <v>4332</v>
      </c>
      <c r="O230" s="185" t="s">
        <v>3201</v>
      </c>
      <c r="P230" s="185" t="s">
        <v>3192</v>
      </c>
      <c r="Q230" s="185" t="s">
        <v>3193</v>
      </c>
      <c r="R230" s="185" t="s">
        <v>3194</v>
      </c>
      <c r="S230" s="196">
        <v>24754</v>
      </c>
      <c r="T230" s="185"/>
      <c r="U230" s="185" t="s">
        <v>5</v>
      </c>
      <c r="V230" s="185" t="s">
        <v>4019</v>
      </c>
      <c r="W230" s="185" t="s">
        <v>1491</v>
      </c>
      <c r="X230" s="185"/>
      <c r="Y230" s="185">
        <v>1</v>
      </c>
      <c r="Z230" s="185"/>
      <c r="AA230" s="185"/>
      <c r="AB230" s="185">
        <v>137</v>
      </c>
      <c r="AC230" s="197" t="s">
        <v>2689</v>
      </c>
      <c r="AD230" s="197" t="s">
        <v>2689</v>
      </c>
      <c r="AE230" s="197">
        <v>1</v>
      </c>
      <c r="AF230" s="197"/>
      <c r="AG230" s="197">
        <v>1</v>
      </c>
      <c r="AH230" s="197"/>
      <c r="AI230" s="197"/>
      <c r="AJ230" s="197"/>
      <c r="AK230" s="197"/>
      <c r="AL230" s="197"/>
    </row>
    <row r="231" spans="1:38" s="170" customFormat="1" x14ac:dyDescent="0.3">
      <c r="A231" s="226">
        <v>2045</v>
      </c>
      <c r="B231" s="207" t="s">
        <v>1820</v>
      </c>
      <c r="C231" s="207" t="s">
        <v>3417</v>
      </c>
      <c r="D231" s="207" t="s">
        <v>3186</v>
      </c>
      <c r="E231" s="207" t="s">
        <v>3264</v>
      </c>
      <c r="F231" s="207" t="s">
        <v>3187</v>
      </c>
      <c r="G231" s="207" t="s">
        <v>4438</v>
      </c>
      <c r="H231" s="207"/>
      <c r="I231" s="208" t="s">
        <v>62</v>
      </c>
      <c r="J231" s="207" t="s">
        <v>63</v>
      </c>
      <c r="K231" s="207" t="s">
        <v>287</v>
      </c>
      <c r="L231" s="207" t="s">
        <v>4420</v>
      </c>
      <c r="M231" s="207" t="s">
        <v>3190</v>
      </c>
      <c r="N231" s="207" t="s">
        <v>3205</v>
      </c>
      <c r="O231" s="207" t="s">
        <v>3191</v>
      </c>
      <c r="P231" s="207" t="s">
        <v>3192</v>
      </c>
      <c r="Q231" s="207" t="s">
        <v>3193</v>
      </c>
      <c r="R231" s="207" t="s">
        <v>3194</v>
      </c>
      <c r="S231" s="209">
        <v>24754</v>
      </c>
      <c r="T231" s="207"/>
      <c r="U231" s="207" t="s">
        <v>19</v>
      </c>
      <c r="V231" s="207" t="s">
        <v>4023</v>
      </c>
      <c r="W231" s="207" t="s">
        <v>1821</v>
      </c>
      <c r="X231" s="207">
        <v>1</v>
      </c>
      <c r="Y231" s="207"/>
      <c r="Z231" s="207"/>
      <c r="AA231" s="207"/>
      <c r="AB231" s="207">
        <v>150</v>
      </c>
      <c r="AC231" s="210" t="s">
        <v>2695</v>
      </c>
      <c r="AD231" s="210" t="s">
        <v>2695</v>
      </c>
      <c r="AE231" s="210">
        <v>1</v>
      </c>
      <c r="AF231" s="210"/>
      <c r="AG231" s="210">
        <v>1</v>
      </c>
      <c r="AH231" s="210"/>
      <c r="AI231" s="210"/>
      <c r="AJ231" s="210"/>
      <c r="AK231" s="210"/>
      <c r="AL231" s="210"/>
    </row>
    <row r="232" spans="1:38" s="232" customFormat="1" x14ac:dyDescent="0.3">
      <c r="A232" s="226">
        <v>2047</v>
      </c>
      <c r="B232" s="185" t="s">
        <v>1596</v>
      </c>
      <c r="C232" s="185" t="s">
        <v>4028</v>
      </c>
      <c r="D232" s="185" t="s">
        <v>478</v>
      </c>
      <c r="E232" s="185" t="s">
        <v>4029</v>
      </c>
      <c r="F232" s="185" t="s">
        <v>3187</v>
      </c>
      <c r="G232" s="185" t="s">
        <v>4030</v>
      </c>
      <c r="H232" s="185"/>
      <c r="I232" s="195" t="s">
        <v>156</v>
      </c>
      <c r="J232" s="185" t="s">
        <v>1597</v>
      </c>
      <c r="K232" s="185" t="s">
        <v>1598</v>
      </c>
      <c r="L232" s="185" t="s">
        <v>4965</v>
      </c>
      <c r="M232" s="185" t="s">
        <v>3190</v>
      </c>
      <c r="N232" s="185" t="s">
        <v>4332</v>
      </c>
      <c r="O232" s="185" t="s">
        <v>3201</v>
      </c>
      <c r="P232" s="185" t="s">
        <v>3192</v>
      </c>
      <c r="Q232" s="185" t="s">
        <v>3193</v>
      </c>
      <c r="R232" s="185" t="s">
        <v>3194</v>
      </c>
      <c r="S232" s="196">
        <v>24754</v>
      </c>
      <c r="T232" s="185"/>
      <c r="U232" s="185" t="s">
        <v>5</v>
      </c>
      <c r="V232" s="185" t="s">
        <v>4031</v>
      </c>
      <c r="W232" s="185" t="s">
        <v>1599</v>
      </c>
      <c r="X232" s="185">
        <v>1</v>
      </c>
      <c r="Y232" s="185">
        <v>1</v>
      </c>
      <c r="Z232" s="185"/>
      <c r="AA232" s="185"/>
      <c r="AB232" s="185">
        <v>105</v>
      </c>
      <c r="AC232" s="197" t="s">
        <v>3057</v>
      </c>
      <c r="AD232" s="197" t="s">
        <v>3057</v>
      </c>
      <c r="AE232" s="197">
        <v>1</v>
      </c>
      <c r="AF232" s="197"/>
      <c r="AG232" s="197">
        <v>1</v>
      </c>
      <c r="AH232" s="197"/>
      <c r="AI232" s="197"/>
      <c r="AJ232" s="197"/>
      <c r="AK232" s="197"/>
      <c r="AL232" s="197"/>
    </row>
    <row r="233" spans="1:38" s="170" customFormat="1" x14ac:dyDescent="0.3">
      <c r="A233" s="226">
        <v>2049</v>
      </c>
      <c r="B233" s="185" t="s">
        <v>2144</v>
      </c>
      <c r="C233" s="185" t="s">
        <v>3200</v>
      </c>
      <c r="D233" s="185" t="s">
        <v>478</v>
      </c>
      <c r="E233" s="185"/>
      <c r="F233" s="185" t="s">
        <v>3187</v>
      </c>
      <c r="G233" s="185" t="s">
        <v>4035</v>
      </c>
      <c r="H233" s="185"/>
      <c r="I233" s="195" t="s">
        <v>62</v>
      </c>
      <c r="J233" s="185" t="s">
        <v>2145</v>
      </c>
      <c r="K233" s="185" t="s">
        <v>2146</v>
      </c>
      <c r="L233" s="185" t="s">
        <v>4036</v>
      </c>
      <c r="M233" s="185" t="s">
        <v>3190</v>
      </c>
      <c r="N233" s="185" t="s">
        <v>4332</v>
      </c>
      <c r="O233" s="185" t="s">
        <v>3201</v>
      </c>
      <c r="P233" s="185" t="s">
        <v>3192</v>
      </c>
      <c r="Q233" s="185" t="s">
        <v>3193</v>
      </c>
      <c r="R233" s="185" t="s">
        <v>3194</v>
      </c>
      <c r="S233" s="196">
        <v>24754</v>
      </c>
      <c r="T233" s="185"/>
      <c r="U233" s="185" t="s">
        <v>5</v>
      </c>
      <c r="V233" s="185" t="s">
        <v>4037</v>
      </c>
      <c r="W233" s="185" t="s">
        <v>2147</v>
      </c>
      <c r="X233" s="185">
        <v>1</v>
      </c>
      <c r="Y233" s="185">
        <v>1</v>
      </c>
      <c r="Z233" s="185"/>
      <c r="AA233" s="185"/>
      <c r="AB233" s="185">
        <v>84</v>
      </c>
      <c r="AC233" s="197" t="s">
        <v>3068</v>
      </c>
      <c r="AD233" s="197" t="s">
        <v>5142</v>
      </c>
      <c r="AE233" s="197">
        <v>1</v>
      </c>
      <c r="AF233" s="197"/>
      <c r="AG233" s="197">
        <v>1</v>
      </c>
      <c r="AH233" s="197"/>
      <c r="AI233" s="197"/>
      <c r="AJ233" s="197"/>
      <c r="AK233" s="197"/>
      <c r="AL233" s="197"/>
    </row>
    <row r="234" spans="1:38" s="170" customFormat="1" x14ac:dyDescent="0.3">
      <c r="A234" s="226">
        <v>2052</v>
      </c>
      <c r="B234" s="185" t="s">
        <v>732</v>
      </c>
      <c r="C234" s="185" t="s">
        <v>4633</v>
      </c>
      <c r="D234" s="185" t="s">
        <v>3186</v>
      </c>
      <c r="E234" s="185" t="s">
        <v>3682</v>
      </c>
      <c r="F234" s="185" t="s">
        <v>3187</v>
      </c>
      <c r="G234" s="185" t="s">
        <v>4040</v>
      </c>
      <c r="H234" s="185"/>
      <c r="I234" s="195" t="s">
        <v>734</v>
      </c>
      <c r="J234" s="185" t="s">
        <v>735</v>
      </c>
      <c r="K234" s="185" t="s">
        <v>736</v>
      </c>
      <c r="L234" s="185" t="s">
        <v>3690</v>
      </c>
      <c r="M234" s="185" t="s">
        <v>3190</v>
      </c>
      <c r="N234" s="185" t="s">
        <v>4332</v>
      </c>
      <c r="O234" s="185" t="s">
        <v>3191</v>
      </c>
      <c r="P234" s="185" t="s">
        <v>3192</v>
      </c>
      <c r="Q234" s="185" t="s">
        <v>3193</v>
      </c>
      <c r="R234" s="185" t="s">
        <v>3194</v>
      </c>
      <c r="S234" s="196">
        <v>24756</v>
      </c>
      <c r="T234" s="185"/>
      <c r="U234" s="185" t="s">
        <v>19</v>
      </c>
      <c r="V234" s="185" t="s">
        <v>733</v>
      </c>
      <c r="W234" s="185" t="s">
        <v>737</v>
      </c>
      <c r="X234" s="185">
        <v>1</v>
      </c>
      <c r="Y234" s="185"/>
      <c r="Z234" s="185"/>
      <c r="AA234" s="185"/>
      <c r="AB234" s="185">
        <v>67</v>
      </c>
      <c r="AC234" s="197" t="s">
        <v>3057</v>
      </c>
      <c r="AD234" s="197" t="s">
        <v>3057</v>
      </c>
      <c r="AE234" s="197">
        <v>1</v>
      </c>
      <c r="AF234" s="197"/>
      <c r="AG234" s="197"/>
      <c r="AH234" s="197">
        <v>1</v>
      </c>
      <c r="AI234" s="197"/>
      <c r="AJ234" s="197"/>
      <c r="AK234" s="197"/>
      <c r="AL234" s="197"/>
    </row>
    <row r="235" spans="1:38" s="170" customFormat="1" x14ac:dyDescent="0.3">
      <c r="A235" s="226">
        <v>2054</v>
      </c>
      <c r="B235" s="185" t="s">
        <v>2559</v>
      </c>
      <c r="C235" s="185" t="s">
        <v>4873</v>
      </c>
      <c r="D235" s="185" t="s">
        <v>478</v>
      </c>
      <c r="E235" s="185" t="s">
        <v>1308</v>
      </c>
      <c r="F235" s="185" t="s">
        <v>3187</v>
      </c>
      <c r="G235" s="185" t="s">
        <v>4877</v>
      </c>
      <c r="H235" s="185"/>
      <c r="I235" s="195" t="s">
        <v>224</v>
      </c>
      <c r="J235" s="185" t="s">
        <v>693</v>
      </c>
      <c r="K235" s="185" t="s">
        <v>694</v>
      </c>
      <c r="L235" s="185" t="s">
        <v>3894</v>
      </c>
      <c r="M235" s="185" t="s">
        <v>3211</v>
      </c>
      <c r="N235" s="185" t="s">
        <v>4332</v>
      </c>
      <c r="O235" s="185" t="s">
        <v>3201</v>
      </c>
      <c r="P235" s="185" t="s">
        <v>3192</v>
      </c>
      <c r="Q235" s="185" t="s">
        <v>3193</v>
      </c>
      <c r="R235" s="185" t="s">
        <v>3194</v>
      </c>
      <c r="S235" s="196">
        <v>24756</v>
      </c>
      <c r="T235" s="185">
        <v>2</v>
      </c>
      <c r="U235" s="185" t="s">
        <v>5</v>
      </c>
      <c r="V235" s="185" t="s">
        <v>2560</v>
      </c>
      <c r="W235" s="185" t="s">
        <v>2561</v>
      </c>
      <c r="X235" s="185">
        <v>1</v>
      </c>
      <c r="Y235" s="185">
        <v>1</v>
      </c>
      <c r="Z235" s="185"/>
      <c r="AA235" s="185"/>
      <c r="AB235" s="185">
        <v>141</v>
      </c>
      <c r="AC235" s="197" t="s">
        <v>3057</v>
      </c>
      <c r="AD235" s="197" t="s">
        <v>3057</v>
      </c>
      <c r="AE235" s="197">
        <v>1</v>
      </c>
      <c r="AF235" s="197"/>
      <c r="AG235" s="197"/>
      <c r="AH235" s="197"/>
      <c r="AI235" s="197">
        <v>1</v>
      </c>
      <c r="AJ235" s="197"/>
      <c r="AK235" s="197"/>
      <c r="AL235" s="197"/>
    </row>
    <row r="236" spans="1:38" s="170" customFormat="1" x14ac:dyDescent="0.3">
      <c r="A236" s="226">
        <v>2055</v>
      </c>
      <c r="B236" s="185" t="s">
        <v>2307</v>
      </c>
      <c r="C236" s="185" t="s">
        <v>3200</v>
      </c>
      <c r="D236" s="185" t="s">
        <v>478</v>
      </c>
      <c r="E236" s="185"/>
      <c r="F236" s="185" t="s">
        <v>3187</v>
      </c>
      <c r="G236" s="185" t="s">
        <v>4042</v>
      </c>
      <c r="H236" s="185"/>
      <c r="I236" s="195" t="s">
        <v>710</v>
      </c>
      <c r="J236" s="185" t="s">
        <v>2308</v>
      </c>
      <c r="K236" s="185" t="s">
        <v>2310</v>
      </c>
      <c r="L236" s="185" t="s">
        <v>2676</v>
      </c>
      <c r="M236" s="185" t="s">
        <v>3190</v>
      </c>
      <c r="N236" s="185" t="s">
        <v>4332</v>
      </c>
      <c r="O236" s="185" t="s">
        <v>3201</v>
      </c>
      <c r="P236" s="185" t="s">
        <v>3192</v>
      </c>
      <c r="Q236" s="185" t="s">
        <v>3193</v>
      </c>
      <c r="R236" s="185" t="s">
        <v>3194</v>
      </c>
      <c r="S236" s="196">
        <v>24755</v>
      </c>
      <c r="T236" s="185"/>
      <c r="U236" s="185" t="s">
        <v>5</v>
      </c>
      <c r="V236" s="185" t="s">
        <v>2309</v>
      </c>
      <c r="W236" s="185" t="s">
        <v>2311</v>
      </c>
      <c r="X236" s="185"/>
      <c r="Y236" s="185">
        <v>1</v>
      </c>
      <c r="Z236" s="185"/>
      <c r="AA236" s="185"/>
      <c r="AB236" s="185">
        <v>80</v>
      </c>
      <c r="AC236" s="197" t="s">
        <v>2702</v>
      </c>
      <c r="AD236" s="197" t="s">
        <v>2695</v>
      </c>
      <c r="AE236" s="197">
        <v>1</v>
      </c>
      <c r="AF236" s="197"/>
      <c r="AG236" s="197"/>
      <c r="AH236" s="197"/>
      <c r="AI236" s="197">
        <v>1</v>
      </c>
      <c r="AJ236" s="197"/>
      <c r="AK236" s="197"/>
      <c r="AL236" s="197"/>
    </row>
    <row r="237" spans="1:38" s="232" customFormat="1" x14ac:dyDescent="0.3">
      <c r="A237" s="226">
        <v>2059</v>
      </c>
      <c r="B237" s="185" t="s">
        <v>1541</v>
      </c>
      <c r="C237" s="185" t="s">
        <v>4396</v>
      </c>
      <c r="D237" s="185" t="s">
        <v>3061</v>
      </c>
      <c r="E237" s="185"/>
      <c r="F237" s="185" t="s">
        <v>3187</v>
      </c>
      <c r="G237" s="185" t="s">
        <v>4045</v>
      </c>
      <c r="H237" s="185"/>
      <c r="I237" s="195" t="s">
        <v>359</v>
      </c>
      <c r="J237" s="185" t="s">
        <v>1542</v>
      </c>
      <c r="K237" s="185" t="s">
        <v>1543</v>
      </c>
      <c r="L237" s="185" t="s">
        <v>4046</v>
      </c>
      <c r="M237" s="185" t="s">
        <v>3190</v>
      </c>
      <c r="N237" s="185" t="s">
        <v>4332</v>
      </c>
      <c r="O237" s="185" t="s">
        <v>3201</v>
      </c>
      <c r="P237" s="185" t="s">
        <v>3192</v>
      </c>
      <c r="Q237" s="185" t="s">
        <v>3193</v>
      </c>
      <c r="R237" s="185" t="s">
        <v>3194</v>
      </c>
      <c r="S237" s="196">
        <v>24755</v>
      </c>
      <c r="T237" s="185"/>
      <c r="U237" s="185" t="s">
        <v>5</v>
      </c>
      <c r="V237" s="185" t="s">
        <v>4047</v>
      </c>
      <c r="W237" s="185" t="s">
        <v>1544</v>
      </c>
      <c r="X237" s="185"/>
      <c r="Y237" s="185">
        <v>1</v>
      </c>
      <c r="Z237" s="185"/>
      <c r="AA237" s="185"/>
      <c r="AB237" s="185">
        <v>41</v>
      </c>
      <c r="AC237" s="197" t="s">
        <v>3057</v>
      </c>
      <c r="AD237" s="197" t="s">
        <v>3057</v>
      </c>
      <c r="AE237" s="197">
        <v>1</v>
      </c>
      <c r="AF237" s="197"/>
      <c r="AG237" s="197"/>
      <c r="AH237" s="197"/>
      <c r="AI237" s="197"/>
      <c r="AJ237" s="197">
        <v>1</v>
      </c>
      <c r="AK237" s="197"/>
      <c r="AL237" s="197"/>
    </row>
    <row r="238" spans="1:38" s="170" customFormat="1" x14ac:dyDescent="0.3">
      <c r="A238" s="226">
        <v>2061</v>
      </c>
      <c r="B238" s="185" t="s">
        <v>1654</v>
      </c>
      <c r="C238" s="185" t="s">
        <v>4048</v>
      </c>
      <c r="D238" s="185" t="s">
        <v>3186</v>
      </c>
      <c r="E238" s="185" t="s">
        <v>4049</v>
      </c>
      <c r="F238" s="185" t="s">
        <v>3187</v>
      </c>
      <c r="G238" s="185" t="s">
        <v>4050</v>
      </c>
      <c r="H238" s="185"/>
      <c r="I238" s="195" t="s">
        <v>1651</v>
      </c>
      <c r="J238" s="185" t="s">
        <v>1649</v>
      </c>
      <c r="K238" s="185" t="s">
        <v>1652</v>
      </c>
      <c r="L238" s="185" t="s">
        <v>3942</v>
      </c>
      <c r="M238" s="185" t="s">
        <v>3190</v>
      </c>
      <c r="N238" s="185" t="s">
        <v>4332</v>
      </c>
      <c r="O238" s="185" t="s">
        <v>3191</v>
      </c>
      <c r="P238" s="185" t="s">
        <v>3192</v>
      </c>
      <c r="Q238" s="185" t="s">
        <v>3193</v>
      </c>
      <c r="R238" s="185" t="s">
        <v>3194</v>
      </c>
      <c r="S238" s="196">
        <v>24755</v>
      </c>
      <c r="T238" s="185"/>
      <c r="U238" s="185" t="s">
        <v>19</v>
      </c>
      <c r="V238" s="185" t="s">
        <v>1655</v>
      </c>
      <c r="W238" s="185" t="s">
        <v>1656</v>
      </c>
      <c r="X238" s="185">
        <v>1</v>
      </c>
      <c r="Y238" s="185"/>
      <c r="Z238" s="185"/>
      <c r="AA238" s="185"/>
      <c r="AB238" s="185">
        <v>94</v>
      </c>
      <c r="AC238" s="197" t="s">
        <v>3057</v>
      </c>
      <c r="AD238" s="197" t="s">
        <v>3057</v>
      </c>
      <c r="AE238" s="197">
        <v>1</v>
      </c>
      <c r="AF238" s="197"/>
      <c r="AG238" s="197">
        <v>1</v>
      </c>
      <c r="AH238" s="197"/>
      <c r="AI238" s="197"/>
      <c r="AJ238" s="197"/>
      <c r="AK238" s="197"/>
      <c r="AL238" s="197"/>
    </row>
    <row r="239" spans="1:38" s="170" customFormat="1" x14ac:dyDescent="0.3">
      <c r="A239" s="226">
        <v>2067</v>
      </c>
      <c r="B239" s="185" t="s">
        <v>4</v>
      </c>
      <c r="C239" s="185" t="s">
        <v>4782</v>
      </c>
      <c r="D239" s="185" t="s">
        <v>3061</v>
      </c>
      <c r="E239" s="185" t="s">
        <v>4059</v>
      </c>
      <c r="F239" s="185" t="s">
        <v>3187</v>
      </c>
      <c r="G239" s="185" t="s">
        <v>4775</v>
      </c>
      <c r="H239" s="185"/>
      <c r="I239" s="195" t="s">
        <v>8</v>
      </c>
      <c r="J239" s="185" t="s">
        <v>9</v>
      </c>
      <c r="K239" s="185" t="s">
        <v>10</v>
      </c>
      <c r="L239" s="185" t="s">
        <v>3798</v>
      </c>
      <c r="M239" s="185" t="s">
        <v>3217</v>
      </c>
      <c r="N239" s="185" t="s">
        <v>3205</v>
      </c>
      <c r="O239" s="185" t="s">
        <v>3201</v>
      </c>
      <c r="P239" s="185" t="s">
        <v>3192</v>
      </c>
      <c r="Q239" s="185" t="s">
        <v>3193</v>
      </c>
      <c r="R239" s="185" t="s">
        <v>3194</v>
      </c>
      <c r="S239" s="196">
        <v>24756</v>
      </c>
      <c r="T239" s="185"/>
      <c r="U239" s="185" t="s">
        <v>5</v>
      </c>
      <c r="V239" s="185" t="s">
        <v>6</v>
      </c>
      <c r="W239" s="185" t="s">
        <v>11</v>
      </c>
      <c r="X239" s="185"/>
      <c r="Y239" s="185">
        <v>1</v>
      </c>
      <c r="Z239" s="185"/>
      <c r="AA239" s="185"/>
      <c r="AB239" s="185">
        <v>136</v>
      </c>
      <c r="AC239" s="197" t="s">
        <v>3057</v>
      </c>
      <c r="AD239" s="197" t="s">
        <v>3057</v>
      </c>
      <c r="AE239" s="197">
        <v>1</v>
      </c>
      <c r="AF239" s="197"/>
      <c r="AG239" s="197"/>
      <c r="AH239" s="197">
        <v>1</v>
      </c>
      <c r="AI239" s="197"/>
      <c r="AJ239" s="197"/>
      <c r="AK239" s="197"/>
      <c r="AL239" s="197"/>
    </row>
    <row r="240" spans="1:38" s="170" customFormat="1" x14ac:dyDescent="0.3">
      <c r="A240" s="226">
        <v>2069</v>
      </c>
      <c r="B240" s="185" t="s">
        <v>452</v>
      </c>
      <c r="C240" s="185" t="s">
        <v>3200</v>
      </c>
      <c r="D240" s="185" t="s">
        <v>478</v>
      </c>
      <c r="E240" s="185"/>
      <c r="F240" s="185" t="s">
        <v>3187</v>
      </c>
      <c r="G240" s="185" t="s">
        <v>4060</v>
      </c>
      <c r="H240" s="185"/>
      <c r="I240" s="195" t="s">
        <v>454</v>
      </c>
      <c r="J240" s="185" t="s">
        <v>4061</v>
      </c>
      <c r="K240" s="185" t="s">
        <v>455</v>
      </c>
      <c r="L240" s="185" t="s">
        <v>4062</v>
      </c>
      <c r="M240" s="185" t="s">
        <v>3190</v>
      </c>
      <c r="N240" s="185" t="s">
        <v>4332</v>
      </c>
      <c r="O240" s="185" t="s">
        <v>3201</v>
      </c>
      <c r="P240" s="185" t="s">
        <v>3192</v>
      </c>
      <c r="Q240" s="185" t="s">
        <v>3193</v>
      </c>
      <c r="R240" s="185" t="s">
        <v>3194</v>
      </c>
      <c r="S240" s="196">
        <v>24756</v>
      </c>
      <c r="T240" s="185">
        <v>2</v>
      </c>
      <c r="U240" s="185" t="s">
        <v>5</v>
      </c>
      <c r="V240" s="185" t="s">
        <v>453</v>
      </c>
      <c r="W240" s="185" t="s">
        <v>456</v>
      </c>
      <c r="X240" s="185">
        <v>1</v>
      </c>
      <c r="Y240" s="185">
        <v>1</v>
      </c>
      <c r="Z240" s="185"/>
      <c r="AA240" s="185"/>
      <c r="AB240" s="185">
        <v>84</v>
      </c>
      <c r="AC240" s="197" t="s">
        <v>2689</v>
      </c>
      <c r="AD240" s="197" t="s">
        <v>2689</v>
      </c>
      <c r="AE240" s="197">
        <v>1</v>
      </c>
      <c r="AF240" s="197"/>
      <c r="AG240" s="197"/>
      <c r="AH240" s="197"/>
      <c r="AI240" s="197">
        <v>1</v>
      </c>
      <c r="AJ240" s="197"/>
      <c r="AK240" s="197"/>
      <c r="AL240" s="197"/>
    </row>
    <row r="241" spans="1:38" s="170" customFormat="1" x14ac:dyDescent="0.3">
      <c r="A241" s="226">
        <v>2072</v>
      </c>
      <c r="B241" s="185" t="s">
        <v>1802</v>
      </c>
      <c r="C241" s="185" t="s">
        <v>4393</v>
      </c>
      <c r="D241" s="185" t="s">
        <v>3965</v>
      </c>
      <c r="E241" s="185" t="s">
        <v>1803</v>
      </c>
      <c r="F241" s="185" t="s">
        <v>3187</v>
      </c>
      <c r="G241" s="185" t="s">
        <v>4361</v>
      </c>
      <c r="H241" s="185"/>
      <c r="I241" s="195" t="s">
        <v>1805</v>
      </c>
      <c r="J241" s="185" t="s">
        <v>16</v>
      </c>
      <c r="K241" s="185" t="s">
        <v>17</v>
      </c>
      <c r="L241" s="185" t="s">
        <v>4365</v>
      </c>
      <c r="M241" s="185" t="s">
        <v>3190</v>
      </c>
      <c r="N241" s="185" t="s">
        <v>4332</v>
      </c>
      <c r="O241" s="185" t="s">
        <v>3254</v>
      </c>
      <c r="P241" s="185" t="s">
        <v>3192</v>
      </c>
      <c r="Q241" s="185" t="s">
        <v>3193</v>
      </c>
      <c r="R241" s="185" t="s">
        <v>3194</v>
      </c>
      <c r="S241" s="196">
        <v>23863</v>
      </c>
      <c r="T241" s="185"/>
      <c r="U241" s="185" t="s">
        <v>184</v>
      </c>
      <c r="V241" s="185" t="s">
        <v>1804</v>
      </c>
      <c r="W241" s="185" t="s">
        <v>1806</v>
      </c>
      <c r="X241" s="185"/>
      <c r="Y241" s="185"/>
      <c r="Z241" s="185"/>
      <c r="AA241" s="185">
        <v>1</v>
      </c>
      <c r="AB241" s="185">
        <v>1268</v>
      </c>
      <c r="AC241" s="197" t="s">
        <v>3057</v>
      </c>
      <c r="AD241" s="197" t="s">
        <v>3057</v>
      </c>
      <c r="AE241" s="197">
        <v>1</v>
      </c>
      <c r="AF241" s="197"/>
      <c r="AG241" s="197">
        <v>1</v>
      </c>
      <c r="AH241" s="197"/>
      <c r="AI241" s="197"/>
      <c r="AJ241" s="197"/>
      <c r="AK241" s="185"/>
      <c r="AL241" s="197"/>
    </row>
    <row r="242" spans="1:38" s="170" customFormat="1" x14ac:dyDescent="0.3">
      <c r="A242" s="226">
        <v>2075</v>
      </c>
      <c r="B242" s="185" t="s">
        <v>1018</v>
      </c>
      <c r="C242" s="185" t="s">
        <v>4671</v>
      </c>
      <c r="D242" s="185" t="s">
        <v>3186</v>
      </c>
      <c r="E242" s="185" t="s">
        <v>1019</v>
      </c>
      <c r="F242" s="185" t="s">
        <v>3187</v>
      </c>
      <c r="G242" s="185" t="s">
        <v>4070</v>
      </c>
      <c r="H242" s="185"/>
      <c r="I242" s="195" t="s">
        <v>110</v>
      </c>
      <c r="J242" s="185" t="s">
        <v>13</v>
      </c>
      <c r="K242" s="185" t="s">
        <v>14</v>
      </c>
      <c r="L242" s="185" t="s">
        <v>4615</v>
      </c>
      <c r="M242" s="185" t="s">
        <v>3190</v>
      </c>
      <c r="N242" s="185" t="s">
        <v>4332</v>
      </c>
      <c r="O242" s="185" t="s">
        <v>3191</v>
      </c>
      <c r="P242" s="185" t="s">
        <v>3192</v>
      </c>
      <c r="Q242" s="185" t="s">
        <v>3193</v>
      </c>
      <c r="R242" s="185" t="s">
        <v>3194</v>
      </c>
      <c r="S242" s="196">
        <v>24756</v>
      </c>
      <c r="T242" s="185"/>
      <c r="U242" s="185" t="s">
        <v>19</v>
      </c>
      <c r="V242" s="185" t="s">
        <v>1020</v>
      </c>
      <c r="W242" s="185" t="s">
        <v>1021</v>
      </c>
      <c r="X242" s="185">
        <v>1</v>
      </c>
      <c r="Y242" s="185"/>
      <c r="Z242" s="185"/>
      <c r="AA242" s="185"/>
      <c r="AB242" s="185">
        <v>170</v>
      </c>
      <c r="AC242" s="197" t="s">
        <v>2689</v>
      </c>
      <c r="AD242" s="197" t="s">
        <v>2689</v>
      </c>
      <c r="AE242" s="197">
        <v>1</v>
      </c>
      <c r="AF242" s="197"/>
      <c r="AG242" s="197">
        <v>1</v>
      </c>
      <c r="AH242" s="197"/>
      <c r="AI242" s="197"/>
      <c r="AJ242" s="197"/>
      <c r="AK242" s="197"/>
      <c r="AL242" s="197"/>
    </row>
    <row r="243" spans="1:38" s="170" customFormat="1" x14ac:dyDescent="0.3">
      <c r="A243" s="226">
        <v>2077</v>
      </c>
      <c r="B243" s="185" t="s">
        <v>985</v>
      </c>
      <c r="C243" s="185" t="s">
        <v>4672</v>
      </c>
      <c r="D243" s="185" t="s">
        <v>3061</v>
      </c>
      <c r="E243" s="185" t="s">
        <v>3666</v>
      </c>
      <c r="F243" s="185" t="s">
        <v>3187</v>
      </c>
      <c r="G243" s="185" t="s">
        <v>4071</v>
      </c>
      <c r="H243" s="185"/>
      <c r="I243" s="195" t="s">
        <v>12</v>
      </c>
      <c r="J243" s="185" t="s">
        <v>13</v>
      </c>
      <c r="K243" s="185" t="s">
        <v>14</v>
      </c>
      <c r="L243" s="185" t="s">
        <v>4615</v>
      </c>
      <c r="M243" s="185" t="s">
        <v>3190</v>
      </c>
      <c r="N243" s="185" t="s">
        <v>4332</v>
      </c>
      <c r="O243" s="185" t="s">
        <v>3201</v>
      </c>
      <c r="P243" s="185" t="s">
        <v>3192</v>
      </c>
      <c r="Q243" s="185" t="s">
        <v>3193</v>
      </c>
      <c r="R243" s="185" t="s">
        <v>3194</v>
      </c>
      <c r="S243" s="196">
        <v>24756</v>
      </c>
      <c r="T243" s="185"/>
      <c r="U243" s="185" t="s">
        <v>5</v>
      </c>
      <c r="V243" s="185" t="s">
        <v>986</v>
      </c>
      <c r="W243" s="185" t="s">
        <v>987</v>
      </c>
      <c r="X243" s="185"/>
      <c r="Y243" s="185">
        <v>1</v>
      </c>
      <c r="Z243" s="185"/>
      <c r="AA243" s="185"/>
      <c r="AB243" s="185">
        <v>204</v>
      </c>
      <c r="AC243" s="197" t="s">
        <v>2689</v>
      </c>
      <c r="AD243" s="197" t="s">
        <v>2689</v>
      </c>
      <c r="AE243" s="197">
        <v>1</v>
      </c>
      <c r="AF243" s="197">
        <v>1</v>
      </c>
      <c r="AG243" s="197"/>
      <c r="AH243" s="197"/>
      <c r="AI243" s="197"/>
      <c r="AJ243" s="197"/>
      <c r="AK243" s="197"/>
      <c r="AL243" s="197"/>
    </row>
    <row r="244" spans="1:38" s="170" customFormat="1" x14ac:dyDescent="0.3">
      <c r="A244" s="226">
        <v>2078</v>
      </c>
      <c r="B244" s="185" t="s">
        <v>967</v>
      </c>
      <c r="C244" s="185" t="s">
        <v>4673</v>
      </c>
      <c r="D244" s="185" t="s">
        <v>3199</v>
      </c>
      <c r="E244" s="185" t="s">
        <v>968</v>
      </c>
      <c r="F244" s="185" t="s">
        <v>3187</v>
      </c>
      <c r="G244" s="185" t="s">
        <v>4763</v>
      </c>
      <c r="H244" s="185" t="s">
        <v>970</v>
      </c>
      <c r="I244" s="195" t="s">
        <v>971</v>
      </c>
      <c r="J244" s="185" t="s">
        <v>13</v>
      </c>
      <c r="K244" s="185" t="s">
        <v>14</v>
      </c>
      <c r="L244" s="185" t="s">
        <v>4615</v>
      </c>
      <c r="M244" s="185" t="s">
        <v>3190</v>
      </c>
      <c r="N244" s="185" t="s">
        <v>4332</v>
      </c>
      <c r="O244" s="185" t="s">
        <v>3199</v>
      </c>
      <c r="P244" s="185" t="s">
        <v>3192</v>
      </c>
      <c r="Q244" s="185" t="s">
        <v>3193</v>
      </c>
      <c r="R244" s="185" t="s">
        <v>3194</v>
      </c>
      <c r="S244" s="196">
        <v>23863</v>
      </c>
      <c r="T244" s="185"/>
      <c r="U244" s="185" t="s">
        <v>82</v>
      </c>
      <c r="V244" s="185" t="s">
        <v>969</v>
      </c>
      <c r="W244" s="185" t="s">
        <v>972</v>
      </c>
      <c r="X244" s="185"/>
      <c r="Y244" s="185"/>
      <c r="Z244" s="185">
        <v>1</v>
      </c>
      <c r="AA244" s="185"/>
      <c r="AB244" s="185">
        <v>335</v>
      </c>
      <c r="AC244" s="197" t="s">
        <v>2689</v>
      </c>
      <c r="AD244" s="197" t="s">
        <v>2689</v>
      </c>
      <c r="AE244" s="197">
        <v>1</v>
      </c>
      <c r="AF244" s="197"/>
      <c r="AG244" s="197">
        <v>1</v>
      </c>
      <c r="AH244" s="197"/>
      <c r="AI244" s="197"/>
      <c r="AJ244" s="197"/>
      <c r="AK244" s="197"/>
      <c r="AL244" s="197"/>
    </row>
    <row r="245" spans="1:38" s="170" customFormat="1" x14ac:dyDescent="0.3">
      <c r="A245" s="226">
        <v>2079</v>
      </c>
      <c r="B245" s="185" t="s">
        <v>516</v>
      </c>
      <c r="C245" s="185" t="s">
        <v>4072</v>
      </c>
      <c r="D245" s="185" t="s">
        <v>3186</v>
      </c>
      <c r="E245" s="185" t="s">
        <v>517</v>
      </c>
      <c r="F245" s="185" t="s">
        <v>3187</v>
      </c>
      <c r="G245" s="185" t="s">
        <v>4073</v>
      </c>
      <c r="H245" s="185"/>
      <c r="I245" s="195" t="s">
        <v>12</v>
      </c>
      <c r="J245" s="185" t="s">
        <v>13</v>
      </c>
      <c r="K245" s="185" t="s">
        <v>14</v>
      </c>
      <c r="L245" s="185" t="s">
        <v>4615</v>
      </c>
      <c r="M245" s="185" t="s">
        <v>3190</v>
      </c>
      <c r="N245" s="185" t="s">
        <v>4332</v>
      </c>
      <c r="O245" s="185" t="s">
        <v>3191</v>
      </c>
      <c r="P245" s="185" t="s">
        <v>3192</v>
      </c>
      <c r="Q245" s="185" t="s">
        <v>3193</v>
      </c>
      <c r="R245" s="185" t="s">
        <v>3194</v>
      </c>
      <c r="S245" s="196">
        <v>24756</v>
      </c>
      <c r="T245" s="185"/>
      <c r="U245" s="185" t="s">
        <v>19</v>
      </c>
      <c r="V245" s="185" t="s">
        <v>518</v>
      </c>
      <c r="W245" s="185" t="s">
        <v>519</v>
      </c>
      <c r="X245" s="185">
        <v>1</v>
      </c>
      <c r="Y245" s="185"/>
      <c r="Z245" s="185"/>
      <c r="AA245" s="185"/>
      <c r="AB245" s="185">
        <v>56</v>
      </c>
      <c r="AC245" s="197" t="s">
        <v>2689</v>
      </c>
      <c r="AD245" s="197" t="s">
        <v>2689</v>
      </c>
      <c r="AE245" s="197">
        <v>1</v>
      </c>
      <c r="AF245" s="197"/>
      <c r="AG245" s="197"/>
      <c r="AH245" s="197"/>
      <c r="AI245" s="197">
        <v>1</v>
      </c>
      <c r="AJ245" s="197"/>
      <c r="AK245" s="197"/>
      <c r="AL245" s="197"/>
    </row>
    <row r="246" spans="1:38" s="170" customFormat="1" x14ac:dyDescent="0.3">
      <c r="A246" s="226">
        <v>2080</v>
      </c>
      <c r="B246" s="185" t="s">
        <v>1032</v>
      </c>
      <c r="C246" s="185" t="s">
        <v>4674</v>
      </c>
      <c r="D246" s="185" t="s">
        <v>3254</v>
      </c>
      <c r="E246" s="185" t="s">
        <v>1033</v>
      </c>
      <c r="F246" s="185" t="s">
        <v>3187</v>
      </c>
      <c r="G246" s="185" t="s">
        <v>4733</v>
      </c>
      <c r="H246" s="185" t="s">
        <v>1035</v>
      </c>
      <c r="I246" s="195" t="s">
        <v>549</v>
      </c>
      <c r="J246" s="185" t="s">
        <v>13</v>
      </c>
      <c r="K246" s="185" t="s">
        <v>14</v>
      </c>
      <c r="L246" s="185" t="s">
        <v>4615</v>
      </c>
      <c r="M246" s="185" t="s">
        <v>3190</v>
      </c>
      <c r="N246" s="185" t="s">
        <v>4332</v>
      </c>
      <c r="O246" s="185" t="s">
        <v>3254</v>
      </c>
      <c r="P246" s="185" t="s">
        <v>3192</v>
      </c>
      <c r="Q246" s="185" t="s">
        <v>3193</v>
      </c>
      <c r="R246" s="185" t="s">
        <v>3194</v>
      </c>
      <c r="S246" s="196">
        <v>23863</v>
      </c>
      <c r="T246" s="185"/>
      <c r="U246" s="185" t="s">
        <v>184</v>
      </c>
      <c r="V246" s="185" t="s">
        <v>1034</v>
      </c>
      <c r="W246" s="185" t="s">
        <v>1036</v>
      </c>
      <c r="X246" s="185"/>
      <c r="Y246" s="185"/>
      <c r="Z246" s="185"/>
      <c r="AA246" s="185">
        <v>1</v>
      </c>
      <c r="AB246" s="185">
        <v>1173</v>
      </c>
      <c r="AC246" s="197" t="s">
        <v>2689</v>
      </c>
      <c r="AD246" s="197" t="s">
        <v>2689</v>
      </c>
      <c r="AE246" s="197">
        <v>1</v>
      </c>
      <c r="AF246" s="151">
        <v>1</v>
      </c>
      <c r="AG246" s="197"/>
      <c r="AH246" s="197"/>
      <c r="AI246" s="197"/>
      <c r="AJ246" s="197"/>
      <c r="AK246" s="185"/>
      <c r="AL246" s="197"/>
    </row>
    <row r="247" spans="1:38" s="170" customFormat="1" x14ac:dyDescent="0.3">
      <c r="A247" s="226">
        <v>2082</v>
      </c>
      <c r="B247" s="218" t="s">
        <v>1026</v>
      </c>
      <c r="C247" s="218" t="s">
        <v>4675</v>
      </c>
      <c r="D247" s="218" t="s">
        <v>3583</v>
      </c>
      <c r="E247" s="218" t="s">
        <v>1027</v>
      </c>
      <c r="F247" s="218" t="s">
        <v>3187</v>
      </c>
      <c r="G247" s="218" t="s">
        <v>4735</v>
      </c>
      <c r="H247" s="218" t="s">
        <v>1029</v>
      </c>
      <c r="I247" s="219" t="s">
        <v>1030</v>
      </c>
      <c r="J247" s="218" t="s">
        <v>13</v>
      </c>
      <c r="K247" s="218" t="s">
        <v>14</v>
      </c>
      <c r="L247" s="218" t="s">
        <v>4615</v>
      </c>
      <c r="M247" s="218" t="s">
        <v>3190</v>
      </c>
      <c r="N247" s="218" t="s">
        <v>4332</v>
      </c>
      <c r="O247" s="218" t="s">
        <v>3312</v>
      </c>
      <c r="P247" s="218" t="s">
        <v>3192</v>
      </c>
      <c r="Q247" s="218" t="s">
        <v>3193</v>
      </c>
      <c r="R247" s="218" t="s">
        <v>3194</v>
      </c>
      <c r="S247" s="220">
        <v>24042</v>
      </c>
      <c r="T247" s="218"/>
      <c r="U247" s="218" t="s">
        <v>130</v>
      </c>
      <c r="V247" s="218" t="s">
        <v>1028</v>
      </c>
      <c r="W247" s="218" t="s">
        <v>1031</v>
      </c>
      <c r="X247" s="218"/>
      <c r="Y247" s="218"/>
      <c r="Z247" s="218"/>
      <c r="AA247" s="218">
        <v>1</v>
      </c>
      <c r="AB247" s="218">
        <v>875</v>
      </c>
      <c r="AC247" s="221" t="s">
        <v>2689</v>
      </c>
      <c r="AD247" s="221" t="s">
        <v>2689</v>
      </c>
      <c r="AE247" s="221">
        <v>1</v>
      </c>
      <c r="AF247" s="221">
        <v>1</v>
      </c>
      <c r="AG247" s="221"/>
      <c r="AH247" s="221"/>
      <c r="AI247" s="221"/>
      <c r="AJ247" s="221"/>
      <c r="AK247" s="221" t="s">
        <v>5162</v>
      </c>
      <c r="AL247" s="217">
        <v>1</v>
      </c>
    </row>
    <row r="248" spans="1:38" s="170" customFormat="1" x14ac:dyDescent="0.3">
      <c r="A248" s="226">
        <v>2086</v>
      </c>
      <c r="B248" s="185" t="s">
        <v>1928</v>
      </c>
      <c r="C248" s="185" t="s">
        <v>4427</v>
      </c>
      <c r="D248" s="185" t="s">
        <v>3283</v>
      </c>
      <c r="E248" s="185" t="s">
        <v>1929</v>
      </c>
      <c r="F248" s="185" t="s">
        <v>4301</v>
      </c>
      <c r="G248" s="185" t="s">
        <v>4444</v>
      </c>
      <c r="H248" s="185"/>
      <c r="I248" s="195" t="s">
        <v>62</v>
      </c>
      <c r="J248" s="185" t="s">
        <v>63</v>
      </c>
      <c r="K248" s="185" t="s">
        <v>287</v>
      </c>
      <c r="L248" s="185" t="s">
        <v>4420</v>
      </c>
      <c r="M248" s="185" t="s">
        <v>3190</v>
      </c>
      <c r="N248" s="185" t="s">
        <v>4332</v>
      </c>
      <c r="O248" s="185" t="s">
        <v>3199</v>
      </c>
      <c r="P248" s="185" t="s">
        <v>3192</v>
      </c>
      <c r="Q248" s="185" t="s">
        <v>3193</v>
      </c>
      <c r="R248" s="185" t="s">
        <v>3194</v>
      </c>
      <c r="S248" s="196">
        <v>24534</v>
      </c>
      <c r="T248" s="185"/>
      <c r="U248" s="185" t="s">
        <v>82</v>
      </c>
      <c r="V248" s="185" t="s">
        <v>1930</v>
      </c>
      <c r="W248" s="185" t="s">
        <v>1931</v>
      </c>
      <c r="X248" s="185"/>
      <c r="Y248" s="185"/>
      <c r="Z248" s="185">
        <v>1</v>
      </c>
      <c r="AA248" s="185"/>
      <c r="AB248" s="185">
        <v>486</v>
      </c>
      <c r="AC248" s="197" t="s">
        <v>2695</v>
      </c>
      <c r="AD248" s="197" t="s">
        <v>2695</v>
      </c>
      <c r="AE248" s="197">
        <v>1</v>
      </c>
      <c r="AF248" s="197"/>
      <c r="AG248" s="197"/>
      <c r="AH248" s="197"/>
      <c r="AI248" s="197">
        <v>1</v>
      </c>
      <c r="AJ248" s="197"/>
      <c r="AK248" s="197"/>
      <c r="AL248" s="197"/>
    </row>
    <row r="249" spans="1:38" s="170" customFormat="1" x14ac:dyDescent="0.3">
      <c r="A249" s="226">
        <v>2090</v>
      </c>
      <c r="B249" s="185" t="s">
        <v>1015</v>
      </c>
      <c r="C249" s="185" t="s">
        <v>5063</v>
      </c>
      <c r="D249" s="185" t="s">
        <v>3186</v>
      </c>
      <c r="E249" s="185" t="s">
        <v>4087</v>
      </c>
      <c r="F249" s="185" t="s">
        <v>3187</v>
      </c>
      <c r="G249" s="185" t="s">
        <v>4765</v>
      </c>
      <c r="H249" s="185"/>
      <c r="I249" s="195" t="s">
        <v>110</v>
      </c>
      <c r="J249" s="185" t="s">
        <v>13</v>
      </c>
      <c r="K249" s="185" t="s">
        <v>14</v>
      </c>
      <c r="L249" s="185" t="s">
        <v>4615</v>
      </c>
      <c r="M249" s="185" t="s">
        <v>3190</v>
      </c>
      <c r="N249" s="185" t="s">
        <v>4332</v>
      </c>
      <c r="O249" s="185" t="s">
        <v>3191</v>
      </c>
      <c r="P249" s="185" t="s">
        <v>3192</v>
      </c>
      <c r="Q249" s="185" t="s">
        <v>3193</v>
      </c>
      <c r="R249" s="185" t="s">
        <v>3194</v>
      </c>
      <c r="S249" s="196">
        <v>25247</v>
      </c>
      <c r="T249" s="185"/>
      <c r="U249" s="185" t="s">
        <v>19</v>
      </c>
      <c r="V249" s="185" t="s">
        <v>1016</v>
      </c>
      <c r="W249" s="185" t="s">
        <v>1017</v>
      </c>
      <c r="X249" s="185">
        <v>1</v>
      </c>
      <c r="Y249" s="185"/>
      <c r="Z249" s="185"/>
      <c r="AA249" s="185"/>
      <c r="AB249" s="185">
        <v>119</v>
      </c>
      <c r="AC249" s="197" t="s">
        <v>2689</v>
      </c>
      <c r="AD249" s="197" t="s">
        <v>2689</v>
      </c>
      <c r="AE249" s="197">
        <v>1</v>
      </c>
      <c r="AF249" s="197"/>
      <c r="AG249" s="197"/>
      <c r="AH249" s="197"/>
      <c r="AI249" s="197">
        <v>1</v>
      </c>
      <c r="AJ249" s="197"/>
      <c r="AK249" s="197"/>
      <c r="AL249" s="197"/>
    </row>
    <row r="250" spans="1:38" s="170" customFormat="1" x14ac:dyDescent="0.3">
      <c r="A250" s="226">
        <v>2095</v>
      </c>
      <c r="B250" s="185" t="s">
        <v>2008</v>
      </c>
      <c r="C250" s="185" t="s">
        <v>4408</v>
      </c>
      <c r="D250" s="185" t="s">
        <v>3061</v>
      </c>
      <c r="E250" s="185" t="s">
        <v>2009</v>
      </c>
      <c r="F250" s="185" t="s">
        <v>3187</v>
      </c>
      <c r="G250" s="185" t="s">
        <v>4089</v>
      </c>
      <c r="H250" s="185"/>
      <c r="I250" s="195" t="s">
        <v>1877</v>
      </c>
      <c r="J250" s="185" t="s">
        <v>1895</v>
      </c>
      <c r="K250" s="185" t="s">
        <v>1896</v>
      </c>
      <c r="L250" s="185" t="s">
        <v>2674</v>
      </c>
      <c r="M250" s="185" t="s">
        <v>3190</v>
      </c>
      <c r="N250" s="185" t="s">
        <v>4332</v>
      </c>
      <c r="O250" s="185" t="s">
        <v>3201</v>
      </c>
      <c r="P250" s="185" t="s">
        <v>3192</v>
      </c>
      <c r="Q250" s="185" t="s">
        <v>3193</v>
      </c>
      <c r="R250" s="185" t="s">
        <v>3194</v>
      </c>
      <c r="S250" s="196">
        <v>24754</v>
      </c>
      <c r="T250" s="185"/>
      <c r="U250" s="185" t="s">
        <v>5</v>
      </c>
      <c r="V250" s="185" t="s">
        <v>4090</v>
      </c>
      <c r="W250" s="185" t="s">
        <v>2010</v>
      </c>
      <c r="X250" s="185"/>
      <c r="Y250" s="185">
        <v>1</v>
      </c>
      <c r="Z250" s="185"/>
      <c r="AA250" s="185"/>
      <c r="AB250" s="185">
        <v>101</v>
      </c>
      <c r="AC250" s="185" t="s">
        <v>3066</v>
      </c>
      <c r="AD250" s="185" t="s">
        <v>5150</v>
      </c>
      <c r="AE250" s="197">
        <v>1</v>
      </c>
      <c r="AF250" s="197"/>
      <c r="AG250" s="197">
        <v>1</v>
      </c>
      <c r="AH250" s="197"/>
      <c r="AI250" s="197"/>
      <c r="AJ250" s="197"/>
      <c r="AK250" s="197"/>
      <c r="AL250" s="197"/>
    </row>
    <row r="251" spans="1:38" s="170" customFormat="1" x14ac:dyDescent="0.3">
      <c r="A251" s="226">
        <v>2098</v>
      </c>
      <c r="B251" s="185" t="s">
        <v>1249</v>
      </c>
      <c r="C251" s="185" t="s">
        <v>4677</v>
      </c>
      <c r="D251" s="185" t="s">
        <v>3283</v>
      </c>
      <c r="E251" s="185" t="s">
        <v>1250</v>
      </c>
      <c r="F251" s="185" t="s">
        <v>4301</v>
      </c>
      <c r="G251" s="185" t="s">
        <v>4766</v>
      </c>
      <c r="H251" s="185"/>
      <c r="I251" s="195" t="s">
        <v>12</v>
      </c>
      <c r="J251" s="185" t="s">
        <v>13</v>
      </c>
      <c r="K251" s="185" t="s">
        <v>14</v>
      </c>
      <c r="L251" s="185" t="s">
        <v>4615</v>
      </c>
      <c r="M251" s="185" t="s">
        <v>3190</v>
      </c>
      <c r="N251" s="185" t="s">
        <v>4332</v>
      </c>
      <c r="O251" s="185" t="s">
        <v>3199</v>
      </c>
      <c r="P251" s="185" t="s">
        <v>3192</v>
      </c>
      <c r="Q251" s="185" t="s">
        <v>3193</v>
      </c>
      <c r="R251" s="185" t="s">
        <v>3194</v>
      </c>
      <c r="S251" s="196">
        <v>23353</v>
      </c>
      <c r="T251" s="185"/>
      <c r="U251" s="185" t="s">
        <v>82</v>
      </c>
      <c r="V251" s="185" t="s">
        <v>1251</v>
      </c>
      <c r="W251" s="185" t="s">
        <v>1252</v>
      </c>
      <c r="X251" s="185"/>
      <c r="Y251" s="185"/>
      <c r="Z251" s="185">
        <v>1</v>
      </c>
      <c r="AA251" s="185"/>
      <c r="AB251" s="185">
        <v>76</v>
      </c>
      <c r="AC251" s="197" t="s">
        <v>2689</v>
      </c>
      <c r="AD251" s="197" t="s">
        <v>2689</v>
      </c>
      <c r="AE251" s="197">
        <v>1</v>
      </c>
      <c r="AF251" s="197"/>
      <c r="AG251" s="197">
        <v>1</v>
      </c>
      <c r="AH251" s="197"/>
      <c r="AI251" s="197"/>
      <c r="AJ251" s="197"/>
      <c r="AK251" s="197"/>
      <c r="AL251" s="197"/>
    </row>
    <row r="252" spans="1:38" s="170" customFormat="1" x14ac:dyDescent="0.3">
      <c r="A252" s="226">
        <v>2103</v>
      </c>
      <c r="B252" s="185" t="s">
        <v>931</v>
      </c>
      <c r="C252" s="185" t="s">
        <v>4678</v>
      </c>
      <c r="D252" s="185" t="s">
        <v>3061</v>
      </c>
      <c r="E252" s="185" t="s">
        <v>4101</v>
      </c>
      <c r="F252" s="185" t="s">
        <v>3187</v>
      </c>
      <c r="G252" s="185" t="s">
        <v>4715</v>
      </c>
      <c r="H252" s="185"/>
      <c r="I252" s="195" t="s">
        <v>12</v>
      </c>
      <c r="J252" s="185" t="s">
        <v>13</v>
      </c>
      <c r="K252" s="185" t="s">
        <v>14</v>
      </c>
      <c r="L252" s="185" t="s">
        <v>4615</v>
      </c>
      <c r="M252" s="185" t="s">
        <v>3190</v>
      </c>
      <c r="N252" s="185" t="s">
        <v>4332</v>
      </c>
      <c r="O252" s="185" t="s">
        <v>3201</v>
      </c>
      <c r="P252" s="185" t="s">
        <v>3192</v>
      </c>
      <c r="Q252" s="185" t="s">
        <v>3193</v>
      </c>
      <c r="R252" s="185" t="s">
        <v>3194</v>
      </c>
      <c r="S252" s="196">
        <v>25724</v>
      </c>
      <c r="T252" s="185"/>
      <c r="U252" s="185" t="s">
        <v>5</v>
      </c>
      <c r="V252" s="185" t="s">
        <v>932</v>
      </c>
      <c r="W252" s="185" t="s">
        <v>933</v>
      </c>
      <c r="X252" s="185"/>
      <c r="Y252" s="185">
        <v>1</v>
      </c>
      <c r="Z252" s="185"/>
      <c r="AA252" s="185"/>
      <c r="AB252" s="185">
        <v>106</v>
      </c>
      <c r="AC252" s="197" t="s">
        <v>2689</v>
      </c>
      <c r="AD252" s="197" t="s">
        <v>2689</v>
      </c>
      <c r="AE252" s="197">
        <v>1</v>
      </c>
      <c r="AF252" s="197">
        <v>1</v>
      </c>
      <c r="AG252" s="197"/>
      <c r="AH252" s="197"/>
      <c r="AI252" s="197"/>
      <c r="AJ252" s="197"/>
      <c r="AK252" s="197"/>
      <c r="AL252" s="197"/>
    </row>
    <row r="253" spans="1:38" s="170" customFormat="1" x14ac:dyDescent="0.3">
      <c r="A253" s="226">
        <v>2112</v>
      </c>
      <c r="B253" s="185" t="s">
        <v>1780</v>
      </c>
      <c r="C253" s="185" t="s">
        <v>4343</v>
      </c>
      <c r="D253" s="185" t="s">
        <v>3267</v>
      </c>
      <c r="E253" s="185" t="s">
        <v>4115</v>
      </c>
      <c r="F253" s="185" t="s">
        <v>4301</v>
      </c>
      <c r="G253" s="185" t="s">
        <v>4346</v>
      </c>
      <c r="H253" s="185"/>
      <c r="I253" s="195" t="s">
        <v>1782</v>
      </c>
      <c r="J253" s="185" t="s">
        <v>1783</v>
      </c>
      <c r="K253" s="185" t="s">
        <v>1784</v>
      </c>
      <c r="L253" s="185" t="s">
        <v>2672</v>
      </c>
      <c r="M253" s="185" t="s">
        <v>3190</v>
      </c>
      <c r="N253" s="185" t="s">
        <v>4332</v>
      </c>
      <c r="O253" s="185" t="s">
        <v>3201</v>
      </c>
      <c r="P253" s="185" t="s">
        <v>3192</v>
      </c>
      <c r="Q253" s="185" t="s">
        <v>3193</v>
      </c>
      <c r="R253" s="185" t="s">
        <v>3194</v>
      </c>
      <c r="S253" s="196">
        <v>25997</v>
      </c>
      <c r="T253" s="185"/>
      <c r="U253" s="185" t="s">
        <v>0</v>
      </c>
      <c r="V253" s="185" t="s">
        <v>1781</v>
      </c>
      <c r="W253" s="185" t="s">
        <v>1785</v>
      </c>
      <c r="X253" s="185"/>
      <c r="Y253" s="185">
        <v>1</v>
      </c>
      <c r="Z253" s="185"/>
      <c r="AA253" s="185"/>
      <c r="AB253" s="185">
        <v>107</v>
      </c>
      <c r="AC253" s="197" t="s">
        <v>3060</v>
      </c>
      <c r="AD253" s="197" t="s">
        <v>5146</v>
      </c>
      <c r="AE253" s="197">
        <v>1</v>
      </c>
      <c r="AF253" s="197"/>
      <c r="AG253" s="197">
        <v>1</v>
      </c>
      <c r="AH253" s="197"/>
      <c r="AI253" s="197"/>
      <c r="AJ253" s="197"/>
      <c r="AK253" s="197"/>
      <c r="AL253" s="197"/>
    </row>
    <row r="254" spans="1:38" s="170" customFormat="1" x14ac:dyDescent="0.3">
      <c r="A254" s="226">
        <v>2113</v>
      </c>
      <c r="B254" s="185" t="s">
        <v>1838</v>
      </c>
      <c r="C254" s="185" t="s">
        <v>4524</v>
      </c>
      <c r="D254" s="185" t="s">
        <v>478</v>
      </c>
      <c r="E254" s="185" t="s">
        <v>4116</v>
      </c>
      <c r="F254" s="185" t="s">
        <v>3187</v>
      </c>
      <c r="G254" s="185" t="s">
        <v>4117</v>
      </c>
      <c r="H254" s="185"/>
      <c r="I254" s="195" t="s">
        <v>1</v>
      </c>
      <c r="J254" s="185" t="s">
        <v>1839</v>
      </c>
      <c r="K254" s="185" t="s">
        <v>1840</v>
      </c>
      <c r="L254" s="185" t="s">
        <v>2673</v>
      </c>
      <c r="M254" s="185" t="s">
        <v>3190</v>
      </c>
      <c r="N254" s="185" t="s">
        <v>4332</v>
      </c>
      <c r="O254" s="185" t="s">
        <v>3201</v>
      </c>
      <c r="P254" s="185" t="s">
        <v>3192</v>
      </c>
      <c r="Q254" s="185" t="s">
        <v>3193</v>
      </c>
      <c r="R254" s="185" t="s">
        <v>3194</v>
      </c>
      <c r="S254" s="196">
        <v>24754</v>
      </c>
      <c r="T254" s="185"/>
      <c r="U254" s="185" t="s">
        <v>5</v>
      </c>
      <c r="V254" s="185" t="s">
        <v>4118</v>
      </c>
      <c r="W254" s="185" t="s">
        <v>1841</v>
      </c>
      <c r="X254" s="185">
        <v>1</v>
      </c>
      <c r="Y254" s="185">
        <v>1</v>
      </c>
      <c r="Z254" s="185"/>
      <c r="AA254" s="185"/>
      <c r="AB254" s="185">
        <v>193</v>
      </c>
      <c r="AC254" s="197" t="s">
        <v>3066</v>
      </c>
      <c r="AD254" s="197" t="s">
        <v>3057</v>
      </c>
      <c r="AE254" s="197">
        <v>1</v>
      </c>
      <c r="AF254" s="197"/>
      <c r="AG254" s="197"/>
      <c r="AH254" s="197"/>
      <c r="AI254" s="197">
        <v>1</v>
      </c>
      <c r="AJ254" s="197"/>
      <c r="AK254" s="197"/>
      <c r="AL254" s="197"/>
    </row>
    <row r="255" spans="1:38" s="170" customFormat="1" x14ac:dyDescent="0.3">
      <c r="A255" s="226">
        <v>2116</v>
      </c>
      <c r="B255" s="185" t="s">
        <v>1953</v>
      </c>
      <c r="C255" s="185" t="s">
        <v>4464</v>
      </c>
      <c r="D255" s="185" t="s">
        <v>3267</v>
      </c>
      <c r="E255" s="185" t="s">
        <v>3544</v>
      </c>
      <c r="F255" s="185" t="s">
        <v>4301</v>
      </c>
      <c r="G255" s="185" t="s">
        <v>4124</v>
      </c>
      <c r="H255" s="185"/>
      <c r="I255" s="195" t="s">
        <v>1</v>
      </c>
      <c r="J255" s="185" t="s">
        <v>2</v>
      </c>
      <c r="K255" s="185" t="s">
        <v>3</v>
      </c>
      <c r="L255" s="185" t="s">
        <v>2665</v>
      </c>
      <c r="M255" s="185" t="s">
        <v>3190</v>
      </c>
      <c r="N255" s="185" t="s">
        <v>4332</v>
      </c>
      <c r="O255" s="185" t="s">
        <v>3201</v>
      </c>
      <c r="P255" s="185" t="s">
        <v>3192</v>
      </c>
      <c r="Q255" s="185" t="s">
        <v>3193</v>
      </c>
      <c r="R255" s="185" t="s">
        <v>3194</v>
      </c>
      <c r="S255" s="196">
        <v>26001</v>
      </c>
      <c r="T255" s="185"/>
      <c r="U255" s="185" t="s">
        <v>0</v>
      </c>
      <c r="V255" s="185" t="s">
        <v>1954</v>
      </c>
      <c r="W255" s="185" t="s">
        <v>1955</v>
      </c>
      <c r="X255" s="185"/>
      <c r="Y255" s="185">
        <v>1</v>
      </c>
      <c r="Z255" s="185"/>
      <c r="AA255" s="185"/>
      <c r="AB255" s="185">
        <v>359</v>
      </c>
      <c r="AC255" s="197" t="s">
        <v>2702</v>
      </c>
      <c r="AD255" s="197" t="s">
        <v>5137</v>
      </c>
      <c r="AE255" s="197">
        <v>1</v>
      </c>
      <c r="AF255" s="197"/>
      <c r="AG255" s="197">
        <v>1</v>
      </c>
      <c r="AH255" s="197"/>
      <c r="AI255" s="197"/>
      <c r="AJ255" s="197"/>
      <c r="AK255" s="197"/>
      <c r="AL255" s="197"/>
    </row>
    <row r="256" spans="1:38" s="170" customFormat="1" x14ac:dyDescent="0.3">
      <c r="A256" s="226">
        <v>2122</v>
      </c>
      <c r="B256" s="185" t="s">
        <v>2316</v>
      </c>
      <c r="C256" s="185" t="s">
        <v>4679</v>
      </c>
      <c r="D256" s="185" t="s">
        <v>3267</v>
      </c>
      <c r="E256" s="185" t="s">
        <v>282</v>
      </c>
      <c r="F256" s="185" t="s">
        <v>4301</v>
      </c>
      <c r="G256" s="185" t="s">
        <v>4131</v>
      </c>
      <c r="H256" s="185"/>
      <c r="I256" s="195" t="s">
        <v>12</v>
      </c>
      <c r="J256" s="185" t="s">
        <v>13</v>
      </c>
      <c r="K256" s="185" t="s">
        <v>14</v>
      </c>
      <c r="L256" s="185" t="s">
        <v>4615</v>
      </c>
      <c r="M256" s="185" t="s">
        <v>3190</v>
      </c>
      <c r="N256" s="185" t="s">
        <v>4332</v>
      </c>
      <c r="O256" s="185" t="s">
        <v>3201</v>
      </c>
      <c r="P256" s="185" t="s">
        <v>3192</v>
      </c>
      <c r="Q256" s="185" t="s">
        <v>3193</v>
      </c>
      <c r="R256" s="185" t="s">
        <v>3194</v>
      </c>
      <c r="S256" s="196">
        <v>26008</v>
      </c>
      <c r="T256" s="185"/>
      <c r="U256" s="185" t="s">
        <v>0</v>
      </c>
      <c r="V256" s="185" t="s">
        <v>2317</v>
      </c>
      <c r="W256" s="185" t="s">
        <v>2318</v>
      </c>
      <c r="X256" s="185">
        <v>1</v>
      </c>
      <c r="Y256" s="185">
        <v>1</v>
      </c>
      <c r="Z256" s="185"/>
      <c r="AA256" s="185"/>
      <c r="AB256" s="185">
        <v>503</v>
      </c>
      <c r="AC256" s="197" t="s">
        <v>2689</v>
      </c>
      <c r="AD256" s="197" t="s">
        <v>2689</v>
      </c>
      <c r="AE256" s="197">
        <v>1</v>
      </c>
      <c r="AF256" s="197"/>
      <c r="AG256" s="197">
        <v>1</v>
      </c>
      <c r="AH256" s="197"/>
      <c r="AI256" s="197"/>
      <c r="AJ256" s="197"/>
      <c r="AK256" s="197"/>
      <c r="AL256" s="197"/>
    </row>
    <row r="257" spans="1:38" s="170" customFormat="1" x14ac:dyDescent="0.3">
      <c r="A257" s="226">
        <v>2124</v>
      </c>
      <c r="B257" s="185" t="s">
        <v>627</v>
      </c>
      <c r="C257" s="185" t="s">
        <v>4680</v>
      </c>
      <c r="D257" s="185" t="s">
        <v>3267</v>
      </c>
      <c r="E257" s="185" t="s">
        <v>628</v>
      </c>
      <c r="F257" s="185" t="s">
        <v>4301</v>
      </c>
      <c r="G257" s="185" t="s">
        <v>4132</v>
      </c>
      <c r="H257" s="185"/>
      <c r="I257" s="195" t="s">
        <v>12</v>
      </c>
      <c r="J257" s="185" t="s">
        <v>13</v>
      </c>
      <c r="K257" s="185" t="s">
        <v>14</v>
      </c>
      <c r="L257" s="185" t="s">
        <v>4615</v>
      </c>
      <c r="M257" s="185" t="s">
        <v>3190</v>
      </c>
      <c r="N257" s="185" t="s">
        <v>4332</v>
      </c>
      <c r="O257" s="185" t="s">
        <v>3201</v>
      </c>
      <c r="P257" s="185" t="s">
        <v>3192</v>
      </c>
      <c r="Q257" s="185" t="s">
        <v>3193</v>
      </c>
      <c r="R257" s="185" t="s">
        <v>3194</v>
      </c>
      <c r="S257" s="196">
        <v>26009</v>
      </c>
      <c r="T257" s="185"/>
      <c r="U257" s="185" t="s">
        <v>0</v>
      </c>
      <c r="V257" s="185" t="s">
        <v>629</v>
      </c>
      <c r="W257" s="185" t="s">
        <v>630</v>
      </c>
      <c r="X257" s="185">
        <v>1</v>
      </c>
      <c r="Y257" s="185">
        <v>1</v>
      </c>
      <c r="Z257" s="185"/>
      <c r="AA257" s="185"/>
      <c r="AB257" s="185">
        <v>604</v>
      </c>
      <c r="AC257" s="197" t="s">
        <v>2689</v>
      </c>
      <c r="AD257" s="197" t="s">
        <v>2689</v>
      </c>
      <c r="AE257" s="197">
        <v>1</v>
      </c>
      <c r="AF257" s="197"/>
      <c r="AG257" s="197">
        <v>1</v>
      </c>
      <c r="AH257" s="197"/>
      <c r="AI257" s="197"/>
      <c r="AJ257" s="197"/>
      <c r="AK257" s="197"/>
      <c r="AL257" s="197"/>
    </row>
    <row r="258" spans="1:38" s="170" customFormat="1" x14ac:dyDescent="0.3">
      <c r="A258" s="226">
        <v>2125</v>
      </c>
      <c r="B258" s="185" t="s">
        <v>1043</v>
      </c>
      <c r="C258" s="185" t="s">
        <v>4681</v>
      </c>
      <c r="D258" s="185" t="s">
        <v>3186</v>
      </c>
      <c r="E258" s="185" t="s">
        <v>4133</v>
      </c>
      <c r="F258" s="185" t="s">
        <v>3187</v>
      </c>
      <c r="G258" s="185" t="s">
        <v>4134</v>
      </c>
      <c r="H258" s="185"/>
      <c r="I258" s="195" t="s">
        <v>12</v>
      </c>
      <c r="J258" s="185" t="s">
        <v>13</v>
      </c>
      <c r="K258" s="185" t="s">
        <v>14</v>
      </c>
      <c r="L258" s="185" t="s">
        <v>4615</v>
      </c>
      <c r="M258" s="185" t="s">
        <v>3190</v>
      </c>
      <c r="N258" s="185" t="s">
        <v>4332</v>
      </c>
      <c r="O258" s="185" t="s">
        <v>3191</v>
      </c>
      <c r="P258" s="185" t="s">
        <v>3192</v>
      </c>
      <c r="Q258" s="185" t="s">
        <v>3193</v>
      </c>
      <c r="R258" s="185" t="s">
        <v>3194</v>
      </c>
      <c r="S258" s="196">
        <v>26102</v>
      </c>
      <c r="T258" s="185"/>
      <c r="U258" s="185" t="s">
        <v>19</v>
      </c>
      <c r="V258" s="185" t="s">
        <v>1044</v>
      </c>
      <c r="W258" s="185" t="s">
        <v>1045</v>
      </c>
      <c r="X258" s="185">
        <v>1</v>
      </c>
      <c r="Y258" s="185"/>
      <c r="Z258" s="185"/>
      <c r="AA258" s="185"/>
      <c r="AB258" s="185">
        <v>103</v>
      </c>
      <c r="AC258" s="197" t="s">
        <v>2689</v>
      </c>
      <c r="AD258" s="197" t="s">
        <v>2689</v>
      </c>
      <c r="AE258" s="197">
        <v>1</v>
      </c>
      <c r="AF258" s="197"/>
      <c r="AG258" s="197"/>
      <c r="AH258" s="197">
        <v>1</v>
      </c>
      <c r="AI258" s="197"/>
      <c r="AJ258" s="197"/>
      <c r="AK258" s="197"/>
      <c r="AL258" s="197"/>
    </row>
    <row r="259" spans="1:38" s="170" customFormat="1" x14ac:dyDescent="0.3">
      <c r="A259" s="226">
        <v>2129</v>
      </c>
      <c r="B259" s="185" t="s">
        <v>2126</v>
      </c>
      <c r="C259" s="185" t="s">
        <v>4560</v>
      </c>
      <c r="D259" s="185" t="s">
        <v>3061</v>
      </c>
      <c r="E259" s="185" t="s">
        <v>3446</v>
      </c>
      <c r="F259" s="185" t="s">
        <v>3187</v>
      </c>
      <c r="G259" s="185" t="s">
        <v>4142</v>
      </c>
      <c r="H259" s="185"/>
      <c r="I259" s="195" t="s">
        <v>464</v>
      </c>
      <c r="J259" s="185" t="s">
        <v>1460</v>
      </c>
      <c r="K259" s="185" t="s">
        <v>334</v>
      </c>
      <c r="L259" s="185" t="s">
        <v>3376</v>
      </c>
      <c r="M259" s="185" t="s">
        <v>3190</v>
      </c>
      <c r="N259" s="185" t="s">
        <v>4332</v>
      </c>
      <c r="O259" s="185" t="s">
        <v>3201</v>
      </c>
      <c r="P259" s="185" t="s">
        <v>3192</v>
      </c>
      <c r="Q259" s="185" t="s">
        <v>3193</v>
      </c>
      <c r="R259" s="185" t="s">
        <v>3194</v>
      </c>
      <c r="S259" s="196">
        <v>24755</v>
      </c>
      <c r="T259" s="185"/>
      <c r="U259" s="185" t="s">
        <v>5</v>
      </c>
      <c r="V259" s="185" t="s">
        <v>2127</v>
      </c>
      <c r="W259" s="185" t="s">
        <v>2128</v>
      </c>
      <c r="X259" s="185"/>
      <c r="Y259" s="185">
        <v>1</v>
      </c>
      <c r="Z259" s="185"/>
      <c r="AA259" s="185"/>
      <c r="AB259" s="185">
        <v>95</v>
      </c>
      <c r="AC259" s="197" t="s">
        <v>3057</v>
      </c>
      <c r="AD259" s="197" t="s">
        <v>3057</v>
      </c>
      <c r="AE259" s="197">
        <v>1</v>
      </c>
      <c r="AF259" s="197"/>
      <c r="AG259" s="197"/>
      <c r="AH259" s="197"/>
      <c r="AI259" s="197">
        <v>1</v>
      </c>
      <c r="AJ259" s="197"/>
      <c r="AK259" s="197"/>
      <c r="AL259" s="197"/>
    </row>
    <row r="260" spans="1:38" s="232" customFormat="1" x14ac:dyDescent="0.3">
      <c r="A260" s="226">
        <v>2130</v>
      </c>
      <c r="B260" s="185" t="s">
        <v>2509</v>
      </c>
      <c r="C260" s="185" t="s">
        <v>4496</v>
      </c>
      <c r="D260" s="185" t="s">
        <v>3199</v>
      </c>
      <c r="E260" s="185" t="s">
        <v>2510</v>
      </c>
      <c r="F260" s="185" t="s">
        <v>3187</v>
      </c>
      <c r="G260" s="185" t="s">
        <v>4331</v>
      </c>
      <c r="H260" s="185"/>
      <c r="I260" s="195" t="s">
        <v>156</v>
      </c>
      <c r="J260" s="185" t="s">
        <v>2071</v>
      </c>
      <c r="K260" s="185" t="s">
        <v>2072</v>
      </c>
      <c r="L260" s="185" t="s">
        <v>3811</v>
      </c>
      <c r="M260" s="185" t="s">
        <v>3190</v>
      </c>
      <c r="N260" s="185" t="s">
        <v>4332</v>
      </c>
      <c r="O260" s="185" t="s">
        <v>3199</v>
      </c>
      <c r="P260" s="185" t="s">
        <v>3192</v>
      </c>
      <c r="Q260" s="185" t="s">
        <v>3193</v>
      </c>
      <c r="R260" s="185" t="s">
        <v>3194</v>
      </c>
      <c r="S260" s="196">
        <v>27125</v>
      </c>
      <c r="T260" s="185"/>
      <c r="U260" s="185" t="s">
        <v>82</v>
      </c>
      <c r="V260" s="185" t="s">
        <v>2511</v>
      </c>
      <c r="W260" s="185" t="s">
        <v>2512</v>
      </c>
      <c r="X260" s="185"/>
      <c r="Y260" s="185"/>
      <c r="Z260" s="185">
        <v>1</v>
      </c>
      <c r="AA260" s="185"/>
      <c r="AB260" s="185">
        <v>742</v>
      </c>
      <c r="AC260" s="197" t="s">
        <v>3057</v>
      </c>
      <c r="AD260" s="197" t="s">
        <v>3057</v>
      </c>
      <c r="AE260" s="197">
        <v>1</v>
      </c>
      <c r="AF260" s="197"/>
      <c r="AG260" s="197">
        <v>1</v>
      </c>
      <c r="AH260" s="197"/>
      <c r="AI260" s="197"/>
      <c r="AJ260" s="197"/>
      <c r="AK260" s="197"/>
      <c r="AL260" s="197"/>
    </row>
    <row r="261" spans="1:38" s="232" customFormat="1" x14ac:dyDescent="0.3">
      <c r="A261" s="226">
        <v>2133</v>
      </c>
      <c r="B261" s="185" t="s">
        <v>1520</v>
      </c>
      <c r="C261" s="185" t="s">
        <v>4417</v>
      </c>
      <c r="D261" s="185" t="s">
        <v>3061</v>
      </c>
      <c r="E261" s="185" t="s">
        <v>4143</v>
      </c>
      <c r="F261" s="185" t="s">
        <v>3187</v>
      </c>
      <c r="G261" s="185" t="s">
        <v>4418</v>
      </c>
      <c r="H261" s="185"/>
      <c r="I261" s="195" t="s">
        <v>359</v>
      </c>
      <c r="J261" s="185" t="s">
        <v>844</v>
      </c>
      <c r="K261" s="185" t="s">
        <v>845</v>
      </c>
      <c r="L261" s="185" t="s">
        <v>3752</v>
      </c>
      <c r="M261" s="185" t="s">
        <v>3190</v>
      </c>
      <c r="N261" s="185" t="s">
        <v>4332</v>
      </c>
      <c r="O261" s="185" t="s">
        <v>3201</v>
      </c>
      <c r="P261" s="185" t="s">
        <v>3192</v>
      </c>
      <c r="Q261" s="185" t="s">
        <v>3193</v>
      </c>
      <c r="R261" s="185" t="s">
        <v>3194</v>
      </c>
      <c r="S261" s="196">
        <v>27542</v>
      </c>
      <c r="T261" s="185"/>
      <c r="U261" s="185" t="s">
        <v>5</v>
      </c>
      <c r="V261" s="185" t="s">
        <v>1521</v>
      </c>
      <c r="W261" s="185" t="s">
        <v>1522</v>
      </c>
      <c r="X261" s="185"/>
      <c r="Y261" s="185">
        <v>1</v>
      </c>
      <c r="Z261" s="185"/>
      <c r="AA261" s="185"/>
      <c r="AB261" s="185">
        <v>155</v>
      </c>
      <c r="AC261" s="197" t="s">
        <v>3057</v>
      </c>
      <c r="AD261" s="197" t="s">
        <v>3057</v>
      </c>
      <c r="AE261" s="197">
        <v>1</v>
      </c>
      <c r="AF261" s="197"/>
      <c r="AG261" s="197">
        <v>1</v>
      </c>
      <c r="AH261" s="197"/>
      <c r="AI261" s="197"/>
      <c r="AJ261" s="197"/>
      <c r="AK261" s="197"/>
      <c r="AL261" s="197"/>
    </row>
    <row r="262" spans="1:38" s="170" customFormat="1" x14ac:dyDescent="0.3">
      <c r="A262" s="226">
        <v>2140</v>
      </c>
      <c r="B262" s="185" t="s">
        <v>1311</v>
      </c>
      <c r="C262" s="185" t="s">
        <v>4683</v>
      </c>
      <c r="D262" s="185" t="s">
        <v>3061</v>
      </c>
      <c r="E262" s="185" t="s">
        <v>4152</v>
      </c>
      <c r="F262" s="185" t="s">
        <v>3187</v>
      </c>
      <c r="G262" s="185" t="s">
        <v>4716</v>
      </c>
      <c r="H262" s="185"/>
      <c r="I262" s="195" t="s">
        <v>12</v>
      </c>
      <c r="J262" s="185" t="s">
        <v>13</v>
      </c>
      <c r="K262" s="185" t="s">
        <v>14</v>
      </c>
      <c r="L262" s="185" t="s">
        <v>4615</v>
      </c>
      <c r="M262" s="185" t="s">
        <v>3190</v>
      </c>
      <c r="N262" s="185" t="s">
        <v>4332</v>
      </c>
      <c r="O262" s="185" t="s">
        <v>3201</v>
      </c>
      <c r="P262" s="185" t="s">
        <v>3192</v>
      </c>
      <c r="Q262" s="185" t="s">
        <v>3193</v>
      </c>
      <c r="R262" s="185" t="s">
        <v>3194</v>
      </c>
      <c r="S262" s="196">
        <v>24755</v>
      </c>
      <c r="T262" s="185"/>
      <c r="U262" s="185" t="s">
        <v>958</v>
      </c>
      <c r="V262" s="185" t="s">
        <v>4153</v>
      </c>
      <c r="W262" s="185" t="s">
        <v>1312</v>
      </c>
      <c r="X262" s="185"/>
      <c r="Y262" s="185">
        <v>1</v>
      </c>
      <c r="Z262" s="185"/>
      <c r="AA262" s="185"/>
      <c r="AB262" s="185">
        <v>193</v>
      </c>
      <c r="AC262" s="197" t="s">
        <v>2689</v>
      </c>
      <c r="AD262" s="197" t="s">
        <v>2689</v>
      </c>
      <c r="AE262" s="197">
        <v>1</v>
      </c>
      <c r="AF262" s="197"/>
      <c r="AG262" s="197"/>
      <c r="AH262" s="197"/>
      <c r="AI262" s="197">
        <v>1</v>
      </c>
      <c r="AJ262" s="197"/>
      <c r="AK262" s="197"/>
      <c r="AL262" s="197"/>
    </row>
    <row r="263" spans="1:38" s="170" customFormat="1" x14ac:dyDescent="0.3">
      <c r="A263" s="226">
        <v>2142</v>
      </c>
      <c r="B263" s="207" t="s">
        <v>997</v>
      </c>
      <c r="C263" s="207" t="s">
        <v>4155</v>
      </c>
      <c r="D263" s="207" t="s">
        <v>3186</v>
      </c>
      <c r="E263" s="207" t="s">
        <v>632</v>
      </c>
      <c r="F263" s="207" t="s">
        <v>3187</v>
      </c>
      <c r="G263" s="207" t="s">
        <v>4156</v>
      </c>
      <c r="H263" s="207"/>
      <c r="I263" s="208" t="s">
        <v>12</v>
      </c>
      <c r="J263" s="207" t="s">
        <v>13</v>
      </c>
      <c r="K263" s="207" t="s">
        <v>14</v>
      </c>
      <c r="L263" s="207" t="s">
        <v>4615</v>
      </c>
      <c r="M263" s="207" t="s">
        <v>3190</v>
      </c>
      <c r="N263" s="207" t="s">
        <v>4332</v>
      </c>
      <c r="O263" s="207" t="s">
        <v>3191</v>
      </c>
      <c r="P263" s="207" t="s">
        <v>3192</v>
      </c>
      <c r="Q263" s="207" t="s">
        <v>3193</v>
      </c>
      <c r="R263" s="207" t="s">
        <v>3194</v>
      </c>
      <c r="S263" s="209">
        <v>24755</v>
      </c>
      <c r="T263" s="207">
        <v>1</v>
      </c>
      <c r="U263" s="207" t="s">
        <v>5</v>
      </c>
      <c r="V263" s="207" t="s">
        <v>638</v>
      </c>
      <c r="W263" s="207" t="s">
        <v>639</v>
      </c>
      <c r="X263" s="207">
        <v>1</v>
      </c>
      <c r="Y263" s="207"/>
      <c r="Z263" s="207"/>
      <c r="AA263" s="207"/>
      <c r="AB263" s="207">
        <v>66</v>
      </c>
      <c r="AC263" s="210" t="s">
        <v>2689</v>
      </c>
      <c r="AD263" s="210" t="s">
        <v>2689</v>
      </c>
      <c r="AE263" s="210">
        <v>1</v>
      </c>
      <c r="AF263" s="210"/>
      <c r="AG263" s="210"/>
      <c r="AH263" s="210">
        <v>1</v>
      </c>
      <c r="AI263" s="210"/>
      <c r="AJ263" s="210"/>
      <c r="AK263" s="210"/>
      <c r="AL263" s="210"/>
    </row>
    <row r="264" spans="1:38" s="170" customFormat="1" x14ac:dyDescent="0.3">
      <c r="A264" s="226">
        <v>2144</v>
      </c>
      <c r="B264" s="207" t="s">
        <v>1007</v>
      </c>
      <c r="C264" s="207" t="s">
        <v>5065</v>
      </c>
      <c r="D264" s="207" t="s">
        <v>3186</v>
      </c>
      <c r="E264" s="207" t="s">
        <v>4158</v>
      </c>
      <c r="F264" s="207" t="s">
        <v>3187</v>
      </c>
      <c r="G264" s="207" t="s">
        <v>4159</v>
      </c>
      <c r="H264" s="207"/>
      <c r="I264" s="208" t="s">
        <v>110</v>
      </c>
      <c r="J264" s="207" t="s">
        <v>13</v>
      </c>
      <c r="K264" s="207" t="s">
        <v>14</v>
      </c>
      <c r="L264" s="207" t="s">
        <v>4615</v>
      </c>
      <c r="M264" s="207" t="s">
        <v>3190</v>
      </c>
      <c r="N264" s="207" t="s">
        <v>4332</v>
      </c>
      <c r="O264" s="207" t="s">
        <v>3191</v>
      </c>
      <c r="P264" s="207" t="s">
        <v>3192</v>
      </c>
      <c r="Q264" s="207" t="s">
        <v>3193</v>
      </c>
      <c r="R264" s="207" t="s">
        <v>3194</v>
      </c>
      <c r="S264" s="209">
        <v>24756</v>
      </c>
      <c r="T264" s="207">
        <v>1</v>
      </c>
      <c r="U264" s="207" t="s">
        <v>5</v>
      </c>
      <c r="V264" s="207" t="s">
        <v>5066</v>
      </c>
      <c r="W264" s="207" t="s">
        <v>1017</v>
      </c>
      <c r="X264" s="207">
        <v>1</v>
      </c>
      <c r="Y264" s="207"/>
      <c r="Z264" s="207"/>
      <c r="AA264" s="207"/>
      <c r="AB264" s="207">
        <v>72</v>
      </c>
      <c r="AC264" s="210" t="s">
        <v>2689</v>
      </c>
      <c r="AD264" s="210" t="s">
        <v>2689</v>
      </c>
      <c r="AE264" s="210">
        <v>1</v>
      </c>
      <c r="AF264" s="210"/>
      <c r="AG264" s="210"/>
      <c r="AH264" s="210"/>
      <c r="AI264" s="210">
        <v>1</v>
      </c>
      <c r="AJ264" s="210"/>
      <c r="AK264" s="210"/>
      <c r="AL264" s="210"/>
    </row>
    <row r="265" spans="1:38" s="170" customFormat="1" x14ac:dyDescent="0.3">
      <c r="A265" s="226">
        <v>2145</v>
      </c>
      <c r="B265" s="218" t="s">
        <v>4160</v>
      </c>
      <c r="C265" s="218" t="s">
        <v>4591</v>
      </c>
      <c r="D265" s="218" t="s">
        <v>3481</v>
      </c>
      <c r="E265" s="218" t="s">
        <v>4161</v>
      </c>
      <c r="F265" s="218" t="s">
        <v>3187</v>
      </c>
      <c r="G265" s="218" t="s">
        <v>4583</v>
      </c>
      <c r="H265" s="218"/>
      <c r="I265" s="219" t="s">
        <v>501</v>
      </c>
      <c r="J265" s="218" t="s">
        <v>1135</v>
      </c>
      <c r="K265" s="218" t="s">
        <v>1136</v>
      </c>
      <c r="L265" s="218" t="s">
        <v>3151</v>
      </c>
      <c r="M265" s="218" t="s">
        <v>3190</v>
      </c>
      <c r="N265" s="218" t="s">
        <v>4332</v>
      </c>
      <c r="O265" s="218" t="s">
        <v>3483</v>
      </c>
      <c r="P265" s="218" t="s">
        <v>3192</v>
      </c>
      <c r="Q265" s="218" t="s">
        <v>3193</v>
      </c>
      <c r="R265" s="218" t="s">
        <v>3194</v>
      </c>
      <c r="S265" s="220">
        <v>29099</v>
      </c>
      <c r="T265" s="218"/>
      <c r="U265" s="218" t="s">
        <v>82</v>
      </c>
      <c r="V265" s="218" t="s">
        <v>1143</v>
      </c>
      <c r="W265" s="218" t="s">
        <v>1144</v>
      </c>
      <c r="X265" s="218"/>
      <c r="Y265" s="218"/>
      <c r="Z265" s="218">
        <v>1</v>
      </c>
      <c r="AA265" s="218"/>
      <c r="AB265" s="218">
        <v>64</v>
      </c>
      <c r="AC265" s="221" t="s">
        <v>2689</v>
      </c>
      <c r="AD265" s="221" t="s">
        <v>2689</v>
      </c>
      <c r="AE265" s="221">
        <v>1</v>
      </c>
      <c r="AF265" s="221"/>
      <c r="AG265" s="221">
        <v>1</v>
      </c>
      <c r="AH265" s="221"/>
      <c r="AI265" s="221"/>
      <c r="AJ265" s="221"/>
      <c r="AK265" s="221" t="s">
        <v>5160</v>
      </c>
      <c r="AL265" s="217">
        <v>1</v>
      </c>
    </row>
    <row r="266" spans="1:38" s="170" customFormat="1" x14ac:dyDescent="0.3">
      <c r="A266" s="226">
        <v>2151</v>
      </c>
      <c r="B266" s="185" t="s">
        <v>1132</v>
      </c>
      <c r="C266" s="185" t="s">
        <v>4592</v>
      </c>
      <c r="D266" s="185" t="s">
        <v>3061</v>
      </c>
      <c r="E266" s="185" t="s">
        <v>1133</v>
      </c>
      <c r="F266" s="185" t="s">
        <v>3187</v>
      </c>
      <c r="G266" s="185" t="s">
        <v>4577</v>
      </c>
      <c r="H266" s="185"/>
      <c r="I266" s="195" t="s">
        <v>501</v>
      </c>
      <c r="J266" s="185" t="s">
        <v>1135</v>
      </c>
      <c r="K266" s="185" t="s">
        <v>1136</v>
      </c>
      <c r="L266" s="185" t="s">
        <v>3151</v>
      </c>
      <c r="M266" s="185" t="s">
        <v>3190</v>
      </c>
      <c r="N266" s="185" t="s">
        <v>4332</v>
      </c>
      <c r="O266" s="185" t="s">
        <v>3201</v>
      </c>
      <c r="P266" s="185" t="s">
        <v>3192</v>
      </c>
      <c r="Q266" s="185" t="s">
        <v>3193</v>
      </c>
      <c r="R266" s="185" t="s">
        <v>3194</v>
      </c>
      <c r="S266" s="196">
        <v>31291</v>
      </c>
      <c r="T266" s="185"/>
      <c r="U266" s="185" t="s">
        <v>5</v>
      </c>
      <c r="V266" s="185" t="s">
        <v>1134</v>
      </c>
      <c r="W266" s="185" t="s">
        <v>1137</v>
      </c>
      <c r="X266" s="185"/>
      <c r="Y266" s="185">
        <v>1</v>
      </c>
      <c r="Z266" s="185"/>
      <c r="AA266" s="185"/>
      <c r="AB266" s="185">
        <v>199</v>
      </c>
      <c r="AC266" s="197" t="s">
        <v>2689</v>
      </c>
      <c r="AD266" s="197" t="s">
        <v>2689</v>
      </c>
      <c r="AE266" s="197">
        <v>1</v>
      </c>
      <c r="AF266" s="197"/>
      <c r="AG266" s="197"/>
      <c r="AH266" s="197">
        <v>1</v>
      </c>
      <c r="AI266" s="197"/>
      <c r="AJ266" s="197"/>
      <c r="AK266" s="197"/>
      <c r="AL266" s="197"/>
    </row>
    <row r="267" spans="1:38" s="170" customFormat="1" x14ac:dyDescent="0.3">
      <c r="A267" s="226">
        <v>2152</v>
      </c>
      <c r="B267" s="185" t="s">
        <v>1336</v>
      </c>
      <c r="C267" s="185" t="s">
        <v>4784</v>
      </c>
      <c r="D267" s="185" t="s">
        <v>3186</v>
      </c>
      <c r="E267" s="185" t="s">
        <v>4059</v>
      </c>
      <c r="F267" s="185" t="s">
        <v>3187</v>
      </c>
      <c r="G267" s="185" t="s">
        <v>4776</v>
      </c>
      <c r="H267" s="185"/>
      <c r="I267" s="195" t="s">
        <v>8</v>
      </c>
      <c r="J267" s="185" t="s">
        <v>9</v>
      </c>
      <c r="K267" s="185" t="s">
        <v>10</v>
      </c>
      <c r="L267" s="185" t="s">
        <v>3798</v>
      </c>
      <c r="M267" s="185" t="s">
        <v>3217</v>
      </c>
      <c r="N267" s="185" t="s">
        <v>3205</v>
      </c>
      <c r="O267" s="185" t="s">
        <v>3191</v>
      </c>
      <c r="P267" s="185" t="s">
        <v>3192</v>
      </c>
      <c r="Q267" s="185" t="s">
        <v>3193</v>
      </c>
      <c r="R267" s="185" t="s">
        <v>3194</v>
      </c>
      <c r="S267" s="196">
        <v>24756</v>
      </c>
      <c r="T267" s="185"/>
      <c r="U267" s="185" t="s">
        <v>19</v>
      </c>
      <c r="V267" s="185" t="s">
        <v>1337</v>
      </c>
      <c r="W267" s="185" t="s">
        <v>11</v>
      </c>
      <c r="X267" s="185">
        <v>1</v>
      </c>
      <c r="Y267" s="185"/>
      <c r="Z267" s="185"/>
      <c r="AA267" s="185"/>
      <c r="AB267" s="185">
        <v>62</v>
      </c>
      <c r="AC267" s="197" t="s">
        <v>3057</v>
      </c>
      <c r="AD267" s="197" t="s">
        <v>3057</v>
      </c>
      <c r="AE267" s="197">
        <v>1</v>
      </c>
      <c r="AF267" s="197"/>
      <c r="AG267" s="197"/>
      <c r="AH267" s="197">
        <v>1</v>
      </c>
      <c r="AI267" s="197"/>
      <c r="AJ267" s="197"/>
      <c r="AK267" s="197"/>
      <c r="AL267" s="197"/>
    </row>
    <row r="268" spans="1:38" s="232" customFormat="1" x14ac:dyDescent="0.3">
      <c r="A268" s="226">
        <v>2156</v>
      </c>
      <c r="B268" s="185" t="s">
        <v>2609</v>
      </c>
      <c r="C268" s="185" t="s">
        <v>3185</v>
      </c>
      <c r="D268" s="185" t="s">
        <v>3186</v>
      </c>
      <c r="E268" s="185"/>
      <c r="F268" s="185" t="s">
        <v>3187</v>
      </c>
      <c r="G268" s="185" t="s">
        <v>3209</v>
      </c>
      <c r="H268" s="185"/>
      <c r="I268" s="195" t="s">
        <v>1726</v>
      </c>
      <c r="J268" s="185" t="s">
        <v>2610</v>
      </c>
      <c r="K268" s="185" t="s">
        <v>2612</v>
      </c>
      <c r="L268" s="185" t="s">
        <v>4907</v>
      </c>
      <c r="M268" s="185" t="s">
        <v>3190</v>
      </c>
      <c r="N268" s="185" t="s">
        <v>4332</v>
      </c>
      <c r="O268" s="185" t="s">
        <v>3191</v>
      </c>
      <c r="P268" s="185" t="s">
        <v>3192</v>
      </c>
      <c r="Q268" s="185" t="s">
        <v>3193</v>
      </c>
      <c r="R268" s="185" t="s">
        <v>3194</v>
      </c>
      <c r="S268" s="196">
        <v>32021</v>
      </c>
      <c r="T268" s="185"/>
      <c r="U268" s="185" t="s">
        <v>19</v>
      </c>
      <c r="V268" s="185" t="s">
        <v>2611</v>
      </c>
      <c r="W268" s="185" t="s">
        <v>2613</v>
      </c>
      <c r="X268" s="185">
        <v>1</v>
      </c>
      <c r="Y268" s="185"/>
      <c r="Z268" s="185"/>
      <c r="AA268" s="185"/>
      <c r="AB268" s="185">
        <v>21</v>
      </c>
      <c r="AC268" s="197" t="s">
        <v>3071</v>
      </c>
      <c r="AD268" s="197" t="s">
        <v>5147</v>
      </c>
      <c r="AE268" s="197">
        <v>1</v>
      </c>
      <c r="AF268" s="197"/>
      <c r="AG268" s="197"/>
      <c r="AH268" s="197"/>
      <c r="AI268" s="197"/>
      <c r="AJ268" s="197">
        <v>1</v>
      </c>
      <c r="AK268" s="197"/>
      <c r="AL268" s="197"/>
    </row>
    <row r="269" spans="1:38" s="170" customFormat="1" x14ac:dyDescent="0.3">
      <c r="A269" s="226">
        <v>2158</v>
      </c>
      <c r="B269" s="218" t="s">
        <v>4170</v>
      </c>
      <c r="C269" s="218" t="s">
        <v>4392</v>
      </c>
      <c r="D269" s="218" t="s">
        <v>3563</v>
      </c>
      <c r="E269" s="218" t="s">
        <v>4171</v>
      </c>
      <c r="F269" s="218" t="s">
        <v>4301</v>
      </c>
      <c r="G269" s="218" t="s">
        <v>3591</v>
      </c>
      <c r="H269" s="218" t="s">
        <v>2027</v>
      </c>
      <c r="I269" s="219" t="s">
        <v>1885</v>
      </c>
      <c r="J269" s="218" t="s">
        <v>16</v>
      </c>
      <c r="K269" s="218" t="s">
        <v>17</v>
      </c>
      <c r="L269" s="218" t="s">
        <v>4365</v>
      </c>
      <c r="M269" s="218" t="s">
        <v>3190</v>
      </c>
      <c r="N269" s="218" t="s">
        <v>4332</v>
      </c>
      <c r="O269" s="218" t="s">
        <v>3354</v>
      </c>
      <c r="P269" s="218" t="s">
        <v>3192</v>
      </c>
      <c r="Q269" s="218" t="s">
        <v>3193</v>
      </c>
      <c r="R269" s="218" t="s">
        <v>3194</v>
      </c>
      <c r="S269" s="220">
        <v>32387</v>
      </c>
      <c r="T269" s="218"/>
      <c r="U269" s="218" t="s">
        <v>184</v>
      </c>
      <c r="V269" s="218" t="s">
        <v>2030</v>
      </c>
      <c r="W269" s="218" t="s">
        <v>2028</v>
      </c>
      <c r="X269" s="218"/>
      <c r="Y269" s="218"/>
      <c r="Z269" s="218"/>
      <c r="AA269" s="218">
        <v>1</v>
      </c>
      <c r="AB269" s="218">
        <v>617</v>
      </c>
      <c r="AC269" s="221" t="s">
        <v>3057</v>
      </c>
      <c r="AD269" s="221" t="s">
        <v>3057</v>
      </c>
      <c r="AE269" s="221">
        <v>1</v>
      </c>
      <c r="AF269" s="221"/>
      <c r="AG269" s="221"/>
      <c r="AH269" s="221">
        <v>1</v>
      </c>
      <c r="AI269" s="221"/>
      <c r="AJ269" s="221"/>
      <c r="AK269" s="221" t="s">
        <v>5174</v>
      </c>
      <c r="AL269" s="217">
        <v>1</v>
      </c>
    </row>
    <row r="270" spans="1:38" s="170" customFormat="1" x14ac:dyDescent="0.3">
      <c r="A270" s="226">
        <v>2159</v>
      </c>
      <c r="B270" s="185" t="s">
        <v>447</v>
      </c>
      <c r="C270" s="185" t="s">
        <v>4396</v>
      </c>
      <c r="D270" s="185" t="s">
        <v>3061</v>
      </c>
      <c r="E270" s="185"/>
      <c r="F270" s="185" t="s">
        <v>3187</v>
      </c>
      <c r="G270" s="185" t="s">
        <v>3188</v>
      </c>
      <c r="H270" s="185"/>
      <c r="I270" s="195" t="s">
        <v>156</v>
      </c>
      <c r="J270" s="185" t="s">
        <v>448</v>
      </c>
      <c r="K270" s="185" t="s">
        <v>450</v>
      </c>
      <c r="L270" s="185" t="s">
        <v>4816</v>
      </c>
      <c r="M270" s="185" t="s">
        <v>3190</v>
      </c>
      <c r="N270" s="185" t="s">
        <v>4332</v>
      </c>
      <c r="O270" s="185" t="s">
        <v>3201</v>
      </c>
      <c r="P270" s="185" t="s">
        <v>3192</v>
      </c>
      <c r="Q270" s="185" t="s">
        <v>3193</v>
      </c>
      <c r="R270" s="185" t="s">
        <v>3194</v>
      </c>
      <c r="S270" s="196">
        <v>24756</v>
      </c>
      <c r="T270" s="185"/>
      <c r="U270" s="185" t="s">
        <v>5</v>
      </c>
      <c r="V270" s="185" t="s">
        <v>449</v>
      </c>
      <c r="W270" s="185" t="s">
        <v>451</v>
      </c>
      <c r="X270" s="185"/>
      <c r="Y270" s="185">
        <v>1</v>
      </c>
      <c r="Z270" s="185"/>
      <c r="AA270" s="185"/>
      <c r="AB270" s="185">
        <v>22</v>
      </c>
      <c r="AC270" s="197" t="s">
        <v>3057</v>
      </c>
      <c r="AD270" s="197" t="s">
        <v>3057</v>
      </c>
      <c r="AE270" s="197">
        <v>1</v>
      </c>
      <c r="AF270" s="197"/>
      <c r="AG270" s="197"/>
      <c r="AH270" s="197"/>
      <c r="AI270" s="197">
        <v>1</v>
      </c>
      <c r="AJ270" s="197"/>
      <c r="AK270" s="197"/>
      <c r="AL270" s="197"/>
    </row>
    <row r="271" spans="1:38" s="170" customFormat="1" x14ac:dyDescent="0.3">
      <c r="A271" s="226">
        <v>2162</v>
      </c>
      <c r="B271" s="185" t="s">
        <v>1734</v>
      </c>
      <c r="C271" s="185" t="s">
        <v>4383</v>
      </c>
      <c r="D271" s="185" t="s">
        <v>3061</v>
      </c>
      <c r="E271" s="185" t="s">
        <v>1945</v>
      </c>
      <c r="F271" s="185" t="s">
        <v>3187</v>
      </c>
      <c r="G271" s="185" t="s">
        <v>4175</v>
      </c>
      <c r="H271" s="185"/>
      <c r="I271" s="195" t="s">
        <v>15</v>
      </c>
      <c r="J271" s="185" t="s">
        <v>16</v>
      </c>
      <c r="K271" s="185" t="s">
        <v>17</v>
      </c>
      <c r="L271" s="185" t="s">
        <v>4365</v>
      </c>
      <c r="M271" s="185" t="s">
        <v>3217</v>
      </c>
      <c r="N271" s="185" t="s">
        <v>3205</v>
      </c>
      <c r="O271" s="185" t="s">
        <v>3201</v>
      </c>
      <c r="P271" s="185" t="s">
        <v>3192</v>
      </c>
      <c r="Q271" s="185" t="s">
        <v>3193</v>
      </c>
      <c r="R271" s="185" t="s">
        <v>3194</v>
      </c>
      <c r="S271" s="196">
        <v>33482</v>
      </c>
      <c r="T271" s="185">
        <v>2</v>
      </c>
      <c r="U271" s="185" t="s">
        <v>5</v>
      </c>
      <c r="V271" s="185" t="s">
        <v>1735</v>
      </c>
      <c r="W271" s="185" t="s">
        <v>1736</v>
      </c>
      <c r="X271" s="185"/>
      <c r="Y271" s="185">
        <v>1</v>
      </c>
      <c r="Z271" s="185"/>
      <c r="AA271" s="185"/>
      <c r="AB271" s="185">
        <v>160</v>
      </c>
      <c r="AC271" s="197" t="s">
        <v>3057</v>
      </c>
      <c r="AD271" s="197" t="s">
        <v>3057</v>
      </c>
      <c r="AE271" s="197">
        <v>1</v>
      </c>
      <c r="AF271" s="197"/>
      <c r="AG271" s="197"/>
      <c r="AH271" s="197"/>
      <c r="AI271" s="197">
        <v>1</v>
      </c>
      <c r="AJ271" s="197"/>
      <c r="AK271" s="197"/>
      <c r="AL271" s="197"/>
    </row>
    <row r="272" spans="1:38" s="170" customFormat="1" x14ac:dyDescent="0.3">
      <c r="A272" s="226">
        <v>2164</v>
      </c>
      <c r="B272" s="185" t="s">
        <v>695</v>
      </c>
      <c r="C272" s="185" t="s">
        <v>4396</v>
      </c>
      <c r="D272" s="185" t="s">
        <v>3061</v>
      </c>
      <c r="E272" s="185"/>
      <c r="F272" s="185" t="s">
        <v>3187</v>
      </c>
      <c r="G272" s="185" t="s">
        <v>4177</v>
      </c>
      <c r="H272" s="185"/>
      <c r="I272" s="195" t="s">
        <v>224</v>
      </c>
      <c r="J272" s="185" t="s">
        <v>689</v>
      </c>
      <c r="K272" s="185" t="s">
        <v>691</v>
      </c>
      <c r="L272" s="185" t="s">
        <v>3529</v>
      </c>
      <c r="M272" s="185" t="s">
        <v>3190</v>
      </c>
      <c r="N272" s="185" t="s">
        <v>4332</v>
      </c>
      <c r="O272" s="185" t="s">
        <v>3201</v>
      </c>
      <c r="P272" s="185" t="s">
        <v>3192</v>
      </c>
      <c r="Q272" s="185" t="s">
        <v>3193</v>
      </c>
      <c r="R272" s="185" t="s">
        <v>3194</v>
      </c>
      <c r="S272" s="196">
        <v>33482</v>
      </c>
      <c r="T272" s="185"/>
      <c r="U272" s="185" t="s">
        <v>5</v>
      </c>
      <c r="V272" s="185" t="s">
        <v>696</v>
      </c>
      <c r="W272" s="185" t="s">
        <v>697</v>
      </c>
      <c r="X272" s="185"/>
      <c r="Y272" s="185">
        <v>1</v>
      </c>
      <c r="Z272" s="185"/>
      <c r="AA272" s="185"/>
      <c r="AB272" s="185">
        <v>200</v>
      </c>
      <c r="AC272" s="197" t="s">
        <v>3057</v>
      </c>
      <c r="AD272" s="197" t="s">
        <v>3057</v>
      </c>
      <c r="AE272" s="197">
        <v>1</v>
      </c>
      <c r="AF272" s="197"/>
      <c r="AG272" s="197">
        <v>1</v>
      </c>
      <c r="AH272" s="197"/>
      <c r="AI272" s="197"/>
      <c r="AJ272" s="197"/>
      <c r="AK272" s="197"/>
      <c r="AL272" s="197"/>
    </row>
    <row r="273" spans="1:38" s="170" customFormat="1" x14ac:dyDescent="0.3">
      <c r="A273" s="226">
        <v>2171</v>
      </c>
      <c r="B273" s="185" t="s">
        <v>912</v>
      </c>
      <c r="C273" s="185" t="s">
        <v>4187</v>
      </c>
      <c r="D273" s="185" t="s">
        <v>3186</v>
      </c>
      <c r="E273" s="185" t="s">
        <v>3455</v>
      </c>
      <c r="F273" s="185" t="s">
        <v>3187</v>
      </c>
      <c r="G273" s="185" t="s">
        <v>3456</v>
      </c>
      <c r="H273" s="185"/>
      <c r="I273" s="195" t="s">
        <v>12</v>
      </c>
      <c r="J273" s="185" t="s">
        <v>13</v>
      </c>
      <c r="K273" s="185" t="s">
        <v>14</v>
      </c>
      <c r="L273" s="185" t="s">
        <v>4615</v>
      </c>
      <c r="M273" s="185" t="s">
        <v>3190</v>
      </c>
      <c r="N273" s="185" t="s">
        <v>4332</v>
      </c>
      <c r="O273" s="185" t="s">
        <v>3191</v>
      </c>
      <c r="P273" s="185" t="s">
        <v>3192</v>
      </c>
      <c r="Q273" s="185" t="s">
        <v>3193</v>
      </c>
      <c r="R273" s="185" t="s">
        <v>3194</v>
      </c>
      <c r="S273" s="196">
        <v>24756</v>
      </c>
      <c r="T273" s="185"/>
      <c r="U273" s="185" t="s">
        <v>19</v>
      </c>
      <c r="V273" s="185" t="s">
        <v>913</v>
      </c>
      <c r="W273" s="185" t="s">
        <v>914</v>
      </c>
      <c r="X273" s="185">
        <v>1</v>
      </c>
      <c r="Y273" s="185"/>
      <c r="Z273" s="185"/>
      <c r="AA273" s="185"/>
      <c r="AB273" s="185">
        <v>90</v>
      </c>
      <c r="AC273" s="197" t="s">
        <v>2689</v>
      </c>
      <c r="AD273" s="197" t="s">
        <v>2689</v>
      </c>
      <c r="AE273" s="197">
        <v>1</v>
      </c>
      <c r="AF273" s="197">
        <v>1</v>
      </c>
      <c r="AG273" s="197"/>
      <c r="AH273" s="197"/>
      <c r="AI273" s="197"/>
      <c r="AJ273" s="197"/>
      <c r="AK273" s="197"/>
      <c r="AL273" s="197"/>
    </row>
    <row r="274" spans="1:38" s="170" customFormat="1" x14ac:dyDescent="0.3">
      <c r="A274" s="226">
        <v>2172</v>
      </c>
      <c r="B274" s="185" t="s">
        <v>1983</v>
      </c>
      <c r="C274" s="185" t="s">
        <v>4188</v>
      </c>
      <c r="D274" s="185" t="s">
        <v>3245</v>
      </c>
      <c r="E274" s="185" t="s">
        <v>1984</v>
      </c>
      <c r="F274" s="185" t="s">
        <v>3187</v>
      </c>
      <c r="G274" s="185" t="s">
        <v>4189</v>
      </c>
      <c r="H274" s="185"/>
      <c r="I274" s="195" t="s">
        <v>15</v>
      </c>
      <c r="J274" s="185" t="s">
        <v>16</v>
      </c>
      <c r="K274" s="185" t="s">
        <v>17</v>
      </c>
      <c r="L274" s="185" t="s">
        <v>4365</v>
      </c>
      <c r="M274" s="185" t="s">
        <v>3190</v>
      </c>
      <c r="N274" s="185" t="s">
        <v>4332</v>
      </c>
      <c r="O274" s="185" t="s">
        <v>3201</v>
      </c>
      <c r="P274" s="185" t="s">
        <v>3192</v>
      </c>
      <c r="Q274" s="185" t="s">
        <v>3193</v>
      </c>
      <c r="R274" s="185" t="s">
        <v>3194</v>
      </c>
      <c r="S274" s="196">
        <v>35309</v>
      </c>
      <c r="T274" s="185"/>
      <c r="U274" s="185" t="s">
        <v>5</v>
      </c>
      <c r="V274" s="185" t="s">
        <v>1985</v>
      </c>
      <c r="W274" s="185" t="s">
        <v>1986</v>
      </c>
      <c r="X274" s="185">
        <v>1</v>
      </c>
      <c r="Y274" s="185">
        <v>1</v>
      </c>
      <c r="Z274" s="185"/>
      <c r="AA274" s="185"/>
      <c r="AB274" s="185">
        <v>111</v>
      </c>
      <c r="AC274" s="197" t="s">
        <v>3057</v>
      </c>
      <c r="AD274" s="197" t="s">
        <v>3057</v>
      </c>
      <c r="AE274" s="197">
        <v>1</v>
      </c>
      <c r="AF274" s="197"/>
      <c r="AG274" s="197">
        <v>1</v>
      </c>
      <c r="AH274" s="197"/>
      <c r="AI274" s="197"/>
      <c r="AJ274" s="197"/>
      <c r="AK274" s="197"/>
      <c r="AL274" s="197"/>
    </row>
    <row r="275" spans="1:38" s="232" customFormat="1" x14ac:dyDescent="0.3">
      <c r="A275" s="226">
        <v>2173</v>
      </c>
      <c r="B275" s="185" t="s">
        <v>1253</v>
      </c>
      <c r="C275" s="185" t="s">
        <v>4421</v>
      </c>
      <c r="D275" s="185" t="s">
        <v>3186</v>
      </c>
      <c r="E275" s="185" t="s">
        <v>2257</v>
      </c>
      <c r="F275" s="185" t="s">
        <v>3187</v>
      </c>
      <c r="G275" s="185" t="s">
        <v>4708</v>
      </c>
      <c r="H275" s="185"/>
      <c r="I275" s="195" t="s">
        <v>12</v>
      </c>
      <c r="J275" s="185" t="s">
        <v>13</v>
      </c>
      <c r="K275" s="185" t="s">
        <v>14</v>
      </c>
      <c r="L275" s="185" t="s">
        <v>4615</v>
      </c>
      <c r="M275" s="185" t="s">
        <v>3190</v>
      </c>
      <c r="N275" s="185" t="s">
        <v>4332</v>
      </c>
      <c r="O275" s="185" t="s">
        <v>3191</v>
      </c>
      <c r="P275" s="185" t="s">
        <v>3192</v>
      </c>
      <c r="Q275" s="185" t="s">
        <v>3193</v>
      </c>
      <c r="R275" s="185" t="s">
        <v>3194</v>
      </c>
      <c r="S275" s="196">
        <v>24756</v>
      </c>
      <c r="T275" s="185"/>
      <c r="U275" s="185" t="s">
        <v>19</v>
      </c>
      <c r="V275" s="185" t="s">
        <v>1254</v>
      </c>
      <c r="W275" s="185" t="s">
        <v>1255</v>
      </c>
      <c r="X275" s="185">
        <v>1</v>
      </c>
      <c r="Y275" s="185"/>
      <c r="Z275" s="185"/>
      <c r="AA275" s="185"/>
      <c r="AB275" s="185">
        <v>139</v>
      </c>
      <c r="AC275" s="197" t="s">
        <v>2689</v>
      </c>
      <c r="AD275" s="197" t="s">
        <v>2689</v>
      </c>
      <c r="AE275" s="197">
        <v>1</v>
      </c>
      <c r="AF275" s="197"/>
      <c r="AG275" s="197"/>
      <c r="AH275" s="197">
        <v>1</v>
      </c>
      <c r="AI275" s="197"/>
      <c r="AJ275" s="197"/>
      <c r="AK275" s="197"/>
      <c r="AL275" s="197"/>
    </row>
    <row r="276" spans="1:38" s="170" customFormat="1" x14ac:dyDescent="0.3">
      <c r="A276" s="226">
        <v>2176</v>
      </c>
      <c r="B276" s="185" t="s">
        <v>1629</v>
      </c>
      <c r="C276" s="185" t="s">
        <v>3956</v>
      </c>
      <c r="D276" s="185" t="s">
        <v>3186</v>
      </c>
      <c r="E276" s="185" t="s">
        <v>1945</v>
      </c>
      <c r="F276" s="185" t="s">
        <v>3187</v>
      </c>
      <c r="G276" s="185" t="s">
        <v>3687</v>
      </c>
      <c r="H276" s="185"/>
      <c r="I276" s="195" t="s">
        <v>464</v>
      </c>
      <c r="J276" s="185" t="s">
        <v>1630</v>
      </c>
      <c r="K276" s="185" t="s">
        <v>1631</v>
      </c>
      <c r="L276" s="185" t="s">
        <v>3688</v>
      </c>
      <c r="M276" s="185" t="s">
        <v>3190</v>
      </c>
      <c r="N276" s="185" t="s">
        <v>4332</v>
      </c>
      <c r="O276" s="185" t="s">
        <v>3191</v>
      </c>
      <c r="P276" s="185" t="s">
        <v>3192</v>
      </c>
      <c r="Q276" s="185" t="s">
        <v>3193</v>
      </c>
      <c r="R276" s="185" t="s">
        <v>3194</v>
      </c>
      <c r="S276" s="196">
        <v>24756</v>
      </c>
      <c r="T276" s="185"/>
      <c r="U276" s="185" t="s">
        <v>19</v>
      </c>
      <c r="V276" s="185" t="s">
        <v>1013</v>
      </c>
      <c r="W276" s="185" t="s">
        <v>1632</v>
      </c>
      <c r="X276" s="185">
        <v>1</v>
      </c>
      <c r="Y276" s="185"/>
      <c r="Z276" s="185"/>
      <c r="AA276" s="185"/>
      <c r="AB276" s="185">
        <v>78</v>
      </c>
      <c r="AC276" s="197" t="s">
        <v>3057</v>
      </c>
      <c r="AD276" s="197" t="s">
        <v>3057</v>
      </c>
      <c r="AE276" s="197">
        <v>1</v>
      </c>
      <c r="AF276" s="197"/>
      <c r="AG276" s="197"/>
      <c r="AH276" s="197"/>
      <c r="AI276" s="197">
        <v>1</v>
      </c>
      <c r="AJ276" s="197"/>
      <c r="AK276" s="197"/>
      <c r="AL276" s="197"/>
    </row>
    <row r="277" spans="1:38" s="170" customFormat="1" x14ac:dyDescent="0.3">
      <c r="A277" s="226">
        <v>2177</v>
      </c>
      <c r="B277" s="185" t="s">
        <v>1084</v>
      </c>
      <c r="C277" s="185" t="s">
        <v>4396</v>
      </c>
      <c r="D277" s="185" t="s">
        <v>3061</v>
      </c>
      <c r="E277" s="185"/>
      <c r="F277" s="185" t="s">
        <v>3187</v>
      </c>
      <c r="G277" s="185" t="s">
        <v>4193</v>
      </c>
      <c r="H277" s="185"/>
      <c r="I277" s="195" t="s">
        <v>271</v>
      </c>
      <c r="J277" s="185" t="s">
        <v>245</v>
      </c>
      <c r="K277" s="185" t="s">
        <v>35</v>
      </c>
      <c r="L277" s="185" t="s">
        <v>3255</v>
      </c>
      <c r="M277" s="185" t="s">
        <v>3190</v>
      </c>
      <c r="N277" s="185" t="s">
        <v>4332</v>
      </c>
      <c r="O277" s="185" t="s">
        <v>3201</v>
      </c>
      <c r="P277" s="185" t="s">
        <v>3192</v>
      </c>
      <c r="Q277" s="185" t="s">
        <v>3193</v>
      </c>
      <c r="R277" s="185" t="s">
        <v>3194</v>
      </c>
      <c r="S277" s="196">
        <v>37135</v>
      </c>
      <c r="T277" s="185"/>
      <c r="U277" s="185" t="s">
        <v>5</v>
      </c>
      <c r="V277" s="185" t="s">
        <v>1085</v>
      </c>
      <c r="W277" s="185" t="s">
        <v>1086</v>
      </c>
      <c r="X277" s="185"/>
      <c r="Y277" s="185">
        <v>1</v>
      </c>
      <c r="Z277" s="185"/>
      <c r="AA277" s="185"/>
      <c r="AB277" s="185">
        <v>173</v>
      </c>
      <c r="AC277" s="197" t="s">
        <v>2709</v>
      </c>
      <c r="AD277" s="197" t="s">
        <v>2709</v>
      </c>
      <c r="AE277" s="197">
        <v>1</v>
      </c>
      <c r="AF277" s="197"/>
      <c r="AG277" s="197"/>
      <c r="AH277" s="197"/>
      <c r="AI277" s="197"/>
      <c r="AJ277" s="197">
        <v>1</v>
      </c>
      <c r="AK277" s="197"/>
      <c r="AL277" s="197"/>
    </row>
    <row r="278" spans="1:38" s="170" customFormat="1" x14ac:dyDescent="0.3">
      <c r="A278" s="226">
        <v>2178</v>
      </c>
      <c r="B278" s="185" t="s">
        <v>1391</v>
      </c>
      <c r="C278" s="185" t="s">
        <v>3185</v>
      </c>
      <c r="D278" s="185" t="s">
        <v>3186</v>
      </c>
      <c r="E278" s="185"/>
      <c r="F278" s="185" t="s">
        <v>3187</v>
      </c>
      <c r="G278" s="185" t="s">
        <v>3843</v>
      </c>
      <c r="H278" s="185"/>
      <c r="I278" s="195" t="s">
        <v>1394</v>
      </c>
      <c r="J278" s="185" t="s">
        <v>1392</v>
      </c>
      <c r="K278" s="185" t="s">
        <v>75</v>
      </c>
      <c r="L278" s="185" t="s">
        <v>4194</v>
      </c>
      <c r="M278" s="185" t="s">
        <v>3190</v>
      </c>
      <c r="N278" s="185" t="s">
        <v>4332</v>
      </c>
      <c r="O278" s="185" t="s">
        <v>3191</v>
      </c>
      <c r="P278" s="185" t="s">
        <v>3192</v>
      </c>
      <c r="Q278" s="185" t="s">
        <v>3193</v>
      </c>
      <c r="R278" s="185" t="s">
        <v>3194</v>
      </c>
      <c r="S278" s="196">
        <v>24756</v>
      </c>
      <c r="T278" s="185"/>
      <c r="U278" s="185" t="s">
        <v>19</v>
      </c>
      <c r="V278" s="185" t="s">
        <v>1393</v>
      </c>
      <c r="W278" s="185" t="s">
        <v>1395</v>
      </c>
      <c r="X278" s="185">
        <v>1</v>
      </c>
      <c r="Y278" s="185"/>
      <c r="Z278" s="185"/>
      <c r="AA278" s="185"/>
      <c r="AB278" s="185">
        <v>20</v>
      </c>
      <c r="AC278" s="197" t="s">
        <v>3057</v>
      </c>
      <c r="AD278" s="197" t="s">
        <v>3057</v>
      </c>
      <c r="AE278" s="197">
        <v>1</v>
      </c>
      <c r="AF278" s="197"/>
      <c r="AG278" s="197"/>
      <c r="AH278" s="197"/>
      <c r="AI278" s="197"/>
      <c r="AJ278" s="197">
        <v>1</v>
      </c>
      <c r="AK278" s="197"/>
      <c r="AL278" s="197"/>
    </row>
    <row r="279" spans="1:38" s="170" customFormat="1" x14ac:dyDescent="0.3">
      <c r="A279" s="226">
        <v>2181</v>
      </c>
      <c r="B279" s="207" t="s">
        <v>2050</v>
      </c>
      <c r="C279" s="207" t="s">
        <v>4382</v>
      </c>
      <c r="D279" s="207" t="s">
        <v>2051</v>
      </c>
      <c r="E279" s="207" t="s">
        <v>1972</v>
      </c>
      <c r="F279" s="207" t="s">
        <v>3187</v>
      </c>
      <c r="G279" s="207" t="s">
        <v>4363</v>
      </c>
      <c r="H279" s="207"/>
      <c r="I279" s="208" t="s">
        <v>15</v>
      </c>
      <c r="J279" s="207" t="s">
        <v>16</v>
      </c>
      <c r="K279" s="207" t="s">
        <v>17</v>
      </c>
      <c r="L279" s="207" t="s">
        <v>4365</v>
      </c>
      <c r="M279" s="207" t="s">
        <v>3190</v>
      </c>
      <c r="N279" s="207" t="s">
        <v>4332</v>
      </c>
      <c r="O279" s="207" t="s">
        <v>3201</v>
      </c>
      <c r="P279" s="207" t="s">
        <v>3192</v>
      </c>
      <c r="Q279" s="207" t="s">
        <v>3193</v>
      </c>
      <c r="R279" s="207" t="s">
        <v>3194</v>
      </c>
      <c r="S279" s="209">
        <v>37500</v>
      </c>
      <c r="T279" s="207">
        <v>2</v>
      </c>
      <c r="U279" s="207" t="s">
        <v>5</v>
      </c>
      <c r="V279" s="207" t="s">
        <v>3061</v>
      </c>
      <c r="W279" s="207" t="s">
        <v>2052</v>
      </c>
      <c r="X279" s="207"/>
      <c r="Y279" s="207">
        <v>1</v>
      </c>
      <c r="Z279" s="207"/>
      <c r="AA279" s="207"/>
      <c r="AB279" s="207">
        <v>152</v>
      </c>
      <c r="AC279" s="210" t="s">
        <v>3057</v>
      </c>
      <c r="AD279" s="210" t="s">
        <v>3057</v>
      </c>
      <c r="AE279" s="210">
        <v>1</v>
      </c>
      <c r="AF279" s="210"/>
      <c r="AG279" s="210">
        <v>1</v>
      </c>
      <c r="AH279" s="210"/>
      <c r="AI279" s="210"/>
      <c r="AJ279" s="210"/>
      <c r="AK279" s="210"/>
      <c r="AL279" s="210"/>
    </row>
    <row r="280" spans="1:38" s="170" customFormat="1" x14ac:dyDescent="0.3">
      <c r="A280" s="226">
        <v>2183</v>
      </c>
      <c r="B280" s="185" t="s">
        <v>1879</v>
      </c>
      <c r="C280" s="185" t="s">
        <v>3185</v>
      </c>
      <c r="D280" s="185" t="s">
        <v>3186</v>
      </c>
      <c r="E280" s="185"/>
      <c r="F280" s="185" t="s">
        <v>3187</v>
      </c>
      <c r="G280" s="185" t="s">
        <v>4197</v>
      </c>
      <c r="H280" s="185"/>
      <c r="I280" s="195" t="s">
        <v>35</v>
      </c>
      <c r="J280" s="185" t="s">
        <v>1880</v>
      </c>
      <c r="K280" s="185" t="s">
        <v>1805</v>
      </c>
      <c r="L280" s="185" t="s">
        <v>4198</v>
      </c>
      <c r="M280" s="185" t="s">
        <v>3190</v>
      </c>
      <c r="N280" s="185" t="s">
        <v>4332</v>
      </c>
      <c r="O280" s="185" t="s">
        <v>3191</v>
      </c>
      <c r="P280" s="185" t="s">
        <v>3192</v>
      </c>
      <c r="Q280" s="185" t="s">
        <v>3193</v>
      </c>
      <c r="R280" s="185" t="s">
        <v>3194</v>
      </c>
      <c r="S280" s="196">
        <v>37500</v>
      </c>
      <c r="T280" s="185"/>
      <c r="U280" s="185" t="s">
        <v>19</v>
      </c>
      <c r="V280" s="185" t="s">
        <v>1881</v>
      </c>
      <c r="W280" s="185" t="s">
        <v>1882</v>
      </c>
      <c r="X280" s="185">
        <v>1</v>
      </c>
      <c r="Y280" s="185"/>
      <c r="Z280" s="185"/>
      <c r="AA280" s="185"/>
      <c r="AB280" s="185">
        <v>66</v>
      </c>
      <c r="AC280" s="197" t="s">
        <v>3057</v>
      </c>
      <c r="AD280" s="197" t="s">
        <v>3057</v>
      </c>
      <c r="AE280" s="197">
        <v>1</v>
      </c>
      <c r="AF280" s="197"/>
      <c r="AG280" s="197">
        <v>1</v>
      </c>
      <c r="AH280" s="197"/>
      <c r="AI280" s="197"/>
      <c r="AJ280" s="197"/>
      <c r="AK280" s="197"/>
      <c r="AL280" s="197"/>
    </row>
    <row r="281" spans="1:38" s="170" customFormat="1" x14ac:dyDescent="0.3">
      <c r="A281" s="226">
        <v>2186</v>
      </c>
      <c r="B281" s="185" t="s">
        <v>1197</v>
      </c>
      <c r="C281" s="185" t="s">
        <v>4687</v>
      </c>
      <c r="D281" s="185" t="s">
        <v>3199</v>
      </c>
      <c r="E281" s="185" t="s">
        <v>1198</v>
      </c>
      <c r="F281" s="185" t="s">
        <v>3187</v>
      </c>
      <c r="G281" s="185" t="s">
        <v>4767</v>
      </c>
      <c r="H281" s="185"/>
      <c r="I281" s="195" t="s">
        <v>12</v>
      </c>
      <c r="J281" s="185" t="s">
        <v>13</v>
      </c>
      <c r="K281" s="185" t="s">
        <v>14</v>
      </c>
      <c r="L281" s="185" t="s">
        <v>4615</v>
      </c>
      <c r="M281" s="185" t="s">
        <v>3190</v>
      </c>
      <c r="N281" s="185" t="s">
        <v>4332</v>
      </c>
      <c r="O281" s="185" t="s">
        <v>3199</v>
      </c>
      <c r="P281" s="185" t="s">
        <v>3192</v>
      </c>
      <c r="Q281" s="185" t="s">
        <v>3193</v>
      </c>
      <c r="R281" s="185" t="s">
        <v>3194</v>
      </c>
      <c r="S281" s="196">
        <v>25283</v>
      </c>
      <c r="T281" s="185"/>
      <c r="U281" s="185" t="s">
        <v>82</v>
      </c>
      <c r="V281" s="185" t="s">
        <v>1199</v>
      </c>
      <c r="W281" s="185" t="s">
        <v>1200</v>
      </c>
      <c r="X281" s="185"/>
      <c r="Y281" s="185"/>
      <c r="Z281" s="185">
        <v>1</v>
      </c>
      <c r="AA281" s="185"/>
      <c r="AB281" s="185">
        <v>441</v>
      </c>
      <c r="AC281" s="197" t="s">
        <v>2689</v>
      </c>
      <c r="AD281" s="197" t="s">
        <v>2689</v>
      </c>
      <c r="AE281" s="197">
        <v>1</v>
      </c>
      <c r="AF281" s="197"/>
      <c r="AG281" s="197"/>
      <c r="AH281" s="197"/>
      <c r="AI281" s="197">
        <v>1</v>
      </c>
      <c r="AJ281" s="197"/>
      <c r="AK281" s="197"/>
      <c r="AL281" s="197"/>
    </row>
    <row r="282" spans="1:38" s="170" customFormat="1" x14ac:dyDescent="0.3">
      <c r="A282" s="226">
        <v>2189</v>
      </c>
      <c r="B282" s="185" t="s">
        <v>833</v>
      </c>
      <c r="C282" s="185" t="s">
        <v>4381</v>
      </c>
      <c r="D282" s="185" t="s">
        <v>3199</v>
      </c>
      <c r="E282" s="185" t="s">
        <v>572</v>
      </c>
      <c r="F282" s="185" t="s">
        <v>3187</v>
      </c>
      <c r="G282" s="185" t="s">
        <v>4355</v>
      </c>
      <c r="H282" s="185" t="s">
        <v>835</v>
      </c>
      <c r="I282" s="195" t="s">
        <v>836</v>
      </c>
      <c r="J282" s="185" t="s">
        <v>16</v>
      </c>
      <c r="K282" s="185" t="s">
        <v>17</v>
      </c>
      <c r="L282" s="185" t="s">
        <v>4365</v>
      </c>
      <c r="M282" s="185" t="s">
        <v>3190</v>
      </c>
      <c r="N282" s="185" t="s">
        <v>4332</v>
      </c>
      <c r="O282" s="185" t="s">
        <v>3199</v>
      </c>
      <c r="P282" s="185" t="s">
        <v>3192</v>
      </c>
      <c r="Q282" s="185" t="s">
        <v>3193</v>
      </c>
      <c r="R282" s="185" t="s">
        <v>3194</v>
      </c>
      <c r="S282" s="196">
        <v>25608</v>
      </c>
      <c r="T282" s="185"/>
      <c r="U282" s="185" t="s">
        <v>82</v>
      </c>
      <c r="V282" s="185" t="s">
        <v>834</v>
      </c>
      <c r="W282" s="185" t="s">
        <v>837</v>
      </c>
      <c r="X282" s="185"/>
      <c r="Y282" s="185"/>
      <c r="Z282" s="185">
        <v>1</v>
      </c>
      <c r="AA282" s="185"/>
      <c r="AB282" s="185">
        <v>406</v>
      </c>
      <c r="AC282" s="197" t="s">
        <v>3057</v>
      </c>
      <c r="AD282" s="197" t="s">
        <v>3057</v>
      </c>
      <c r="AE282" s="197">
        <v>1</v>
      </c>
      <c r="AF282" s="197"/>
      <c r="AG282" s="197">
        <v>1</v>
      </c>
      <c r="AH282" s="197"/>
      <c r="AI282" s="197"/>
      <c r="AJ282" s="197"/>
      <c r="AK282" s="197"/>
      <c r="AL282" s="197"/>
    </row>
    <row r="283" spans="1:38" s="170" customFormat="1" x14ac:dyDescent="0.3">
      <c r="A283" s="226">
        <v>2190</v>
      </c>
      <c r="B283" s="185" t="s">
        <v>1129</v>
      </c>
      <c r="C283" s="185" t="s">
        <v>4204</v>
      </c>
      <c r="D283" s="185" t="s">
        <v>3186</v>
      </c>
      <c r="E283" s="185" t="s">
        <v>4205</v>
      </c>
      <c r="F283" s="185" t="s">
        <v>3187</v>
      </c>
      <c r="G283" s="185" t="s">
        <v>4328</v>
      </c>
      <c r="H283" s="185"/>
      <c r="I283" s="195" t="s">
        <v>151</v>
      </c>
      <c r="J283" s="185" t="s">
        <v>56</v>
      </c>
      <c r="K283" s="185" t="s">
        <v>28</v>
      </c>
      <c r="L283" s="185" t="s">
        <v>3259</v>
      </c>
      <c r="M283" s="185" t="s">
        <v>3190</v>
      </c>
      <c r="N283" s="185" t="s">
        <v>4332</v>
      </c>
      <c r="O283" s="185" t="s">
        <v>3191</v>
      </c>
      <c r="P283" s="185" t="s">
        <v>3192</v>
      </c>
      <c r="Q283" s="185" t="s">
        <v>3193</v>
      </c>
      <c r="R283" s="185" t="s">
        <v>3194</v>
      </c>
      <c r="S283" s="196">
        <v>38961</v>
      </c>
      <c r="T283" s="185"/>
      <c r="U283" s="185" t="s">
        <v>19</v>
      </c>
      <c r="V283" s="185" t="s">
        <v>1130</v>
      </c>
      <c r="W283" s="185" t="s">
        <v>1131</v>
      </c>
      <c r="X283" s="185">
        <v>1</v>
      </c>
      <c r="Y283" s="185"/>
      <c r="Z283" s="185"/>
      <c r="AA283" s="185"/>
      <c r="AB283" s="185">
        <v>43</v>
      </c>
      <c r="AC283" s="197" t="s">
        <v>3069</v>
      </c>
      <c r="AD283" s="197" t="s">
        <v>5149</v>
      </c>
      <c r="AE283" s="197">
        <v>1</v>
      </c>
      <c r="AF283" s="197"/>
      <c r="AG283" s="197"/>
      <c r="AH283" s="197"/>
      <c r="AI283" s="197">
        <v>1</v>
      </c>
      <c r="AJ283" s="197"/>
      <c r="AK283" s="197"/>
      <c r="AL283" s="197"/>
    </row>
    <row r="284" spans="1:38" s="232" customFormat="1" x14ac:dyDescent="0.3">
      <c r="A284" s="226">
        <v>2191</v>
      </c>
      <c r="B284" s="185" t="s">
        <v>708</v>
      </c>
      <c r="C284" s="185" t="s">
        <v>4206</v>
      </c>
      <c r="D284" s="185" t="s">
        <v>3186</v>
      </c>
      <c r="E284" s="185" t="s">
        <v>3328</v>
      </c>
      <c r="F284" s="185" t="s">
        <v>3187</v>
      </c>
      <c r="G284" s="185" t="s">
        <v>4207</v>
      </c>
      <c r="H284" s="185"/>
      <c r="I284" s="195" t="s">
        <v>710</v>
      </c>
      <c r="J284" s="185" t="s">
        <v>709</v>
      </c>
      <c r="K284" s="185" t="s">
        <v>711</v>
      </c>
      <c r="L284" s="185" t="s">
        <v>3330</v>
      </c>
      <c r="M284" s="185" t="s">
        <v>3190</v>
      </c>
      <c r="N284" s="185" t="s">
        <v>4332</v>
      </c>
      <c r="O284" s="185" t="s">
        <v>3191</v>
      </c>
      <c r="P284" s="185" t="s">
        <v>3192</v>
      </c>
      <c r="Q284" s="185" t="s">
        <v>3193</v>
      </c>
      <c r="R284" s="185" t="s">
        <v>3194</v>
      </c>
      <c r="S284" s="196">
        <v>25723</v>
      </c>
      <c r="T284" s="185"/>
      <c r="U284" s="185" t="s">
        <v>19</v>
      </c>
      <c r="V284" s="185" t="s">
        <v>5094</v>
      </c>
      <c r="W284" s="185" t="s">
        <v>712</v>
      </c>
      <c r="X284" s="185">
        <v>1</v>
      </c>
      <c r="Y284" s="185"/>
      <c r="Z284" s="185"/>
      <c r="AA284" s="185"/>
      <c r="AB284" s="185">
        <v>110</v>
      </c>
      <c r="AC284" s="197" t="s">
        <v>2702</v>
      </c>
      <c r="AD284" s="197" t="s">
        <v>2695</v>
      </c>
      <c r="AE284" s="197">
        <v>1</v>
      </c>
      <c r="AF284" s="197"/>
      <c r="AG284" s="197"/>
      <c r="AH284" s="197"/>
      <c r="AI284" s="197"/>
      <c r="AJ284" s="197">
        <v>1</v>
      </c>
      <c r="AK284" s="197"/>
      <c r="AL284" s="197"/>
    </row>
    <row r="285" spans="1:38" s="170" customFormat="1" x14ac:dyDescent="0.3">
      <c r="A285" s="226">
        <v>2280</v>
      </c>
      <c r="B285" s="185" t="s">
        <v>1822</v>
      </c>
      <c r="C285" s="185" t="s">
        <v>4402</v>
      </c>
      <c r="D285" s="185" t="s">
        <v>3061</v>
      </c>
      <c r="E285" s="185" t="s">
        <v>3264</v>
      </c>
      <c r="F285" s="185" t="s">
        <v>3187</v>
      </c>
      <c r="G285" s="185" t="s">
        <v>4210</v>
      </c>
      <c r="H285" s="185"/>
      <c r="I285" s="195" t="s">
        <v>62</v>
      </c>
      <c r="J285" s="185" t="s">
        <v>63</v>
      </c>
      <c r="K285" s="185" t="s">
        <v>287</v>
      </c>
      <c r="L285" s="185" t="s">
        <v>4420</v>
      </c>
      <c r="M285" s="185" t="s">
        <v>3190</v>
      </c>
      <c r="N285" s="185" t="s">
        <v>4332</v>
      </c>
      <c r="O285" s="185" t="s">
        <v>3201</v>
      </c>
      <c r="P285" s="185" t="s">
        <v>3192</v>
      </c>
      <c r="Q285" s="185" t="s">
        <v>3193</v>
      </c>
      <c r="R285" s="185" t="s">
        <v>3194</v>
      </c>
      <c r="S285" s="196">
        <v>39692</v>
      </c>
      <c r="T285" s="185"/>
      <c r="U285" s="185" t="s">
        <v>5</v>
      </c>
      <c r="V285" s="185" t="s">
        <v>1823</v>
      </c>
      <c r="W285" s="185" t="s">
        <v>1821</v>
      </c>
      <c r="X285" s="185"/>
      <c r="Y285" s="185">
        <v>1</v>
      </c>
      <c r="Z285" s="185"/>
      <c r="AA285" s="185"/>
      <c r="AB285" s="185">
        <v>340</v>
      </c>
      <c r="AC285" s="197" t="s">
        <v>2695</v>
      </c>
      <c r="AD285" s="210" t="s">
        <v>2695</v>
      </c>
      <c r="AE285" s="197">
        <v>1</v>
      </c>
      <c r="AF285" s="197"/>
      <c r="AG285" s="197">
        <v>1</v>
      </c>
      <c r="AH285" s="197"/>
      <c r="AI285" s="197"/>
      <c r="AJ285" s="197"/>
      <c r="AK285" s="197"/>
      <c r="AL285" s="197"/>
    </row>
    <row r="286" spans="1:38" s="170" customFormat="1" x14ac:dyDescent="0.3">
      <c r="A286" s="226">
        <v>2197</v>
      </c>
      <c r="B286" s="185" t="s">
        <v>991</v>
      </c>
      <c r="C286" s="185" t="s">
        <v>4688</v>
      </c>
      <c r="D286" s="185" t="s">
        <v>3061</v>
      </c>
      <c r="E286" s="185" t="s">
        <v>3451</v>
      </c>
      <c r="F286" s="185" t="s">
        <v>3187</v>
      </c>
      <c r="G286" s="185" t="s">
        <v>4719</v>
      </c>
      <c r="H286" s="185"/>
      <c r="I286" s="195" t="s">
        <v>12</v>
      </c>
      <c r="J286" s="185" t="s">
        <v>13</v>
      </c>
      <c r="K286" s="185" t="s">
        <v>14</v>
      </c>
      <c r="L286" s="185" t="s">
        <v>4615</v>
      </c>
      <c r="M286" s="185" t="s">
        <v>3190</v>
      </c>
      <c r="N286" s="185" t="s">
        <v>4332</v>
      </c>
      <c r="O286" s="185" t="s">
        <v>3201</v>
      </c>
      <c r="P286" s="185" t="s">
        <v>3192</v>
      </c>
      <c r="Q286" s="185" t="s">
        <v>3193</v>
      </c>
      <c r="R286" s="185" t="s">
        <v>3194</v>
      </c>
      <c r="S286" s="196">
        <v>25724</v>
      </c>
      <c r="T286" s="185"/>
      <c r="U286" s="185" t="s">
        <v>958</v>
      </c>
      <c r="V286" s="185" t="s">
        <v>992</v>
      </c>
      <c r="W286" s="185" t="s">
        <v>993</v>
      </c>
      <c r="X286" s="185"/>
      <c r="Y286" s="185">
        <v>1</v>
      </c>
      <c r="Z286" s="185"/>
      <c r="AA286" s="185"/>
      <c r="AB286" s="185">
        <v>211</v>
      </c>
      <c r="AC286" s="197" t="s">
        <v>2689</v>
      </c>
      <c r="AD286" s="197" t="s">
        <v>2689</v>
      </c>
      <c r="AE286" s="197">
        <v>1</v>
      </c>
      <c r="AF286" s="151">
        <v>1</v>
      </c>
      <c r="AG286" s="197"/>
      <c r="AH286" s="197"/>
      <c r="AI286" s="197"/>
      <c r="AJ286" s="197"/>
      <c r="AK286" s="197"/>
      <c r="AL286" s="197"/>
    </row>
    <row r="287" spans="1:38" s="170" customFormat="1" x14ac:dyDescent="0.3">
      <c r="A287" s="226">
        <v>2198</v>
      </c>
      <c r="B287" s="185" t="s">
        <v>1346</v>
      </c>
      <c r="C287" s="185" t="s">
        <v>4785</v>
      </c>
      <c r="D287" s="185" t="s">
        <v>478</v>
      </c>
      <c r="E287" s="185" t="s">
        <v>1347</v>
      </c>
      <c r="F287" s="185" t="s">
        <v>3187</v>
      </c>
      <c r="G287" s="185" t="s">
        <v>4211</v>
      </c>
      <c r="H287" s="185"/>
      <c r="I287" s="195" t="s">
        <v>1349</v>
      </c>
      <c r="J287" s="185" t="s">
        <v>1350</v>
      </c>
      <c r="K287" s="185" t="s">
        <v>1351</v>
      </c>
      <c r="L287" s="185" t="s">
        <v>4212</v>
      </c>
      <c r="M287" s="185" t="s">
        <v>3190</v>
      </c>
      <c r="N287" s="185" t="s">
        <v>4332</v>
      </c>
      <c r="O287" s="185" t="s">
        <v>3201</v>
      </c>
      <c r="P287" s="185" t="s">
        <v>3192</v>
      </c>
      <c r="Q287" s="185" t="s">
        <v>3193</v>
      </c>
      <c r="R287" s="185" t="s">
        <v>3194</v>
      </c>
      <c r="S287" s="196">
        <v>40057</v>
      </c>
      <c r="T287" s="185"/>
      <c r="U287" s="185" t="s">
        <v>5</v>
      </c>
      <c r="V287" s="185" t="s">
        <v>1348</v>
      </c>
      <c r="W287" s="185" t="s">
        <v>1352</v>
      </c>
      <c r="X287" s="185">
        <v>1</v>
      </c>
      <c r="Y287" s="185">
        <v>1</v>
      </c>
      <c r="Z287" s="185"/>
      <c r="AA287" s="185"/>
      <c r="AB287" s="185">
        <v>52</v>
      </c>
      <c r="AC287" s="197" t="s">
        <v>2695</v>
      </c>
      <c r="AD287" s="197" t="s">
        <v>2695</v>
      </c>
      <c r="AE287" s="197">
        <v>1</v>
      </c>
      <c r="AF287" s="197"/>
      <c r="AG287" s="197"/>
      <c r="AH287" s="197"/>
      <c r="AI287" s="197">
        <v>1</v>
      </c>
      <c r="AJ287" s="197"/>
      <c r="AK287" s="197"/>
      <c r="AL287" s="197"/>
    </row>
    <row r="288" spans="1:38" s="170" customFormat="1" x14ac:dyDescent="0.3">
      <c r="A288" s="226">
        <v>2201</v>
      </c>
      <c r="B288" s="185" t="s">
        <v>1442</v>
      </c>
      <c r="C288" s="185" t="s">
        <v>4843</v>
      </c>
      <c r="D288" s="185" t="s">
        <v>3267</v>
      </c>
      <c r="E288" s="185" t="s">
        <v>1443</v>
      </c>
      <c r="F288" s="185" t="s">
        <v>4301</v>
      </c>
      <c r="G288" s="185" t="s">
        <v>4216</v>
      </c>
      <c r="H288" s="185"/>
      <c r="I288" s="195" t="s">
        <v>316</v>
      </c>
      <c r="J288" s="185" t="s">
        <v>317</v>
      </c>
      <c r="K288" s="185" t="s">
        <v>318</v>
      </c>
      <c r="L288" s="185" t="s">
        <v>3266</v>
      </c>
      <c r="M288" s="185" t="s">
        <v>3190</v>
      </c>
      <c r="N288" s="185" t="s">
        <v>4332</v>
      </c>
      <c r="O288" s="185" t="s">
        <v>3201</v>
      </c>
      <c r="P288" s="185" t="s">
        <v>3192</v>
      </c>
      <c r="Q288" s="185" t="s">
        <v>3193</v>
      </c>
      <c r="R288" s="185" t="s">
        <v>3194</v>
      </c>
      <c r="S288" s="196">
        <v>26011</v>
      </c>
      <c r="T288" s="185"/>
      <c r="U288" s="185" t="s">
        <v>0</v>
      </c>
      <c r="V288" s="185" t="s">
        <v>1444</v>
      </c>
      <c r="W288" s="185" t="s">
        <v>1445</v>
      </c>
      <c r="X288" s="185">
        <v>1</v>
      </c>
      <c r="Y288" s="185">
        <v>1</v>
      </c>
      <c r="Z288" s="185"/>
      <c r="AA288" s="185"/>
      <c r="AB288" s="185">
        <v>243</v>
      </c>
      <c r="AC288" s="197" t="s">
        <v>3058</v>
      </c>
      <c r="AD288" s="197" t="s">
        <v>5148</v>
      </c>
      <c r="AE288" s="197">
        <v>1</v>
      </c>
      <c r="AF288" s="197"/>
      <c r="AG288" s="197">
        <v>1</v>
      </c>
      <c r="AH288" s="197"/>
      <c r="AI288" s="197"/>
      <c r="AJ288" s="197"/>
      <c r="AK288" s="197"/>
      <c r="AL288" s="197"/>
    </row>
    <row r="289" spans="1:38" s="232" customFormat="1" x14ac:dyDescent="0.3">
      <c r="A289" s="226">
        <v>2202</v>
      </c>
      <c r="B289" s="185" t="s">
        <v>2660</v>
      </c>
      <c r="C289" s="185" t="s">
        <v>4689</v>
      </c>
      <c r="D289" s="185" t="s">
        <v>3061</v>
      </c>
      <c r="E289" s="185" t="s">
        <v>1019</v>
      </c>
      <c r="F289" s="185" t="s">
        <v>3187</v>
      </c>
      <c r="G289" s="185" t="s">
        <v>4217</v>
      </c>
      <c r="H289" s="185"/>
      <c r="I289" s="195" t="s">
        <v>12</v>
      </c>
      <c r="J289" s="185" t="s">
        <v>13</v>
      </c>
      <c r="K289" s="185" t="s">
        <v>14</v>
      </c>
      <c r="L289" s="185" t="s">
        <v>4615</v>
      </c>
      <c r="M289" s="185" t="s">
        <v>3217</v>
      </c>
      <c r="N289" s="185" t="s">
        <v>4332</v>
      </c>
      <c r="O289" s="185" t="s">
        <v>3201</v>
      </c>
      <c r="P289" s="185" t="s">
        <v>3192</v>
      </c>
      <c r="Q289" s="185" t="s">
        <v>3193</v>
      </c>
      <c r="R289" s="185" t="s">
        <v>3194</v>
      </c>
      <c r="S289" s="196">
        <v>41153</v>
      </c>
      <c r="T289" s="185">
        <v>1</v>
      </c>
      <c r="U289" s="185" t="s">
        <v>5</v>
      </c>
      <c r="V289" s="185" t="s">
        <v>2329</v>
      </c>
      <c r="W289" s="185" t="s">
        <v>147</v>
      </c>
      <c r="X289" s="185"/>
      <c r="Y289" s="185">
        <v>1</v>
      </c>
      <c r="Z289" s="185"/>
      <c r="AA289" s="185"/>
      <c r="AB289" s="185">
        <v>288</v>
      </c>
      <c r="AC289" s="197" t="s">
        <v>2689</v>
      </c>
      <c r="AD289" s="197" t="s">
        <v>2689</v>
      </c>
      <c r="AE289" s="197">
        <v>1</v>
      </c>
      <c r="AF289" s="197"/>
      <c r="AG289" s="197">
        <v>1</v>
      </c>
      <c r="AH289" s="197"/>
      <c r="AI289" s="197"/>
      <c r="AJ289" s="197"/>
      <c r="AK289" s="197"/>
      <c r="AL289" s="197"/>
    </row>
    <row r="290" spans="1:38" s="232" customFormat="1" x14ac:dyDescent="0.3">
      <c r="A290" s="226">
        <v>2207</v>
      </c>
      <c r="B290" s="185" t="s">
        <v>2042</v>
      </c>
      <c r="C290" s="185" t="s">
        <v>4380</v>
      </c>
      <c r="D290" s="185" t="s">
        <v>3269</v>
      </c>
      <c r="E290" s="185" t="s">
        <v>1214</v>
      </c>
      <c r="F290" s="185" t="s">
        <v>4301</v>
      </c>
      <c r="G290" s="185" t="s">
        <v>4221</v>
      </c>
      <c r="H290" s="185"/>
      <c r="I290" s="195" t="s">
        <v>15</v>
      </c>
      <c r="J290" s="185" t="s">
        <v>16</v>
      </c>
      <c r="K290" s="185" t="s">
        <v>17</v>
      </c>
      <c r="L290" s="185" t="s">
        <v>4365</v>
      </c>
      <c r="M290" s="185" t="s">
        <v>3190</v>
      </c>
      <c r="N290" s="185" t="s">
        <v>4332</v>
      </c>
      <c r="O290" s="185" t="s">
        <v>3201</v>
      </c>
      <c r="P290" s="185" t="s">
        <v>3192</v>
      </c>
      <c r="Q290" s="185" t="s">
        <v>3193</v>
      </c>
      <c r="R290" s="185" t="s">
        <v>3194</v>
      </c>
      <c r="S290" s="196">
        <v>26000</v>
      </c>
      <c r="T290" s="185"/>
      <c r="U290" s="185" t="s">
        <v>0</v>
      </c>
      <c r="V290" s="185" t="s">
        <v>333</v>
      </c>
      <c r="W290" s="185" t="s">
        <v>2043</v>
      </c>
      <c r="X290" s="185">
        <v>1</v>
      </c>
      <c r="Y290" s="185">
        <v>1</v>
      </c>
      <c r="Z290" s="185"/>
      <c r="AA290" s="185"/>
      <c r="AB290" s="185">
        <v>447</v>
      </c>
      <c r="AC290" s="197" t="s">
        <v>3057</v>
      </c>
      <c r="AD290" s="197" t="s">
        <v>3057</v>
      </c>
      <c r="AE290" s="197">
        <v>1</v>
      </c>
      <c r="AF290" s="197"/>
      <c r="AG290" s="197"/>
      <c r="AH290" s="197"/>
      <c r="AI290" s="197">
        <v>1</v>
      </c>
      <c r="AJ290" s="197"/>
      <c r="AK290" s="197"/>
      <c r="AL290" s="197"/>
    </row>
    <row r="291" spans="1:38" s="232" customFormat="1" x14ac:dyDescent="0.3">
      <c r="A291" s="226">
        <v>2209</v>
      </c>
      <c r="B291" s="185" t="s">
        <v>846</v>
      </c>
      <c r="C291" s="185" t="s">
        <v>4465</v>
      </c>
      <c r="D291" s="185" t="s">
        <v>3267</v>
      </c>
      <c r="E291" s="185" t="s">
        <v>847</v>
      </c>
      <c r="F291" s="185" t="s">
        <v>4301</v>
      </c>
      <c r="G291" s="185" t="s">
        <v>4475</v>
      </c>
      <c r="H291" s="185"/>
      <c r="I291" s="195" t="s">
        <v>253</v>
      </c>
      <c r="J291" s="185" t="s">
        <v>254</v>
      </c>
      <c r="K291" s="185" t="s">
        <v>255</v>
      </c>
      <c r="L291" s="185" t="s">
        <v>2670</v>
      </c>
      <c r="M291" s="185" t="s">
        <v>3190</v>
      </c>
      <c r="N291" s="185" t="s">
        <v>3205</v>
      </c>
      <c r="O291" s="185" t="s">
        <v>3201</v>
      </c>
      <c r="P291" s="185" t="s">
        <v>3192</v>
      </c>
      <c r="Q291" s="185" t="s">
        <v>3193</v>
      </c>
      <c r="R291" s="185" t="s">
        <v>3194</v>
      </c>
      <c r="S291" s="196">
        <v>26001</v>
      </c>
      <c r="T291" s="185"/>
      <c r="U291" s="185" t="s">
        <v>0</v>
      </c>
      <c r="V291" s="185" t="s">
        <v>848</v>
      </c>
      <c r="W291" s="185" t="s">
        <v>849</v>
      </c>
      <c r="X291" s="185"/>
      <c r="Y291" s="185">
        <v>1</v>
      </c>
      <c r="Z291" s="185"/>
      <c r="AA291" s="185"/>
      <c r="AB291" s="185">
        <v>217</v>
      </c>
      <c r="AC291" s="197" t="s">
        <v>3058</v>
      </c>
      <c r="AD291" s="197" t="s">
        <v>5148</v>
      </c>
      <c r="AE291" s="197">
        <v>1</v>
      </c>
      <c r="AF291" s="197"/>
      <c r="AG291" s="197">
        <v>1</v>
      </c>
      <c r="AH291" s="197"/>
      <c r="AI291" s="197"/>
      <c r="AJ291" s="197"/>
      <c r="AK291" s="197"/>
      <c r="AL291" s="197"/>
    </row>
    <row r="292" spans="1:38" s="170" customFormat="1" x14ac:dyDescent="0.3">
      <c r="A292" s="226">
        <v>2210</v>
      </c>
      <c r="B292" s="218" t="s">
        <v>4225</v>
      </c>
      <c r="C292" s="218" t="s">
        <v>5042</v>
      </c>
      <c r="D292" s="218" t="s">
        <v>3267</v>
      </c>
      <c r="E292" s="218" t="s">
        <v>4594</v>
      </c>
      <c r="F292" s="218" t="s">
        <v>4301</v>
      </c>
      <c r="G292" s="218" t="s">
        <v>4578</v>
      </c>
      <c r="H292" s="218"/>
      <c r="I292" s="219" t="s">
        <v>501</v>
      </c>
      <c r="J292" s="218" t="s">
        <v>1135</v>
      </c>
      <c r="K292" s="218" t="s">
        <v>1136</v>
      </c>
      <c r="L292" s="218" t="s">
        <v>3151</v>
      </c>
      <c r="M292" s="218" t="s">
        <v>3190</v>
      </c>
      <c r="N292" s="218" t="s">
        <v>4332</v>
      </c>
      <c r="O292" s="218" t="s">
        <v>3201</v>
      </c>
      <c r="P292" s="218" t="s">
        <v>3192</v>
      </c>
      <c r="Q292" s="218" t="s">
        <v>3193</v>
      </c>
      <c r="R292" s="218" t="s">
        <v>3194</v>
      </c>
      <c r="S292" s="220">
        <v>43344</v>
      </c>
      <c r="T292" s="218"/>
      <c r="U292" s="218"/>
      <c r="V292" s="218"/>
      <c r="W292" s="218"/>
      <c r="X292" s="218"/>
      <c r="Y292" s="218">
        <v>1</v>
      </c>
      <c r="Z292" s="218"/>
      <c r="AA292" s="218"/>
      <c r="AB292" s="218">
        <v>14</v>
      </c>
      <c r="AC292" s="221" t="s">
        <v>2689</v>
      </c>
      <c r="AD292" s="221" t="s">
        <v>2689</v>
      </c>
      <c r="AE292" s="221">
        <v>1</v>
      </c>
      <c r="AF292" s="221"/>
      <c r="AG292" s="221"/>
      <c r="AH292" s="221">
        <v>1</v>
      </c>
      <c r="AI292" s="221"/>
      <c r="AJ292" s="221"/>
      <c r="AK292" s="221" t="s">
        <v>5174</v>
      </c>
      <c r="AL292" s="217">
        <v>1</v>
      </c>
    </row>
    <row r="293" spans="1:38" s="170" customFormat="1" x14ac:dyDescent="0.3">
      <c r="A293" s="226">
        <v>2211</v>
      </c>
      <c r="B293" s="185" t="s">
        <v>320</v>
      </c>
      <c r="C293" s="185" t="s">
        <v>4519</v>
      </c>
      <c r="D293" s="185" t="s">
        <v>3061</v>
      </c>
      <c r="E293" s="185" t="s">
        <v>321</v>
      </c>
      <c r="F293" s="185" t="s">
        <v>3187</v>
      </c>
      <c r="G293" s="185" t="s">
        <v>4226</v>
      </c>
      <c r="H293" s="185"/>
      <c r="I293" s="195" t="s">
        <v>323</v>
      </c>
      <c r="J293" s="185" t="s">
        <v>324</v>
      </c>
      <c r="K293" s="185" t="s">
        <v>325</v>
      </c>
      <c r="L293" s="185" t="s">
        <v>2668</v>
      </c>
      <c r="M293" s="185" t="s">
        <v>3190</v>
      </c>
      <c r="N293" s="185" t="s">
        <v>4332</v>
      </c>
      <c r="O293" s="185" t="s">
        <v>3201</v>
      </c>
      <c r="P293" s="185" t="s">
        <v>3192</v>
      </c>
      <c r="Q293" s="185" t="s">
        <v>3193</v>
      </c>
      <c r="R293" s="185" t="s">
        <v>3194</v>
      </c>
      <c r="S293" s="196">
        <v>26204</v>
      </c>
      <c r="T293" s="185"/>
      <c r="U293" s="185" t="s">
        <v>5</v>
      </c>
      <c r="V293" s="185" t="s">
        <v>322</v>
      </c>
      <c r="W293" s="185" t="s">
        <v>2161</v>
      </c>
      <c r="X293" s="185"/>
      <c r="Y293" s="185">
        <v>1</v>
      </c>
      <c r="Z293" s="185"/>
      <c r="AA293" s="185"/>
      <c r="AB293" s="185">
        <v>174</v>
      </c>
      <c r="AC293" s="197" t="s">
        <v>2689</v>
      </c>
      <c r="AD293" s="197" t="s">
        <v>2689</v>
      </c>
      <c r="AE293" s="197">
        <v>1</v>
      </c>
      <c r="AF293" s="197"/>
      <c r="AG293" s="197"/>
      <c r="AH293" s="197"/>
      <c r="AI293" s="197">
        <v>1</v>
      </c>
      <c r="AJ293" s="197"/>
      <c r="AK293" s="197"/>
      <c r="AL293" s="197"/>
    </row>
    <row r="294" spans="1:38" s="170" customFormat="1" x14ac:dyDescent="0.3">
      <c r="A294" s="226">
        <v>2214</v>
      </c>
      <c r="B294" s="218" t="s">
        <v>4231</v>
      </c>
      <c r="C294" s="218" t="s">
        <v>4508</v>
      </c>
      <c r="D294" s="218" t="s">
        <v>3197</v>
      </c>
      <c r="E294" s="218" t="s">
        <v>3575</v>
      </c>
      <c r="F294" s="218" t="s">
        <v>4301</v>
      </c>
      <c r="G294" s="218" t="s">
        <v>3576</v>
      </c>
      <c r="H294" s="218"/>
      <c r="I294" s="219" t="s">
        <v>1602</v>
      </c>
      <c r="J294" s="218" t="s">
        <v>1603</v>
      </c>
      <c r="K294" s="218" t="s">
        <v>1604</v>
      </c>
      <c r="L294" s="218" t="s">
        <v>3250</v>
      </c>
      <c r="M294" s="218" t="s">
        <v>3190</v>
      </c>
      <c r="N294" s="218" t="s">
        <v>4332</v>
      </c>
      <c r="O294" s="218" t="s">
        <v>3199</v>
      </c>
      <c r="P294" s="218" t="s">
        <v>3192</v>
      </c>
      <c r="Q294" s="218" t="s">
        <v>3193</v>
      </c>
      <c r="R294" s="218" t="s">
        <v>3194</v>
      </c>
      <c r="S294" s="220">
        <v>44011</v>
      </c>
      <c r="T294" s="218"/>
      <c r="U294" s="218"/>
      <c r="V294" s="218"/>
      <c r="W294" s="218"/>
      <c r="X294" s="218"/>
      <c r="Y294" s="218"/>
      <c r="Z294" s="218">
        <v>1</v>
      </c>
      <c r="AA294" s="218"/>
      <c r="AB294" s="218">
        <v>1</v>
      </c>
      <c r="AC294" s="221" t="s">
        <v>2689</v>
      </c>
      <c r="AD294" s="221" t="s">
        <v>5145</v>
      </c>
      <c r="AE294" s="221">
        <v>1</v>
      </c>
      <c r="AF294" s="221"/>
      <c r="AG294" s="221"/>
      <c r="AH294" s="221">
        <v>1</v>
      </c>
      <c r="AI294" s="221"/>
      <c r="AJ294" s="221"/>
      <c r="AK294" s="221" t="s">
        <v>5174</v>
      </c>
      <c r="AL294" s="217">
        <v>1</v>
      </c>
    </row>
    <row r="295" spans="1:38" s="170" customFormat="1" x14ac:dyDescent="0.3">
      <c r="A295" s="226">
        <v>2216</v>
      </c>
      <c r="B295" s="185" t="s">
        <v>582</v>
      </c>
      <c r="C295" s="185" t="s">
        <v>4690</v>
      </c>
      <c r="D295" s="185" t="s">
        <v>3061</v>
      </c>
      <c r="E295" s="185" t="s">
        <v>583</v>
      </c>
      <c r="F295" s="185" t="s">
        <v>3187</v>
      </c>
      <c r="G295" s="185" t="s">
        <v>4233</v>
      </c>
      <c r="H295" s="185"/>
      <c r="I295" s="195" t="s">
        <v>12</v>
      </c>
      <c r="J295" s="185" t="s">
        <v>13</v>
      </c>
      <c r="K295" s="185" t="s">
        <v>14</v>
      </c>
      <c r="L295" s="185" t="s">
        <v>4615</v>
      </c>
      <c r="M295" s="185" t="s">
        <v>3190</v>
      </c>
      <c r="N295" s="185" t="s">
        <v>4332</v>
      </c>
      <c r="O295" s="185" t="s">
        <v>3201</v>
      </c>
      <c r="P295" s="185" t="s">
        <v>3192</v>
      </c>
      <c r="Q295" s="185" t="s">
        <v>3193</v>
      </c>
      <c r="R295" s="185" t="s">
        <v>3194</v>
      </c>
      <c r="S295" s="196">
        <v>26246</v>
      </c>
      <c r="T295" s="185"/>
      <c r="U295" s="185" t="s">
        <v>5</v>
      </c>
      <c r="V295" s="185" t="s">
        <v>5048</v>
      </c>
      <c r="W295" s="185" t="s">
        <v>584</v>
      </c>
      <c r="X295" s="185"/>
      <c r="Y295" s="185">
        <v>1</v>
      </c>
      <c r="Z295" s="185"/>
      <c r="AA295" s="185"/>
      <c r="AB295" s="185">
        <v>157</v>
      </c>
      <c r="AC295" s="197" t="s">
        <v>2689</v>
      </c>
      <c r="AD295" s="197" t="s">
        <v>2689</v>
      </c>
      <c r="AE295" s="197">
        <v>1</v>
      </c>
      <c r="AF295" s="197"/>
      <c r="AG295" s="197"/>
      <c r="AH295" s="197"/>
      <c r="AI295" s="197">
        <v>1</v>
      </c>
      <c r="AJ295" s="197"/>
      <c r="AK295" s="197"/>
      <c r="AL295" s="197"/>
    </row>
    <row r="296" spans="1:38" s="170" customFormat="1" x14ac:dyDescent="0.3">
      <c r="A296" s="226">
        <v>2219</v>
      </c>
      <c r="B296" s="185" t="s">
        <v>1228</v>
      </c>
      <c r="C296" s="185" t="s">
        <v>4692</v>
      </c>
      <c r="D296" s="185" t="s">
        <v>3061</v>
      </c>
      <c r="E296" s="185" t="s">
        <v>1229</v>
      </c>
      <c r="F296" s="185" t="s">
        <v>3187</v>
      </c>
      <c r="G296" s="185" t="s">
        <v>4235</v>
      </c>
      <c r="H296" s="185"/>
      <c r="I296" s="195" t="s">
        <v>12</v>
      </c>
      <c r="J296" s="185" t="s">
        <v>13</v>
      </c>
      <c r="K296" s="185" t="s">
        <v>14</v>
      </c>
      <c r="L296" s="185" t="s">
        <v>4615</v>
      </c>
      <c r="M296" s="185" t="s">
        <v>3190</v>
      </c>
      <c r="N296" s="185" t="s">
        <v>4332</v>
      </c>
      <c r="O296" s="185" t="s">
        <v>3201</v>
      </c>
      <c r="P296" s="185" t="s">
        <v>3192</v>
      </c>
      <c r="Q296" s="185" t="s">
        <v>3193</v>
      </c>
      <c r="R296" s="185" t="s">
        <v>3194</v>
      </c>
      <c r="S296" s="196">
        <v>26457</v>
      </c>
      <c r="T296" s="185"/>
      <c r="U296" s="185" t="s">
        <v>5</v>
      </c>
      <c r="V296" s="185" t="s">
        <v>1230</v>
      </c>
      <c r="W296" s="185" t="s">
        <v>1231</v>
      </c>
      <c r="X296" s="185"/>
      <c r="Y296" s="185">
        <v>1</v>
      </c>
      <c r="Z296" s="185"/>
      <c r="AA296" s="185"/>
      <c r="AB296" s="185">
        <v>126</v>
      </c>
      <c r="AC296" s="197" t="s">
        <v>2689</v>
      </c>
      <c r="AD296" s="197" t="s">
        <v>2689</v>
      </c>
      <c r="AE296" s="197">
        <v>1</v>
      </c>
      <c r="AF296" s="197">
        <v>1</v>
      </c>
      <c r="AG296" s="197"/>
      <c r="AH296" s="197"/>
      <c r="AI296" s="197"/>
      <c r="AJ296" s="197"/>
      <c r="AK296" s="197"/>
      <c r="AL296" s="197"/>
    </row>
    <row r="297" spans="1:38" s="170" customFormat="1" x14ac:dyDescent="0.3">
      <c r="A297" s="226">
        <v>2220</v>
      </c>
      <c r="B297" s="185" t="s">
        <v>906</v>
      </c>
      <c r="C297" s="185" t="s">
        <v>4693</v>
      </c>
      <c r="D297" s="185" t="s">
        <v>3061</v>
      </c>
      <c r="E297" s="185" t="s">
        <v>2257</v>
      </c>
      <c r="F297" s="185" t="s">
        <v>3187</v>
      </c>
      <c r="G297" s="185" t="s">
        <v>4708</v>
      </c>
      <c r="H297" s="185"/>
      <c r="I297" s="195" t="s">
        <v>12</v>
      </c>
      <c r="J297" s="185" t="s">
        <v>13</v>
      </c>
      <c r="K297" s="185" t="s">
        <v>14</v>
      </c>
      <c r="L297" s="185" t="s">
        <v>4615</v>
      </c>
      <c r="M297" s="185" t="s">
        <v>3190</v>
      </c>
      <c r="N297" s="185" t="s">
        <v>4332</v>
      </c>
      <c r="O297" s="185" t="s">
        <v>3201</v>
      </c>
      <c r="P297" s="185" t="s">
        <v>3192</v>
      </c>
      <c r="Q297" s="185" t="s">
        <v>3193</v>
      </c>
      <c r="R297" s="185" t="s">
        <v>3194</v>
      </c>
      <c r="S297" s="196">
        <v>26457</v>
      </c>
      <c r="T297" s="185"/>
      <c r="U297" s="185" t="s">
        <v>5</v>
      </c>
      <c r="V297" s="185" t="s">
        <v>907</v>
      </c>
      <c r="W297" s="185" t="s">
        <v>908</v>
      </c>
      <c r="X297" s="185"/>
      <c r="Y297" s="185">
        <v>1</v>
      </c>
      <c r="Z297" s="185"/>
      <c r="AA297" s="185"/>
      <c r="AB297" s="185">
        <v>236</v>
      </c>
      <c r="AC297" s="197" t="s">
        <v>2689</v>
      </c>
      <c r="AD297" s="197" t="s">
        <v>2689</v>
      </c>
      <c r="AE297" s="197">
        <v>1</v>
      </c>
      <c r="AF297" s="197"/>
      <c r="AG297" s="197"/>
      <c r="AH297" s="197">
        <v>1</v>
      </c>
      <c r="AI297" s="197"/>
      <c r="AJ297" s="197"/>
      <c r="AK297" s="197"/>
      <c r="AL297" s="197"/>
    </row>
    <row r="298" spans="1:38" s="170" customFormat="1" x14ac:dyDescent="0.3">
      <c r="A298" s="226">
        <v>2224</v>
      </c>
      <c r="B298" s="185" t="s">
        <v>1226</v>
      </c>
      <c r="C298" s="185" t="s">
        <v>4695</v>
      </c>
      <c r="D298" s="185" t="s">
        <v>3061</v>
      </c>
      <c r="E298" s="185" t="s">
        <v>3869</v>
      </c>
      <c r="F298" s="185" t="s">
        <v>3187</v>
      </c>
      <c r="G298" s="185" t="s">
        <v>3870</v>
      </c>
      <c r="H298" s="185"/>
      <c r="I298" s="195" t="s">
        <v>12</v>
      </c>
      <c r="J298" s="185" t="s">
        <v>13</v>
      </c>
      <c r="K298" s="185" t="s">
        <v>14</v>
      </c>
      <c r="L298" s="185" t="s">
        <v>4615</v>
      </c>
      <c r="M298" s="185" t="s">
        <v>3190</v>
      </c>
      <c r="N298" s="185" t="s">
        <v>4332</v>
      </c>
      <c r="O298" s="185" t="s">
        <v>3201</v>
      </c>
      <c r="P298" s="185" t="s">
        <v>3192</v>
      </c>
      <c r="Q298" s="185" t="s">
        <v>3193</v>
      </c>
      <c r="R298" s="185" t="s">
        <v>3194</v>
      </c>
      <c r="S298" s="196">
        <v>27164</v>
      </c>
      <c r="T298" s="185"/>
      <c r="U298" s="185" t="s">
        <v>5</v>
      </c>
      <c r="V298" s="185" t="s">
        <v>1227</v>
      </c>
      <c r="W298" s="185" t="s">
        <v>1225</v>
      </c>
      <c r="X298" s="185"/>
      <c r="Y298" s="185">
        <v>1</v>
      </c>
      <c r="Z298" s="185"/>
      <c r="AA298" s="185"/>
      <c r="AB298" s="185">
        <v>193</v>
      </c>
      <c r="AC298" s="197" t="s">
        <v>2689</v>
      </c>
      <c r="AD298" s="197" t="s">
        <v>2689</v>
      </c>
      <c r="AE298" s="197">
        <v>1</v>
      </c>
      <c r="AF298" s="197"/>
      <c r="AG298" s="197">
        <v>1</v>
      </c>
      <c r="AH298" s="197"/>
      <c r="AI298" s="197"/>
      <c r="AJ298" s="197"/>
      <c r="AK298" s="197"/>
      <c r="AL298" s="197"/>
    </row>
    <row r="299" spans="1:38" s="170" customFormat="1" x14ac:dyDescent="0.3">
      <c r="A299" s="226">
        <v>2227</v>
      </c>
      <c r="B299" s="185" t="s">
        <v>1622</v>
      </c>
      <c r="C299" s="185" t="s">
        <v>4241</v>
      </c>
      <c r="D299" s="185" t="s">
        <v>3186</v>
      </c>
      <c r="E299" s="185" t="s">
        <v>3485</v>
      </c>
      <c r="F299" s="185" t="s">
        <v>3187</v>
      </c>
      <c r="G299" s="185" t="s">
        <v>3486</v>
      </c>
      <c r="H299" s="185"/>
      <c r="I299" s="195" t="s">
        <v>28</v>
      </c>
      <c r="J299" s="185" t="s">
        <v>29</v>
      </c>
      <c r="K299" s="185" t="s">
        <v>30</v>
      </c>
      <c r="L299" s="185" t="s">
        <v>3487</v>
      </c>
      <c r="M299" s="185" t="s">
        <v>3190</v>
      </c>
      <c r="N299" s="185" t="s">
        <v>4332</v>
      </c>
      <c r="O299" s="185" t="s">
        <v>3191</v>
      </c>
      <c r="P299" s="185" t="s">
        <v>3192</v>
      </c>
      <c r="Q299" s="185" t="s">
        <v>3193</v>
      </c>
      <c r="R299" s="185" t="s">
        <v>3194</v>
      </c>
      <c r="S299" s="196">
        <v>27904</v>
      </c>
      <c r="T299" s="185"/>
      <c r="U299" s="185" t="s">
        <v>19</v>
      </c>
      <c r="V299" s="185" t="s">
        <v>1623</v>
      </c>
      <c r="W299" s="185" t="s">
        <v>1624</v>
      </c>
      <c r="X299" s="185">
        <v>1</v>
      </c>
      <c r="Y299" s="185"/>
      <c r="Z299" s="185"/>
      <c r="AA299" s="185"/>
      <c r="AB299" s="185">
        <v>74</v>
      </c>
      <c r="AC299" s="197" t="s">
        <v>2702</v>
      </c>
      <c r="AD299" s="197" t="s">
        <v>5144</v>
      </c>
      <c r="AE299" s="197">
        <v>1</v>
      </c>
      <c r="AF299" s="197"/>
      <c r="AG299" s="197"/>
      <c r="AH299" s="197"/>
      <c r="AI299" s="197"/>
      <c r="AJ299" s="197">
        <v>1</v>
      </c>
      <c r="AK299" s="197"/>
      <c r="AL299" s="197"/>
    </row>
    <row r="300" spans="1:38" s="170" customFormat="1" x14ac:dyDescent="0.3">
      <c r="A300" s="226">
        <v>2228</v>
      </c>
      <c r="B300" s="185" t="s">
        <v>2189</v>
      </c>
      <c r="C300" s="185" t="s">
        <v>3185</v>
      </c>
      <c r="D300" s="185" t="s">
        <v>3186</v>
      </c>
      <c r="E300" s="185"/>
      <c r="F300" s="185" t="s">
        <v>3187</v>
      </c>
      <c r="G300" s="185" t="s">
        <v>4242</v>
      </c>
      <c r="H300" s="185"/>
      <c r="I300" s="195" t="s">
        <v>1</v>
      </c>
      <c r="J300" s="185" t="s">
        <v>779</v>
      </c>
      <c r="K300" s="185" t="s">
        <v>780</v>
      </c>
      <c r="L300" s="185" t="s">
        <v>2669</v>
      </c>
      <c r="M300" s="185" t="s">
        <v>3190</v>
      </c>
      <c r="N300" s="185" t="s">
        <v>4332</v>
      </c>
      <c r="O300" s="185" t="s">
        <v>3191</v>
      </c>
      <c r="P300" s="185" t="s">
        <v>3192</v>
      </c>
      <c r="Q300" s="185" t="s">
        <v>3193</v>
      </c>
      <c r="R300" s="185" t="s">
        <v>3194</v>
      </c>
      <c r="S300" s="196">
        <v>27904</v>
      </c>
      <c r="T300" s="185"/>
      <c r="U300" s="185" t="s">
        <v>19</v>
      </c>
      <c r="V300" s="185" t="s">
        <v>2190</v>
      </c>
      <c r="W300" s="185" t="s">
        <v>2191</v>
      </c>
      <c r="X300" s="185">
        <v>1</v>
      </c>
      <c r="Y300" s="185"/>
      <c r="Z300" s="185"/>
      <c r="AA300" s="185"/>
      <c r="AB300" s="185">
        <v>72</v>
      </c>
      <c r="AC300" s="197" t="s">
        <v>2702</v>
      </c>
      <c r="AD300" s="197" t="s">
        <v>5137</v>
      </c>
      <c r="AE300" s="197">
        <v>1</v>
      </c>
      <c r="AF300" s="197"/>
      <c r="AG300" s="197">
        <v>1</v>
      </c>
      <c r="AH300" s="197"/>
      <c r="AI300" s="197"/>
      <c r="AJ300" s="197"/>
      <c r="AK300" s="197"/>
      <c r="AL300" s="197"/>
    </row>
    <row r="301" spans="1:38" s="170" customFormat="1" x14ac:dyDescent="0.3">
      <c r="A301" s="226">
        <v>2230</v>
      </c>
      <c r="B301" s="185" t="s">
        <v>1892</v>
      </c>
      <c r="C301" s="185" t="s">
        <v>4243</v>
      </c>
      <c r="D301" s="185" t="s">
        <v>3186</v>
      </c>
      <c r="E301" s="185" t="s">
        <v>1893</v>
      </c>
      <c r="F301" s="185" t="s">
        <v>3187</v>
      </c>
      <c r="G301" s="185" t="s">
        <v>4089</v>
      </c>
      <c r="H301" s="185"/>
      <c r="I301" s="195" t="s">
        <v>1877</v>
      </c>
      <c r="J301" s="185" t="s">
        <v>1895</v>
      </c>
      <c r="K301" s="185" t="s">
        <v>1896</v>
      </c>
      <c r="L301" s="185" t="s">
        <v>2674</v>
      </c>
      <c r="M301" s="185" t="s">
        <v>3190</v>
      </c>
      <c r="N301" s="185" t="s">
        <v>3205</v>
      </c>
      <c r="O301" s="185" t="s">
        <v>3191</v>
      </c>
      <c r="P301" s="185" t="s">
        <v>3192</v>
      </c>
      <c r="Q301" s="185" t="s">
        <v>3193</v>
      </c>
      <c r="R301" s="185" t="s">
        <v>3194</v>
      </c>
      <c r="S301" s="196">
        <v>28040</v>
      </c>
      <c r="T301" s="185"/>
      <c r="U301" s="185" t="s">
        <v>19</v>
      </c>
      <c r="V301" s="185" t="s">
        <v>1894</v>
      </c>
      <c r="W301" s="185" t="s">
        <v>1897</v>
      </c>
      <c r="X301" s="185">
        <v>1</v>
      </c>
      <c r="Y301" s="185"/>
      <c r="Z301" s="185"/>
      <c r="AA301" s="185"/>
      <c r="AB301" s="185">
        <v>74</v>
      </c>
      <c r="AC301" s="185" t="s">
        <v>3066</v>
      </c>
      <c r="AD301" s="185" t="s">
        <v>5150</v>
      </c>
      <c r="AE301" s="197">
        <v>1</v>
      </c>
      <c r="AF301" s="197"/>
      <c r="AG301" s="197">
        <v>1</v>
      </c>
      <c r="AH301" s="197"/>
      <c r="AI301" s="197"/>
      <c r="AJ301" s="197"/>
      <c r="AK301" s="197"/>
      <c r="AL301" s="197"/>
    </row>
    <row r="302" spans="1:38" s="170" customFormat="1" x14ac:dyDescent="0.3">
      <c r="A302" s="226">
        <v>2233</v>
      </c>
      <c r="B302" s="185" t="s">
        <v>2367</v>
      </c>
      <c r="C302" s="185" t="s">
        <v>4697</v>
      </c>
      <c r="D302" s="185" t="s">
        <v>3283</v>
      </c>
      <c r="E302" s="185" t="s">
        <v>2365</v>
      </c>
      <c r="F302" s="185" t="s">
        <v>4301</v>
      </c>
      <c r="G302" s="185" t="s">
        <v>3905</v>
      </c>
      <c r="H302" s="185"/>
      <c r="I302" s="195" t="s">
        <v>1233</v>
      </c>
      <c r="J302" s="185" t="s">
        <v>13</v>
      </c>
      <c r="K302" s="185" t="s">
        <v>14</v>
      </c>
      <c r="L302" s="185" t="s">
        <v>4615</v>
      </c>
      <c r="M302" s="185" t="s">
        <v>3190</v>
      </c>
      <c r="N302" s="185" t="s">
        <v>4332</v>
      </c>
      <c r="O302" s="185" t="s">
        <v>3199</v>
      </c>
      <c r="P302" s="185" t="s">
        <v>3192</v>
      </c>
      <c r="Q302" s="185" t="s">
        <v>3193</v>
      </c>
      <c r="R302" s="185" t="s">
        <v>3194</v>
      </c>
      <c r="S302" s="196">
        <v>29493</v>
      </c>
      <c r="T302" s="185"/>
      <c r="U302" s="185" t="s">
        <v>82</v>
      </c>
      <c r="V302" s="185" t="s">
        <v>2368</v>
      </c>
      <c r="W302" s="185" t="s">
        <v>2363</v>
      </c>
      <c r="X302" s="185"/>
      <c r="Y302" s="185"/>
      <c r="Z302" s="185">
        <v>1</v>
      </c>
      <c r="AA302" s="185"/>
      <c r="AB302" s="185">
        <v>503</v>
      </c>
      <c r="AC302" s="197" t="s">
        <v>2689</v>
      </c>
      <c r="AD302" s="197" t="s">
        <v>2689</v>
      </c>
      <c r="AE302" s="197">
        <v>1</v>
      </c>
      <c r="AF302" s="197"/>
      <c r="AG302" s="197"/>
      <c r="AH302" s="197">
        <v>1</v>
      </c>
      <c r="AI302" s="197"/>
      <c r="AJ302" s="197"/>
      <c r="AK302" s="197"/>
      <c r="AL302" s="197"/>
    </row>
    <row r="303" spans="1:38" s="170" customFormat="1" x14ac:dyDescent="0.3">
      <c r="A303" s="226">
        <v>2234</v>
      </c>
      <c r="B303" s="185" t="s">
        <v>331</v>
      </c>
      <c r="C303" s="185" t="s">
        <v>4481</v>
      </c>
      <c r="D303" s="185" t="s">
        <v>3267</v>
      </c>
      <c r="E303" s="185" t="s">
        <v>332</v>
      </c>
      <c r="F303" s="185" t="s">
        <v>4301</v>
      </c>
      <c r="G303" s="185" t="s">
        <v>4246</v>
      </c>
      <c r="H303" s="185"/>
      <c r="I303" s="195" t="s">
        <v>334</v>
      </c>
      <c r="J303" s="185" t="s">
        <v>335</v>
      </c>
      <c r="K303" s="185" t="s">
        <v>337</v>
      </c>
      <c r="L303" s="185" t="s">
        <v>3296</v>
      </c>
      <c r="M303" s="185" t="s">
        <v>3190</v>
      </c>
      <c r="N303" s="185" t="s">
        <v>4332</v>
      </c>
      <c r="O303" s="185" t="s">
        <v>3201</v>
      </c>
      <c r="P303" s="185" t="s">
        <v>3192</v>
      </c>
      <c r="Q303" s="185" t="s">
        <v>3193</v>
      </c>
      <c r="R303" s="185" t="s">
        <v>3194</v>
      </c>
      <c r="S303" s="196">
        <v>31291</v>
      </c>
      <c r="T303" s="185"/>
      <c r="U303" s="185" t="s">
        <v>0</v>
      </c>
      <c r="V303" s="185" t="s">
        <v>333</v>
      </c>
      <c r="W303" s="185" t="s">
        <v>338</v>
      </c>
      <c r="X303" s="185"/>
      <c r="Y303" s="185">
        <v>1</v>
      </c>
      <c r="Z303" s="185"/>
      <c r="AA303" s="185"/>
      <c r="AB303" s="185">
        <v>126</v>
      </c>
      <c r="AC303" s="197" t="s">
        <v>2689</v>
      </c>
      <c r="AD303" s="197" t="s">
        <v>2689</v>
      </c>
      <c r="AE303" s="197">
        <v>1</v>
      </c>
      <c r="AF303" s="197"/>
      <c r="AG303" s="197"/>
      <c r="AH303" s="197">
        <v>1</v>
      </c>
      <c r="AI303" s="197"/>
      <c r="AJ303" s="197"/>
      <c r="AK303" s="197"/>
      <c r="AL303" s="197"/>
    </row>
    <row r="304" spans="1:38" s="232" customFormat="1" x14ac:dyDescent="0.3">
      <c r="A304" s="226">
        <v>2235</v>
      </c>
      <c r="B304" s="185" t="s">
        <v>679</v>
      </c>
      <c r="C304" s="185" t="s">
        <v>4698</v>
      </c>
      <c r="D304" s="185" t="s">
        <v>3061</v>
      </c>
      <c r="E304" s="185" t="s">
        <v>3454</v>
      </c>
      <c r="F304" s="185" t="s">
        <v>3187</v>
      </c>
      <c r="G304" s="185" t="s">
        <v>4247</v>
      </c>
      <c r="H304" s="185"/>
      <c r="I304" s="195" t="s">
        <v>12</v>
      </c>
      <c r="J304" s="185" t="s">
        <v>13</v>
      </c>
      <c r="K304" s="185" t="s">
        <v>14</v>
      </c>
      <c r="L304" s="185" t="s">
        <v>4615</v>
      </c>
      <c r="M304" s="185" t="s">
        <v>3190</v>
      </c>
      <c r="N304" s="185" t="s">
        <v>4332</v>
      </c>
      <c r="O304" s="185" t="s">
        <v>3201</v>
      </c>
      <c r="P304" s="185" t="s">
        <v>3192</v>
      </c>
      <c r="Q304" s="185" t="s">
        <v>3193</v>
      </c>
      <c r="R304" s="185" t="s">
        <v>3194</v>
      </c>
      <c r="S304" s="196">
        <v>30567</v>
      </c>
      <c r="T304" s="185"/>
      <c r="U304" s="185" t="s">
        <v>5</v>
      </c>
      <c r="V304" s="185" t="s">
        <v>680</v>
      </c>
      <c r="W304" s="185" t="s">
        <v>681</v>
      </c>
      <c r="X304" s="185"/>
      <c r="Y304" s="185">
        <v>1</v>
      </c>
      <c r="Z304" s="185"/>
      <c r="AA304" s="185"/>
      <c r="AB304" s="185">
        <v>146</v>
      </c>
      <c r="AC304" s="197" t="s">
        <v>2689</v>
      </c>
      <c r="AD304" s="197" t="s">
        <v>2689</v>
      </c>
      <c r="AE304" s="197">
        <v>1</v>
      </c>
      <c r="AF304" s="197"/>
      <c r="AG304" s="197"/>
      <c r="AH304" s="197">
        <v>1</v>
      </c>
      <c r="AI304" s="197"/>
      <c r="AJ304" s="197"/>
      <c r="AK304" s="197"/>
      <c r="AL304" s="197"/>
    </row>
    <row r="305" spans="1:38" s="232" customFormat="1" x14ac:dyDescent="0.3">
      <c r="A305" s="226">
        <v>2236</v>
      </c>
      <c r="B305" s="185" t="s">
        <v>1116</v>
      </c>
      <c r="C305" s="185" t="s">
        <v>3185</v>
      </c>
      <c r="D305" s="185" t="s">
        <v>3186</v>
      </c>
      <c r="E305" s="185"/>
      <c r="F305" s="185" t="s">
        <v>3187</v>
      </c>
      <c r="G305" s="185" t="s">
        <v>4503</v>
      </c>
      <c r="H305" s="185"/>
      <c r="I305" s="195" t="s">
        <v>1119</v>
      </c>
      <c r="J305" s="185" t="s">
        <v>1117</v>
      </c>
      <c r="K305" s="185" t="s">
        <v>1120</v>
      </c>
      <c r="L305" s="185" t="s">
        <v>3306</v>
      </c>
      <c r="M305" s="185" t="s">
        <v>3190</v>
      </c>
      <c r="N305" s="185" t="s">
        <v>4332</v>
      </c>
      <c r="O305" s="185" t="s">
        <v>3191</v>
      </c>
      <c r="P305" s="185" t="s">
        <v>3192</v>
      </c>
      <c r="Q305" s="185" t="s">
        <v>3193</v>
      </c>
      <c r="R305" s="185" t="s">
        <v>3194</v>
      </c>
      <c r="S305" s="196">
        <v>30926</v>
      </c>
      <c r="T305" s="185"/>
      <c r="U305" s="185" t="s">
        <v>19</v>
      </c>
      <c r="V305" s="185" t="s">
        <v>1118</v>
      </c>
      <c r="W305" s="185" t="s">
        <v>1121</v>
      </c>
      <c r="X305" s="185">
        <v>1</v>
      </c>
      <c r="Y305" s="185"/>
      <c r="Z305" s="185"/>
      <c r="AA305" s="185"/>
      <c r="AB305" s="185">
        <v>103</v>
      </c>
      <c r="AC305" s="197" t="s">
        <v>3058</v>
      </c>
      <c r="AD305" s="197" t="s">
        <v>5146</v>
      </c>
      <c r="AE305" s="197">
        <v>1</v>
      </c>
      <c r="AF305" s="197"/>
      <c r="AG305" s="197"/>
      <c r="AH305" s="197"/>
      <c r="AI305" s="197"/>
      <c r="AJ305" s="197">
        <v>1</v>
      </c>
      <c r="AK305" s="197"/>
      <c r="AL305" s="197"/>
    </row>
    <row r="306" spans="1:38" s="232" customFormat="1" x14ac:dyDescent="0.3">
      <c r="A306" s="226">
        <v>2237</v>
      </c>
      <c r="B306" s="185" t="s">
        <v>1487</v>
      </c>
      <c r="C306" s="185" t="s">
        <v>3457</v>
      </c>
      <c r="D306" s="185" t="s">
        <v>3186</v>
      </c>
      <c r="E306" s="185" t="s">
        <v>572</v>
      </c>
      <c r="F306" s="185" t="s">
        <v>3187</v>
      </c>
      <c r="G306" s="185" t="s">
        <v>4248</v>
      </c>
      <c r="H306" s="185"/>
      <c r="I306" s="195" t="s">
        <v>382</v>
      </c>
      <c r="J306" s="185" t="s">
        <v>1488</v>
      </c>
      <c r="K306" s="185" t="s">
        <v>216</v>
      </c>
      <c r="L306" s="185" t="s">
        <v>4018</v>
      </c>
      <c r="M306" s="185" t="s">
        <v>3190</v>
      </c>
      <c r="N306" s="185" t="s">
        <v>4332</v>
      </c>
      <c r="O306" s="185" t="s">
        <v>3191</v>
      </c>
      <c r="P306" s="185" t="s">
        <v>3192</v>
      </c>
      <c r="Q306" s="185" t="s">
        <v>3193</v>
      </c>
      <c r="R306" s="185" t="s">
        <v>3194</v>
      </c>
      <c r="S306" s="196">
        <v>30926</v>
      </c>
      <c r="T306" s="185"/>
      <c r="U306" s="185" t="s">
        <v>19</v>
      </c>
      <c r="V306" s="185" t="s">
        <v>260</v>
      </c>
      <c r="W306" s="185" t="s">
        <v>1489</v>
      </c>
      <c r="X306" s="185">
        <v>1</v>
      </c>
      <c r="Y306" s="185"/>
      <c r="Z306" s="185"/>
      <c r="AA306" s="185"/>
      <c r="AB306" s="185">
        <v>66</v>
      </c>
      <c r="AC306" s="197" t="s">
        <v>2689</v>
      </c>
      <c r="AD306" s="197" t="s">
        <v>2689</v>
      </c>
      <c r="AE306" s="197">
        <v>1</v>
      </c>
      <c r="AF306" s="197"/>
      <c r="AG306" s="197">
        <v>1</v>
      </c>
      <c r="AH306" s="197"/>
      <c r="AI306" s="197"/>
      <c r="AJ306" s="197"/>
      <c r="AK306" s="197"/>
      <c r="AL306" s="197"/>
    </row>
    <row r="307" spans="1:38" s="170" customFormat="1" x14ac:dyDescent="0.3">
      <c r="A307" s="226">
        <v>2238</v>
      </c>
      <c r="B307" s="216" t="s">
        <v>4249</v>
      </c>
      <c r="C307" s="216" t="s">
        <v>5014</v>
      </c>
      <c r="D307" s="216" t="s">
        <v>3530</v>
      </c>
      <c r="E307" s="216" t="s">
        <v>4250</v>
      </c>
      <c r="F307" s="216" t="s">
        <v>4301</v>
      </c>
      <c r="G307" s="216" t="s">
        <v>4326</v>
      </c>
      <c r="H307" s="216"/>
      <c r="I307" s="227" t="s">
        <v>8</v>
      </c>
      <c r="J307" s="216" t="s">
        <v>2313</v>
      </c>
      <c r="K307" s="216" t="s">
        <v>2314</v>
      </c>
      <c r="L307" s="216" t="s">
        <v>3216</v>
      </c>
      <c r="M307" s="216" t="s">
        <v>3190</v>
      </c>
      <c r="N307" s="216" t="s">
        <v>4332</v>
      </c>
      <c r="O307" s="216" t="s">
        <v>3532</v>
      </c>
      <c r="P307" s="216" t="s">
        <v>3192</v>
      </c>
      <c r="Q307" s="216" t="s">
        <v>3313</v>
      </c>
      <c r="R307" s="216" t="s">
        <v>3314</v>
      </c>
      <c r="S307" s="228">
        <v>30926</v>
      </c>
      <c r="T307" s="216">
        <v>2</v>
      </c>
      <c r="U307" s="216"/>
      <c r="V307" s="216" t="s">
        <v>5032</v>
      </c>
      <c r="W307" s="216" t="s">
        <v>5033</v>
      </c>
      <c r="X307" s="216"/>
      <c r="Y307" s="216"/>
      <c r="Z307" s="216"/>
      <c r="AA307" s="216">
        <v>1</v>
      </c>
      <c r="AB307" s="216">
        <v>198</v>
      </c>
      <c r="AC307" s="217" t="s">
        <v>3057</v>
      </c>
      <c r="AD307" s="217" t="s">
        <v>3057</v>
      </c>
      <c r="AE307" s="217">
        <v>1</v>
      </c>
      <c r="AF307" s="217"/>
      <c r="AG307" s="217">
        <v>1</v>
      </c>
      <c r="AH307" s="217"/>
      <c r="AI307" s="217"/>
      <c r="AJ307" s="217"/>
      <c r="AK307" s="217" t="s">
        <v>5171</v>
      </c>
      <c r="AL307" s="217">
        <v>1</v>
      </c>
    </row>
    <row r="308" spans="1:38" s="170" customFormat="1" x14ac:dyDescent="0.3">
      <c r="A308" s="226">
        <v>2239</v>
      </c>
      <c r="B308" s="216" t="s">
        <v>4251</v>
      </c>
      <c r="C308" s="216" t="s">
        <v>5013</v>
      </c>
      <c r="D308" s="216" t="s">
        <v>3530</v>
      </c>
      <c r="E308" s="216" t="s">
        <v>4252</v>
      </c>
      <c r="F308" s="216" t="s">
        <v>4301</v>
      </c>
      <c r="G308" s="216" t="s">
        <v>4913</v>
      </c>
      <c r="H308" s="216"/>
      <c r="I308" s="227" t="s">
        <v>22</v>
      </c>
      <c r="J308" s="216" t="s">
        <v>395</v>
      </c>
      <c r="K308" s="216" t="s">
        <v>396</v>
      </c>
      <c r="L308" s="216" t="s">
        <v>4906</v>
      </c>
      <c r="M308" s="216" t="s">
        <v>3190</v>
      </c>
      <c r="N308" s="216" t="s">
        <v>4332</v>
      </c>
      <c r="O308" s="216" t="s">
        <v>3532</v>
      </c>
      <c r="P308" s="216" t="s">
        <v>3192</v>
      </c>
      <c r="Q308" s="216" t="s">
        <v>3313</v>
      </c>
      <c r="R308" s="216" t="s">
        <v>3314</v>
      </c>
      <c r="S308" s="228">
        <v>30926</v>
      </c>
      <c r="T308" s="216">
        <v>2</v>
      </c>
      <c r="U308" s="216" t="s">
        <v>184</v>
      </c>
      <c r="V308" s="216" t="s">
        <v>5110</v>
      </c>
      <c r="W308" s="216" t="s">
        <v>5111</v>
      </c>
      <c r="X308" s="216"/>
      <c r="Y308" s="216"/>
      <c r="Z308" s="216"/>
      <c r="AA308" s="216">
        <v>1</v>
      </c>
      <c r="AB308" s="216">
        <v>116</v>
      </c>
      <c r="AC308" s="217" t="s">
        <v>3057</v>
      </c>
      <c r="AD308" s="217" t="s">
        <v>3057</v>
      </c>
      <c r="AE308" s="217">
        <v>1</v>
      </c>
      <c r="AF308" s="217">
        <v>1</v>
      </c>
      <c r="AG308" s="217"/>
      <c r="AH308" s="217"/>
      <c r="AI308" s="217"/>
      <c r="AJ308" s="217"/>
      <c r="AK308" s="217" t="s">
        <v>5189</v>
      </c>
      <c r="AL308" s="217">
        <v>1</v>
      </c>
    </row>
    <row r="309" spans="1:38" s="170" customFormat="1" x14ac:dyDescent="0.3">
      <c r="A309" s="226">
        <v>2243</v>
      </c>
      <c r="B309" s="207" t="s">
        <v>112</v>
      </c>
      <c r="C309" s="207" t="s">
        <v>5070</v>
      </c>
      <c r="D309" s="207" t="s">
        <v>3186</v>
      </c>
      <c r="E309" s="207" t="s">
        <v>113</v>
      </c>
      <c r="F309" s="207" t="s">
        <v>3187</v>
      </c>
      <c r="G309" s="207" t="s">
        <v>3538</v>
      </c>
      <c r="H309" s="207"/>
      <c r="I309" s="208" t="s">
        <v>110</v>
      </c>
      <c r="J309" s="207" t="s">
        <v>13</v>
      </c>
      <c r="K309" s="207" t="s">
        <v>14</v>
      </c>
      <c r="L309" s="207" t="s">
        <v>4615</v>
      </c>
      <c r="M309" s="207" t="s">
        <v>3190</v>
      </c>
      <c r="N309" s="207" t="s">
        <v>4332</v>
      </c>
      <c r="O309" s="207" t="s">
        <v>3191</v>
      </c>
      <c r="P309" s="207" t="s">
        <v>3192</v>
      </c>
      <c r="Q309" s="207" t="s">
        <v>3193</v>
      </c>
      <c r="R309" s="207" t="s">
        <v>3194</v>
      </c>
      <c r="S309" s="209">
        <v>32387</v>
      </c>
      <c r="T309" s="207">
        <v>1</v>
      </c>
      <c r="U309" s="207" t="s">
        <v>19</v>
      </c>
      <c r="V309" s="207" t="s">
        <v>114</v>
      </c>
      <c r="W309" s="207" t="s">
        <v>115</v>
      </c>
      <c r="X309" s="207">
        <v>1</v>
      </c>
      <c r="Y309" s="207"/>
      <c r="Z309" s="207"/>
      <c r="AA309" s="207"/>
      <c r="AB309" s="207">
        <v>88</v>
      </c>
      <c r="AC309" s="210" t="s">
        <v>2689</v>
      </c>
      <c r="AD309" s="210" t="s">
        <v>2689</v>
      </c>
      <c r="AE309" s="210">
        <v>1</v>
      </c>
      <c r="AF309" s="210"/>
      <c r="AG309" s="210"/>
      <c r="AH309" s="210">
        <v>1</v>
      </c>
      <c r="AI309" s="210"/>
      <c r="AJ309" s="210"/>
      <c r="AK309" s="210"/>
      <c r="AL309" s="210"/>
    </row>
    <row r="310" spans="1:38" s="170" customFormat="1" x14ac:dyDescent="0.3">
      <c r="A310" s="226">
        <v>2244</v>
      </c>
      <c r="B310" s="218" t="s">
        <v>4257</v>
      </c>
      <c r="C310" s="218" t="s">
        <v>4972</v>
      </c>
      <c r="D310" s="218" t="s">
        <v>3563</v>
      </c>
      <c r="E310" s="218" t="s">
        <v>4258</v>
      </c>
      <c r="F310" s="218" t="s">
        <v>4301</v>
      </c>
      <c r="G310" s="218" t="s">
        <v>4737</v>
      </c>
      <c r="H310" s="218"/>
      <c r="I310" s="219" t="s">
        <v>216</v>
      </c>
      <c r="J310" s="218" t="s">
        <v>13</v>
      </c>
      <c r="K310" s="218" t="s">
        <v>14</v>
      </c>
      <c r="L310" s="218" t="s">
        <v>4615</v>
      </c>
      <c r="M310" s="218" t="s">
        <v>3217</v>
      </c>
      <c r="N310" s="218" t="s">
        <v>3205</v>
      </c>
      <c r="O310" s="218" t="s">
        <v>3354</v>
      </c>
      <c r="P310" s="218" t="s">
        <v>3192</v>
      </c>
      <c r="Q310" s="218" t="s">
        <v>3193</v>
      </c>
      <c r="R310" s="218" t="s">
        <v>3194</v>
      </c>
      <c r="S310" s="220">
        <v>32387</v>
      </c>
      <c r="T310" s="218"/>
      <c r="U310" s="218" t="s">
        <v>184</v>
      </c>
      <c r="V310" s="218" t="s">
        <v>569</v>
      </c>
      <c r="W310" s="218" t="s">
        <v>570</v>
      </c>
      <c r="X310" s="218"/>
      <c r="Y310" s="218"/>
      <c r="Z310" s="218"/>
      <c r="AA310" s="218">
        <v>1</v>
      </c>
      <c r="AB310" s="218">
        <v>472</v>
      </c>
      <c r="AC310" s="221" t="s">
        <v>2689</v>
      </c>
      <c r="AD310" s="221" t="s">
        <v>2689</v>
      </c>
      <c r="AE310" s="221">
        <v>1</v>
      </c>
      <c r="AF310" s="221"/>
      <c r="AG310" s="221"/>
      <c r="AH310" s="221">
        <v>1</v>
      </c>
      <c r="AI310" s="221"/>
      <c r="AJ310" s="221"/>
      <c r="AK310" s="221" t="s">
        <v>5174</v>
      </c>
      <c r="AL310" s="217">
        <v>1</v>
      </c>
    </row>
    <row r="311" spans="1:38" s="170" customFormat="1" x14ac:dyDescent="0.3">
      <c r="A311" s="226">
        <v>2245</v>
      </c>
      <c r="B311" s="218" t="s">
        <v>4259</v>
      </c>
      <c r="C311" s="218" t="s">
        <v>4970</v>
      </c>
      <c r="D311" s="218" t="s">
        <v>3563</v>
      </c>
      <c r="E311" s="218" t="s">
        <v>4260</v>
      </c>
      <c r="F311" s="218" t="s">
        <v>4301</v>
      </c>
      <c r="G311" s="218" t="s">
        <v>4726</v>
      </c>
      <c r="H311" s="218"/>
      <c r="I311" s="219" t="s">
        <v>12</v>
      </c>
      <c r="J311" s="218" t="s">
        <v>13</v>
      </c>
      <c r="K311" s="218" t="s">
        <v>14</v>
      </c>
      <c r="L311" s="218" t="s">
        <v>4615</v>
      </c>
      <c r="M311" s="218" t="s">
        <v>3190</v>
      </c>
      <c r="N311" s="218" t="s">
        <v>4332</v>
      </c>
      <c r="O311" s="218" t="s">
        <v>3354</v>
      </c>
      <c r="P311" s="218" t="s">
        <v>3192</v>
      </c>
      <c r="Q311" s="218" t="s">
        <v>3193</v>
      </c>
      <c r="R311" s="218" t="s">
        <v>3194</v>
      </c>
      <c r="S311" s="220">
        <v>32387</v>
      </c>
      <c r="T311" s="218"/>
      <c r="U311" s="218" t="s">
        <v>184</v>
      </c>
      <c r="V311" s="218" t="s">
        <v>202</v>
      </c>
      <c r="W311" s="218" t="s">
        <v>203</v>
      </c>
      <c r="X311" s="218"/>
      <c r="Y311" s="218"/>
      <c r="Z311" s="218"/>
      <c r="AA311" s="218">
        <v>1</v>
      </c>
      <c r="AB311" s="218">
        <v>401</v>
      </c>
      <c r="AC311" s="221" t="s">
        <v>2689</v>
      </c>
      <c r="AD311" s="221" t="s">
        <v>2689</v>
      </c>
      <c r="AE311" s="221">
        <v>1</v>
      </c>
      <c r="AF311" s="221">
        <v>1</v>
      </c>
      <c r="AG311" s="221"/>
      <c r="AH311" s="221"/>
      <c r="AI311" s="221"/>
      <c r="AJ311" s="221"/>
      <c r="AK311" s="221" t="s">
        <v>5174</v>
      </c>
      <c r="AL311" s="217">
        <v>1</v>
      </c>
    </row>
    <row r="312" spans="1:38" s="232" customFormat="1" x14ac:dyDescent="0.3">
      <c r="A312" s="226">
        <v>2247</v>
      </c>
      <c r="B312" s="185" t="s">
        <v>982</v>
      </c>
      <c r="C312" s="185" t="s">
        <v>4700</v>
      </c>
      <c r="D312" s="185" t="s">
        <v>3061</v>
      </c>
      <c r="E312" s="185" t="s">
        <v>513</v>
      </c>
      <c r="F312" s="185" t="s">
        <v>3187</v>
      </c>
      <c r="G312" s="185" t="s">
        <v>4722</v>
      </c>
      <c r="H312" s="185"/>
      <c r="I312" s="195" t="s">
        <v>12</v>
      </c>
      <c r="J312" s="185" t="s">
        <v>13</v>
      </c>
      <c r="K312" s="185" t="s">
        <v>14</v>
      </c>
      <c r="L312" s="185" t="s">
        <v>4615</v>
      </c>
      <c r="M312" s="185" t="s">
        <v>3190</v>
      </c>
      <c r="N312" s="185" t="s">
        <v>4332</v>
      </c>
      <c r="O312" s="185" t="s">
        <v>3201</v>
      </c>
      <c r="P312" s="185" t="s">
        <v>3192</v>
      </c>
      <c r="Q312" s="185" t="s">
        <v>3193</v>
      </c>
      <c r="R312" s="185" t="s">
        <v>3194</v>
      </c>
      <c r="S312" s="196">
        <v>33117</v>
      </c>
      <c r="T312" s="185"/>
      <c r="U312" s="185" t="s">
        <v>5</v>
      </c>
      <c r="V312" s="185" t="s">
        <v>983</v>
      </c>
      <c r="W312" s="185" t="s">
        <v>984</v>
      </c>
      <c r="X312" s="185"/>
      <c r="Y312" s="185">
        <v>1</v>
      </c>
      <c r="Z312" s="185"/>
      <c r="AA312" s="185"/>
      <c r="AB312" s="185">
        <v>185</v>
      </c>
      <c r="AC312" s="197" t="s">
        <v>2689</v>
      </c>
      <c r="AD312" s="197" t="s">
        <v>2689</v>
      </c>
      <c r="AE312" s="197">
        <v>1</v>
      </c>
      <c r="AF312" s="197"/>
      <c r="AG312" s="197"/>
      <c r="AH312" s="197">
        <v>1</v>
      </c>
      <c r="AI312" s="197"/>
      <c r="AJ312" s="197"/>
      <c r="AK312" s="197"/>
      <c r="AL312" s="197"/>
    </row>
    <row r="313" spans="1:38" s="170" customFormat="1" x14ac:dyDescent="0.3">
      <c r="A313" s="226">
        <v>2250</v>
      </c>
      <c r="B313" s="185" t="s">
        <v>1767</v>
      </c>
      <c r="C313" s="185" t="s">
        <v>5181</v>
      </c>
      <c r="D313" s="185" t="s">
        <v>3061</v>
      </c>
      <c r="E313" s="185" t="s">
        <v>3699</v>
      </c>
      <c r="F313" s="185" t="s">
        <v>3187</v>
      </c>
      <c r="G313" s="185" t="s">
        <v>4334</v>
      </c>
      <c r="H313" s="185"/>
      <c r="I313" s="195" t="s">
        <v>367</v>
      </c>
      <c r="J313" s="185" t="s">
        <v>368</v>
      </c>
      <c r="K313" s="185" t="s">
        <v>369</v>
      </c>
      <c r="L313" s="185" t="s">
        <v>3700</v>
      </c>
      <c r="M313" s="185" t="s">
        <v>3190</v>
      </c>
      <c r="N313" s="185" t="s">
        <v>4332</v>
      </c>
      <c r="O313" s="185" t="s">
        <v>3201</v>
      </c>
      <c r="P313" s="185" t="s">
        <v>3192</v>
      </c>
      <c r="Q313" s="185" t="s">
        <v>3193</v>
      </c>
      <c r="R313" s="185" t="s">
        <v>3194</v>
      </c>
      <c r="S313" s="196">
        <v>34213</v>
      </c>
      <c r="T313" s="185"/>
      <c r="U313" s="185" t="s">
        <v>5</v>
      </c>
      <c r="V313" s="185" t="s">
        <v>1768</v>
      </c>
      <c r="W313" s="185" t="s">
        <v>1769</v>
      </c>
      <c r="X313" s="185">
        <v>1</v>
      </c>
      <c r="Y313" s="185">
        <v>1</v>
      </c>
      <c r="Z313" s="185"/>
      <c r="AA313" s="185"/>
      <c r="AB313" s="185">
        <v>349</v>
      </c>
      <c r="AC313" s="185" t="s">
        <v>3058</v>
      </c>
      <c r="AD313" s="185" t="s">
        <v>5149</v>
      </c>
      <c r="AE313" s="197">
        <v>1</v>
      </c>
      <c r="AF313" s="197"/>
      <c r="AG313" s="197"/>
      <c r="AH313" s="197"/>
      <c r="AI313" s="197">
        <v>1</v>
      </c>
      <c r="AJ313" s="197"/>
      <c r="AK313" s="197" t="s">
        <v>5175</v>
      </c>
      <c r="AL313" s="197"/>
    </row>
    <row r="314" spans="1:38" s="170" customFormat="1" x14ac:dyDescent="0.3">
      <c r="A314" s="226">
        <v>2251</v>
      </c>
      <c r="B314" s="185" t="s">
        <v>812</v>
      </c>
      <c r="C314" s="185" t="s">
        <v>3185</v>
      </c>
      <c r="D314" s="185" t="s">
        <v>3186</v>
      </c>
      <c r="E314" s="185"/>
      <c r="F314" s="185" t="s">
        <v>3187</v>
      </c>
      <c r="G314" s="185" t="s">
        <v>4870</v>
      </c>
      <c r="H314" s="185"/>
      <c r="I314" s="195" t="s">
        <v>41</v>
      </c>
      <c r="J314" s="185" t="s">
        <v>4264</v>
      </c>
      <c r="K314" s="185" t="s">
        <v>814</v>
      </c>
      <c r="L314" s="185" t="s">
        <v>4265</v>
      </c>
      <c r="M314" s="185" t="s">
        <v>3190</v>
      </c>
      <c r="N314" s="185" t="s">
        <v>4332</v>
      </c>
      <c r="O314" s="185" t="s">
        <v>3191</v>
      </c>
      <c r="P314" s="185" t="s">
        <v>3192</v>
      </c>
      <c r="Q314" s="185" t="s">
        <v>3193</v>
      </c>
      <c r="R314" s="185" t="s">
        <v>3194</v>
      </c>
      <c r="S314" s="196">
        <v>34943</v>
      </c>
      <c r="T314" s="185"/>
      <c r="U314" s="185" t="s">
        <v>19</v>
      </c>
      <c r="V314" s="185" t="s">
        <v>813</v>
      </c>
      <c r="W314" s="185" t="s">
        <v>815</v>
      </c>
      <c r="X314" s="185">
        <v>1</v>
      </c>
      <c r="Y314" s="185"/>
      <c r="Z314" s="185"/>
      <c r="AA314" s="185"/>
      <c r="AB314" s="185">
        <v>45</v>
      </c>
      <c r="AC314" s="197" t="s">
        <v>3057</v>
      </c>
      <c r="AD314" s="197" t="s">
        <v>3057</v>
      </c>
      <c r="AE314" s="197">
        <v>1</v>
      </c>
      <c r="AF314" s="197"/>
      <c r="AG314" s="197"/>
      <c r="AH314" s="197">
        <v>1</v>
      </c>
      <c r="AI314" s="197"/>
      <c r="AJ314" s="197"/>
      <c r="AK314" s="197"/>
      <c r="AL314" s="197"/>
    </row>
    <row r="315" spans="1:38" s="170" customFormat="1" x14ac:dyDescent="0.3">
      <c r="A315" s="226">
        <v>2252</v>
      </c>
      <c r="B315" s="207" t="s">
        <v>1208</v>
      </c>
      <c r="C315" s="207" t="s">
        <v>4699</v>
      </c>
      <c r="D315" s="207" t="s">
        <v>3061</v>
      </c>
      <c r="E315" s="207" t="s">
        <v>3433</v>
      </c>
      <c r="F315" s="207" t="s">
        <v>3187</v>
      </c>
      <c r="G315" s="207" t="s">
        <v>4266</v>
      </c>
      <c r="H315" s="207"/>
      <c r="I315" s="208" t="s">
        <v>12</v>
      </c>
      <c r="J315" s="207" t="s">
        <v>13</v>
      </c>
      <c r="K315" s="207" t="s">
        <v>14</v>
      </c>
      <c r="L315" s="207" t="s">
        <v>4615</v>
      </c>
      <c r="M315" s="207" t="s">
        <v>3190</v>
      </c>
      <c r="N315" s="207" t="s">
        <v>3205</v>
      </c>
      <c r="O315" s="207" t="s">
        <v>3201</v>
      </c>
      <c r="P315" s="207" t="s">
        <v>3192</v>
      </c>
      <c r="Q315" s="207" t="s">
        <v>3193</v>
      </c>
      <c r="R315" s="207" t="s">
        <v>3194</v>
      </c>
      <c r="S315" s="209">
        <v>35309</v>
      </c>
      <c r="T315" s="207">
        <v>2</v>
      </c>
      <c r="U315" s="207" t="s">
        <v>5</v>
      </c>
      <c r="V315" s="207" t="s">
        <v>4267</v>
      </c>
      <c r="W315" s="207" t="s">
        <v>1209</v>
      </c>
      <c r="X315" s="207"/>
      <c r="Y315" s="207">
        <v>1</v>
      </c>
      <c r="Z315" s="207"/>
      <c r="AA315" s="207"/>
      <c r="AB315" s="207">
        <v>245</v>
      </c>
      <c r="AC315" s="210" t="s">
        <v>2689</v>
      </c>
      <c r="AD315" s="210" t="s">
        <v>2689</v>
      </c>
      <c r="AE315" s="210">
        <v>1</v>
      </c>
      <c r="AF315" s="210"/>
      <c r="AG315" s="210">
        <v>1</v>
      </c>
      <c r="AH315" s="210"/>
      <c r="AI315" s="210"/>
      <c r="AJ315" s="210"/>
      <c r="AK315" s="210"/>
      <c r="AL315" s="210"/>
    </row>
    <row r="316" spans="1:38" s="170" customFormat="1" x14ac:dyDescent="0.3">
      <c r="A316" s="226">
        <v>2255</v>
      </c>
      <c r="B316" s="218" t="s">
        <v>4270</v>
      </c>
      <c r="C316" s="218" t="s">
        <v>4973</v>
      </c>
      <c r="D316" s="218" t="s">
        <v>3352</v>
      </c>
      <c r="E316" s="218" t="s">
        <v>4271</v>
      </c>
      <c r="F316" s="218" t="s">
        <v>3187</v>
      </c>
      <c r="G316" s="218" t="s">
        <v>4603</v>
      </c>
      <c r="H316" s="218"/>
      <c r="I316" s="219" t="s">
        <v>1548</v>
      </c>
      <c r="J316" s="218" t="s">
        <v>1549</v>
      </c>
      <c r="K316" s="218" t="s">
        <v>1550</v>
      </c>
      <c r="L316" s="218" t="s">
        <v>3760</v>
      </c>
      <c r="M316" s="218" t="s">
        <v>3190</v>
      </c>
      <c r="N316" s="218" t="s">
        <v>4332</v>
      </c>
      <c r="O316" s="218" t="s">
        <v>3354</v>
      </c>
      <c r="P316" s="218" t="s">
        <v>3192</v>
      </c>
      <c r="Q316" s="218" t="s">
        <v>3193</v>
      </c>
      <c r="R316" s="218" t="s">
        <v>3194</v>
      </c>
      <c r="S316" s="220">
        <v>37073</v>
      </c>
      <c r="T316" s="218"/>
      <c r="U316" s="218" t="s">
        <v>184</v>
      </c>
      <c r="V316" s="218" t="s">
        <v>1547</v>
      </c>
      <c r="W316" s="218" t="s">
        <v>1551</v>
      </c>
      <c r="X316" s="218"/>
      <c r="Y316" s="218"/>
      <c r="Z316" s="218"/>
      <c r="AA316" s="218">
        <v>1</v>
      </c>
      <c r="AB316" s="218">
        <v>321</v>
      </c>
      <c r="AC316" s="221" t="s">
        <v>2689</v>
      </c>
      <c r="AD316" s="221" t="s">
        <v>2689</v>
      </c>
      <c r="AE316" s="221">
        <v>1</v>
      </c>
      <c r="AF316" s="221"/>
      <c r="AG316" s="221">
        <v>1</v>
      </c>
      <c r="AH316" s="221"/>
      <c r="AI316" s="221"/>
      <c r="AJ316" s="221"/>
      <c r="AK316" s="221" t="s">
        <v>5174</v>
      </c>
      <c r="AL316" s="217">
        <v>1</v>
      </c>
    </row>
    <row r="317" spans="1:38" s="170" customFormat="1" x14ac:dyDescent="0.3">
      <c r="A317" s="226">
        <v>2258</v>
      </c>
      <c r="B317" s="185" t="s">
        <v>2148</v>
      </c>
      <c r="C317" s="185" t="s">
        <v>4523</v>
      </c>
      <c r="D317" s="185" t="s">
        <v>3199</v>
      </c>
      <c r="E317" s="185" t="s">
        <v>2149</v>
      </c>
      <c r="F317" s="185" t="s">
        <v>3187</v>
      </c>
      <c r="G317" s="185" t="s">
        <v>4522</v>
      </c>
      <c r="H317" s="185"/>
      <c r="I317" s="195" t="s">
        <v>376</v>
      </c>
      <c r="J317" s="185" t="s">
        <v>2151</v>
      </c>
      <c r="K317" s="185" t="s">
        <v>2152</v>
      </c>
      <c r="L317" s="185" t="s">
        <v>2675</v>
      </c>
      <c r="M317" s="185" t="s">
        <v>3190</v>
      </c>
      <c r="N317" s="185" t="s">
        <v>4332</v>
      </c>
      <c r="O317" s="185" t="s">
        <v>3199</v>
      </c>
      <c r="P317" s="185" t="s">
        <v>3192</v>
      </c>
      <c r="Q317" s="185" t="s">
        <v>3193</v>
      </c>
      <c r="R317" s="185" t="s">
        <v>3194</v>
      </c>
      <c r="S317" s="196">
        <v>37865</v>
      </c>
      <c r="T317" s="185"/>
      <c r="U317" s="185" t="s">
        <v>82</v>
      </c>
      <c r="V317" s="185" t="s">
        <v>2150</v>
      </c>
      <c r="W317" s="185" t="s">
        <v>2153</v>
      </c>
      <c r="X317" s="185"/>
      <c r="Y317" s="185"/>
      <c r="Z317" s="185">
        <v>1</v>
      </c>
      <c r="AA317" s="185"/>
      <c r="AB317" s="185">
        <v>577</v>
      </c>
      <c r="AC317" s="197" t="s">
        <v>4990</v>
      </c>
      <c r="AD317" s="197" t="s">
        <v>4990</v>
      </c>
      <c r="AE317" s="197">
        <v>1</v>
      </c>
      <c r="AF317" s="197"/>
      <c r="AG317" s="197">
        <v>1</v>
      </c>
      <c r="AH317" s="197"/>
      <c r="AI317" s="197"/>
      <c r="AJ317" s="197"/>
      <c r="AK317" s="197"/>
      <c r="AL317" s="197"/>
    </row>
    <row r="318" spans="1:38" s="170" customFormat="1" x14ac:dyDescent="0.3">
      <c r="A318" s="226">
        <v>2261</v>
      </c>
      <c r="B318" s="185" t="s">
        <v>2024</v>
      </c>
      <c r="C318" s="185" t="s">
        <v>4379</v>
      </c>
      <c r="D318" s="185" t="s">
        <v>3283</v>
      </c>
      <c r="E318" s="185" t="s">
        <v>2025</v>
      </c>
      <c r="F318" s="185" t="s">
        <v>4301</v>
      </c>
      <c r="G318" s="185" t="s">
        <v>3591</v>
      </c>
      <c r="H318" s="185" t="s">
        <v>2027</v>
      </c>
      <c r="I318" s="195" t="s">
        <v>1885</v>
      </c>
      <c r="J318" s="185" t="s">
        <v>16</v>
      </c>
      <c r="K318" s="185" t="s">
        <v>17</v>
      </c>
      <c r="L318" s="185" t="s">
        <v>4365</v>
      </c>
      <c r="M318" s="185" t="s">
        <v>3190</v>
      </c>
      <c r="N318" s="185" t="s">
        <v>4332</v>
      </c>
      <c r="O318" s="185" t="s">
        <v>3199</v>
      </c>
      <c r="P318" s="185" t="s">
        <v>3192</v>
      </c>
      <c r="Q318" s="185" t="s">
        <v>3193</v>
      </c>
      <c r="R318" s="185" t="s">
        <v>3194</v>
      </c>
      <c r="S318" s="196">
        <v>37500</v>
      </c>
      <c r="T318" s="185"/>
      <c r="U318" s="185" t="s">
        <v>82</v>
      </c>
      <c r="V318" s="185" t="s">
        <v>2026</v>
      </c>
      <c r="W318" s="185" t="s">
        <v>2028</v>
      </c>
      <c r="X318" s="185"/>
      <c r="Y318" s="185"/>
      <c r="Z318" s="185">
        <v>1</v>
      </c>
      <c r="AA318" s="185"/>
      <c r="AB318" s="185">
        <v>92</v>
      </c>
      <c r="AC318" s="197" t="s">
        <v>3057</v>
      </c>
      <c r="AD318" s="197" t="s">
        <v>3057</v>
      </c>
      <c r="AE318" s="197">
        <v>1</v>
      </c>
      <c r="AF318" s="197"/>
      <c r="AG318" s="197"/>
      <c r="AH318" s="197">
        <v>1</v>
      </c>
      <c r="AI318" s="197"/>
      <c r="AJ318" s="197"/>
      <c r="AK318" s="197"/>
      <c r="AL318" s="197"/>
    </row>
    <row r="319" spans="1:38" x14ac:dyDescent="0.3">
      <c r="A319" s="226">
        <v>2262</v>
      </c>
      <c r="B319" s="185" t="s">
        <v>2038</v>
      </c>
      <c r="C319" s="185" t="s">
        <v>4378</v>
      </c>
      <c r="D319" s="185" t="s">
        <v>3269</v>
      </c>
      <c r="E319" s="185" t="s">
        <v>2039</v>
      </c>
      <c r="F319" s="185" t="s">
        <v>4301</v>
      </c>
      <c r="G319" s="185" t="s">
        <v>4278</v>
      </c>
      <c r="H319" s="185"/>
      <c r="I319" s="195" t="s">
        <v>15</v>
      </c>
      <c r="J319" s="185" t="s">
        <v>16</v>
      </c>
      <c r="K319" s="185" t="s">
        <v>17</v>
      </c>
      <c r="L319" s="185" t="s">
        <v>4365</v>
      </c>
      <c r="M319" s="185" t="s">
        <v>3190</v>
      </c>
      <c r="N319" s="185" t="s">
        <v>4332</v>
      </c>
      <c r="O319" s="185" t="s">
        <v>3201</v>
      </c>
      <c r="P319" s="185" t="s">
        <v>3192</v>
      </c>
      <c r="Q319" s="185" t="s">
        <v>3193</v>
      </c>
      <c r="R319" s="185" t="s">
        <v>3194</v>
      </c>
      <c r="S319" s="196">
        <v>37865</v>
      </c>
      <c r="T319" s="185"/>
      <c r="U319" s="185" t="s">
        <v>0</v>
      </c>
      <c r="V319" s="185" t="s">
        <v>2040</v>
      </c>
      <c r="W319" s="185" t="s">
        <v>2041</v>
      </c>
      <c r="X319" s="185">
        <v>1</v>
      </c>
      <c r="Y319" s="185">
        <v>1</v>
      </c>
      <c r="Z319" s="185"/>
      <c r="AA319" s="185"/>
      <c r="AB319" s="185">
        <v>54</v>
      </c>
      <c r="AC319" s="197" t="s">
        <v>3057</v>
      </c>
      <c r="AD319" s="197" t="s">
        <v>3057</v>
      </c>
      <c r="AE319" s="197">
        <v>1</v>
      </c>
      <c r="AF319" s="197"/>
      <c r="AG319" s="197"/>
      <c r="AH319" s="197"/>
      <c r="AI319" s="197">
        <v>1</v>
      </c>
      <c r="AJ319" s="197"/>
      <c r="AK319" s="197"/>
      <c r="AL319" s="197"/>
    </row>
    <row r="320" spans="1:38" x14ac:dyDescent="0.3">
      <c r="A320" s="226">
        <v>2263</v>
      </c>
      <c r="B320" s="185" t="s">
        <v>1712</v>
      </c>
      <c r="C320" s="185" t="s">
        <v>4790</v>
      </c>
      <c r="D320" s="185" t="s">
        <v>478</v>
      </c>
      <c r="E320" s="185" t="s">
        <v>1713</v>
      </c>
      <c r="F320" s="185" t="s">
        <v>3187</v>
      </c>
      <c r="G320" s="185" t="s">
        <v>4279</v>
      </c>
      <c r="H320" s="185"/>
      <c r="I320" s="195" t="s">
        <v>156</v>
      </c>
      <c r="J320" s="185" t="s">
        <v>1713</v>
      </c>
      <c r="K320" s="185" t="s">
        <v>1715</v>
      </c>
      <c r="L320" s="185" t="s">
        <v>4795</v>
      </c>
      <c r="M320" s="185" t="s">
        <v>3190</v>
      </c>
      <c r="N320" s="185" t="s">
        <v>4332</v>
      </c>
      <c r="O320" s="185" t="s">
        <v>3201</v>
      </c>
      <c r="P320" s="185" t="s">
        <v>3192</v>
      </c>
      <c r="Q320" s="185" t="s">
        <v>3193</v>
      </c>
      <c r="R320" s="185" t="s">
        <v>3194</v>
      </c>
      <c r="S320" s="196">
        <v>38231</v>
      </c>
      <c r="T320" s="185"/>
      <c r="U320" s="185" t="s">
        <v>5</v>
      </c>
      <c r="V320" s="185" t="s">
        <v>1714</v>
      </c>
      <c r="W320" s="185" t="s">
        <v>1716</v>
      </c>
      <c r="X320" s="185"/>
      <c r="Y320" s="185">
        <v>1</v>
      </c>
      <c r="Z320" s="185"/>
      <c r="AA320" s="185"/>
      <c r="AB320" s="185">
        <v>67</v>
      </c>
      <c r="AC320" s="197" t="s">
        <v>3057</v>
      </c>
      <c r="AD320" s="197" t="s">
        <v>3057</v>
      </c>
      <c r="AE320" s="197">
        <v>1</v>
      </c>
      <c r="AF320" s="197"/>
      <c r="AG320" s="151">
        <v>1</v>
      </c>
      <c r="AH320" s="197"/>
      <c r="AI320" s="197"/>
      <c r="AJ320" s="197"/>
      <c r="AK320" s="197"/>
      <c r="AL320" s="197"/>
    </row>
    <row r="321" spans="1:38" x14ac:dyDescent="0.3">
      <c r="A321" s="226">
        <v>2268</v>
      </c>
      <c r="B321" s="185" t="s">
        <v>4285</v>
      </c>
      <c r="C321" s="185" t="s">
        <v>4286</v>
      </c>
      <c r="D321" s="185" t="s">
        <v>3186</v>
      </c>
      <c r="E321" s="185" t="s">
        <v>3533</v>
      </c>
      <c r="F321" s="185" t="s">
        <v>3187</v>
      </c>
      <c r="G321" s="185" t="s">
        <v>3534</v>
      </c>
      <c r="H321" s="185"/>
      <c r="I321" s="195" t="s">
        <v>110</v>
      </c>
      <c r="J321" s="185" t="s">
        <v>13</v>
      </c>
      <c r="K321" s="185" t="s">
        <v>14</v>
      </c>
      <c r="L321" s="185" t="s">
        <v>4615</v>
      </c>
      <c r="M321" s="185" t="s">
        <v>3190</v>
      </c>
      <c r="N321" s="185" t="s">
        <v>4332</v>
      </c>
      <c r="O321" s="185" t="s">
        <v>3191</v>
      </c>
      <c r="P321" s="185" t="s">
        <v>3192</v>
      </c>
      <c r="Q321" s="185" t="s">
        <v>3193</v>
      </c>
      <c r="R321" s="185" t="s">
        <v>3194</v>
      </c>
      <c r="S321" s="196">
        <v>41153</v>
      </c>
      <c r="T321" s="185"/>
      <c r="U321" s="185" t="s">
        <v>19</v>
      </c>
      <c r="V321" s="185" t="s">
        <v>2659</v>
      </c>
      <c r="W321" s="185"/>
      <c r="X321" s="185">
        <v>1</v>
      </c>
      <c r="Y321" s="185"/>
      <c r="Z321" s="185"/>
      <c r="AA321" s="185"/>
      <c r="AB321" s="185">
        <v>155</v>
      </c>
      <c r="AC321" s="197" t="s">
        <v>2689</v>
      </c>
      <c r="AD321" s="197" t="s">
        <v>2689</v>
      </c>
      <c r="AE321" s="151">
        <v>1</v>
      </c>
      <c r="AF321" s="197"/>
      <c r="AG321" s="197"/>
      <c r="AH321" s="151">
        <v>1</v>
      </c>
      <c r="AI321" s="197"/>
      <c r="AJ321" s="197"/>
      <c r="AK321" s="197"/>
      <c r="AL321" s="197"/>
    </row>
    <row r="322" spans="1:38" x14ac:dyDescent="0.3">
      <c r="A322" s="226">
        <v>1921</v>
      </c>
      <c r="B322" s="185" t="s">
        <v>925</v>
      </c>
      <c r="C322" s="185" t="s">
        <v>4296</v>
      </c>
      <c r="D322" s="185" t="s">
        <v>3186</v>
      </c>
      <c r="E322" s="185" t="s">
        <v>4029</v>
      </c>
      <c r="F322" s="185" t="s">
        <v>3187</v>
      </c>
      <c r="G322" s="185" t="s">
        <v>4297</v>
      </c>
      <c r="H322" s="185"/>
      <c r="I322" s="195" t="s">
        <v>12</v>
      </c>
      <c r="J322" s="185" t="s">
        <v>13</v>
      </c>
      <c r="K322" s="185" t="s">
        <v>14</v>
      </c>
      <c r="L322" s="185" t="s">
        <v>4615</v>
      </c>
      <c r="M322" s="185" t="s">
        <v>3190</v>
      </c>
      <c r="N322" s="185" t="s">
        <v>4332</v>
      </c>
      <c r="O322" s="185" t="s">
        <v>3191</v>
      </c>
      <c r="P322" s="185" t="s">
        <v>3192</v>
      </c>
      <c r="Q322" s="185" t="s">
        <v>3193</v>
      </c>
      <c r="R322" s="185" t="s">
        <v>3194</v>
      </c>
      <c r="S322" s="196">
        <v>24756</v>
      </c>
      <c r="T322" s="185"/>
      <c r="U322" s="185" t="s">
        <v>19</v>
      </c>
      <c r="V322" s="185" t="s">
        <v>926</v>
      </c>
      <c r="W322" s="185" t="s">
        <v>927</v>
      </c>
      <c r="X322" s="185">
        <v>1</v>
      </c>
      <c r="Y322" s="185"/>
      <c r="Z322" s="185"/>
      <c r="AA322" s="185"/>
      <c r="AB322" s="185">
        <v>117</v>
      </c>
      <c r="AC322" s="197" t="s">
        <v>2689</v>
      </c>
      <c r="AD322" s="197" t="s">
        <v>2689</v>
      </c>
      <c r="AE322" s="197">
        <v>1</v>
      </c>
      <c r="AF322" s="197"/>
      <c r="AG322" s="197"/>
      <c r="AH322" s="197">
        <v>1</v>
      </c>
      <c r="AI322" s="197"/>
      <c r="AJ322" s="197"/>
      <c r="AK322" s="197"/>
      <c r="AL322" s="197"/>
    </row>
    <row r="323" spans="1:38" x14ac:dyDescent="0.3">
      <c r="A323" s="226"/>
      <c r="B323" s="185"/>
      <c r="C323" s="185"/>
      <c r="D323" s="185"/>
      <c r="E323" s="185"/>
      <c r="F323" s="185"/>
      <c r="G323" s="185"/>
      <c r="H323" s="185"/>
      <c r="I323" s="195"/>
      <c r="J323" s="185"/>
      <c r="K323" s="185"/>
      <c r="L323" s="185"/>
      <c r="M323" s="185"/>
      <c r="N323" s="185"/>
      <c r="O323" s="185"/>
      <c r="P323" s="185"/>
      <c r="Q323" s="185"/>
      <c r="R323" s="185"/>
      <c r="S323" s="196"/>
      <c r="T323" s="185"/>
      <c r="U323" s="185"/>
      <c r="V323" s="185"/>
      <c r="W323" s="185"/>
      <c r="X323" s="185"/>
      <c r="Y323" s="185"/>
      <c r="Z323" s="185"/>
      <c r="AA323" s="185"/>
      <c r="AB323" s="185"/>
      <c r="AC323" s="197"/>
      <c r="AD323" s="197"/>
      <c r="AE323" s="197"/>
      <c r="AF323" s="197"/>
      <c r="AG323" s="197"/>
      <c r="AH323" s="197"/>
      <c r="AI323" s="197"/>
      <c r="AJ323" s="197"/>
      <c r="AK323" s="197"/>
      <c r="AL323" s="197"/>
    </row>
    <row r="324" spans="1:38" x14ac:dyDescent="0.3">
      <c r="X324" s="203">
        <f>SUM(X2:X322)</f>
        <v>132</v>
      </c>
      <c r="Y324" s="203">
        <f>SUM(Y2:Y322)</f>
        <v>154</v>
      </c>
      <c r="Z324" s="203">
        <f>SUM(Z2:Z322)</f>
        <v>48</v>
      </c>
      <c r="AA324" s="203">
        <f>SUM(AA2:AA322)</f>
        <v>32</v>
      </c>
      <c r="AB324" s="272">
        <f>SUM(AB2:AB322)</f>
        <v>71507</v>
      </c>
      <c r="AE324" s="203">
        <f t="shared" ref="AE324:AJ324" si="0">SUM(AE2:AE322)</f>
        <v>321</v>
      </c>
      <c r="AF324" s="203">
        <f t="shared" si="0"/>
        <v>18</v>
      </c>
      <c r="AG324" s="203">
        <f t="shared" si="0"/>
        <v>116</v>
      </c>
      <c r="AH324" s="203">
        <f t="shared" si="0"/>
        <v>88</v>
      </c>
      <c r="AI324" s="203">
        <f t="shared" si="0"/>
        <v>68</v>
      </c>
      <c r="AJ324" s="203">
        <f t="shared" si="0"/>
        <v>31</v>
      </c>
    </row>
    <row r="325" spans="1:38" x14ac:dyDescent="0.3">
      <c r="X325" s="278">
        <v>45</v>
      </c>
    </row>
    <row r="326" spans="1:38" x14ac:dyDescent="0.3">
      <c r="X326" s="203">
        <f>X324-X325</f>
        <v>87</v>
      </c>
      <c r="Z326" s="185">
        <v>168</v>
      </c>
      <c r="AA326" s="207">
        <v>52</v>
      </c>
      <c r="AB326" s="185">
        <v>72</v>
      </c>
      <c r="AC326" s="207">
        <v>62</v>
      </c>
      <c r="AD326" s="207">
        <v>142</v>
      </c>
    </row>
    <row r="327" spans="1:38" x14ac:dyDescent="0.3">
      <c r="Z327" s="185">
        <v>266</v>
      </c>
      <c r="AA327" s="185">
        <v>93</v>
      </c>
      <c r="AB327" s="216">
        <v>20</v>
      </c>
      <c r="AC327" s="207">
        <v>123</v>
      </c>
      <c r="AD327" s="185">
        <v>195</v>
      </c>
    </row>
    <row r="328" spans="1:38" x14ac:dyDescent="0.3">
      <c r="Z328" s="185">
        <v>113</v>
      </c>
      <c r="AA328" s="185">
        <v>208</v>
      </c>
      <c r="AB328" s="185">
        <v>195</v>
      </c>
      <c r="AC328" s="185">
        <v>127</v>
      </c>
      <c r="AD328" s="207">
        <v>124</v>
      </c>
    </row>
    <row r="329" spans="1:38" x14ac:dyDescent="0.3">
      <c r="Z329" s="185">
        <v>336</v>
      </c>
      <c r="AA329" s="207">
        <v>699</v>
      </c>
      <c r="AB329" s="207">
        <v>113</v>
      </c>
      <c r="AC329" s="207">
        <v>139</v>
      </c>
      <c r="AD329" s="185">
        <v>193</v>
      </c>
    </row>
    <row r="330" spans="1:38" x14ac:dyDescent="0.3">
      <c r="Z330" s="218">
        <v>125</v>
      </c>
      <c r="AA330" s="207">
        <v>76</v>
      </c>
      <c r="AB330" s="185">
        <v>70</v>
      </c>
      <c r="AC330" s="185">
        <v>139</v>
      </c>
      <c r="AD330" s="185">
        <v>16</v>
      </c>
    </row>
    <row r="331" spans="1:38" x14ac:dyDescent="0.3">
      <c r="Z331" s="185">
        <v>39</v>
      </c>
      <c r="AA331" s="207">
        <v>116</v>
      </c>
      <c r="AB331" s="185">
        <v>54</v>
      </c>
      <c r="AC331" s="218">
        <v>38</v>
      </c>
      <c r="AD331" s="185">
        <v>57</v>
      </c>
    </row>
    <row r="332" spans="1:38" x14ac:dyDescent="0.3">
      <c r="Z332" s="185">
        <v>219</v>
      </c>
      <c r="AA332" s="218">
        <v>65</v>
      </c>
      <c r="AB332" s="185">
        <v>35</v>
      </c>
      <c r="AC332" s="185">
        <v>24</v>
      </c>
      <c r="AD332" s="185">
        <v>110</v>
      </c>
    </row>
    <row r="333" spans="1:38" x14ac:dyDescent="0.3">
      <c r="Z333" s="218">
        <v>19</v>
      </c>
      <c r="AA333" s="207">
        <v>642</v>
      </c>
      <c r="AB333" s="207">
        <v>162</v>
      </c>
      <c r="AC333" s="207">
        <v>53</v>
      </c>
      <c r="AD333" s="185">
        <v>747</v>
      </c>
    </row>
    <row r="334" spans="1:38" x14ac:dyDescent="0.3">
      <c r="Z334" s="185">
        <v>1590</v>
      </c>
      <c r="AA334" s="185">
        <v>70</v>
      </c>
      <c r="AB334" s="185">
        <v>175</v>
      </c>
      <c r="AC334" s="185">
        <v>163</v>
      </c>
      <c r="AD334" s="207">
        <v>40</v>
      </c>
    </row>
    <row r="335" spans="1:38" x14ac:dyDescent="0.3">
      <c r="Z335" s="185">
        <v>204</v>
      </c>
      <c r="AA335" s="185">
        <v>173</v>
      </c>
      <c r="AB335" s="185">
        <v>627</v>
      </c>
      <c r="AC335" s="185">
        <v>648</v>
      </c>
      <c r="AD335" s="185">
        <v>291</v>
      </c>
    </row>
    <row r="336" spans="1:38" x14ac:dyDescent="0.3">
      <c r="Z336" s="185">
        <v>1173</v>
      </c>
      <c r="AA336" s="185">
        <v>137</v>
      </c>
      <c r="AB336" s="185">
        <v>305</v>
      </c>
      <c r="AC336" s="185">
        <v>74</v>
      </c>
      <c r="AD336" s="207">
        <v>30</v>
      </c>
    </row>
    <row r="337" spans="26:30" x14ac:dyDescent="0.3">
      <c r="Z337" s="218">
        <v>875</v>
      </c>
      <c r="AA337" s="185">
        <v>133</v>
      </c>
      <c r="AB337" s="185">
        <v>358</v>
      </c>
      <c r="AC337" s="207">
        <v>128</v>
      </c>
      <c r="AD337" s="185">
        <v>202</v>
      </c>
    </row>
    <row r="338" spans="26:30" x14ac:dyDescent="0.3">
      <c r="Z338" s="185">
        <v>106</v>
      </c>
      <c r="AA338" s="185">
        <v>104</v>
      </c>
      <c r="AB338" s="185">
        <v>18</v>
      </c>
      <c r="AC338" s="185">
        <v>124</v>
      </c>
      <c r="AD338" s="185">
        <v>157</v>
      </c>
    </row>
    <row r="339" spans="26:30" x14ac:dyDescent="0.3">
      <c r="Z339" s="185">
        <v>90</v>
      </c>
      <c r="AA339" s="185">
        <v>64</v>
      </c>
      <c r="AB339" s="185">
        <v>256</v>
      </c>
      <c r="AC339" s="185">
        <v>70</v>
      </c>
      <c r="AD339" s="185">
        <v>212</v>
      </c>
    </row>
    <row r="340" spans="26:30" x14ac:dyDescent="0.3">
      <c r="Z340" s="185">
        <v>211</v>
      </c>
      <c r="AA340" s="185">
        <v>119</v>
      </c>
      <c r="AB340" s="185">
        <v>68</v>
      </c>
      <c r="AC340" s="185">
        <v>86</v>
      </c>
      <c r="AD340" s="185">
        <v>306</v>
      </c>
    </row>
    <row r="341" spans="26:30" x14ac:dyDescent="0.3">
      <c r="Z341" s="185">
        <v>126</v>
      </c>
      <c r="AA341" s="185">
        <v>86</v>
      </c>
      <c r="AB341" s="185">
        <v>68</v>
      </c>
      <c r="AC341" s="185">
        <v>107</v>
      </c>
      <c r="AD341" s="185">
        <v>89</v>
      </c>
    </row>
    <row r="342" spans="26:30" x14ac:dyDescent="0.3">
      <c r="Z342" s="216">
        <v>116</v>
      </c>
      <c r="AA342" s="185">
        <v>91</v>
      </c>
      <c r="AB342" s="185">
        <v>121</v>
      </c>
      <c r="AC342" s="218">
        <v>45</v>
      </c>
      <c r="AD342" s="185">
        <v>75</v>
      </c>
    </row>
    <row r="343" spans="26:30" x14ac:dyDescent="0.3">
      <c r="Z343" s="218">
        <v>401</v>
      </c>
      <c r="AA343" s="185">
        <v>62</v>
      </c>
      <c r="AB343" s="185">
        <v>134</v>
      </c>
      <c r="AC343" s="216">
        <v>304</v>
      </c>
      <c r="AD343" s="185">
        <v>20</v>
      </c>
    </row>
    <row r="344" spans="26:30" x14ac:dyDescent="0.3">
      <c r="AA344" s="185">
        <v>77</v>
      </c>
      <c r="AB344" s="185">
        <v>104</v>
      </c>
      <c r="AC344" s="185">
        <v>149</v>
      </c>
      <c r="AD344" s="185">
        <v>17</v>
      </c>
    </row>
    <row r="345" spans="26:30" x14ac:dyDescent="0.3">
      <c r="AA345" s="185">
        <v>605</v>
      </c>
      <c r="AB345" s="185">
        <v>104</v>
      </c>
      <c r="AC345" s="185">
        <v>203</v>
      </c>
      <c r="AD345" s="185">
        <v>98</v>
      </c>
    </row>
    <row r="346" spans="26:30" x14ac:dyDescent="0.3">
      <c r="AA346" s="185">
        <v>117</v>
      </c>
      <c r="AB346" s="185">
        <v>124</v>
      </c>
      <c r="AC346" s="185">
        <v>41</v>
      </c>
      <c r="AD346" s="185">
        <v>854</v>
      </c>
    </row>
    <row r="347" spans="26:30" x14ac:dyDescent="0.3">
      <c r="AA347" s="185">
        <v>571</v>
      </c>
      <c r="AB347" s="216">
        <v>169</v>
      </c>
      <c r="AC347" s="185">
        <v>224</v>
      </c>
      <c r="AD347" s="185">
        <v>460</v>
      </c>
    </row>
    <row r="348" spans="26:30" x14ac:dyDescent="0.3">
      <c r="AA348" s="185">
        <v>422</v>
      </c>
      <c r="AB348" s="185">
        <v>293</v>
      </c>
      <c r="AC348" s="185">
        <v>138</v>
      </c>
      <c r="AD348" s="185">
        <v>154</v>
      </c>
    </row>
    <row r="349" spans="26:30" x14ac:dyDescent="0.3">
      <c r="AA349" s="185">
        <v>232</v>
      </c>
      <c r="AB349" s="207">
        <v>165</v>
      </c>
      <c r="AC349" s="185">
        <v>70</v>
      </c>
      <c r="AD349" s="185">
        <v>35</v>
      </c>
    </row>
    <row r="350" spans="26:30" x14ac:dyDescent="0.3">
      <c r="AA350" s="185">
        <v>627</v>
      </c>
      <c r="AB350" s="185">
        <v>1265</v>
      </c>
      <c r="AC350" s="185">
        <v>94</v>
      </c>
      <c r="AD350" s="185">
        <v>41</v>
      </c>
    </row>
    <row r="351" spans="26:30" x14ac:dyDescent="0.3">
      <c r="AA351" s="218">
        <v>53</v>
      </c>
      <c r="AB351" s="185">
        <v>229</v>
      </c>
      <c r="AC351" s="185">
        <v>58</v>
      </c>
      <c r="AD351" s="185">
        <v>21</v>
      </c>
    </row>
    <row r="352" spans="26:30" x14ac:dyDescent="0.3">
      <c r="AA352" s="216">
        <v>913</v>
      </c>
      <c r="AB352" s="218">
        <v>35</v>
      </c>
      <c r="AC352" s="185">
        <v>45</v>
      </c>
      <c r="AD352" s="185">
        <v>173</v>
      </c>
    </row>
    <row r="353" spans="27:30" x14ac:dyDescent="0.3">
      <c r="AA353" s="185">
        <v>154</v>
      </c>
      <c r="AB353" s="185">
        <v>695</v>
      </c>
      <c r="AC353" s="218">
        <v>534</v>
      </c>
      <c r="AD353" s="185">
        <v>20</v>
      </c>
    </row>
    <row r="354" spans="27:30" x14ac:dyDescent="0.3">
      <c r="AA354" s="185">
        <v>69</v>
      </c>
      <c r="AB354" s="185">
        <v>284</v>
      </c>
      <c r="AC354" s="207">
        <v>78</v>
      </c>
      <c r="AD354" s="185">
        <v>110</v>
      </c>
    </row>
    <row r="355" spans="27:30" x14ac:dyDescent="0.3">
      <c r="AA355" s="185">
        <v>62</v>
      </c>
      <c r="AB355" s="185">
        <v>43</v>
      </c>
      <c r="AC355" s="185">
        <v>344</v>
      </c>
      <c r="AD355" s="185">
        <v>74</v>
      </c>
    </row>
    <row r="356" spans="27:30" x14ac:dyDescent="0.3">
      <c r="AA356" s="185">
        <v>72</v>
      </c>
      <c r="AB356" s="185">
        <v>135</v>
      </c>
      <c r="AC356" s="185">
        <v>14</v>
      </c>
      <c r="AD356" s="185">
        <v>103</v>
      </c>
    </row>
    <row r="357" spans="27:30" x14ac:dyDescent="0.3">
      <c r="AA357" s="185">
        <v>62</v>
      </c>
      <c r="AB357" s="185">
        <v>29</v>
      </c>
      <c r="AC357" s="218">
        <v>320</v>
      </c>
      <c r="AD357" s="169"/>
    </row>
    <row r="358" spans="27:30" x14ac:dyDescent="0.3">
      <c r="AA358" s="185">
        <v>59</v>
      </c>
      <c r="AB358" s="185">
        <v>59</v>
      </c>
      <c r="AC358" s="218">
        <v>14</v>
      </c>
    </row>
    <row r="359" spans="27:30" x14ac:dyDescent="0.3">
      <c r="AA359" s="218">
        <v>65</v>
      </c>
      <c r="AB359" s="185">
        <v>86</v>
      </c>
      <c r="AC359" s="218">
        <v>10</v>
      </c>
    </row>
    <row r="360" spans="27:30" x14ac:dyDescent="0.3">
      <c r="AA360" s="185">
        <v>181</v>
      </c>
      <c r="AB360" s="185">
        <v>85</v>
      </c>
      <c r="AC360" s="185">
        <v>204</v>
      </c>
    </row>
    <row r="361" spans="27:30" x14ac:dyDescent="0.3">
      <c r="AA361" s="185">
        <v>33</v>
      </c>
      <c r="AB361" s="185">
        <v>172</v>
      </c>
      <c r="AC361" s="185">
        <v>74</v>
      </c>
    </row>
    <row r="362" spans="27:30" x14ac:dyDescent="0.3">
      <c r="AA362" s="218">
        <v>93</v>
      </c>
      <c r="AB362" s="185">
        <v>101</v>
      </c>
      <c r="AC362" s="185">
        <v>85</v>
      </c>
    </row>
    <row r="363" spans="27:30" x14ac:dyDescent="0.3">
      <c r="AA363" s="185">
        <v>141</v>
      </c>
      <c r="AB363" s="185">
        <v>522</v>
      </c>
      <c r="AC363" s="185">
        <v>105</v>
      </c>
    </row>
    <row r="364" spans="27:30" x14ac:dyDescent="0.3">
      <c r="AA364" s="185">
        <v>100</v>
      </c>
      <c r="AB364" s="185">
        <v>151</v>
      </c>
      <c r="AC364" s="185">
        <v>160</v>
      </c>
    </row>
    <row r="365" spans="27:30" x14ac:dyDescent="0.3">
      <c r="AA365" s="185">
        <v>117</v>
      </c>
      <c r="AB365" s="185">
        <v>121</v>
      </c>
      <c r="AC365" s="185">
        <v>236</v>
      </c>
    </row>
    <row r="366" spans="27:30" x14ac:dyDescent="0.3">
      <c r="AA366" s="185">
        <v>889</v>
      </c>
      <c r="AB366" s="185">
        <v>62</v>
      </c>
      <c r="AC366" s="185">
        <v>224</v>
      </c>
    </row>
    <row r="367" spans="27:30" x14ac:dyDescent="0.3">
      <c r="AA367" s="185">
        <v>74</v>
      </c>
      <c r="AB367" s="185">
        <v>259</v>
      </c>
      <c r="AC367" s="185">
        <v>91</v>
      </c>
    </row>
    <row r="368" spans="27:30" x14ac:dyDescent="0.3">
      <c r="AA368" s="185">
        <v>768</v>
      </c>
      <c r="AB368" s="185">
        <v>67</v>
      </c>
      <c r="AC368" s="185">
        <v>214</v>
      </c>
    </row>
    <row r="369" spans="27:29" x14ac:dyDescent="0.3">
      <c r="AA369" s="185">
        <v>1179</v>
      </c>
      <c r="AB369" s="185">
        <v>196</v>
      </c>
      <c r="AC369" s="185">
        <v>122</v>
      </c>
    </row>
    <row r="370" spans="27:29" x14ac:dyDescent="0.3">
      <c r="AA370" s="185">
        <v>48</v>
      </c>
      <c r="AB370" s="185">
        <v>915</v>
      </c>
      <c r="AC370" s="185">
        <v>98</v>
      </c>
    </row>
    <row r="371" spans="27:29" x14ac:dyDescent="0.3">
      <c r="AA371" s="185">
        <v>113</v>
      </c>
      <c r="AB371" s="185">
        <v>16</v>
      </c>
      <c r="AC371" s="185">
        <v>96</v>
      </c>
    </row>
    <row r="372" spans="27:29" x14ac:dyDescent="0.3">
      <c r="AA372" s="185">
        <v>180</v>
      </c>
      <c r="AB372" s="185">
        <v>15</v>
      </c>
      <c r="AC372" s="185">
        <v>873</v>
      </c>
    </row>
    <row r="373" spans="27:29" x14ac:dyDescent="0.3">
      <c r="AA373" s="185">
        <v>42</v>
      </c>
      <c r="AB373" s="185">
        <v>176</v>
      </c>
      <c r="AC373" s="185">
        <v>141</v>
      </c>
    </row>
    <row r="374" spans="27:29" x14ac:dyDescent="0.3">
      <c r="AA374" s="185">
        <v>84</v>
      </c>
      <c r="AB374" s="185">
        <v>810</v>
      </c>
      <c r="AC374" s="185">
        <v>80</v>
      </c>
    </row>
    <row r="375" spans="27:29" x14ac:dyDescent="0.3">
      <c r="AA375" s="185">
        <v>248</v>
      </c>
      <c r="AB375" s="185">
        <v>250</v>
      </c>
      <c r="AC375" s="198">
        <v>84</v>
      </c>
    </row>
    <row r="376" spans="27:29" x14ac:dyDescent="0.3">
      <c r="AA376" s="218">
        <v>0</v>
      </c>
      <c r="AB376" s="185">
        <v>16</v>
      </c>
      <c r="AC376" s="185">
        <v>56</v>
      </c>
    </row>
    <row r="377" spans="27:29" x14ac:dyDescent="0.3">
      <c r="AA377" s="185">
        <v>575</v>
      </c>
      <c r="AB377" s="185">
        <v>132</v>
      </c>
      <c r="AC377" s="185">
        <v>486</v>
      </c>
    </row>
    <row r="378" spans="27:29" x14ac:dyDescent="0.3">
      <c r="AA378" s="185">
        <v>1331</v>
      </c>
      <c r="AB378" s="185">
        <v>101</v>
      </c>
      <c r="AC378" s="185">
        <v>119</v>
      </c>
    </row>
    <row r="379" spans="27:29" x14ac:dyDescent="0.3">
      <c r="AA379" s="185">
        <v>598</v>
      </c>
      <c r="AB379" s="185">
        <v>166</v>
      </c>
      <c r="AC379" s="185">
        <v>193</v>
      </c>
    </row>
    <row r="380" spans="27:29" x14ac:dyDescent="0.3">
      <c r="AA380" s="185">
        <v>1673</v>
      </c>
      <c r="AB380" s="207">
        <v>64</v>
      </c>
      <c r="AC380" s="185">
        <v>95</v>
      </c>
    </row>
    <row r="381" spans="27:29" x14ac:dyDescent="0.3">
      <c r="AA381" s="185">
        <v>499</v>
      </c>
      <c r="AB381" s="185">
        <v>111</v>
      </c>
      <c r="AC381" s="185">
        <v>193</v>
      </c>
    </row>
    <row r="382" spans="27:29" x14ac:dyDescent="0.3">
      <c r="AA382" s="218">
        <v>495</v>
      </c>
      <c r="AB382" s="218">
        <v>55</v>
      </c>
      <c r="AC382" s="207">
        <v>72</v>
      </c>
    </row>
    <row r="383" spans="27:29" x14ac:dyDescent="0.3">
      <c r="AA383" s="185">
        <v>51</v>
      </c>
      <c r="AB383" s="185">
        <v>274</v>
      </c>
      <c r="AC383" s="185">
        <v>22</v>
      </c>
    </row>
    <row r="384" spans="27:29" x14ac:dyDescent="0.3">
      <c r="AA384" s="185">
        <v>76</v>
      </c>
      <c r="AB384" s="185">
        <v>193</v>
      </c>
      <c r="AC384" s="185">
        <v>160</v>
      </c>
    </row>
    <row r="385" spans="27:29" x14ac:dyDescent="0.3">
      <c r="AA385" s="185">
        <v>54</v>
      </c>
      <c r="AB385" s="218">
        <v>56</v>
      </c>
      <c r="AC385" s="185">
        <v>78</v>
      </c>
    </row>
    <row r="386" spans="27:29" x14ac:dyDescent="0.3">
      <c r="AA386" s="185">
        <v>137</v>
      </c>
      <c r="AB386" s="216">
        <v>50</v>
      </c>
      <c r="AC386" s="185">
        <v>441</v>
      </c>
    </row>
    <row r="387" spans="27:29" x14ac:dyDescent="0.3">
      <c r="AA387" s="185">
        <v>158</v>
      </c>
      <c r="AB387" s="218">
        <v>32</v>
      </c>
      <c r="AC387" s="185">
        <v>43</v>
      </c>
    </row>
    <row r="388" spans="27:29" x14ac:dyDescent="0.3">
      <c r="AA388" s="185">
        <v>109</v>
      </c>
      <c r="AB388" s="185">
        <v>222</v>
      </c>
      <c r="AC388" s="185">
        <v>52</v>
      </c>
    </row>
    <row r="389" spans="27:29" x14ac:dyDescent="0.3">
      <c r="AA389" s="185">
        <v>112</v>
      </c>
      <c r="AB389" s="185">
        <v>118</v>
      </c>
      <c r="AC389" s="185">
        <v>447</v>
      </c>
    </row>
    <row r="390" spans="27:29" x14ac:dyDescent="0.3">
      <c r="AA390" s="185">
        <v>73</v>
      </c>
      <c r="AB390" s="185">
        <v>1937</v>
      </c>
      <c r="AC390" s="185">
        <v>174</v>
      </c>
    </row>
    <row r="391" spans="27:29" x14ac:dyDescent="0.3">
      <c r="AA391" s="218">
        <v>61</v>
      </c>
      <c r="AB391" s="185">
        <v>767</v>
      </c>
      <c r="AC391" s="185">
        <v>157</v>
      </c>
    </row>
    <row r="392" spans="27:29" x14ac:dyDescent="0.3">
      <c r="AA392" s="185">
        <v>358</v>
      </c>
      <c r="AB392" s="185">
        <v>59</v>
      </c>
      <c r="AC392" s="185">
        <v>349</v>
      </c>
    </row>
    <row r="393" spans="27:29" x14ac:dyDescent="0.3">
      <c r="AA393" s="185">
        <v>632</v>
      </c>
      <c r="AB393" s="185">
        <v>64</v>
      </c>
      <c r="AC393" s="185">
        <v>54</v>
      </c>
    </row>
    <row r="394" spans="27:29" x14ac:dyDescent="0.3">
      <c r="AA394" s="218">
        <v>54</v>
      </c>
      <c r="AB394" s="185">
        <v>67</v>
      </c>
      <c r="AC394" s="169"/>
    </row>
    <row r="395" spans="27:29" x14ac:dyDescent="0.3">
      <c r="AA395" s="185">
        <v>124</v>
      </c>
      <c r="AB395" s="185">
        <v>136</v>
      </c>
      <c r="AC395" s="169"/>
    </row>
    <row r="396" spans="27:29" x14ac:dyDescent="0.3">
      <c r="AA396" s="218">
        <v>113</v>
      </c>
      <c r="AB396" s="185">
        <v>103</v>
      </c>
      <c r="AC396" s="169"/>
    </row>
    <row r="397" spans="27:29" x14ac:dyDescent="0.3">
      <c r="AA397" s="185">
        <v>272</v>
      </c>
      <c r="AB397" s="207">
        <v>66</v>
      </c>
      <c r="AC397" s="169"/>
    </row>
    <row r="398" spans="27:29" x14ac:dyDescent="0.3">
      <c r="AA398" s="185">
        <v>1059</v>
      </c>
      <c r="AB398" s="185">
        <v>199</v>
      </c>
    </row>
    <row r="399" spans="27:29" x14ac:dyDescent="0.3">
      <c r="AA399" s="185">
        <v>514</v>
      </c>
      <c r="AB399" s="185">
        <v>62</v>
      </c>
    </row>
    <row r="400" spans="27:29" x14ac:dyDescent="0.3">
      <c r="AA400" s="185">
        <v>145</v>
      </c>
      <c r="AB400" s="218">
        <v>617</v>
      </c>
    </row>
    <row r="401" spans="27:28" x14ac:dyDescent="0.3">
      <c r="AA401" s="185">
        <v>138</v>
      </c>
      <c r="AB401" s="185">
        <v>139</v>
      </c>
    </row>
    <row r="402" spans="27:28" x14ac:dyDescent="0.3">
      <c r="AA402" s="185">
        <v>117</v>
      </c>
      <c r="AB402" s="218">
        <v>14</v>
      </c>
    </row>
    <row r="403" spans="27:28" x14ac:dyDescent="0.3">
      <c r="AA403" s="185">
        <v>276</v>
      </c>
      <c r="AB403" s="218">
        <v>1</v>
      </c>
    </row>
    <row r="404" spans="27:28" x14ac:dyDescent="0.3">
      <c r="AA404" s="185">
        <v>132</v>
      </c>
      <c r="AB404" s="185">
        <v>236</v>
      </c>
    </row>
    <row r="405" spans="27:28" x14ac:dyDescent="0.3">
      <c r="AA405" s="185">
        <v>113</v>
      </c>
      <c r="AB405" s="185">
        <v>503</v>
      </c>
    </row>
    <row r="406" spans="27:28" x14ac:dyDescent="0.3">
      <c r="AA406" s="185">
        <v>538</v>
      </c>
      <c r="AB406" s="185">
        <v>126</v>
      </c>
    </row>
    <row r="407" spans="27:28" x14ac:dyDescent="0.3">
      <c r="AA407" s="185">
        <v>137</v>
      </c>
      <c r="AB407" s="185">
        <v>146</v>
      </c>
    </row>
    <row r="408" spans="27:28" x14ac:dyDescent="0.3">
      <c r="AA408" s="207">
        <v>150</v>
      </c>
      <c r="AB408" s="207">
        <v>88</v>
      </c>
    </row>
    <row r="409" spans="27:28" x14ac:dyDescent="0.3">
      <c r="AA409" s="185">
        <v>105</v>
      </c>
      <c r="AB409" s="218">
        <v>472</v>
      </c>
    </row>
    <row r="410" spans="27:28" x14ac:dyDescent="0.3">
      <c r="AA410" s="185">
        <v>84</v>
      </c>
      <c r="AB410" s="185">
        <v>185</v>
      </c>
    </row>
    <row r="411" spans="27:28" x14ac:dyDescent="0.3">
      <c r="AA411" s="185">
        <v>94</v>
      </c>
      <c r="AB411" s="185">
        <v>45</v>
      </c>
    </row>
    <row r="412" spans="27:28" x14ac:dyDescent="0.3">
      <c r="AA412" s="185">
        <v>1268</v>
      </c>
      <c r="AB412" s="185">
        <v>92</v>
      </c>
    </row>
    <row r="413" spans="27:28" x14ac:dyDescent="0.3">
      <c r="AA413" s="185">
        <v>170</v>
      </c>
      <c r="AB413" s="185">
        <v>155</v>
      </c>
    </row>
    <row r="414" spans="27:28" x14ac:dyDescent="0.3">
      <c r="AA414" s="185">
        <v>335</v>
      </c>
      <c r="AB414" s="185">
        <v>117</v>
      </c>
    </row>
    <row r="415" spans="27:28" x14ac:dyDescent="0.3">
      <c r="AA415" s="185">
        <v>101</v>
      </c>
    </row>
    <row r="416" spans="27:28" x14ac:dyDescent="0.3">
      <c r="AA416" s="185">
        <v>76</v>
      </c>
    </row>
    <row r="417" spans="27:27" x14ac:dyDescent="0.3">
      <c r="AA417" s="185">
        <v>107</v>
      </c>
    </row>
    <row r="418" spans="27:27" x14ac:dyDescent="0.3">
      <c r="AA418" s="185">
        <v>359</v>
      </c>
    </row>
    <row r="419" spans="27:27" x14ac:dyDescent="0.3">
      <c r="AA419" s="185">
        <v>503</v>
      </c>
    </row>
    <row r="420" spans="27:27" x14ac:dyDescent="0.3">
      <c r="AA420" s="185">
        <v>604</v>
      </c>
    </row>
    <row r="421" spans="27:27" x14ac:dyDescent="0.3">
      <c r="AA421" s="185">
        <v>742</v>
      </c>
    </row>
    <row r="422" spans="27:27" x14ac:dyDescent="0.3">
      <c r="AA422" s="185">
        <v>155</v>
      </c>
    </row>
    <row r="423" spans="27:27" x14ac:dyDescent="0.3">
      <c r="AA423" s="218">
        <v>64</v>
      </c>
    </row>
    <row r="424" spans="27:27" x14ac:dyDescent="0.3">
      <c r="AA424" s="185">
        <v>200</v>
      </c>
    </row>
    <row r="425" spans="27:27" x14ac:dyDescent="0.3">
      <c r="AA425" s="185">
        <v>111</v>
      </c>
    </row>
    <row r="426" spans="27:27" x14ac:dyDescent="0.3">
      <c r="AA426" s="207">
        <v>152</v>
      </c>
    </row>
    <row r="427" spans="27:27" x14ac:dyDescent="0.3">
      <c r="AA427" s="185">
        <v>66</v>
      </c>
    </row>
    <row r="428" spans="27:27" x14ac:dyDescent="0.3">
      <c r="AA428" s="185">
        <v>406</v>
      </c>
    </row>
    <row r="429" spans="27:27" x14ac:dyDescent="0.3">
      <c r="AA429" s="185">
        <v>340</v>
      </c>
    </row>
    <row r="430" spans="27:27" x14ac:dyDescent="0.3">
      <c r="AA430" s="185">
        <v>243</v>
      </c>
    </row>
    <row r="431" spans="27:27" x14ac:dyDescent="0.3">
      <c r="AA431" s="185">
        <v>288</v>
      </c>
    </row>
    <row r="432" spans="27:27" x14ac:dyDescent="0.3">
      <c r="AA432" s="185">
        <v>217</v>
      </c>
    </row>
    <row r="433" spans="26:33" x14ac:dyDescent="0.3">
      <c r="AA433" s="185">
        <v>193</v>
      </c>
    </row>
    <row r="434" spans="26:33" x14ac:dyDescent="0.3">
      <c r="AA434" s="185">
        <v>72</v>
      </c>
    </row>
    <row r="435" spans="26:33" x14ac:dyDescent="0.3">
      <c r="AA435" s="185">
        <v>74</v>
      </c>
    </row>
    <row r="436" spans="26:33" x14ac:dyDescent="0.3">
      <c r="AA436" s="185">
        <v>66</v>
      </c>
    </row>
    <row r="437" spans="26:33" x14ac:dyDescent="0.3">
      <c r="AA437" s="216">
        <v>198</v>
      </c>
    </row>
    <row r="438" spans="26:33" x14ac:dyDescent="0.3">
      <c r="Z438" s="184"/>
      <c r="AA438" s="207">
        <v>245</v>
      </c>
      <c r="AB438" s="184"/>
      <c r="AC438" s="184"/>
      <c r="AD438" s="184"/>
      <c r="AG438" s="184"/>
    </row>
    <row r="439" spans="26:33" x14ac:dyDescent="0.3">
      <c r="AA439" s="218">
        <v>321</v>
      </c>
    </row>
    <row r="440" spans="26:33" x14ac:dyDescent="0.3">
      <c r="AA440" s="185">
        <v>577</v>
      </c>
    </row>
    <row r="441" spans="26:33" x14ac:dyDescent="0.3">
      <c r="AA441" s="185">
        <v>67</v>
      </c>
    </row>
    <row r="443" spans="26:33" x14ac:dyDescent="0.3">
      <c r="Z443" s="184">
        <f>SUM(Z326:Z441)</f>
        <v>6177</v>
      </c>
      <c r="AA443" s="184">
        <f>SUM(AA326:AA441)</f>
        <v>30917</v>
      </c>
      <c r="AB443" s="184">
        <f t="shared" ref="AB443:AD443" si="1">SUM(AB326:AB441)</f>
        <v>18574</v>
      </c>
      <c r="AC443" s="184">
        <f t="shared" si="1"/>
        <v>10868</v>
      </c>
      <c r="AD443" s="184">
        <f t="shared" si="1"/>
        <v>5166</v>
      </c>
    </row>
  </sheetData>
  <autoFilter ref="A1:AL324" xr:uid="{574E15B0-61C1-4818-971C-18AB4798924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etab_datagouv</vt:lpstr>
      <vt:lpstr>bilan_communes</vt:lpstr>
      <vt:lpstr>resume</vt:lpstr>
      <vt:lpstr>gardons</vt:lpstr>
      <vt:lpstr>ceze</vt:lpstr>
      <vt:lpstr>rhone</vt:lpstr>
      <vt:lpstr>vidourle</vt:lpstr>
      <vt:lpstr>vistre</vt:lpstr>
      <vt:lpstr>ZI</vt:lpstr>
      <vt:lpstr>nimes</vt:lpstr>
      <vt:lpstr>etab_agricole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UYUNI REYES Violaine</dc:creator>
  <cp:lastModifiedBy>UYUNI REYES Violaine</cp:lastModifiedBy>
  <dcterms:created xsi:type="dcterms:W3CDTF">2020-11-30T09:42:59Z</dcterms:created>
  <dcterms:modified xsi:type="dcterms:W3CDTF">2025-11-26T15:45:08Z</dcterms:modified>
</cp:coreProperties>
</file>