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P:\DGADCV\DEVPN\04-SEMA\5-Risque inondation\e- Observatoire\observatoire risque\base de données indicateurs\camping\"/>
    </mc:Choice>
  </mc:AlternateContent>
  <xr:revisionPtr revIDLastSave="0" documentId="13_ncr:1_{59CD3850-2699-4A10-A819-F52C9A51C3B4}" xr6:coauthVersionLast="40" xr6:coauthVersionMax="40" xr10:uidLastSave="{00000000-0000-0000-0000-000000000000}"/>
  <bookViews>
    <workbookView xWindow="28680" yWindow="-120" windowWidth="29040" windowHeight="15840" tabRatio="602" firstSheet="1" activeTab="12" xr2:uid="{00000000-000D-0000-FFFF-FFFF00000000}"/>
  </bookViews>
  <sheets>
    <sheet name="liste hotellerie" sheetId="1" r:id="rId1"/>
    <sheet name="communes" sheetId="12" r:id="rId2"/>
    <sheet name="résultat" sheetId="8" r:id="rId3"/>
    <sheet name="gardons" sheetId="2" r:id="rId4"/>
    <sheet name="gard rhod" sheetId="14" r:id="rId5"/>
    <sheet name="cèze" sheetId="3" r:id="rId6"/>
    <sheet name="rhone" sheetId="6" r:id="rId7"/>
    <sheet name="ardeche" sheetId="13" r:id="rId8"/>
    <sheet name="Vidourle" sheetId="5" r:id="rId9"/>
    <sheet name="Vistre" sheetId="4" r:id="rId10"/>
    <sheet name="Hérault " sheetId="7" r:id="rId11"/>
    <sheet name="Tarn" sheetId="11" r:id="rId12"/>
    <sheet name="évolution" sheetId="9" r:id="rId13"/>
  </sheets>
  <definedNames>
    <definedName name="_xlnm._FilterDatabase" localSheetId="7" hidden="1">ardeche!$A$2:$AM$18</definedName>
    <definedName name="_xlnm._FilterDatabase" localSheetId="5" hidden="1">cèze!$A$2:$BP$84</definedName>
    <definedName name="_xlnm._FilterDatabase" localSheetId="1" hidden="1">communes!$A$1:$O$353</definedName>
    <definedName name="_xlnm._FilterDatabase" localSheetId="3" hidden="1">gardons!$A$2:$BR$71</definedName>
    <definedName name="_xlnm._FilterDatabase" localSheetId="10" hidden="1">'Hérault '!$A$2:$BU$27</definedName>
    <definedName name="_xlnm._FilterDatabase" localSheetId="0" hidden="1">'liste hotellerie'!$A$9:$BU$261</definedName>
    <definedName name="_xlnm._FilterDatabase" localSheetId="6" hidden="1">rhone!$A$2:$BP$51</definedName>
    <definedName name="_xlnm._FilterDatabase" localSheetId="11" hidden="1">Tarn!$A$2:$AM$12</definedName>
    <definedName name="_xlnm._FilterDatabase" localSheetId="8" hidden="1">Vidourle!$A$3:$AN$43</definedName>
    <definedName name="_xlnm._FilterDatabase" localSheetId="9" hidden="1">Vistre!$A$2:$BU$23</definedName>
  </definedNames>
  <calcPr calcId="191029"/>
</workbook>
</file>

<file path=xl/calcChain.xml><?xml version="1.0" encoding="utf-8"?>
<calcChain xmlns="http://schemas.openxmlformats.org/spreadsheetml/2006/main">
  <c r="G99" i="8" l="1"/>
  <c r="F10" i="9" l="1"/>
  <c r="L8" i="8" l="1"/>
  <c r="K8" i="8"/>
  <c r="K7" i="8"/>
  <c r="K6" i="8"/>
  <c r="F8" i="8"/>
  <c r="AM8" i="14"/>
  <c r="AL8" i="14"/>
  <c r="AK8" i="14"/>
  <c r="AJ8" i="14"/>
  <c r="AI8" i="14"/>
  <c r="AE8" i="14"/>
  <c r="AD8" i="14"/>
  <c r="AC8" i="14"/>
  <c r="AB8" i="14"/>
  <c r="Z8" i="14" s="1"/>
  <c r="AA8" i="14"/>
  <c r="X8" i="14"/>
  <c r="V8" i="14"/>
  <c r="E8" i="8"/>
  <c r="D8" i="8"/>
  <c r="C8" i="8"/>
  <c r="B8" i="8"/>
  <c r="G8" i="14"/>
  <c r="U8" i="14"/>
  <c r="O8" i="14"/>
  <c r="N8" i="14"/>
  <c r="I8" i="14"/>
  <c r="H8" i="14"/>
  <c r="G41" i="12" l="1"/>
  <c r="F41" i="12"/>
  <c r="AJ120" i="1" l="1"/>
  <c r="AL59" i="1"/>
  <c r="M41" i="12" s="1"/>
  <c r="AJ59" i="1"/>
  <c r="L41" i="12" s="1"/>
  <c r="AL64" i="2"/>
  <c r="AL60" i="2"/>
  <c r="AJ26" i="2"/>
  <c r="X73" i="2"/>
  <c r="K5" i="8" s="1"/>
  <c r="AL83" i="3"/>
  <c r="AL59" i="3"/>
  <c r="AL53" i="3"/>
  <c r="AL42" i="3"/>
  <c r="Z86" i="3"/>
  <c r="T86" i="3"/>
  <c r="Z53" i="6"/>
  <c r="T53" i="6"/>
  <c r="AL34" i="6"/>
  <c r="AL7" i="4"/>
  <c r="AL11" i="4"/>
  <c r="AL17" i="7"/>
  <c r="AL12" i="7"/>
  <c r="AL8" i="7"/>
  <c r="AL32" i="5"/>
  <c r="AL11" i="5"/>
  <c r="AL10" i="5"/>
  <c r="AL18" i="13"/>
  <c r="AL16" i="13"/>
  <c r="AL15" i="13"/>
  <c r="AL14" i="13"/>
  <c r="AL13" i="13"/>
  <c r="AL7" i="13"/>
  <c r="AL3" i="13"/>
  <c r="AJ7" i="13"/>
  <c r="AJ3" i="13"/>
  <c r="AJ18" i="13"/>
  <c r="AJ16" i="13"/>
  <c r="AJ15" i="13"/>
  <c r="AJ14" i="13"/>
  <c r="AJ13" i="13"/>
  <c r="AJ15" i="5"/>
  <c r="AJ20" i="4"/>
  <c r="AJ7" i="4"/>
  <c r="AJ8" i="7"/>
  <c r="AE221" i="1" l="1"/>
  <c r="AJ32" i="2" l="1"/>
  <c r="AJ139" i="1"/>
  <c r="AE29" i="2" l="1"/>
  <c r="AJ4" i="11"/>
  <c r="AJ11" i="5" l="1"/>
  <c r="AJ65" i="1"/>
  <c r="AJ12" i="3" l="1"/>
  <c r="AJ46" i="1"/>
  <c r="AM14" i="11" l="1"/>
  <c r="AK14" i="11"/>
  <c r="AI14" i="11"/>
  <c r="AD14" i="11"/>
  <c r="AC14" i="11"/>
  <c r="AB14" i="11"/>
  <c r="AA14" i="11"/>
  <c r="X14" i="11"/>
  <c r="K13" i="8" s="1"/>
  <c r="V14" i="11"/>
  <c r="U14" i="11"/>
  <c r="O14" i="11"/>
  <c r="D13" i="8" s="1"/>
  <c r="N14" i="11"/>
  <c r="C13" i="8" s="1"/>
  <c r="I14" i="11"/>
  <c r="H14" i="11"/>
  <c r="L13" i="8" s="1"/>
  <c r="AJ12" i="11"/>
  <c r="AE12" i="11"/>
  <c r="AL12" i="11" s="1"/>
  <c r="AE11" i="11"/>
  <c r="AE9" i="11"/>
  <c r="AJ8" i="11"/>
  <c r="AE8" i="11"/>
  <c r="AL8" i="11" s="1"/>
  <c r="AL7" i="11"/>
  <c r="AJ7" i="11"/>
  <c r="AE6" i="11"/>
  <c r="AL4" i="11" s="1"/>
  <c r="AJ3" i="11"/>
  <c r="AE3" i="11"/>
  <c r="AL3" i="11" s="1"/>
  <c r="AM45" i="5"/>
  <c r="AK45" i="5"/>
  <c r="AI45" i="5"/>
  <c r="AD45" i="5"/>
  <c r="AC45" i="5"/>
  <c r="AB45" i="5"/>
  <c r="AA45" i="5"/>
  <c r="X45" i="5"/>
  <c r="K10" i="8" s="1"/>
  <c r="V45" i="5"/>
  <c r="U45" i="5"/>
  <c r="O45" i="5"/>
  <c r="D10" i="8" s="1"/>
  <c r="N45" i="5"/>
  <c r="C10" i="8" s="1"/>
  <c r="I45" i="5"/>
  <c r="H45" i="5"/>
  <c r="L10" i="8" s="1"/>
  <c r="AL43" i="5"/>
  <c r="AJ43" i="5"/>
  <c r="AE42" i="5"/>
  <c r="AE41" i="5"/>
  <c r="AJ39" i="5"/>
  <c r="AE39" i="5"/>
  <c r="AJ37" i="5"/>
  <c r="AE37" i="5"/>
  <c r="AL37" i="5" s="1"/>
  <c r="AE36" i="5"/>
  <c r="AJ35" i="5"/>
  <c r="AE35" i="5"/>
  <c r="AJ34" i="5"/>
  <c r="AE34" i="5"/>
  <c r="AL34" i="5" s="1"/>
  <c r="AJ33" i="5"/>
  <c r="AE33" i="5"/>
  <c r="AL33" i="5" s="1"/>
  <c r="AJ32" i="5"/>
  <c r="AL30" i="5"/>
  <c r="AJ30" i="5"/>
  <c r="AE29" i="5"/>
  <c r="AE28" i="5"/>
  <c r="AE27" i="5"/>
  <c r="AE26" i="5"/>
  <c r="AE25" i="5"/>
  <c r="AE24" i="5"/>
  <c r="AE23" i="5"/>
  <c r="AE22" i="5"/>
  <c r="AE21" i="5"/>
  <c r="AE20" i="5"/>
  <c r="AE19" i="5"/>
  <c r="AE18" i="5"/>
  <c r="AJ17" i="5"/>
  <c r="AE17" i="5"/>
  <c r="AJ16" i="5"/>
  <c r="AE16" i="5"/>
  <c r="AL16" i="5" s="1"/>
  <c r="AE15" i="5"/>
  <c r="AL15" i="5" s="1"/>
  <c r="AL14" i="5"/>
  <c r="AJ14" i="5"/>
  <c r="AJ10" i="5"/>
  <c r="AE9" i="5"/>
  <c r="AJ8" i="5"/>
  <c r="AE8" i="5"/>
  <c r="AE7" i="5"/>
  <c r="AE6" i="5"/>
  <c r="AE5" i="5"/>
  <c r="AJ4" i="5"/>
  <c r="AE4" i="5"/>
  <c r="AM25" i="4"/>
  <c r="AK25" i="4"/>
  <c r="AI25" i="4"/>
  <c r="AD25" i="4"/>
  <c r="AC25" i="4"/>
  <c r="AB25" i="4"/>
  <c r="AA25" i="4"/>
  <c r="X25" i="4"/>
  <c r="K11" i="8" s="1"/>
  <c r="V25" i="4"/>
  <c r="U25" i="4"/>
  <c r="O25" i="4"/>
  <c r="D11" i="8" s="1"/>
  <c r="N25" i="4"/>
  <c r="C11" i="8" s="1"/>
  <c r="I25" i="4"/>
  <c r="H25" i="4"/>
  <c r="G25" i="4" s="1"/>
  <c r="B11" i="8" s="1"/>
  <c r="AE23" i="4"/>
  <c r="AE22" i="4"/>
  <c r="AE21" i="4"/>
  <c r="AE19" i="4"/>
  <c r="AJ18" i="4"/>
  <c r="AE18" i="4"/>
  <c r="AE16" i="4"/>
  <c r="AE15" i="4"/>
  <c r="AJ14" i="4"/>
  <c r="AE14" i="4"/>
  <c r="AJ12" i="4"/>
  <c r="AE12" i="4"/>
  <c r="AL12" i="4" s="1"/>
  <c r="AJ11" i="4"/>
  <c r="AJ10" i="4"/>
  <c r="AE10" i="4"/>
  <c r="AL10" i="4" s="1"/>
  <c r="AL6" i="4"/>
  <c r="AJ6" i="4"/>
  <c r="AJ5" i="4"/>
  <c r="AE5" i="4"/>
  <c r="AL5" i="4" s="1"/>
  <c r="AE4" i="4"/>
  <c r="AJ3" i="4"/>
  <c r="AE3" i="4"/>
  <c r="M8" i="8"/>
  <c r="E21" i="8" s="1"/>
  <c r="H8" i="8"/>
  <c r="B21" i="8" s="1"/>
  <c r="C21" i="8" s="1"/>
  <c r="L7" i="8"/>
  <c r="E7" i="8"/>
  <c r="D7" i="8"/>
  <c r="AM53" i="6"/>
  <c r="AK53" i="6"/>
  <c r="AI53" i="6"/>
  <c r="AD53" i="6"/>
  <c r="AC53" i="6"/>
  <c r="AB53" i="6"/>
  <c r="AA53" i="6"/>
  <c r="X53" i="6"/>
  <c r="V53" i="6"/>
  <c r="U53" i="6"/>
  <c r="O53" i="6"/>
  <c r="N53" i="6"/>
  <c r="C7" i="8" s="1"/>
  <c r="I53" i="6"/>
  <c r="G53" i="6" s="1"/>
  <c r="B7" i="8" s="1"/>
  <c r="H53" i="6"/>
  <c r="AE51" i="6"/>
  <c r="AJ50" i="6"/>
  <c r="AE50" i="6"/>
  <c r="AL49" i="6"/>
  <c r="AJ49" i="6"/>
  <c r="AE48" i="6"/>
  <c r="AE47" i="6"/>
  <c r="AE46" i="6"/>
  <c r="AJ45" i="6"/>
  <c r="AE44" i="6"/>
  <c r="AE43" i="6"/>
  <c r="AJ42" i="6"/>
  <c r="AE42" i="6"/>
  <c r="AE41" i="6"/>
  <c r="AJ40" i="6"/>
  <c r="AE40" i="6"/>
  <c r="AE38" i="6"/>
  <c r="AE37" i="6"/>
  <c r="AJ36" i="6"/>
  <c r="AE36" i="6"/>
  <c r="AL35" i="6"/>
  <c r="AJ35" i="6"/>
  <c r="AJ34" i="6"/>
  <c r="AJ30" i="6"/>
  <c r="AE30" i="6"/>
  <c r="AL30" i="6" s="1"/>
  <c r="AE29" i="6"/>
  <c r="AE28" i="6"/>
  <c r="AE27" i="6"/>
  <c r="AE26" i="6"/>
  <c r="AE25" i="6"/>
  <c r="AE24" i="6"/>
  <c r="AE23" i="6"/>
  <c r="AE22" i="6"/>
  <c r="AE21" i="6"/>
  <c r="AE53" i="6" s="1"/>
  <c r="F7" i="8" s="1"/>
  <c r="AE20" i="6"/>
  <c r="AE19" i="6"/>
  <c r="AE18" i="6"/>
  <c r="AJ17" i="6"/>
  <c r="AE17" i="6"/>
  <c r="AE16" i="6"/>
  <c r="AL15" i="6" s="1"/>
  <c r="AJ15" i="6"/>
  <c r="AJ14" i="6"/>
  <c r="AE14" i="6"/>
  <c r="AL14" i="6" s="1"/>
  <c r="AE13" i="6"/>
  <c r="AE12" i="6"/>
  <c r="AE11" i="6"/>
  <c r="AJ10" i="6"/>
  <c r="AE10" i="6"/>
  <c r="AJ9" i="6"/>
  <c r="AE9" i="6"/>
  <c r="AL9" i="6" s="1"/>
  <c r="AE8" i="6"/>
  <c r="AJ7" i="6"/>
  <c r="AE7" i="6"/>
  <c r="AE6" i="6"/>
  <c r="AE5" i="6"/>
  <c r="AE4" i="6"/>
  <c r="AJ3" i="6"/>
  <c r="AE3" i="6"/>
  <c r="D5" i="8"/>
  <c r="AM73" i="2"/>
  <c r="AK73" i="2"/>
  <c r="AI73" i="2"/>
  <c r="AD73" i="2"/>
  <c r="AC73" i="2"/>
  <c r="AB73" i="2"/>
  <c r="AA73" i="2"/>
  <c r="V73" i="2"/>
  <c r="U73" i="2"/>
  <c r="O73" i="2"/>
  <c r="N73" i="2"/>
  <c r="C5" i="8" s="1"/>
  <c r="I73" i="2"/>
  <c r="H73" i="2"/>
  <c r="L5" i="8" s="1"/>
  <c r="AJ71" i="2"/>
  <c r="AE71" i="2"/>
  <c r="AL71" i="2" s="1"/>
  <c r="AE70" i="2"/>
  <c r="AE69" i="2"/>
  <c r="AJ68" i="2"/>
  <c r="AE68" i="2"/>
  <c r="AE66" i="2"/>
  <c r="AL65" i="2" s="1"/>
  <c r="AJ65" i="2"/>
  <c r="AJ64" i="2"/>
  <c r="AE63" i="2"/>
  <c r="AJ62" i="2"/>
  <c r="AE62" i="2"/>
  <c r="AJ60" i="2"/>
  <c r="AJ59" i="2"/>
  <c r="AE59" i="2"/>
  <c r="AL59" i="2" s="1"/>
  <c r="AE58" i="2"/>
  <c r="AE57" i="2"/>
  <c r="AJ56" i="2"/>
  <c r="AE56" i="2"/>
  <c r="AL55" i="2"/>
  <c r="AJ55" i="2"/>
  <c r="AJ54" i="2"/>
  <c r="AE54" i="2"/>
  <c r="AL54" i="2" s="1"/>
  <c r="AE53" i="2"/>
  <c r="AL52" i="2" s="1"/>
  <c r="AJ52" i="2"/>
  <c r="AE51" i="2"/>
  <c r="AE50" i="2"/>
  <c r="AE48" i="2"/>
  <c r="AE47" i="2"/>
  <c r="AE46" i="2"/>
  <c r="AJ44" i="2"/>
  <c r="AE44" i="2"/>
  <c r="AL43" i="2"/>
  <c r="AJ43" i="2"/>
  <c r="AJ42" i="2"/>
  <c r="AE42" i="2"/>
  <c r="AL42" i="2" s="1"/>
  <c r="AE41" i="2"/>
  <c r="AJ40" i="2"/>
  <c r="AE40" i="2"/>
  <c r="AE39" i="2"/>
  <c r="AJ38" i="2"/>
  <c r="AE38" i="2"/>
  <c r="AJ37" i="2"/>
  <c r="AE37" i="2"/>
  <c r="AL37" i="2" s="1"/>
  <c r="AJ36" i="2"/>
  <c r="AE36" i="2"/>
  <c r="AL36" i="2" s="1"/>
  <c r="AJ35" i="2"/>
  <c r="AE35" i="2"/>
  <c r="AL35" i="2" s="1"/>
  <c r="AE34" i="2"/>
  <c r="AE33" i="2"/>
  <c r="AE32" i="2"/>
  <c r="AL32" i="2" s="1"/>
  <c r="AJ30" i="2"/>
  <c r="AE30" i="2"/>
  <c r="AL30" i="2" s="1"/>
  <c r="AJ28" i="2"/>
  <c r="AE28" i="2"/>
  <c r="AL28" i="2" s="1"/>
  <c r="AL27" i="2"/>
  <c r="AJ27" i="2"/>
  <c r="AE26" i="2"/>
  <c r="AL26" i="2" s="1"/>
  <c r="AL25" i="2"/>
  <c r="AJ25" i="2"/>
  <c r="AJ24" i="2"/>
  <c r="AE24" i="2"/>
  <c r="AL24" i="2" s="1"/>
  <c r="AL23" i="2"/>
  <c r="AJ23" i="2"/>
  <c r="AE22" i="2"/>
  <c r="AJ21" i="2"/>
  <c r="AE21" i="2"/>
  <c r="AJ20" i="2"/>
  <c r="AE20" i="2"/>
  <c r="AL20" i="2" s="1"/>
  <c r="AE19" i="2"/>
  <c r="AJ18" i="2"/>
  <c r="AE18" i="2"/>
  <c r="AE17" i="2"/>
  <c r="AJ16" i="2"/>
  <c r="AE16" i="2"/>
  <c r="AE15" i="2"/>
  <c r="AL14" i="2" s="1"/>
  <c r="AJ14" i="2"/>
  <c r="AJ12" i="2"/>
  <c r="AE12" i="2"/>
  <c r="AL12" i="2" s="1"/>
  <c r="AJ11" i="2"/>
  <c r="AE11" i="2"/>
  <c r="AL11" i="2" s="1"/>
  <c r="AE8" i="2"/>
  <c r="AE7" i="2"/>
  <c r="AE6" i="2"/>
  <c r="AE5" i="2"/>
  <c r="AJ4" i="2"/>
  <c r="AE4" i="2"/>
  <c r="AJ3" i="2"/>
  <c r="AE3" i="2"/>
  <c r="AL3" i="2" s="1"/>
  <c r="AM86" i="3"/>
  <c r="AK86" i="3"/>
  <c r="AI86" i="3"/>
  <c r="AD86" i="3"/>
  <c r="AC86" i="3"/>
  <c r="AB86" i="3"/>
  <c r="AA86" i="3"/>
  <c r="X86" i="3"/>
  <c r="V86" i="3"/>
  <c r="U86" i="3"/>
  <c r="E6" i="8" s="1"/>
  <c r="O86" i="3"/>
  <c r="D6" i="8" s="1"/>
  <c r="N86" i="3"/>
  <c r="C6" i="8" s="1"/>
  <c r="I86" i="3"/>
  <c r="H86" i="3"/>
  <c r="G86" i="3" s="1"/>
  <c r="B6" i="8" s="1"/>
  <c r="AL84" i="3"/>
  <c r="AJ84" i="3"/>
  <c r="AJ83" i="3"/>
  <c r="AL82" i="3"/>
  <c r="AJ82" i="3"/>
  <c r="AJ81" i="3"/>
  <c r="AE81" i="3"/>
  <c r="AL81" i="3" s="1"/>
  <c r="AE78" i="3"/>
  <c r="AE77" i="3"/>
  <c r="AJ76" i="3"/>
  <c r="AE76" i="3"/>
  <c r="AL75" i="3"/>
  <c r="AJ75" i="3"/>
  <c r="AL74" i="3"/>
  <c r="AJ74" i="3"/>
  <c r="AL73" i="3"/>
  <c r="AJ73" i="3"/>
  <c r="AJ72" i="3"/>
  <c r="AE72" i="3"/>
  <c r="AL72" i="3" s="1"/>
  <c r="AE71" i="3"/>
  <c r="AL70" i="3" s="1"/>
  <c r="AJ70" i="3"/>
  <c r="AJ69" i="3"/>
  <c r="AE69" i="3"/>
  <c r="AL69" i="3" s="1"/>
  <c r="AE68" i="3"/>
  <c r="AE67" i="3"/>
  <c r="AE66" i="3"/>
  <c r="AJ65" i="3"/>
  <c r="AE65" i="3"/>
  <c r="AL64" i="3"/>
  <c r="AJ64" i="3"/>
  <c r="AE63" i="3"/>
  <c r="AE62" i="3"/>
  <c r="AJ61" i="3"/>
  <c r="AE61" i="3"/>
  <c r="AJ60" i="3"/>
  <c r="AE60" i="3"/>
  <c r="AL60" i="3" s="1"/>
  <c r="AJ59" i="3"/>
  <c r="AE58" i="3"/>
  <c r="AJ57" i="3"/>
  <c r="AE57" i="3"/>
  <c r="AE55" i="3"/>
  <c r="AE54" i="3"/>
  <c r="AJ53" i="3"/>
  <c r="AE53" i="3"/>
  <c r="AJ50" i="3"/>
  <c r="AE50" i="3"/>
  <c r="AL50" i="3" s="1"/>
  <c r="AJ49" i="3"/>
  <c r="AE49" i="3"/>
  <c r="AL49" i="3" s="1"/>
  <c r="AE48" i="3"/>
  <c r="AL47" i="3" s="1"/>
  <c r="AJ47" i="3"/>
  <c r="AJ43" i="3"/>
  <c r="AE43" i="3"/>
  <c r="AL43" i="3" s="1"/>
  <c r="AJ42" i="3"/>
  <c r="AE41" i="3"/>
  <c r="AE40" i="3"/>
  <c r="AE39" i="3"/>
  <c r="AE38" i="3"/>
  <c r="AE37" i="3"/>
  <c r="AJ36" i="3"/>
  <c r="AE36" i="3"/>
  <c r="AE34" i="3"/>
  <c r="AE33" i="3"/>
  <c r="AE32" i="3"/>
  <c r="AJ31" i="3"/>
  <c r="AE31" i="3"/>
  <c r="AE30" i="3"/>
  <c r="AJ29" i="3"/>
  <c r="AE29" i="3"/>
  <c r="AJ28" i="3"/>
  <c r="AE28" i="3"/>
  <c r="AL28" i="3" s="1"/>
  <c r="AJ27" i="3"/>
  <c r="AE27" i="3"/>
  <c r="AL27" i="3" s="1"/>
  <c r="AE26" i="3"/>
  <c r="AE25" i="3"/>
  <c r="AJ24" i="3"/>
  <c r="AE24" i="3"/>
  <c r="AL23" i="3"/>
  <c r="AJ23" i="3"/>
  <c r="AE22" i="3"/>
  <c r="AL21" i="3" s="1"/>
  <c r="AJ21" i="3"/>
  <c r="AL20" i="3"/>
  <c r="AJ20" i="3"/>
  <c r="AJ19" i="3"/>
  <c r="AE19" i="3"/>
  <c r="AL19" i="3" s="1"/>
  <c r="AJ18" i="3"/>
  <c r="AE18" i="3"/>
  <c r="AL18" i="3" s="1"/>
  <c r="AE14" i="3"/>
  <c r="AL12" i="3" s="1"/>
  <c r="AE11" i="3"/>
  <c r="AE9" i="3"/>
  <c r="AJ8" i="3"/>
  <c r="AE8" i="3"/>
  <c r="AL6" i="3"/>
  <c r="AJ6" i="3"/>
  <c r="AE5" i="3"/>
  <c r="AE4" i="3"/>
  <c r="AJ3" i="3"/>
  <c r="AE3" i="3"/>
  <c r="AM29" i="7"/>
  <c r="AK29" i="7"/>
  <c r="AI29" i="7"/>
  <c r="AD29" i="7"/>
  <c r="AC29" i="7"/>
  <c r="AB29" i="7"/>
  <c r="AA29" i="7"/>
  <c r="X29" i="7"/>
  <c r="K12" i="8" s="1"/>
  <c r="V29" i="7"/>
  <c r="U29" i="7"/>
  <c r="O29" i="7"/>
  <c r="D12" i="8" s="1"/>
  <c r="N29" i="7"/>
  <c r="C12" i="8" s="1"/>
  <c r="I29" i="7"/>
  <c r="H29" i="7"/>
  <c r="G29" i="7" s="1"/>
  <c r="B12" i="8" s="1"/>
  <c r="AJ27" i="7"/>
  <c r="AE27" i="7"/>
  <c r="AL27" i="7" s="1"/>
  <c r="AJ24" i="7"/>
  <c r="AE24" i="7"/>
  <c r="AL24" i="7" s="1"/>
  <c r="AE23" i="7"/>
  <c r="AE22" i="7"/>
  <c r="AJ21" i="7"/>
  <c r="AE21" i="7"/>
  <c r="AJ20" i="7"/>
  <c r="AE20" i="7"/>
  <c r="AL20" i="7" s="1"/>
  <c r="AE19" i="7"/>
  <c r="AJ18" i="7"/>
  <c r="AE18" i="7"/>
  <c r="AJ17" i="7"/>
  <c r="AL16" i="7"/>
  <c r="AJ16" i="7"/>
  <c r="AJ12" i="7"/>
  <c r="AE11" i="7"/>
  <c r="AE10" i="7"/>
  <c r="AJ9" i="7"/>
  <c r="AE9" i="7"/>
  <c r="AL9" i="7" s="1"/>
  <c r="AE7" i="7"/>
  <c r="AJ6" i="7"/>
  <c r="AE6" i="7"/>
  <c r="AJ5" i="7"/>
  <c r="AE5" i="7"/>
  <c r="AL5" i="7" s="1"/>
  <c r="AJ4" i="7"/>
  <c r="AE4" i="7"/>
  <c r="AL4" i="7" s="1"/>
  <c r="AJ3" i="7"/>
  <c r="AE3" i="7"/>
  <c r="AL3" i="7" s="1"/>
  <c r="F9" i="8"/>
  <c r="AM20" i="13"/>
  <c r="AL20" i="13"/>
  <c r="AK20" i="13"/>
  <c r="AJ20" i="13"/>
  <c r="AI20" i="13"/>
  <c r="AE20" i="13"/>
  <c r="AD20" i="13"/>
  <c r="AC20" i="13"/>
  <c r="AB20" i="13"/>
  <c r="AD22" i="13" s="1"/>
  <c r="AA20" i="13"/>
  <c r="X20" i="13"/>
  <c r="K9" i="8" s="1"/>
  <c r="V20" i="13"/>
  <c r="U20" i="13"/>
  <c r="O20" i="13"/>
  <c r="D9" i="8" s="1"/>
  <c r="N20" i="13"/>
  <c r="C9" i="8" s="1"/>
  <c r="I20" i="13"/>
  <c r="H20" i="13"/>
  <c r="Z14" i="11" l="1"/>
  <c r="E13" i="8"/>
  <c r="T14" i="11"/>
  <c r="Z29" i="7"/>
  <c r="E12" i="8"/>
  <c r="T29" i="7"/>
  <c r="E11" i="8"/>
  <c r="T25" i="4"/>
  <c r="L11" i="8"/>
  <c r="Z25" i="4"/>
  <c r="Z45" i="5"/>
  <c r="E10" i="8"/>
  <c r="T45" i="5"/>
  <c r="L9" i="8"/>
  <c r="G20" i="13"/>
  <c r="B9" i="8" s="1"/>
  <c r="E9" i="8"/>
  <c r="T20" i="13"/>
  <c r="Z20" i="13"/>
  <c r="Z73" i="2"/>
  <c r="E5" i="8"/>
  <c r="T73" i="2"/>
  <c r="AL50" i="6"/>
  <c r="G73" i="2"/>
  <c r="B5" i="8" s="1"/>
  <c r="G14" i="11"/>
  <c r="B13" i="8" s="1"/>
  <c r="AJ53" i="6"/>
  <c r="AE73" i="2"/>
  <c r="F5" i="8" s="1"/>
  <c r="G45" i="5"/>
  <c r="B10" i="8" s="1"/>
  <c r="L12" i="8"/>
  <c r="L6" i="8"/>
  <c r="AE14" i="11"/>
  <c r="F13" i="8" s="1"/>
  <c r="AJ14" i="11"/>
  <c r="AL14" i="11"/>
  <c r="AJ45" i="5"/>
  <c r="AL35" i="5"/>
  <c r="AL17" i="5"/>
  <c r="AL8" i="5"/>
  <c r="AL39" i="5"/>
  <c r="AE45" i="5"/>
  <c r="F10" i="8" s="1"/>
  <c r="AL4" i="5"/>
  <c r="AL20" i="4"/>
  <c r="AL3" i="4"/>
  <c r="AL18" i="4"/>
  <c r="AE25" i="4"/>
  <c r="F11" i="8" s="1"/>
  <c r="AL14" i="4"/>
  <c r="AJ25" i="4"/>
  <c r="AL45" i="6"/>
  <c r="AL10" i="6"/>
  <c r="AL17" i="6"/>
  <c r="AL36" i="6"/>
  <c r="AL3" i="6"/>
  <c r="AL42" i="6"/>
  <c r="AL7" i="6"/>
  <c r="AL40" i="6"/>
  <c r="AL16" i="2"/>
  <c r="AL62" i="2"/>
  <c r="AL18" i="2"/>
  <c r="AL40" i="2"/>
  <c r="AL44" i="2"/>
  <c r="AL56" i="2"/>
  <c r="AL21" i="2"/>
  <c r="AJ73" i="2"/>
  <c r="AL4" i="2"/>
  <c r="AL38" i="2"/>
  <c r="AL68" i="2"/>
  <c r="AL24" i="3"/>
  <c r="AL3" i="3"/>
  <c r="AL36" i="3"/>
  <c r="AJ86" i="3"/>
  <c r="AL29" i="3"/>
  <c r="AL76" i="3"/>
  <c r="AL57" i="3"/>
  <c r="AL65" i="3"/>
  <c r="AE86" i="3"/>
  <c r="F6" i="8" s="1"/>
  <c r="AL8" i="3"/>
  <c r="AL61" i="3"/>
  <c r="AL31" i="3"/>
  <c r="AL6" i="7"/>
  <c r="AL18" i="7"/>
  <c r="AE29" i="7"/>
  <c r="F12" i="8" s="1"/>
  <c r="AJ29" i="7"/>
  <c r="AL21" i="7"/>
  <c r="AL53" i="6" l="1"/>
  <c r="AL73" i="2"/>
  <c r="AL45" i="5"/>
  <c r="AL25" i="4"/>
  <c r="AL86" i="3"/>
  <c r="AL29" i="7"/>
  <c r="AJ247" i="1" l="1"/>
  <c r="AE199" i="1" l="1"/>
  <c r="AJ180" i="1"/>
  <c r="AE175" i="1"/>
  <c r="AJ172" i="1"/>
  <c r="AJ145" i="1" l="1"/>
  <c r="AE146" i="1"/>
  <c r="AE145" i="1"/>
  <c r="AE143" i="1"/>
  <c r="AJ98" i="1" l="1"/>
  <c r="AJ76" i="1" l="1"/>
  <c r="AJ74" i="1" l="1"/>
  <c r="AJ25" i="1" l="1"/>
  <c r="AJ253" i="1"/>
  <c r="AJ250" i="1"/>
  <c r="O333" i="12" l="1"/>
  <c r="AJ244" i="1"/>
  <c r="AE245" i="1"/>
  <c r="AL244" i="1" s="1"/>
  <c r="AJ88" i="1"/>
  <c r="AJ238" i="1" l="1"/>
  <c r="M325" i="12"/>
  <c r="G325" i="12"/>
  <c r="F325" i="12"/>
  <c r="AJ237" i="1"/>
  <c r="L325" i="12" s="1"/>
  <c r="AJ200" i="1"/>
  <c r="AJ104" i="1" l="1"/>
  <c r="AE116" i="1"/>
  <c r="AE89" i="1" l="1"/>
  <c r="AL89" i="1" s="1"/>
  <c r="G73" i="12"/>
  <c r="AE71" i="1"/>
  <c r="AL71" i="1" s="1"/>
  <c r="M73" i="12" s="1"/>
  <c r="AJ71" i="1"/>
  <c r="L73" i="12" s="1"/>
  <c r="F73" i="12"/>
  <c r="F154" i="12"/>
  <c r="AJ132" i="1"/>
  <c r="L154" i="12" s="1"/>
  <c r="N73" i="12" l="1"/>
  <c r="AE256" i="1"/>
  <c r="AE122" i="1" l="1"/>
  <c r="AL120" i="1" s="1"/>
  <c r="O353" i="12" l="1"/>
  <c r="G101" i="8" l="1"/>
  <c r="K353" i="12"/>
  <c r="J353" i="12"/>
  <c r="I353" i="12"/>
  <c r="H353" i="12"/>
  <c r="K355" i="12" l="1"/>
  <c r="P13" i="8" l="1"/>
  <c r="P12" i="8"/>
  <c r="P11" i="8"/>
  <c r="P10" i="8"/>
  <c r="P7" i="8"/>
  <c r="AE84" i="1" l="1"/>
  <c r="AJ82" i="1"/>
  <c r="F17" i="9" l="1"/>
  <c r="E17" i="9"/>
  <c r="D17" i="9"/>
  <c r="C17" i="9"/>
  <c r="B17" i="9"/>
  <c r="F16" i="9"/>
  <c r="E16" i="9"/>
  <c r="D16" i="9"/>
  <c r="C16" i="9"/>
  <c r="B16" i="9"/>
  <c r="O20" i="9"/>
  <c r="N20" i="9"/>
  <c r="M20" i="9"/>
  <c r="O19" i="9"/>
  <c r="N19" i="9"/>
  <c r="M19" i="9"/>
  <c r="L19" i="9"/>
  <c r="K19" i="9"/>
  <c r="J19" i="9"/>
  <c r="G217" i="12" l="1"/>
  <c r="F217" i="12"/>
  <c r="G350" i="12"/>
  <c r="F350" i="12"/>
  <c r="G349" i="12"/>
  <c r="F349" i="12"/>
  <c r="G345" i="12"/>
  <c r="F345" i="12"/>
  <c r="G341" i="12"/>
  <c r="F341" i="12"/>
  <c r="G340" i="12"/>
  <c r="F340" i="12"/>
  <c r="L340" i="12"/>
  <c r="AE255" i="1"/>
  <c r="G338" i="12"/>
  <c r="F338" i="12"/>
  <c r="L338" i="12"/>
  <c r="G335" i="12"/>
  <c r="F335" i="12"/>
  <c r="M333" i="12"/>
  <c r="G333" i="12"/>
  <c r="F333" i="12"/>
  <c r="L333" i="12"/>
  <c r="G331" i="12"/>
  <c r="F331" i="12"/>
  <c r="M329" i="12"/>
  <c r="G329" i="12"/>
  <c r="F329" i="12"/>
  <c r="AJ242" i="1"/>
  <c r="L329" i="12" s="1"/>
  <c r="G328" i="12"/>
  <c r="F328" i="12"/>
  <c r="M327" i="12"/>
  <c r="G327" i="12"/>
  <c r="F327" i="12"/>
  <c r="L327" i="12"/>
  <c r="N333" i="12" l="1"/>
  <c r="G324" i="12"/>
  <c r="F324" i="12"/>
  <c r="G323" i="12"/>
  <c r="F323" i="12"/>
  <c r="G320" i="12" l="1"/>
  <c r="F320" i="12"/>
  <c r="AJ229" i="1"/>
  <c r="L320" i="12" s="1"/>
  <c r="G316" i="12"/>
  <c r="F316" i="12"/>
  <c r="AE232" i="1"/>
  <c r="G310" i="12" l="1"/>
  <c r="F310" i="12"/>
  <c r="G309" i="12"/>
  <c r="F309" i="12"/>
  <c r="G303" i="12"/>
  <c r="F303" i="12"/>
  <c r="G297" i="12"/>
  <c r="F297" i="12"/>
  <c r="G295" i="12"/>
  <c r="F295" i="12"/>
  <c r="G293" i="12"/>
  <c r="F293" i="12"/>
  <c r="AJ216" i="1"/>
  <c r="L293" i="12" s="1"/>
  <c r="G291" i="12"/>
  <c r="F291" i="12"/>
  <c r="G289" i="12"/>
  <c r="F289" i="12"/>
  <c r="AJ210" i="1"/>
  <c r="L289" i="12" s="1"/>
  <c r="G287" i="12"/>
  <c r="F287" i="12"/>
  <c r="AJ208" i="1"/>
  <c r="L287" i="12" s="1"/>
  <c r="G283" i="12"/>
  <c r="F283" i="12"/>
  <c r="AJ207" i="1"/>
  <c r="L283" i="12" s="1"/>
  <c r="G276" i="12" l="1"/>
  <c r="F276" i="12"/>
  <c r="G275" i="12"/>
  <c r="F275" i="12"/>
  <c r="AJ204" i="1"/>
  <c r="L275" i="12" s="1"/>
  <c r="AE204" i="1"/>
  <c r="AL204" i="1" s="1"/>
  <c r="M275" i="12" s="1"/>
  <c r="G273" i="12"/>
  <c r="F273" i="12"/>
  <c r="G272" i="12"/>
  <c r="F272" i="12"/>
  <c r="G271" i="12"/>
  <c r="F271" i="12"/>
  <c r="G268" i="12"/>
  <c r="F268" i="12"/>
  <c r="G267" i="12"/>
  <c r="F267" i="12"/>
  <c r="G264" i="12"/>
  <c r="F264" i="12"/>
  <c r="G263" i="12"/>
  <c r="F263" i="12"/>
  <c r="AJ189" i="1"/>
  <c r="L264" i="12" s="1"/>
  <c r="N275" i="12" l="1"/>
  <c r="G261" i="12"/>
  <c r="F261" i="12"/>
  <c r="G259" i="12"/>
  <c r="F259" i="12"/>
  <c r="G258" i="12"/>
  <c r="F258" i="12"/>
  <c r="G253" i="12"/>
  <c r="F253" i="12"/>
  <c r="L253" i="12"/>
  <c r="AE182" i="1"/>
  <c r="G239" i="12"/>
  <c r="F239" i="12"/>
  <c r="G228" i="12"/>
  <c r="F228" i="12"/>
  <c r="G227" i="12"/>
  <c r="F227" i="12"/>
  <c r="G225" i="12"/>
  <c r="F225" i="12"/>
  <c r="G224" i="12"/>
  <c r="F224" i="12"/>
  <c r="G13" i="12"/>
  <c r="F13" i="12"/>
  <c r="AE32" i="1"/>
  <c r="AL32" i="1" s="1"/>
  <c r="M13" i="12" s="1"/>
  <c r="AJ32" i="1"/>
  <c r="L13" i="12" s="1"/>
  <c r="M219" i="12"/>
  <c r="G219" i="12"/>
  <c r="F219" i="12"/>
  <c r="AJ170" i="1"/>
  <c r="L219" i="12" s="1"/>
  <c r="G218" i="12"/>
  <c r="F218" i="12"/>
  <c r="G215" i="12"/>
  <c r="F215" i="12"/>
  <c r="G214" i="12"/>
  <c r="F214" i="12"/>
  <c r="G210" i="12"/>
  <c r="F210" i="12"/>
  <c r="G209" i="12"/>
  <c r="F209" i="12"/>
  <c r="N13" i="12" l="1"/>
  <c r="M198" i="12"/>
  <c r="G198" i="12"/>
  <c r="F198" i="12"/>
  <c r="AJ160" i="1"/>
  <c r="L198" i="12" s="1"/>
  <c r="G195" i="12"/>
  <c r="F195" i="12"/>
  <c r="G191" i="12"/>
  <c r="F191" i="12"/>
  <c r="G187" i="12"/>
  <c r="F187" i="12"/>
  <c r="G186" i="12"/>
  <c r="F186" i="12"/>
  <c r="G177" i="12"/>
  <c r="F177" i="12"/>
  <c r="G174" i="12"/>
  <c r="F174" i="12"/>
  <c r="G173" i="12"/>
  <c r="F173" i="12"/>
  <c r="G169" i="12"/>
  <c r="F169" i="12"/>
  <c r="G167" i="12"/>
  <c r="F167" i="12"/>
  <c r="M166" i="12"/>
  <c r="G166" i="12"/>
  <c r="L166" i="12"/>
  <c r="F166" i="12"/>
  <c r="G165" i="12"/>
  <c r="F165" i="12"/>
  <c r="G161" i="12"/>
  <c r="F161" i="12"/>
  <c r="M162" i="12"/>
  <c r="G162" i="12"/>
  <c r="L162" i="12"/>
  <c r="F162" i="12"/>
  <c r="G159" i="12"/>
  <c r="F159" i="12"/>
  <c r="G156" i="12"/>
  <c r="F156" i="12"/>
  <c r="G150" i="12"/>
  <c r="F150" i="12"/>
  <c r="M146" i="12"/>
  <c r="G146" i="12"/>
  <c r="F146" i="12"/>
  <c r="G145" i="12"/>
  <c r="F145" i="12"/>
  <c r="G139" i="12"/>
  <c r="F139" i="12"/>
  <c r="G138" i="12"/>
  <c r="F138" i="12"/>
  <c r="G137" i="12"/>
  <c r="F137" i="12"/>
  <c r="G134" i="12"/>
  <c r="F134" i="12"/>
  <c r="M132" i="12"/>
  <c r="G132" i="12"/>
  <c r="F132" i="12"/>
  <c r="G131" i="12"/>
  <c r="F131" i="12"/>
  <c r="G129" i="12"/>
  <c r="F129" i="12"/>
  <c r="G128" i="12"/>
  <c r="F128" i="12"/>
  <c r="G121" i="12"/>
  <c r="F121" i="12"/>
  <c r="G118" i="12"/>
  <c r="F118" i="12"/>
  <c r="G112" i="12"/>
  <c r="F112" i="12"/>
  <c r="G104" i="12"/>
  <c r="F104" i="12"/>
  <c r="G102" i="12"/>
  <c r="F102" i="12"/>
  <c r="G97" i="12"/>
  <c r="F97" i="12"/>
  <c r="G96" i="12"/>
  <c r="F96" i="12"/>
  <c r="G95" i="12"/>
  <c r="F95" i="12"/>
  <c r="G93" i="12"/>
  <c r="F93" i="12"/>
  <c r="G91" i="12"/>
  <c r="F91" i="12"/>
  <c r="G88" i="12"/>
  <c r="F88" i="12"/>
  <c r="G84" i="12"/>
  <c r="F84" i="12"/>
  <c r="G80" i="12"/>
  <c r="F80" i="12"/>
  <c r="G79" i="12"/>
  <c r="F79" i="12"/>
  <c r="G78" i="12"/>
  <c r="F78" i="12"/>
  <c r="G77" i="12"/>
  <c r="F77" i="12"/>
  <c r="G69" i="12"/>
  <c r="F69" i="12"/>
  <c r="G68" i="12"/>
  <c r="F68" i="12"/>
  <c r="G63" i="12"/>
  <c r="F63" i="12"/>
  <c r="G53" i="12"/>
  <c r="F53" i="12"/>
  <c r="G52" i="12"/>
  <c r="F52" i="12"/>
  <c r="G43" i="12"/>
  <c r="F43" i="12"/>
  <c r="G40" i="12"/>
  <c r="F40" i="12"/>
  <c r="G38" i="12"/>
  <c r="F38" i="12"/>
  <c r="G35" i="12"/>
  <c r="F35" i="12"/>
  <c r="G33" i="12"/>
  <c r="F33" i="12"/>
  <c r="G30" i="12"/>
  <c r="F30" i="12"/>
  <c r="G29" i="12"/>
  <c r="F29" i="12"/>
  <c r="G27" i="12"/>
  <c r="F27" i="12"/>
  <c r="G25" i="12"/>
  <c r="F25" i="12"/>
  <c r="G23" i="12"/>
  <c r="F23" i="12"/>
  <c r="M19" i="12"/>
  <c r="G19" i="12"/>
  <c r="F19" i="12"/>
  <c r="G17" i="12"/>
  <c r="F17" i="12"/>
  <c r="G15" i="12"/>
  <c r="F15" i="12"/>
  <c r="G10" i="12"/>
  <c r="F10" i="12"/>
  <c r="G8" i="12"/>
  <c r="F8" i="12"/>
  <c r="G11" i="12"/>
  <c r="F11" i="12"/>
  <c r="G9" i="12"/>
  <c r="F9" i="12"/>
  <c r="G7" i="12"/>
  <c r="F7" i="12"/>
  <c r="G6" i="12"/>
  <c r="F6" i="12"/>
  <c r="G4" i="12"/>
  <c r="F4" i="12"/>
  <c r="A93" i="12"/>
  <c r="A5" i="12"/>
  <c r="A6" i="12" s="1"/>
  <c r="G353" i="12" l="1"/>
  <c r="F353" i="12"/>
  <c r="AJ155" i="1"/>
  <c r="L187" i="12" s="1"/>
  <c r="AJ154" i="1"/>
  <c r="L186" i="12" s="1"/>
  <c r="AE154" i="1"/>
  <c r="AL154" i="1" s="1"/>
  <c r="M186" i="12" s="1"/>
  <c r="N186" i="12" l="1"/>
  <c r="L173" i="12"/>
  <c r="AJ129" i="1" l="1"/>
  <c r="L146" i="12" s="1"/>
  <c r="AJ124" i="1"/>
  <c r="L139" i="12" s="1"/>
  <c r="AJ117" i="1"/>
  <c r="L132" i="12" s="1"/>
  <c r="AE113" i="1" l="1"/>
  <c r="AE112" i="1"/>
  <c r="AE108" i="1"/>
  <c r="L95" i="12" l="1"/>
  <c r="AJ81" i="1"/>
  <c r="L93" i="12" s="1"/>
  <c r="AL81" i="1"/>
  <c r="M93" i="12" s="1"/>
  <c r="F5" i="9" l="1"/>
  <c r="G5" i="9"/>
  <c r="H5" i="9"/>
  <c r="B19" i="9" s="1"/>
  <c r="B20" i="9" s="1"/>
  <c r="F6" i="9"/>
  <c r="G6" i="9"/>
  <c r="H6" i="9"/>
  <c r="F7" i="9"/>
  <c r="G7" i="9"/>
  <c r="H7" i="9"/>
  <c r="F8" i="9"/>
  <c r="G8" i="9"/>
  <c r="H8" i="9"/>
  <c r="E19" i="9" s="1"/>
  <c r="E20" i="9" s="1"/>
  <c r="C19" i="9"/>
  <c r="D19" i="9"/>
  <c r="C20" i="9"/>
  <c r="D20" i="9"/>
  <c r="G9" i="8"/>
  <c r="P9" i="8"/>
  <c r="AE10" i="1"/>
  <c r="AJ10" i="1"/>
  <c r="L4" i="12" s="1"/>
  <c r="AE11" i="1"/>
  <c r="AE12" i="1"/>
  <c r="AE13" i="1"/>
  <c r="AJ14" i="1"/>
  <c r="L6" i="12" s="1"/>
  <c r="AE16" i="1"/>
  <c r="AL14" i="1" s="1"/>
  <c r="M6" i="12" s="1"/>
  <c r="AE18" i="1"/>
  <c r="AJ18" i="1"/>
  <c r="L7" i="12" s="1"/>
  <c r="AE19" i="1"/>
  <c r="AE21" i="1"/>
  <c r="AJ21" i="1"/>
  <c r="L9" i="12" s="1"/>
  <c r="AE22" i="1"/>
  <c r="AE23" i="1"/>
  <c r="AE20" i="1"/>
  <c r="AL20" i="1" s="1"/>
  <c r="M8" i="12" s="1"/>
  <c r="AJ20" i="1"/>
  <c r="L8" i="12" s="1"/>
  <c r="AE24" i="1"/>
  <c r="AL24" i="1" s="1"/>
  <c r="M10" i="12" s="1"/>
  <c r="AJ24" i="1"/>
  <c r="L10" i="12" s="1"/>
  <c r="AE25" i="1"/>
  <c r="L11" i="12"/>
  <c r="AE26" i="1"/>
  <c r="AE27" i="1"/>
  <c r="AE28" i="1"/>
  <c r="AE29" i="1"/>
  <c r="AE33" i="1"/>
  <c r="AL33" i="1" s="1"/>
  <c r="M15" i="12" s="1"/>
  <c r="AJ33" i="1"/>
  <c r="L15" i="12" s="1"/>
  <c r="AE35" i="1"/>
  <c r="AL35" i="1" s="1"/>
  <c r="M17" i="12" s="1"/>
  <c r="AJ35" i="1"/>
  <c r="L17" i="12" s="1"/>
  <c r="AJ36" i="1"/>
  <c r="L19" i="12" s="1"/>
  <c r="AJ37" i="1"/>
  <c r="L23" i="12" s="1"/>
  <c r="AL37" i="1"/>
  <c r="M23" i="12" s="1"/>
  <c r="AE39" i="1"/>
  <c r="AL39" i="1" s="1"/>
  <c r="M25" i="12" s="1"/>
  <c r="AJ39" i="1"/>
  <c r="L25" i="12" s="1"/>
  <c r="AE40" i="1"/>
  <c r="AJ40" i="1"/>
  <c r="L27" i="12" s="1"/>
  <c r="AE41" i="1"/>
  <c r="AE42" i="1"/>
  <c r="AJ42" i="1"/>
  <c r="L29" i="12" s="1"/>
  <c r="AE43" i="1"/>
  <c r="AE45" i="1"/>
  <c r="L30" i="12"/>
  <c r="AE48" i="1"/>
  <c r="AL46" i="1" s="1"/>
  <c r="M30" i="12" s="1"/>
  <c r="AE52" i="1"/>
  <c r="AJ52" i="1"/>
  <c r="L33" i="12" s="1"/>
  <c r="AE53" i="1"/>
  <c r="AE54" i="1"/>
  <c r="AE55" i="1"/>
  <c r="AE56" i="1"/>
  <c r="AL56" i="1" s="1"/>
  <c r="M35" i="12" s="1"/>
  <c r="AJ56" i="1"/>
  <c r="L35" i="12" s="1"/>
  <c r="AE57" i="1"/>
  <c r="AL57" i="1" s="1"/>
  <c r="M38" i="12" s="1"/>
  <c r="AJ57" i="1"/>
  <c r="L38" i="12" s="1"/>
  <c r="AJ58" i="1"/>
  <c r="L40" i="12" s="1"/>
  <c r="AL58" i="1"/>
  <c r="M40" i="12" s="1"/>
  <c r="AJ60" i="1"/>
  <c r="L43" i="12" s="1"/>
  <c r="AE61" i="1"/>
  <c r="AL60" i="1" s="1"/>
  <c r="M43" i="12" s="1"/>
  <c r="AE62" i="1"/>
  <c r="AJ62" i="1"/>
  <c r="L52" i="12" s="1"/>
  <c r="AE63" i="1"/>
  <c r="AE64" i="1"/>
  <c r="AL64" i="1" s="1"/>
  <c r="M53" i="12" s="1"/>
  <c r="AJ64" i="1"/>
  <c r="L53" i="12" s="1"/>
  <c r="L63" i="12"/>
  <c r="AL65" i="1"/>
  <c r="M63" i="12" s="1"/>
  <c r="AE68" i="1"/>
  <c r="AJ68" i="1"/>
  <c r="L68" i="12" s="1"/>
  <c r="AE69" i="1"/>
  <c r="AJ70" i="1"/>
  <c r="L69" i="12" s="1"/>
  <c r="AL70" i="1"/>
  <c r="M69" i="12" s="1"/>
  <c r="AE72" i="1"/>
  <c r="AJ72" i="1"/>
  <c r="L77" i="12" s="1"/>
  <c r="AE73" i="1"/>
  <c r="AE74" i="1"/>
  <c r="AL74" i="1" s="1"/>
  <c r="L78" i="12"/>
  <c r="AJ75" i="1"/>
  <c r="L79" i="12" s="1"/>
  <c r="AL75" i="1"/>
  <c r="M79" i="12" s="1"/>
  <c r="L80" i="12"/>
  <c r="AE77" i="1"/>
  <c r="AL76" i="1" s="1"/>
  <c r="M80" i="12" s="1"/>
  <c r="AJ78" i="1"/>
  <c r="L84" i="12" s="1"/>
  <c r="AL78" i="1"/>
  <c r="M84" i="12" s="1"/>
  <c r="AE79" i="1"/>
  <c r="AL79" i="1" s="1"/>
  <c r="M88" i="12" s="1"/>
  <c r="AJ79" i="1"/>
  <c r="L88" i="12" s="1"/>
  <c r="AJ80" i="1"/>
  <c r="L91" i="12" s="1"/>
  <c r="AL80" i="1"/>
  <c r="M91" i="12" s="1"/>
  <c r="AE82" i="1"/>
  <c r="AE83" i="1"/>
  <c r="AE85" i="1"/>
  <c r="AL85" i="1" s="1"/>
  <c r="M96" i="12" s="1"/>
  <c r="AJ85" i="1"/>
  <c r="L96" i="12" s="1"/>
  <c r="AE86" i="1"/>
  <c r="AJ86" i="1" s="1"/>
  <c r="L97" i="12" s="1"/>
  <c r="AJ87" i="1"/>
  <c r="L102" i="12" s="1"/>
  <c r="AL87" i="1"/>
  <c r="M102" i="12" s="1"/>
  <c r="AE88" i="1"/>
  <c r="L104" i="12"/>
  <c r="AJ89" i="1"/>
  <c r="L112" i="12" s="1"/>
  <c r="M112" i="12"/>
  <c r="AE90" i="1"/>
  <c r="AJ90" i="1"/>
  <c r="L118" i="12" s="1"/>
  <c r="AE91" i="1"/>
  <c r="AE92" i="1"/>
  <c r="AL92" i="1" s="1"/>
  <c r="M121" i="12" s="1"/>
  <c r="AJ92" i="1"/>
  <c r="L121" i="12" s="1"/>
  <c r="AE93" i="1"/>
  <c r="AJ93" i="1"/>
  <c r="L128" i="12" s="1"/>
  <c r="AE94" i="1"/>
  <c r="AE95" i="1"/>
  <c r="AE96" i="1"/>
  <c r="AE98" i="1"/>
  <c r="L129" i="12"/>
  <c r="AE99" i="1"/>
  <c r="AE100" i="1"/>
  <c r="AE101" i="1"/>
  <c r="AE102" i="1"/>
  <c r="AE103" i="1"/>
  <c r="AE104" i="1"/>
  <c r="L131" i="12"/>
  <c r="AE105" i="1"/>
  <c r="AE106" i="1"/>
  <c r="AE107" i="1"/>
  <c r="AE109" i="1"/>
  <c r="AE110" i="1"/>
  <c r="AE111" i="1"/>
  <c r="AE114" i="1"/>
  <c r="AE115" i="1"/>
  <c r="AJ118" i="1"/>
  <c r="L134" i="12" s="1"/>
  <c r="AL118" i="1"/>
  <c r="M134" i="12" s="1"/>
  <c r="L137" i="12"/>
  <c r="M137" i="12"/>
  <c r="AE123" i="1"/>
  <c r="AL123" i="1" s="1"/>
  <c r="M138" i="12" s="1"/>
  <c r="AJ123" i="1"/>
  <c r="L138" i="12" s="1"/>
  <c r="AE124" i="1"/>
  <c r="AL124" i="1" s="1"/>
  <c r="AE128" i="1"/>
  <c r="AJ130" i="1"/>
  <c r="L150" i="12" s="1"/>
  <c r="AE131" i="1"/>
  <c r="AL130" i="1" s="1"/>
  <c r="M150" i="12" s="1"/>
  <c r="AE133" i="1"/>
  <c r="AL133" i="1" s="1"/>
  <c r="M156" i="12" s="1"/>
  <c r="AJ133" i="1"/>
  <c r="L156" i="12" s="1"/>
  <c r="AE134" i="1"/>
  <c r="AL134" i="1" s="1"/>
  <c r="M159" i="12" s="1"/>
  <c r="AJ134" i="1"/>
  <c r="L159" i="12" s="1"/>
  <c r="AE136" i="1"/>
  <c r="AL136" i="1" s="1"/>
  <c r="M161" i="12" s="1"/>
  <c r="AJ136" i="1"/>
  <c r="L161" i="12" s="1"/>
  <c r="AE139" i="1"/>
  <c r="L165" i="12"/>
  <c r="AE140" i="1"/>
  <c r="AE141" i="1"/>
  <c r="AE142" i="1"/>
  <c r="M167" i="12" s="1"/>
  <c r="L167" i="12"/>
  <c r="AE144" i="1"/>
  <c r="AL144" i="1" s="1"/>
  <c r="M169" i="12" s="1"/>
  <c r="AJ144" i="1"/>
  <c r="L169" i="12" s="1"/>
  <c r="AE147" i="1"/>
  <c r="AL145" i="1" s="1"/>
  <c r="M173" i="12" s="1"/>
  <c r="N173" i="12" s="1"/>
  <c r="AL149" i="1"/>
  <c r="M174" i="12" s="1"/>
  <c r="AJ149" i="1"/>
  <c r="L174" i="12" s="1"/>
  <c r="O263" i="1"/>
  <c r="D14" i="8" s="1"/>
  <c r="AE153" i="1"/>
  <c r="AL153" i="1" s="1"/>
  <c r="M177" i="12" s="1"/>
  <c r="AJ153" i="1"/>
  <c r="L177" i="12" s="1"/>
  <c r="AE155" i="1"/>
  <c r="AL155" i="1" s="1"/>
  <c r="M187" i="12" s="1"/>
  <c r="N187" i="12" s="1"/>
  <c r="AE157" i="1"/>
  <c r="AJ157" i="1"/>
  <c r="L191" i="12" s="1"/>
  <c r="AE158" i="1"/>
  <c r="AE159" i="1"/>
  <c r="AL159" i="1" s="1"/>
  <c r="M195" i="12" s="1"/>
  <c r="AJ159" i="1"/>
  <c r="L195" i="12" s="1"/>
  <c r="AE161" i="1"/>
  <c r="AJ161" i="1"/>
  <c r="L209" i="12" s="1"/>
  <c r="AE162" i="1"/>
  <c r="AJ163" i="1"/>
  <c r="L210" i="12" s="1"/>
  <c r="AL163" i="1"/>
  <c r="M210" i="12" s="1"/>
  <c r="AJ164" i="1"/>
  <c r="L214" i="12" s="1"/>
  <c r="AL164" i="1"/>
  <c r="M214" i="12" s="1"/>
  <c r="AE165" i="1"/>
  <c r="AL165" i="1" s="1"/>
  <c r="M215" i="12" s="1"/>
  <c r="AJ165" i="1"/>
  <c r="L215" i="12" s="1"/>
  <c r="AJ166" i="1"/>
  <c r="L217" i="12" s="1"/>
  <c r="AL166" i="1"/>
  <c r="M217" i="12" s="1"/>
  <c r="AE167" i="1"/>
  <c r="AJ167" i="1"/>
  <c r="L218" i="12" s="1"/>
  <c r="AE168" i="1"/>
  <c r="AE169" i="1"/>
  <c r="AJ171" i="1"/>
  <c r="L224" i="12" s="1"/>
  <c r="AL171" i="1"/>
  <c r="M224" i="12" s="1"/>
  <c r="AE172" i="1"/>
  <c r="L225" i="12"/>
  <c r="AE173" i="1"/>
  <c r="AE174" i="1"/>
  <c r="AE176" i="1"/>
  <c r="AL176" i="1" s="1"/>
  <c r="M227" i="12" s="1"/>
  <c r="AJ176" i="1"/>
  <c r="L227" i="12" s="1"/>
  <c r="AE177" i="1"/>
  <c r="AJ177" i="1"/>
  <c r="L228" i="12" s="1"/>
  <c r="AE178" i="1"/>
  <c r="AE179" i="1"/>
  <c r="AL179" i="1" s="1"/>
  <c r="M239" i="12" s="1"/>
  <c r="AJ179" i="1"/>
  <c r="L239" i="12" s="1"/>
  <c r="AE180" i="1"/>
  <c r="AE181" i="1"/>
  <c r="AE184" i="1"/>
  <c r="AL184" i="1" s="1"/>
  <c r="M258" i="12" s="1"/>
  <c r="AJ184" i="1"/>
  <c r="L258" i="12" s="1"/>
  <c r="AJ185" i="1"/>
  <c r="L259" i="12" s="1"/>
  <c r="AL185" i="1"/>
  <c r="M259" i="12" s="1"/>
  <c r="AJ186" i="1"/>
  <c r="L261" i="12" s="1"/>
  <c r="AE187" i="1"/>
  <c r="AL186" i="1" s="1"/>
  <c r="M261" i="12" s="1"/>
  <c r="AE188" i="1"/>
  <c r="AL188" i="1" s="1"/>
  <c r="M263" i="12" s="1"/>
  <c r="AJ188" i="1"/>
  <c r="L263" i="12" s="1"/>
  <c r="AE189" i="1"/>
  <c r="AE191" i="1"/>
  <c r="AE192" i="1"/>
  <c r="AE193" i="1"/>
  <c r="AE195" i="1"/>
  <c r="AE197" i="1"/>
  <c r="AJ197" i="1"/>
  <c r="L267" i="12" s="1"/>
  <c r="AE198" i="1"/>
  <c r="AL199" i="1"/>
  <c r="M268" i="12" s="1"/>
  <c r="AJ199" i="1"/>
  <c r="L268" i="12" s="1"/>
  <c r="AE200" i="1"/>
  <c r="L271" i="12"/>
  <c r="AE196" i="1"/>
  <c r="AE201" i="1"/>
  <c r="AJ202" i="1"/>
  <c r="L272" i="12" s="1"/>
  <c r="AL202" i="1"/>
  <c r="M272" i="12" s="1"/>
  <c r="AJ203" i="1"/>
  <c r="L273" i="12" s="1"/>
  <c r="AL203" i="1"/>
  <c r="M273" i="12" s="1"/>
  <c r="AJ205" i="1"/>
  <c r="L276" i="12" s="1"/>
  <c r="AE206" i="1"/>
  <c r="AL205" i="1" s="1"/>
  <c r="M276" i="12" s="1"/>
  <c r="AL207" i="1"/>
  <c r="M283" i="12" s="1"/>
  <c r="AE208" i="1"/>
  <c r="AL208" i="1" s="1"/>
  <c r="M287" i="12" s="1"/>
  <c r="N287" i="12" s="1"/>
  <c r="AE210" i="1"/>
  <c r="AE211" i="1"/>
  <c r="AE212" i="1"/>
  <c r="AE215" i="1"/>
  <c r="AL215" i="1" s="1"/>
  <c r="M291" i="12" s="1"/>
  <c r="AJ215" i="1"/>
  <c r="L291" i="12" s="1"/>
  <c r="AE216" i="1"/>
  <c r="AE217" i="1"/>
  <c r="AE219" i="1"/>
  <c r="AJ220" i="1"/>
  <c r="L295" i="12" s="1"/>
  <c r="AL220" i="1"/>
  <c r="M295" i="12" s="1"/>
  <c r="AJ221" i="1"/>
  <c r="L297" i="12" s="1"/>
  <c r="AL221" i="1"/>
  <c r="M297" i="12" s="1"/>
  <c r="AJ222" i="1"/>
  <c r="L303" i="12" s="1"/>
  <c r="AL222" i="1"/>
  <c r="M303" i="12" s="1"/>
  <c r="AE223" i="1"/>
  <c r="AJ223" i="1"/>
  <c r="L309" i="12" s="1"/>
  <c r="AE224" i="1"/>
  <c r="AE225" i="1"/>
  <c r="AE226" i="1"/>
  <c r="AL226" i="1" s="1"/>
  <c r="M310" i="12" s="1"/>
  <c r="AJ226" i="1"/>
  <c r="L310" i="12" s="1"/>
  <c r="AE228" i="1"/>
  <c r="AL228" i="1" s="1"/>
  <c r="M316" i="12" s="1"/>
  <c r="AJ228" i="1"/>
  <c r="L316" i="12" s="1"/>
  <c r="AE229" i="1"/>
  <c r="AE231" i="1"/>
  <c r="AJ233" i="1"/>
  <c r="L323" i="12" s="1"/>
  <c r="AL233" i="1"/>
  <c r="M323" i="12" s="1"/>
  <c r="AE234" i="1"/>
  <c r="AJ234" i="1"/>
  <c r="L324" i="12" s="1"/>
  <c r="AE235" i="1"/>
  <c r="AE236" i="1"/>
  <c r="AE240" i="1"/>
  <c r="AJ240" i="1"/>
  <c r="L328" i="12" s="1"/>
  <c r="AE241" i="1"/>
  <c r="AE243" i="1"/>
  <c r="AL243" i="1" s="1"/>
  <c r="M331" i="12" s="1"/>
  <c r="AJ243" i="1"/>
  <c r="L331" i="12" s="1"/>
  <c r="AE247" i="1"/>
  <c r="AE248" i="1"/>
  <c r="AE249" i="1"/>
  <c r="AE250" i="1"/>
  <c r="AE254" i="1"/>
  <c r="AJ257" i="1"/>
  <c r="L341" i="12" s="1"/>
  <c r="AL257" i="1"/>
  <c r="M341" i="12" s="1"/>
  <c r="AE258" i="1"/>
  <c r="AL258" i="1" s="1"/>
  <c r="M345" i="12" s="1"/>
  <c r="AJ258" i="1"/>
  <c r="L345" i="12" s="1"/>
  <c r="AE259" i="1"/>
  <c r="AL259" i="1" s="1"/>
  <c r="M349" i="12" s="1"/>
  <c r="AJ259" i="1"/>
  <c r="L349" i="12" s="1"/>
  <c r="AE260" i="1"/>
  <c r="AJ260" i="1"/>
  <c r="L350" i="12" s="1"/>
  <c r="AE261" i="1"/>
  <c r="H263" i="1"/>
  <c r="L14" i="8" s="1"/>
  <c r="I263" i="1"/>
  <c r="P18" i="9" s="1"/>
  <c r="U263" i="1"/>
  <c r="E14" i="8" s="1"/>
  <c r="V263" i="1"/>
  <c r="X263" i="1"/>
  <c r="K14" i="8" s="1"/>
  <c r="AA263" i="1"/>
  <c r="AB263" i="1"/>
  <c r="C99" i="8" s="1"/>
  <c r="AC263" i="1"/>
  <c r="D99" i="8" s="1"/>
  <c r="AD263" i="1"/>
  <c r="E99" i="8" s="1"/>
  <c r="AI263" i="1"/>
  <c r="AK263" i="1"/>
  <c r="AM263" i="1"/>
  <c r="H18" i="8" l="1"/>
  <c r="D11" i="9"/>
  <c r="AL139" i="1"/>
  <c r="B99" i="8"/>
  <c r="D100" i="8" s="1"/>
  <c r="Z263" i="1"/>
  <c r="G263" i="1"/>
  <c r="B14" i="8" s="1"/>
  <c r="B11" i="9" s="1"/>
  <c r="P15" i="9" s="1"/>
  <c r="P19" i="9" s="1"/>
  <c r="G8" i="8"/>
  <c r="H26" i="8"/>
  <c r="AL247" i="1"/>
  <c r="M335" i="12" s="1"/>
  <c r="AL98" i="1"/>
  <c r="M129" i="12" s="1"/>
  <c r="N129" i="12" s="1"/>
  <c r="AL172" i="1"/>
  <c r="M225" i="12" s="1"/>
  <c r="N225" i="12" s="1"/>
  <c r="AL25" i="1"/>
  <c r="M11" i="12" s="1"/>
  <c r="N11" i="12" s="1"/>
  <c r="AL253" i="1"/>
  <c r="M340" i="12" s="1"/>
  <c r="N340" i="12" s="1"/>
  <c r="AL250" i="1"/>
  <c r="M338" i="12" s="1"/>
  <c r="N338" i="12" s="1"/>
  <c r="AL88" i="1"/>
  <c r="M104" i="12" s="1"/>
  <c r="N104" i="12" s="1"/>
  <c r="AL200" i="1"/>
  <c r="M271" i="12" s="1"/>
  <c r="N271" i="12" s="1"/>
  <c r="AL104" i="1"/>
  <c r="M131" i="12" s="1"/>
  <c r="N131" i="12" s="1"/>
  <c r="N30" i="12"/>
  <c r="N137" i="12"/>
  <c r="N291" i="12"/>
  <c r="N227" i="12"/>
  <c r="N8" i="12"/>
  <c r="N345" i="12"/>
  <c r="N310" i="12"/>
  <c r="N263" i="12"/>
  <c r="N169" i="12"/>
  <c r="N161" i="12"/>
  <c r="N156" i="12"/>
  <c r="N138" i="12"/>
  <c r="N121" i="12"/>
  <c r="N96" i="12"/>
  <c r="N38" i="12"/>
  <c r="N261" i="12"/>
  <c r="N150" i="12"/>
  <c r="N80" i="12"/>
  <c r="E100" i="8"/>
  <c r="N331" i="12"/>
  <c r="N215" i="12"/>
  <c r="N15" i="12"/>
  <c r="N10" i="12"/>
  <c r="H25" i="8"/>
  <c r="P14" i="8"/>
  <c r="N349" i="12"/>
  <c r="N316" i="12"/>
  <c r="N268" i="12"/>
  <c r="N258" i="12"/>
  <c r="N239" i="12"/>
  <c r="N195" i="12"/>
  <c r="N177" i="12"/>
  <c r="N159" i="12"/>
  <c r="N88" i="12"/>
  <c r="N35" i="12"/>
  <c r="N25" i="12"/>
  <c r="N297" i="12"/>
  <c r="N276" i="12"/>
  <c r="N43" i="12"/>
  <c r="N6" i="12"/>
  <c r="AL82" i="1"/>
  <c r="M95" i="12" s="1"/>
  <c r="N95" i="12" s="1"/>
  <c r="H13" i="8"/>
  <c r="B26" i="8" s="1"/>
  <c r="C26" i="8" s="1"/>
  <c r="G7" i="8"/>
  <c r="H6" i="8"/>
  <c r="B19" i="8" s="1"/>
  <c r="C19" i="8" s="1"/>
  <c r="G13" i="8"/>
  <c r="G11" i="8"/>
  <c r="M10" i="8"/>
  <c r="E23" i="8" s="1"/>
  <c r="M13" i="8"/>
  <c r="E26" i="8" s="1"/>
  <c r="M12" i="8"/>
  <c r="E25" i="8" s="1"/>
  <c r="G12" i="8"/>
  <c r="M7" i="8"/>
  <c r="E20" i="8" s="1"/>
  <c r="M9" i="8"/>
  <c r="E22" i="8" s="1"/>
  <c r="I9" i="8"/>
  <c r="B67" i="8" s="1"/>
  <c r="C67" i="8" s="1"/>
  <c r="M11" i="8"/>
  <c r="E24" i="8" s="1"/>
  <c r="I10" i="8"/>
  <c r="B68" i="8" s="1"/>
  <c r="C68" i="8" s="1"/>
  <c r="AL229" i="1"/>
  <c r="M320" i="12" s="1"/>
  <c r="N320" i="12" s="1"/>
  <c r="AL216" i="1"/>
  <c r="M293" i="12" s="1"/>
  <c r="N293" i="12" s="1"/>
  <c r="AL210" i="1"/>
  <c r="M289" i="12" s="1"/>
  <c r="N289" i="12" s="1"/>
  <c r="AL180" i="1"/>
  <c r="M253" i="12" s="1"/>
  <c r="N253" i="12" s="1"/>
  <c r="AL189" i="1"/>
  <c r="M264" i="12" s="1"/>
  <c r="N264" i="12" s="1"/>
  <c r="AL240" i="1"/>
  <c r="M328" i="12" s="1"/>
  <c r="N328" i="12" s="1"/>
  <c r="AL234" i="1"/>
  <c r="M324" i="12" s="1"/>
  <c r="N324" i="12" s="1"/>
  <c r="AL68" i="1"/>
  <c r="M68" i="12" s="1"/>
  <c r="N68" i="12" s="1"/>
  <c r="AL157" i="1"/>
  <c r="M191" i="12" s="1"/>
  <c r="N191" i="12" s="1"/>
  <c r="L335" i="12"/>
  <c r="L353" i="12" s="1"/>
  <c r="AL90" i="1"/>
  <c r="M118" i="12" s="1"/>
  <c r="N118" i="12" s="1"/>
  <c r="AL42" i="1"/>
  <c r="M29" i="12" s="1"/>
  <c r="N29" i="12" s="1"/>
  <c r="AL21" i="1"/>
  <c r="M9" i="12" s="1"/>
  <c r="N9" i="12" s="1"/>
  <c r="N263" i="1"/>
  <c r="C14" i="8" s="1"/>
  <c r="C11" i="9" s="1"/>
  <c r="AL52" i="1"/>
  <c r="M33" i="12" s="1"/>
  <c r="N33" i="12" s="1"/>
  <c r="AL93" i="1"/>
  <c r="M128" i="12" s="1"/>
  <c r="N128" i="12" s="1"/>
  <c r="AL72" i="1"/>
  <c r="M77" i="12" s="1"/>
  <c r="N77" i="12" s="1"/>
  <c r="AL197" i="1"/>
  <c r="M267" i="12" s="1"/>
  <c r="N267" i="12" s="1"/>
  <c r="AL161" i="1"/>
  <c r="M209" i="12" s="1"/>
  <c r="N209" i="12" s="1"/>
  <c r="M165" i="12"/>
  <c r="N165" i="12" s="1"/>
  <c r="M139" i="12"/>
  <c r="N139" i="12" s="1"/>
  <c r="AL260" i="1"/>
  <c r="M350" i="12" s="1"/>
  <c r="N350" i="12" s="1"/>
  <c r="AL223" i="1"/>
  <c r="M309" i="12" s="1"/>
  <c r="N309" i="12" s="1"/>
  <c r="AL177" i="1"/>
  <c r="M228" i="12" s="1"/>
  <c r="N228" i="12" s="1"/>
  <c r="AL167" i="1"/>
  <c r="M218" i="12" s="1"/>
  <c r="N218" i="12" s="1"/>
  <c r="AL10" i="1"/>
  <c r="M4" i="12" s="1"/>
  <c r="N4" i="12" s="1"/>
  <c r="AL62" i="1"/>
  <c r="M52" i="12" s="1"/>
  <c r="N52" i="12" s="1"/>
  <c r="AL40" i="1"/>
  <c r="M27" i="12" s="1"/>
  <c r="N27" i="12" s="1"/>
  <c r="AL18" i="1"/>
  <c r="M7" i="12" s="1"/>
  <c r="N7" i="12" s="1"/>
  <c r="AL86" i="1"/>
  <c r="M97" i="12" s="1"/>
  <c r="N97" i="12" s="1"/>
  <c r="M78" i="12"/>
  <c r="N78" i="12" s="1"/>
  <c r="V265" i="1"/>
  <c r="AE263" i="1"/>
  <c r="F14" i="8" s="1"/>
  <c r="E11" i="9" s="1"/>
  <c r="H16" i="9" l="1"/>
  <c r="H17" i="9" s="1"/>
  <c r="G11" i="9"/>
  <c r="H11" i="9"/>
  <c r="H19" i="9" s="1"/>
  <c r="H20" i="9" s="1"/>
  <c r="F11" i="9"/>
  <c r="B100" i="8"/>
  <c r="C100" i="8"/>
  <c r="I8" i="8"/>
  <c r="B66" i="8" s="1"/>
  <c r="C66" i="8" s="1"/>
  <c r="M5" i="8"/>
  <c r="E18" i="8" s="1"/>
  <c r="P5" i="8"/>
  <c r="N335" i="12"/>
  <c r="G16" i="9"/>
  <c r="G17" i="9" s="1"/>
  <c r="H19" i="8"/>
  <c r="I5" i="8"/>
  <c r="B63" i="8" s="1"/>
  <c r="C63" i="8" s="1"/>
  <c r="I7" i="8"/>
  <c r="B65" i="8" s="1"/>
  <c r="C65" i="8" s="1"/>
  <c r="H9" i="8"/>
  <c r="B22" i="8" s="1"/>
  <c r="C22" i="8" s="1"/>
  <c r="I13" i="8"/>
  <c r="B71" i="8" s="1"/>
  <c r="C71" i="8" s="1"/>
  <c r="H12" i="8"/>
  <c r="B25" i="8" s="1"/>
  <c r="C25" i="8" s="1"/>
  <c r="I11" i="8"/>
  <c r="B69" i="8" s="1"/>
  <c r="C69" i="8" s="1"/>
  <c r="I12" i="8"/>
  <c r="B70" i="8" s="1"/>
  <c r="C70" i="8" s="1"/>
  <c r="H5" i="8"/>
  <c r="B18" i="8" s="1"/>
  <c r="C18" i="8" s="1"/>
  <c r="H11" i="8"/>
  <c r="B24" i="8" s="1"/>
  <c r="C24" i="8" s="1"/>
  <c r="H7" i="8"/>
  <c r="B20" i="8" s="1"/>
  <c r="C20" i="8" s="1"/>
  <c r="G10" i="8"/>
  <c r="H10" i="8"/>
  <c r="B23" i="8" s="1"/>
  <c r="C23" i="8" s="1"/>
  <c r="AJ263" i="1"/>
  <c r="M353" i="12"/>
  <c r="AL263" i="1"/>
  <c r="M14" i="8"/>
  <c r="E27" i="8" s="1"/>
  <c r="H14" i="8"/>
  <c r="B27" i="8" s="1"/>
  <c r="C27" i="8" s="1"/>
  <c r="F100" i="8" l="1"/>
  <c r="G5" i="8"/>
  <c r="M6" i="8"/>
  <c r="E19" i="8" s="1"/>
  <c r="P6" i="8"/>
  <c r="G10" i="9"/>
  <c r="G6" i="8"/>
  <c r="I6" i="8"/>
  <c r="B64" i="8" s="1"/>
  <c r="C64" i="8" s="1"/>
  <c r="H22" i="8"/>
  <c r="G9" i="9"/>
  <c r="H23" i="8" l="1"/>
  <c r="G14" i="8"/>
  <c r="I14" i="8"/>
  <c r="B72" i="8" s="1"/>
  <c r="C72" i="8" s="1"/>
  <c r="H10" i="9" l="1"/>
  <c r="G19" i="9" s="1"/>
  <c r="G20" i="9" s="1"/>
  <c r="F9" i="9"/>
  <c r="H9" i="9"/>
  <c r="F19" i="9" s="1"/>
  <c r="F20" i="9" s="1"/>
</calcChain>
</file>

<file path=xl/sharedStrings.xml><?xml version="1.0" encoding="utf-8"?>
<sst xmlns="http://schemas.openxmlformats.org/spreadsheetml/2006/main" count="9779" uniqueCount="2464">
  <si>
    <t>Sébens 30610 Sauve</t>
  </si>
  <si>
    <t>M METGE Jean-Yves</t>
  </si>
  <si>
    <t>Domaine de Sébens</t>
  </si>
  <si>
    <t>TOTAL</t>
  </si>
  <si>
    <t>VENEJAN</t>
  </si>
  <si>
    <t>intercommunale</t>
  </si>
  <si>
    <t xml:space="preserve">SALAZAC                  </t>
  </si>
  <si>
    <t xml:space="preserve">SAUMANE </t>
  </si>
  <si>
    <t xml:space="preserve">SAUVE                    </t>
  </si>
  <si>
    <t xml:space="preserve">SERNHAC                  </t>
  </si>
  <si>
    <t xml:space="preserve">SOMMIERES                </t>
  </si>
  <si>
    <t xml:space="preserve">SOUVIGNARGUES            </t>
  </si>
  <si>
    <t xml:space="preserve">SUMENE                   </t>
  </si>
  <si>
    <t xml:space="preserve">THOIRAS                  </t>
  </si>
  <si>
    <t xml:space="preserve">TREVES                   </t>
  </si>
  <si>
    <t xml:space="preserve">UZES                     </t>
  </si>
  <si>
    <t xml:space="preserve">VALLABREGUES             </t>
  </si>
  <si>
    <t>&lt;50%</t>
  </si>
  <si>
    <t xml:space="preserve">VAUVERT                  </t>
  </si>
  <si>
    <t xml:space="preserve">VERS PONT DU GARD        </t>
  </si>
  <si>
    <t xml:space="preserve">VILLENEUVE LES AVIGNON   </t>
  </si>
  <si>
    <t>adresse</t>
  </si>
  <si>
    <t>téléphone</t>
  </si>
  <si>
    <t>classement (étoiles)</t>
  </si>
  <si>
    <t>date ouverture</t>
  </si>
  <si>
    <t>M. COSTE Alain</t>
  </si>
  <si>
    <t>04-66-82-15-13</t>
  </si>
  <si>
    <t>aire camping car</t>
  </si>
  <si>
    <t>Le Lavoir d'Arlinde</t>
  </si>
  <si>
    <t>Aire de camping car de la Gare - Anduze</t>
  </si>
  <si>
    <t>ARRE</t>
  </si>
  <si>
    <t>Aire de camping car Arre</t>
  </si>
  <si>
    <t>04-67-82-01-33</t>
  </si>
  <si>
    <t>04-66-61-15-51</t>
  </si>
  <si>
    <t>Arre, Coudoulous,Glèpe</t>
  </si>
  <si>
    <t>Aire de camping car Pont Vieux - Avèze</t>
  </si>
  <si>
    <t>04-67-81-04-02</t>
  </si>
  <si>
    <t>Aire de camping car Le Pradet - Barjac</t>
  </si>
  <si>
    <t>04-66-24-50-09</t>
  </si>
  <si>
    <t>BELLEGARDE</t>
  </si>
  <si>
    <t>06-86-48-14-86</t>
  </si>
  <si>
    <t>COMPS</t>
  </si>
  <si>
    <t>Aire de camping car Comps</t>
  </si>
  <si>
    <t>Rue Nelson Mandela 30300 Comps</t>
  </si>
  <si>
    <t>Rhône, Gardon</t>
  </si>
  <si>
    <t>Route de Duzas  Hameau Cassanas 30750 Dourbies</t>
  </si>
  <si>
    <t xml:space="preserve">Le Martinet </t>
  </si>
  <si>
    <t xml:space="preserve">Le Mas de Rome </t>
  </si>
  <si>
    <t xml:space="preserve">Mas de Rome (aire naturelle) </t>
  </si>
  <si>
    <t>* * * * *</t>
  </si>
  <si>
    <t>Route de Millau RD 28 30750 Lanuejols</t>
  </si>
  <si>
    <t>980 route de l'Espiguette 30240 Grau du Roi</t>
  </si>
  <si>
    <t xml:space="preserve">* * * * * </t>
  </si>
  <si>
    <t xml:space="preserve">AULAS                    </t>
  </si>
  <si>
    <t>Coudoulous</t>
  </si>
  <si>
    <t>Domaine Lou Cévennol</t>
  </si>
  <si>
    <t xml:space="preserve"> * * * *</t>
  </si>
  <si>
    <t>Le Fief d'Anduze</t>
  </si>
  <si>
    <t>camping à la ferme</t>
  </si>
  <si>
    <t>cave coopérative</t>
  </si>
  <si>
    <t>Aire de camping car Les Mages</t>
  </si>
  <si>
    <t>valat de Couze</t>
  </si>
  <si>
    <t>Aire de camping car Montdardier</t>
  </si>
  <si>
    <t>rue de l'Eglise 30120 Montdardier</t>
  </si>
  <si>
    <t>7 rue de Chicanette 30800 Saint Gilles</t>
  </si>
  <si>
    <t>aire de camping car</t>
  </si>
  <si>
    <t>aire naturelle de camping</t>
  </si>
  <si>
    <t>Vidourle amont</t>
  </si>
  <si>
    <t>Droude</t>
  </si>
  <si>
    <t>Baraque et les plaines - route de Saint Hippolyte du Fort 30460 Lasalle</t>
  </si>
  <si>
    <t>Les Lacs 30430 Saint Privat de Champclos</t>
  </si>
  <si>
    <t>SAINT LAURENT DE CARNOLS</t>
  </si>
  <si>
    <t>Aire de camping cave coopérative - St Laurent de Carnols</t>
  </si>
  <si>
    <t>Cave coopérative - route de Bagnols 30200 Saint Laurent de Carnols</t>
  </si>
  <si>
    <t>SAINT MAMERT DU GARD</t>
  </si>
  <si>
    <t>Aire de camping car Docteur Gory - St Mamert du Gard</t>
  </si>
  <si>
    <t>Aire de camping car du stade - St Mamert du Gard</t>
  </si>
  <si>
    <t>valt du Ponteil (affl ruisseau de Lens)</t>
  </si>
  <si>
    <t>Aire de camping car cave coopérative - St Paulet de Caisson</t>
  </si>
  <si>
    <t>Domaine de la Sablière</t>
  </si>
  <si>
    <t>04-66-60-24-57</t>
  </si>
  <si>
    <t>Aire de camping car St Sauveur et Camprieu</t>
  </si>
  <si>
    <t>04-67-82-60-26</t>
  </si>
  <si>
    <t>SAINT SIFFRET</t>
  </si>
  <si>
    <t>Aire de camping car Domaine Reynaud - Saint Siffret</t>
  </si>
  <si>
    <t>Domaine Reynaud  Les Carrelets 30700 Saint Siffret</t>
  </si>
  <si>
    <t>viticulteur</t>
  </si>
  <si>
    <t>Aire de camping car Le Garanel - Sommières</t>
  </si>
  <si>
    <t>Aire de camping car Domaine Saint Firmin - Uzès</t>
  </si>
  <si>
    <t>762 chemin Barque vieille 30210 Vers Pont du Gard</t>
  </si>
  <si>
    <t>Condoubrie (affl Roméjac) affl Cèze</t>
  </si>
  <si>
    <t>BV Ardèche</t>
  </si>
  <si>
    <t>Les Cigales</t>
  </si>
  <si>
    <t>04-66-82-18-52</t>
  </si>
  <si>
    <t>* *</t>
  </si>
  <si>
    <t>04-66-88-63-75</t>
  </si>
  <si>
    <t>Alauzène</t>
  </si>
  <si>
    <t>* * *</t>
  </si>
  <si>
    <t>Bellevue en Camargue</t>
  </si>
  <si>
    <t xml:space="preserve">* </t>
  </si>
  <si>
    <t>hameau Boisson 30500 Allègre les Fumades</t>
  </si>
  <si>
    <t>Domaine les Fumades</t>
  </si>
  <si>
    <t>04-66-24-80-78</t>
  </si>
  <si>
    <t>hameau Arlinde 30500 Allègre les Fumades</t>
  </si>
  <si>
    <t>Le Pradal</t>
  </si>
  <si>
    <t xml:space="preserve">* * </t>
  </si>
  <si>
    <t>04-66-61-80-15</t>
  </si>
  <si>
    <t xml:space="preserve">* * * </t>
  </si>
  <si>
    <t>L'Arche</t>
  </si>
  <si>
    <t>M. ISSARTE David</t>
  </si>
  <si>
    <t>04-66-61-74-08</t>
  </si>
  <si>
    <t>M. BOISSET Alain</t>
  </si>
  <si>
    <t>1870 route de Nîmes 30140 Anduze</t>
  </si>
  <si>
    <t>140 chemin des Hauts du Labahou 30140 Anduze</t>
  </si>
  <si>
    <t>Mas du Pont 30140 Thoiras</t>
  </si>
  <si>
    <t>04-66-61-73-10</t>
  </si>
  <si>
    <t>Route de Lasalle 30140 Thoiras</t>
  </si>
  <si>
    <t>04-66-85-20-52</t>
  </si>
  <si>
    <t>04-66-22-18-27</t>
  </si>
  <si>
    <t>Gardons</t>
  </si>
  <si>
    <t>13 route de Générac 30900 Nîmes</t>
  </si>
  <si>
    <t>Hérault</t>
  </si>
  <si>
    <t>ruisseau Borgne</t>
  </si>
  <si>
    <t>Le Pont Vieux 30120 Avèze</t>
  </si>
  <si>
    <t>04-66-89-58-67</t>
  </si>
  <si>
    <t>route de Carmignan 30200 Bagnols sur Cèze</t>
  </si>
  <si>
    <t>Hôtellerie</t>
  </si>
  <si>
    <t>6 locations</t>
  </si>
  <si>
    <t>Rue Beaux de Maguielle place de la gare 30270 Saint Jean du Gard</t>
  </si>
  <si>
    <t>GPS : Latitude : 44.1019 Longitude : 3.8833  contact@ville-saintjeandugard.fr</t>
  </si>
  <si>
    <t>Bivouac nature</t>
  </si>
  <si>
    <t>Domaine de Graousse 30270 Saint Jean du Gard</t>
  </si>
  <si>
    <t>Aire de camping car U Express</t>
  </si>
  <si>
    <t>Magasin U</t>
  </si>
  <si>
    <t>Place du 19 Mars 1962 Avenue de la Libération 30450 Génolhac</t>
  </si>
  <si>
    <t>ruisseau du Moulin, Ardèche</t>
  </si>
  <si>
    <t xml:space="preserve">devant le camping municipal ot.sommieres@wanadoo.fr </t>
  </si>
  <si>
    <t xml:space="preserve">Domaine Reynaud
Départementale 305
Lieu dit « les carrelets » </t>
  </si>
  <si>
    <t xml:space="preserve">Domaine Saint Firmin
Face au lycée Charles Gides </t>
  </si>
  <si>
    <t>SAINT ALEXANDRE</t>
  </si>
  <si>
    <t xml:space="preserve">Aire de camping car château de Valpinson </t>
  </si>
  <si>
    <t>Longitude : 4.62167 Latitude : 44.22761 Accès par la D311  N 44°13'39.00'' - E 4°37'21.00''</t>
  </si>
  <si>
    <t>SAINT LAURENT DES ARBRES</t>
  </si>
  <si>
    <t>supermarché casino GPS Latitude Nord : 44.05952 Longitude Est : 4.71077</t>
  </si>
  <si>
    <t>Casino</t>
  </si>
  <si>
    <t>G.C.U.F. PARIS</t>
  </si>
  <si>
    <t>Plaine route du stade  30530 Chamborigaud</t>
  </si>
  <si>
    <t>Les Genêts d'Or</t>
  </si>
  <si>
    <t>La Coquille</t>
  </si>
  <si>
    <t>04-66-89-03-05</t>
  </si>
  <si>
    <t xml:space="preserve"> * * *</t>
  </si>
  <si>
    <t>La Combe</t>
  </si>
  <si>
    <t>25 capacité - 75 campeurs</t>
  </si>
  <si>
    <t xml:space="preserve"> * * </t>
  </si>
  <si>
    <t>Les Cyprès</t>
  </si>
  <si>
    <t>*</t>
  </si>
  <si>
    <t>Le Font de Merle</t>
  </si>
  <si>
    <t>Beau Rivage</t>
  </si>
  <si>
    <t>04-66-83-02-48</t>
  </si>
  <si>
    <t>Les Chercheurs d'Or</t>
  </si>
  <si>
    <t>04-66-86-52-69</t>
  </si>
  <si>
    <t>Le Luech</t>
  </si>
  <si>
    <t>04-66-61-51-32</t>
  </si>
  <si>
    <t>04-66-90-17-31</t>
  </si>
  <si>
    <t>Le Barralet</t>
  </si>
  <si>
    <t>Le Vieux Verger</t>
  </si>
  <si>
    <t>avenue des Platanes 30330 Connaux</t>
  </si>
  <si>
    <t>camping permanent</t>
  </si>
  <si>
    <t>Le Moulinet 130 chemin du Beaurivage 30500 Saint Ambroix</t>
  </si>
  <si>
    <t>Vis</t>
  </si>
  <si>
    <t>Gardon aval</t>
  </si>
  <si>
    <t>Malaygue</t>
  </si>
  <si>
    <t>route du Grau du Roi RD62 quartier le Môle BP 21 30220 Aigues Mortes</t>
  </si>
  <si>
    <t>Mas Sablière 30430 Saint Privat de Champclos</t>
  </si>
  <si>
    <t>Briançon</t>
  </si>
  <si>
    <t>BP 206 255 route de Carnon 30240 Grau du Roi</t>
  </si>
  <si>
    <t>route de Saint André de Valborgne 30270 Saint Jean du Gard</t>
  </si>
  <si>
    <t>proche Chantabre affl Cèze Malaygue</t>
  </si>
  <si>
    <t>Les deux chemins - Maison neuve 30270 Saint Jean du Gard</t>
  </si>
  <si>
    <t xml:space="preserve">ruiseau de l'Aigalade </t>
  </si>
  <si>
    <t xml:space="preserve">04-66-51-49-81 </t>
  </si>
  <si>
    <t>04-66-51-47-11</t>
  </si>
  <si>
    <t>16/04 au 30/09</t>
  </si>
  <si>
    <t>15/04 au 15/09</t>
  </si>
  <si>
    <t>04-66-82-14-94</t>
  </si>
  <si>
    <t xml:space="preserve">04-66-82-16-39 </t>
  </si>
  <si>
    <t>01/03 au 01/10</t>
  </si>
  <si>
    <t>Les Libellules</t>
  </si>
  <si>
    <t>04-66-82-20-04</t>
  </si>
  <si>
    <t>M. SERENI François Paul</t>
  </si>
  <si>
    <t>La Borie 30500 Courry</t>
  </si>
  <si>
    <t>date CPS</t>
  </si>
  <si>
    <t>pop ZI commune</t>
  </si>
  <si>
    <t>04-66-57-10-03</t>
  </si>
  <si>
    <t>04-66-77-82-12</t>
  </si>
  <si>
    <t>Le Bois des Ecureuils</t>
  </si>
  <si>
    <t>Melle  COSTE  Camille</t>
  </si>
  <si>
    <t xml:space="preserve"> * *</t>
  </si>
  <si>
    <t>Le Pont du Mas</t>
  </si>
  <si>
    <t>La Grenouille</t>
  </si>
  <si>
    <t>04-66-82-24-99</t>
  </si>
  <si>
    <t>route d'Uzès 30630 Goudargues</t>
  </si>
  <si>
    <t>Les Sources</t>
  </si>
  <si>
    <t>04-66-53-97-00</t>
  </si>
  <si>
    <t>L'Abri de Camargue</t>
  </si>
  <si>
    <t>04-66-51-54-83</t>
  </si>
  <si>
    <t>04-66-51-43-92</t>
  </si>
  <si>
    <t>Le Soleil</t>
  </si>
  <si>
    <t>04-66-51-50-07</t>
  </si>
  <si>
    <t>Le Boucanet</t>
  </si>
  <si>
    <t>* * * *</t>
  </si>
  <si>
    <t>04-66-51-41-48</t>
  </si>
  <si>
    <t>Bon Séjour</t>
  </si>
  <si>
    <t xml:space="preserve">Le Mas du Rey Nature </t>
  </si>
  <si>
    <t>ruisseau de Calvisson</t>
  </si>
  <si>
    <t>2495 route de l'Espiguette 30240 Grau du Roi</t>
  </si>
  <si>
    <t>Domaine les Fumades 30500 Allègre les Fumades</t>
  </si>
  <si>
    <t>Les Chênes</t>
  </si>
  <si>
    <t>L'Olivier</t>
  </si>
  <si>
    <t>04-67-82-73-85</t>
  </si>
  <si>
    <t>04-66-85-24-57</t>
  </si>
  <si>
    <t>Le Mas des Chênes</t>
  </si>
  <si>
    <t>Russargues (affluent crespenou)</t>
  </si>
  <si>
    <t>Les Gorges de la Cèze</t>
  </si>
  <si>
    <t>lieu dit "Mas Salonique" 1730 route de l'Espiguette 30240 Grau du Roi</t>
  </si>
  <si>
    <t>320 route du phare de l'Espiguette 30240 Grau du Roi</t>
  </si>
  <si>
    <t>2196 route du phare de l'Espiguette 30240 Grau du Roi</t>
  </si>
  <si>
    <t>route de l'Espiguette Port Camargue 30240 Grau du Roi</t>
  </si>
  <si>
    <t>M COUDER Bruno</t>
  </si>
  <si>
    <t>Les Plans</t>
  </si>
  <si>
    <t>pop ZI</t>
  </si>
  <si>
    <t>04-66-85-02-46</t>
  </si>
  <si>
    <t>La Tessonne</t>
  </si>
  <si>
    <t>04-67-81-17-35</t>
  </si>
  <si>
    <t>La Plaine 30120 Molières Cavaillac</t>
  </si>
  <si>
    <t>CC Pays Grand Combien</t>
  </si>
  <si>
    <t>FONS SUR LUSSAN</t>
  </si>
  <si>
    <t>CC Pays d'Uzès</t>
  </si>
  <si>
    <t>6 mobil homes</t>
  </si>
  <si>
    <t>04 66 73 45 45</t>
  </si>
  <si>
    <t>parking de la plage rue du Commadant marceau Le Boucanet 30240 Grau du Roi</t>
  </si>
  <si>
    <t>face au camping</t>
  </si>
  <si>
    <t>CPS</t>
  </si>
  <si>
    <t>28 mobil homes</t>
  </si>
  <si>
    <t>aire privée</t>
  </si>
  <si>
    <t>Gardonette</t>
  </si>
  <si>
    <t>Tave</t>
  </si>
  <si>
    <t>Aire de camping car Vignerons les 4 chemins - Laudun</t>
  </si>
  <si>
    <t>Aire de camping car Les Arènes - Laudun</t>
  </si>
  <si>
    <t>Aire de camping car Méjannes le Clap</t>
  </si>
  <si>
    <t>GPS : Latitude : 44.1044 Longitude : 4.6075</t>
  </si>
  <si>
    <t xml:space="preserve">Aire de camping car Diderot - Aigues Mortes </t>
  </si>
  <si>
    <t>Aire de camping car les Poissons d'Argent - Aigues Mortes</t>
  </si>
  <si>
    <t>Aire de camping car communale - Alès</t>
  </si>
  <si>
    <t>Aire de camping car - Domaine de la Romance - Bagnols sur Cèze</t>
  </si>
  <si>
    <t>Aire de camping car intercommunale - Branoux les Taillades</t>
  </si>
  <si>
    <t>Aire intercommunale de camping car - Fons sur Lussan</t>
  </si>
  <si>
    <t>Aire communale de camping car - Génolhac</t>
  </si>
  <si>
    <t>Aire communale de camping car de la Gare - Grau du Roi</t>
  </si>
  <si>
    <t>Aire communale de camping car - Lanuejols</t>
  </si>
  <si>
    <t>30152</t>
  </si>
  <si>
    <t>01/03 au 30/11</t>
  </si>
  <si>
    <t>Le Caylou</t>
  </si>
  <si>
    <t>Le Trévezel</t>
  </si>
  <si>
    <t>Aire intercommunale de camping car cave coopérative</t>
  </si>
  <si>
    <t>Camp de Vignaux face au pont Jules Bouquet 30630 Montclus</t>
  </si>
  <si>
    <t>Le Mas de Linde</t>
  </si>
  <si>
    <t>MONTFRIN</t>
  </si>
  <si>
    <t>Cours Antelme 30490 Montfrin</t>
  </si>
  <si>
    <t>04-66-57-20-79</t>
  </si>
  <si>
    <t>L'Espérou 30570 Saint Sauveur et Camprieu</t>
  </si>
  <si>
    <t>L'Universal</t>
  </si>
  <si>
    <t>7 locations</t>
  </si>
  <si>
    <t>Aire de camping car Vignerons du Castellas</t>
  </si>
  <si>
    <t>M. GLEIZE Christophe</t>
  </si>
  <si>
    <t>Les Acacias</t>
  </si>
  <si>
    <t>M. COUDER Guy</t>
  </si>
  <si>
    <t>La Couronne</t>
  </si>
  <si>
    <t>04-67-81-52-46</t>
  </si>
  <si>
    <t>15/05 au 15/09</t>
  </si>
  <si>
    <t>Les Drouilhèdes</t>
  </si>
  <si>
    <t>LE GRAND Claude</t>
  </si>
  <si>
    <t>D 790</t>
  </si>
  <si>
    <t>Le Caylou 30122 Les Plantiers</t>
  </si>
  <si>
    <t>La Sousta</t>
  </si>
  <si>
    <t>04-66-37-12-80</t>
  </si>
  <si>
    <t>La Soubeyranne</t>
  </si>
  <si>
    <t>04-66-37-03-21</t>
  </si>
  <si>
    <t>1110 route de Beaucaire 30210 Sernhac</t>
  </si>
  <si>
    <t>Lou Triadou</t>
  </si>
  <si>
    <t>Mme SOUYRIS Josette</t>
  </si>
  <si>
    <t>Camping Lou Triadou Village 30750 Revens</t>
  </si>
  <si>
    <t>04-66-79-08-89</t>
  </si>
  <si>
    <t>SARL La Vallée Verte</t>
  </si>
  <si>
    <t>Le Clos</t>
  </si>
  <si>
    <t>La Tour</t>
  </si>
  <si>
    <t>5 route d'Alès 30500 Saint Ambroix</t>
  </si>
  <si>
    <t>La Plage</t>
  </si>
  <si>
    <t>Le Pont de l'Elze</t>
  </si>
  <si>
    <t>04-66-83-96-13</t>
  </si>
  <si>
    <t>Jardin du Clos 78 chemin Espaillards 30500 Saint Ambroix</t>
  </si>
  <si>
    <t>Mme MAURIN Hélène- M Daumet Eric</t>
  </si>
  <si>
    <t>La Chicanette</t>
  </si>
  <si>
    <t>04-66-87-28-32</t>
  </si>
  <si>
    <t>Le Figaret</t>
  </si>
  <si>
    <t>route de Lasalle 30170 Saint Hippolyte du Fort</t>
  </si>
  <si>
    <t>Les Vistes</t>
  </si>
  <si>
    <t>04-66-83-28-09</t>
  </si>
  <si>
    <t>Le Moulin de Caveirac</t>
  </si>
  <si>
    <t>04-66-24-41-05</t>
  </si>
  <si>
    <t>O</t>
  </si>
  <si>
    <t>N</t>
  </si>
  <si>
    <t>Localisation ZI</t>
  </si>
  <si>
    <t>rivière</t>
  </si>
  <si>
    <t>Ganière</t>
  </si>
  <si>
    <t>Cèze</t>
  </si>
  <si>
    <t>Luech</t>
  </si>
  <si>
    <t>750 route du Moulin de Caveirac 30430 Saint Jean de Maruejols et Avejean</t>
  </si>
  <si>
    <t>La Forêt</t>
  </si>
  <si>
    <t>04-66-85-37-00</t>
  </si>
  <si>
    <t>04-66-85-12-02</t>
  </si>
  <si>
    <t>Falguière 30270 Saint Jean du Gard</t>
  </si>
  <si>
    <t>Vidourle</t>
  </si>
  <si>
    <t>3 route de la plaine Attuech 30140 Massillargues Attuech</t>
  </si>
  <si>
    <t>proche Gardon d'Anduze</t>
  </si>
  <si>
    <t>Gardon de Mialet</t>
  </si>
  <si>
    <t>route de Mialet Camplausis ouest  30270 Saint Jean du Gard</t>
  </si>
  <si>
    <t>Gardon de Saint Jean</t>
  </si>
  <si>
    <t>M. NOYE</t>
  </si>
  <si>
    <t>04-66-85-33-04</t>
  </si>
  <si>
    <t>Le Petit Baigneur</t>
  </si>
  <si>
    <t>Domaine de Saint Julien la Nef 304440 Saint Julien la Nef</t>
  </si>
  <si>
    <t>Le Peyrolais</t>
  </si>
  <si>
    <t>04-66-88-15-42</t>
  </si>
  <si>
    <t>M. MARTIN Gaston</t>
  </si>
  <si>
    <t>04-66-24-51-55</t>
  </si>
  <si>
    <t>04-66-22-17-21</t>
  </si>
  <si>
    <t>M. MALAFOSSE</t>
  </si>
  <si>
    <t>368 emplacements + 4 mobil homes</t>
  </si>
  <si>
    <t>pas dans bd préfecture</t>
  </si>
  <si>
    <t>49 emplacements + 204 mobil homes</t>
  </si>
  <si>
    <t>privée</t>
  </si>
  <si>
    <t>GPS Latitude : 43.5811 Longitude : 4.1797</t>
  </si>
  <si>
    <t>parking GPS : Latitude : 43.5675 Longitude : 4.1961</t>
  </si>
  <si>
    <t>ALES</t>
  </si>
  <si>
    <t xml:space="preserve">capacité </t>
  </si>
  <si>
    <t>Nb structures par commune</t>
  </si>
  <si>
    <t>pop totale</t>
  </si>
  <si>
    <t>nb structures en ZI</t>
  </si>
  <si>
    <t>nb camping CPS</t>
  </si>
  <si>
    <t>Nom structure</t>
  </si>
  <si>
    <t>ALZON</t>
  </si>
  <si>
    <t>type</t>
  </si>
  <si>
    <t>GPS : Latitude : 44.0492 Longitude : 3.9844</t>
  </si>
  <si>
    <t>7 mobil homes + aire camping car</t>
  </si>
  <si>
    <t>Le Pradet - rue Basse 30430 Barjac Avenue Jean Tassy</t>
  </si>
  <si>
    <t>BEAUCAIRE</t>
  </si>
  <si>
    <t>Rieu</t>
  </si>
  <si>
    <t>7 mobil homes</t>
  </si>
  <si>
    <t>6 chemin du Grès Barralet 30210 Collias</t>
  </si>
  <si>
    <t>GPS : Latitude : 43.8531 Longitude : 4.6094</t>
  </si>
  <si>
    <t>Hameau de Saint Privat de Champclos 30430 Saint Privat de Champclos</t>
  </si>
  <si>
    <t>Le Térondel</t>
  </si>
  <si>
    <t>Le Moulin Neuf</t>
  </si>
  <si>
    <t>04-66-24-15-27</t>
  </si>
  <si>
    <t>04-66-83-90-89</t>
  </si>
  <si>
    <t>MM. CULARD et HUGON</t>
  </si>
  <si>
    <t>bassin versant</t>
  </si>
  <si>
    <t>04 66 22 18 27</t>
  </si>
  <si>
    <t>Aire de camping car Avenue de l'Europe - Bagnols sur Cèze</t>
  </si>
  <si>
    <t>Aire de camping car du port de plaisance - Beaucaire</t>
  </si>
  <si>
    <t>CC Pays Viganais</t>
  </si>
  <si>
    <t>Aire de camping car de service et de repos - Breau et Salagosse</t>
  </si>
  <si>
    <t>Souls</t>
  </si>
  <si>
    <t xml:space="preserve">04-66-61-42-01 </t>
  </si>
  <si>
    <t>% capacité des camping en ZI</t>
  </si>
  <si>
    <t>GARD</t>
  </si>
  <si>
    <t>cèze+ardèche</t>
  </si>
  <si>
    <t>hérault+tarn</t>
  </si>
  <si>
    <t>valat Goujousse, bord Galeizon</t>
  </si>
  <si>
    <t>Tarn</t>
  </si>
  <si>
    <t>nb de CPS tous risques</t>
  </si>
  <si>
    <t>nb structures concernées (moins aires camping car)</t>
  </si>
  <si>
    <t>32 chemin du ravin Bergasson nord 30200 Chusclan</t>
  </si>
  <si>
    <t>Dourbie, confluence valat de Duzas</t>
  </si>
  <si>
    <t>La Pensière</t>
  </si>
  <si>
    <t>&gt;50%</t>
  </si>
  <si>
    <t>aléa</t>
  </si>
  <si>
    <t>INSEE</t>
  </si>
  <si>
    <t>% capacité en ZI / capacité totale</t>
  </si>
  <si>
    <t>population potentielle en ZI</t>
  </si>
  <si>
    <t>Le Verdier</t>
  </si>
  <si>
    <t>Isis en Cévennes</t>
  </si>
  <si>
    <t>04-67-82-42-65</t>
  </si>
  <si>
    <t>Nb total d'hôtelleries</t>
  </si>
  <si>
    <t>capacité totale des hôtelleries</t>
  </si>
  <si>
    <t>superficie totale des hôtelleries</t>
  </si>
  <si>
    <t>nb d'hôtelleries en Zone Inondable (ZI)</t>
  </si>
  <si>
    <t>capactié des hôtelleries en ZI</t>
  </si>
  <si>
    <t>% hôtelleries en ZI / nb total hôtelleries</t>
  </si>
  <si>
    <t>Nb hôtelleries</t>
  </si>
  <si>
    <t>capacité hôtelleries</t>
  </si>
  <si>
    <t>nb hôtelleries en Zone Inondable (ZI)</t>
  </si>
  <si>
    <t xml:space="preserve">capactié des hôtelleries en ZI </t>
  </si>
  <si>
    <t>% hôtelleries en ZI/ nb total hôtelleries</t>
  </si>
  <si>
    <t>NC</t>
  </si>
  <si>
    <t>195 chemin du Plan d'eau Attuech 30140 Massillargues Attuech</t>
  </si>
  <si>
    <t xml:space="preserve">BOUQUET                  </t>
  </si>
  <si>
    <t>MARTINET (LE)</t>
  </si>
  <si>
    <t>chemin des Moulins 30630 Montclus</t>
  </si>
  <si>
    <t>04-66-82-32-52</t>
  </si>
  <si>
    <t>pas bd préfecture</t>
  </si>
  <si>
    <t>25 camping car</t>
  </si>
  <si>
    <t>près de la Dourbie</t>
  </si>
  <si>
    <t>intercommunal</t>
  </si>
  <si>
    <t>Vidourle, Vistre</t>
  </si>
  <si>
    <t>Aire de camping car Casino</t>
  </si>
  <si>
    <t>90 route de Barjac 30130 Saint Paulet les Caisson</t>
  </si>
  <si>
    <t>D986 30750 Saint Sauveur et Camprieu</t>
  </si>
  <si>
    <t>La Volte et Saumanelle 30125 Saumane</t>
  </si>
  <si>
    <t>Aire de camping car Sauve</t>
  </si>
  <si>
    <t>RD 907 Le Verdier 30125 Saumane</t>
  </si>
  <si>
    <t>Tave, Merdançon</t>
  </si>
  <si>
    <t>Ardèche, valat d'Aiguèze</t>
  </si>
  <si>
    <t>La Roquette</t>
  </si>
  <si>
    <t>Le Mas Neuf</t>
  </si>
  <si>
    <t>Le Clos de l'Abbaye</t>
  </si>
  <si>
    <t>Clairval Les Oulettes</t>
  </si>
  <si>
    <t>Ardèche</t>
  </si>
  <si>
    <t>04-66-82-15-51</t>
  </si>
  <si>
    <t>Galeizon</t>
  </si>
  <si>
    <t>Gravié, Gardon d'Anduze</t>
  </si>
  <si>
    <t>Gardon d'Anduze</t>
  </si>
  <si>
    <t>Salindrenque</t>
  </si>
  <si>
    <t>proche Rau de Font Clarette</t>
  </si>
  <si>
    <t>Arre (limite)</t>
  </si>
  <si>
    <t>Arre</t>
  </si>
  <si>
    <t>Rhône</t>
  </si>
  <si>
    <t>5 rue de la bastide 30320 Bezouce</t>
  </si>
  <si>
    <t>Gardon d'Alès</t>
  </si>
  <si>
    <t>615 chemin de Libac 30350 Cardet</t>
  </si>
  <si>
    <t>22 chemin du Bosquet 30350 Cardet</t>
  </si>
  <si>
    <t>Gardon</t>
  </si>
  <si>
    <t>Rhône, Gardon, Briançon</t>
  </si>
  <si>
    <t>04-66-80-33-49</t>
  </si>
  <si>
    <t>Le Pré Saint André</t>
  </si>
  <si>
    <t>16 route d'Uzès 30250 Souvignargues</t>
  </si>
  <si>
    <t>04-66-53-11-20</t>
  </si>
  <si>
    <t>La Corconne</t>
  </si>
  <si>
    <t>04-67-82-42-23</t>
  </si>
  <si>
    <t>route du Pont de l'Hérault 30440 Sumène</t>
  </si>
  <si>
    <t>Le village 30750 Trèves</t>
  </si>
  <si>
    <t>Lou Vincen</t>
  </si>
  <si>
    <t>Le Mouretou</t>
  </si>
  <si>
    <t>04-66-22-81-81</t>
  </si>
  <si>
    <t>Val de l'Arre</t>
  </si>
  <si>
    <t>chemin Saint Honoré 30400 Villeneuve lès Avignon</t>
  </si>
  <si>
    <t>04-90-25-76-06</t>
  </si>
  <si>
    <t>01/04 au 15/09</t>
  </si>
  <si>
    <t>L'Espiguette</t>
  </si>
  <si>
    <t>01/05 au 30/09</t>
  </si>
  <si>
    <t>01/06 au 31/08</t>
  </si>
  <si>
    <t>01/06 au 30/09</t>
  </si>
  <si>
    <t>Hameau Mercou 30440 Saint Julien la Nef</t>
  </si>
  <si>
    <t>Le Graniers</t>
  </si>
  <si>
    <t>01/06 au 15/09</t>
  </si>
  <si>
    <t>01/07 au 31/08</t>
  </si>
  <si>
    <t>Auzonnet, Alauzène</t>
  </si>
  <si>
    <t>La source de vie - Centre Chrétien</t>
  </si>
  <si>
    <t>Homol</t>
  </si>
  <si>
    <t>Auzonnet</t>
  </si>
  <si>
    <t>Doulibre</t>
  </si>
  <si>
    <t>Claysse</t>
  </si>
  <si>
    <t>rhône+vidourle+vistre</t>
  </si>
  <si>
    <t>vistre+vidourle+rhone</t>
  </si>
  <si>
    <t>% SUP ZI</t>
  </si>
  <si>
    <t>1105 chemin Recoulin quartier Labahou 30140 Anduze</t>
  </si>
  <si>
    <t xml:space="preserve">Rhône </t>
  </si>
  <si>
    <t xml:space="preserve">Hérault </t>
  </si>
  <si>
    <t xml:space="preserve">04-66-25-02-67 </t>
  </si>
  <si>
    <t>15/04 au 15/10</t>
  </si>
  <si>
    <t>Le Cabaresse</t>
  </si>
  <si>
    <t>01/03 au 31/10</t>
  </si>
  <si>
    <t>propritétaire</t>
  </si>
  <si>
    <t>observation</t>
  </si>
  <si>
    <t>proche Rhône</t>
  </si>
  <si>
    <t>470 route de l'Espiguette 30240 Grau du Roi</t>
  </si>
  <si>
    <t>Le Ran du Chabrier</t>
  </si>
  <si>
    <t>St Privat de Champclos BP n°1 30430 Barjac</t>
  </si>
  <si>
    <t>Les Amandiers</t>
  </si>
  <si>
    <t>toute l'année</t>
  </si>
  <si>
    <t>route de l'Espiguette 30240 Grau du Roi</t>
  </si>
  <si>
    <t>commune</t>
  </si>
  <si>
    <t>Château Holm 30125 Saumane</t>
  </si>
  <si>
    <t>1701 route de Barjac 30500 Saint Victor de Malcap</t>
  </si>
  <si>
    <t>camping</t>
  </si>
  <si>
    <t>2070 route de l'Espiguette 30240 Grau du Roi</t>
  </si>
  <si>
    <t>01/04 au 30/09</t>
  </si>
  <si>
    <t>M. GINESTIERE Daniel</t>
  </si>
  <si>
    <t>M. AUDU Gabriel</t>
  </si>
  <si>
    <t>610 chemin Recoulin 30140 Anduze</t>
  </si>
  <si>
    <t>01/04 au 31/10</t>
  </si>
  <si>
    <t>piscine, tennis, rivière, randonnées pédestres et équestres</t>
  </si>
  <si>
    <t>N° camp</t>
  </si>
  <si>
    <t>année</t>
  </si>
  <si>
    <t>Le Garanel</t>
  </si>
  <si>
    <t>proche Vidourle, Corbières</t>
  </si>
  <si>
    <t>Risque CG30</t>
  </si>
  <si>
    <t>Rhône, Vidourle</t>
  </si>
  <si>
    <t>Rhône, Vidourle, Vistre</t>
  </si>
  <si>
    <t>Rhône,  Vidourle</t>
  </si>
  <si>
    <t>Rhony, Vidourle</t>
  </si>
  <si>
    <t>Le Martinet Pont de Rastel 30450 Génolhac</t>
  </si>
  <si>
    <t>Le Mas de Rome 30630 Goudargues</t>
  </si>
  <si>
    <t>200 route de Générargues 30140 Anduze</t>
  </si>
  <si>
    <t>M  VALVASORI Gérard</t>
  </si>
  <si>
    <t xml:space="preserve">SAINT GILLES   </t>
  </si>
  <si>
    <t xml:space="preserve">SAINT LAURENT D'AIGOUZE </t>
  </si>
  <si>
    <t xml:space="preserve">VIGAN (LE) </t>
  </si>
  <si>
    <t>Fa</t>
  </si>
  <si>
    <t>M</t>
  </si>
  <si>
    <t>F</t>
  </si>
  <si>
    <t xml:space="preserve">Fa </t>
  </si>
  <si>
    <t>COMMUNES</t>
  </si>
  <si>
    <t>AIGUES MORTES</t>
  </si>
  <si>
    <t xml:space="preserve">AIGUEZE                  </t>
  </si>
  <si>
    <t xml:space="preserve">AIMARGUES                </t>
  </si>
  <si>
    <t xml:space="preserve">ALLEGRE LES FUMADES                 </t>
  </si>
  <si>
    <t xml:space="preserve">ANDUZE                   </t>
  </si>
  <si>
    <t>ARPAILLARGUES ET AUREILLAC</t>
  </si>
  <si>
    <t xml:space="preserve">AUJAC                    </t>
  </si>
  <si>
    <t xml:space="preserve">AVEZE                    </t>
  </si>
  <si>
    <t xml:space="preserve">BAGNOLS SUR CEZE         </t>
  </si>
  <si>
    <t xml:space="preserve">BARJAC                   </t>
  </si>
  <si>
    <t xml:space="preserve">BESSEGES          </t>
  </si>
  <si>
    <t xml:space="preserve">BEZOUCE                  </t>
  </si>
  <si>
    <t xml:space="preserve">BLANDAS                  </t>
  </si>
  <si>
    <t xml:space="preserve">BOISSET ET GAUJAC        </t>
  </si>
  <si>
    <t xml:space="preserve">BRANOUX LES TAILLADES    </t>
  </si>
  <si>
    <t xml:space="preserve">CALVISSON                </t>
  </si>
  <si>
    <t xml:space="preserve">CARDET                   </t>
  </si>
  <si>
    <t xml:space="preserve"> Ardèche</t>
  </si>
  <si>
    <t xml:space="preserve">CENDRAS                  </t>
  </si>
  <si>
    <t xml:space="preserve">CHAMBON                  </t>
  </si>
  <si>
    <t xml:space="preserve">CHAMBORIGAUD             </t>
  </si>
  <si>
    <t xml:space="preserve">CHUSCLAN                 </t>
  </si>
  <si>
    <t xml:space="preserve">COLLIAS                  </t>
  </si>
  <si>
    <t xml:space="preserve">CONNAUX                  </t>
  </si>
  <si>
    <t xml:space="preserve">CORNILLON                </t>
  </si>
  <si>
    <t xml:space="preserve">COURRY                   </t>
  </si>
  <si>
    <t xml:space="preserve">CRESPIAN                 </t>
  </si>
  <si>
    <t xml:space="preserve">DOMAZAN                  </t>
  </si>
  <si>
    <t xml:space="preserve">DOURBIES                 </t>
  </si>
  <si>
    <t>&lt;20%</t>
  </si>
  <si>
    <t>pas dans atlas ZI</t>
  </si>
  <si>
    <t>Rhône, Garonne</t>
  </si>
  <si>
    <t>ruisseau de Camplausis</t>
  </si>
  <si>
    <t>04-66-24-50-96</t>
  </si>
  <si>
    <t>Le château de Ferreyroles</t>
  </si>
  <si>
    <t>Ind</t>
  </si>
  <si>
    <t>Res</t>
  </si>
  <si>
    <t xml:space="preserve">GAGNIERES                </t>
  </si>
  <si>
    <t xml:space="preserve">GALLARGUES LE MONTUEUX   </t>
  </si>
  <si>
    <t xml:space="preserve">GENOLHAC                 </t>
  </si>
  <si>
    <t xml:space="preserve">GOUDARGUES               </t>
  </si>
  <si>
    <t>surface (ha)</t>
  </si>
  <si>
    <t xml:space="preserve">GRAU DU ROI (LE)           </t>
  </si>
  <si>
    <t xml:space="preserve">JUNAS                    </t>
  </si>
  <si>
    <t xml:space="preserve">LANUEJOLS                </t>
  </si>
  <si>
    <t xml:space="preserve">LASALLE                  </t>
  </si>
  <si>
    <t xml:space="preserve">LAUDUN                   </t>
  </si>
  <si>
    <t xml:space="preserve">LEZAN                    </t>
  </si>
  <si>
    <t xml:space="preserve">MAGES (LES)                </t>
  </si>
  <si>
    <t xml:space="preserve">MASSILLARGUES ATTUECH    </t>
  </si>
  <si>
    <t xml:space="preserve">MEJANNES LE CLAP         </t>
  </si>
  <si>
    <t xml:space="preserve">MIALET                   </t>
  </si>
  <si>
    <t xml:space="preserve">MOLIERES CAVAILLAC       </t>
  </si>
  <si>
    <t xml:space="preserve">MONOBLET                 </t>
  </si>
  <si>
    <t xml:space="preserve">MONTCLUS                 </t>
  </si>
  <si>
    <t xml:space="preserve">MONTDARDIER              </t>
  </si>
  <si>
    <t xml:space="preserve">NIMES                    </t>
  </si>
  <si>
    <t xml:space="preserve">PEYREMALE                </t>
  </si>
  <si>
    <t xml:space="preserve">PLANTIERS (LES)          </t>
  </si>
  <si>
    <t xml:space="preserve">PONT SAINT ESPRIT        </t>
  </si>
  <si>
    <t xml:space="preserve">REMOULINS                </t>
  </si>
  <si>
    <t xml:space="preserve">REVENS                   </t>
  </si>
  <si>
    <t xml:space="preserve">ROCHEFORT DU GARD        </t>
  </si>
  <si>
    <t xml:space="preserve">ROCHEGUDE                </t>
  </si>
  <si>
    <t>Camargue</t>
  </si>
  <si>
    <t>rhône+vidourle</t>
  </si>
  <si>
    <t>Vistre</t>
  </si>
  <si>
    <t>vistre+vidourle</t>
  </si>
  <si>
    <t>Confluence</t>
  </si>
  <si>
    <t>gardon+rhône</t>
  </si>
  <si>
    <t>rhône+vistre</t>
  </si>
  <si>
    <t>rhône+cèze</t>
  </si>
  <si>
    <t>gardon+vidourle</t>
  </si>
  <si>
    <t>vidourle+hérault</t>
  </si>
  <si>
    <t xml:space="preserve">ROGUES                   </t>
  </si>
  <si>
    <t xml:space="preserve">ROQUE SUR CEZE         </t>
  </si>
  <si>
    <t xml:space="preserve">SAINT AMBROIX            </t>
  </si>
  <si>
    <t xml:space="preserve">SAINT ANDRE DE ROQUEPERTUIS </t>
  </si>
  <si>
    <t xml:space="preserve">SAINT ANDRE DE VALBORGNE    </t>
  </si>
  <si>
    <t xml:space="preserve">SAINT ANDRE D'OLERARGUES    </t>
  </si>
  <si>
    <t>Alzon</t>
  </si>
  <si>
    <t>Confluence Vidourle, Valestalière</t>
  </si>
  <si>
    <t>ancienne route d'Aigues Mortes D46 30220 Saint Laurent d'Aigouze</t>
  </si>
  <si>
    <t>Trévezel</t>
  </si>
  <si>
    <t>Château de l'Hom</t>
  </si>
  <si>
    <t xml:space="preserve">* * * * </t>
  </si>
  <si>
    <t>01/01 au 31/12</t>
  </si>
  <si>
    <t xml:space="preserve">SAINT CHRISTOL LES ALES  </t>
  </si>
  <si>
    <t>% CPS</t>
  </si>
  <si>
    <t xml:space="preserve">SAINT HIPPOLYTE DU FORT  </t>
  </si>
  <si>
    <t xml:space="preserve">SAINT JEAN DE CEYRARGUES </t>
  </si>
  <si>
    <t>SAINT JEAN DE MARUEJOLS</t>
  </si>
  <si>
    <t xml:space="preserve">SAINT JEAN DE VALERISCLE </t>
  </si>
  <si>
    <t xml:space="preserve">SAINT JEAN DU GARD       </t>
  </si>
  <si>
    <t xml:space="preserve">SAINT JULIEN DE LA NEF   </t>
  </si>
  <si>
    <t xml:space="preserve">SAINT JULIEN DE PEYROLAS </t>
  </si>
  <si>
    <t xml:space="preserve">SAINT NAZAIRE            </t>
  </si>
  <si>
    <t xml:space="preserve">SAINT PAULET DE CAISSON  </t>
  </si>
  <si>
    <t xml:space="preserve">SAINT PRIVAT DE CHAMPCLOS   </t>
  </si>
  <si>
    <t xml:space="preserve">SAINT QUENTIN LA POTERIE </t>
  </si>
  <si>
    <t xml:space="preserve">SAINT SAUVEUR CAMPRIEU   </t>
  </si>
  <si>
    <t xml:space="preserve">SAINT VICTOR DE MALCAP   </t>
  </si>
  <si>
    <t>10 aires de camping car</t>
  </si>
  <si>
    <t>rau Borgne, Gardon de Saint Jean</t>
  </si>
  <si>
    <t>N_ETAB</t>
  </si>
  <si>
    <t>APET700</t>
  </si>
  <si>
    <t>5530Z</t>
  </si>
  <si>
    <t>C00300086-000</t>
  </si>
  <si>
    <t>SIREN</t>
  </si>
  <si>
    <t>C00500007-000</t>
  </si>
  <si>
    <t>C00500009-000</t>
  </si>
  <si>
    <t>C00600054-000</t>
  </si>
  <si>
    <t>20 rue du stade Cafouin et Veindran 306660 Gallargues le Montueux</t>
  </si>
  <si>
    <t>site internet</t>
  </si>
  <si>
    <t>2319 chemin des campings Saint Gély 30630 Cornillon</t>
  </si>
  <si>
    <t>04/04 au 30/09</t>
  </si>
  <si>
    <t>363 emplacements 160 mobil homes</t>
  </si>
  <si>
    <t>297 emplacements (282 mobil homes + 15 bungatoiles) aire de camping car</t>
  </si>
  <si>
    <t>449 emplacements  (449 mobil homes)</t>
  </si>
  <si>
    <t>04-66-35-73-35</t>
  </si>
  <si>
    <t>331 emplacements (108 empalcements nus + 209 mobil homes + 14 chalets)</t>
  </si>
  <si>
    <t>330 emplacements  200 mobil homes</t>
  </si>
  <si>
    <t>04-66-53-98-98</t>
  </si>
  <si>
    <t>04-66-73-30-88   06-86-45-18-69</t>
  </si>
  <si>
    <t>200 mobil homes + aire camping car</t>
  </si>
  <si>
    <t>25 mobil homes</t>
  </si>
  <si>
    <t>04-66-24-82-81 06-21-35-47-34</t>
  </si>
  <si>
    <t>04-66-24-59-31</t>
  </si>
  <si>
    <t>04-66-24-51-21  06-10-62-32-18</t>
  </si>
  <si>
    <t>25 emplacements + 5 chalets</t>
  </si>
  <si>
    <t>08/05 au 30/09</t>
  </si>
  <si>
    <t>camping naturiste, 70 emplacements + 8 mobil homes +17 bungalows + 4 tentes +  aire de camping car</t>
  </si>
  <si>
    <t>12/06 au 31/12</t>
  </si>
  <si>
    <t>04-66-50-97-29  06-66-45-32-50</t>
  </si>
  <si>
    <t>06-16-79-23-46</t>
  </si>
  <si>
    <t>8 mobil homes + 2 tentes</t>
  </si>
  <si>
    <t>06-74-71-52-06</t>
  </si>
  <si>
    <t>M Rémi TAULELLE</t>
  </si>
  <si>
    <t>La Combe - route des Vans 30430 Barjac</t>
  </si>
  <si>
    <t>1 chemin de l'Auzonnet 30960 Saint Jean de Valeriscle</t>
  </si>
  <si>
    <t>Paradis Les Amarines</t>
  </si>
  <si>
    <t>181  rotue de Goudargues La Vérune et Camer 30630 Cornillon</t>
  </si>
  <si>
    <t>78 emplacements 53 mobil homes + 7 caravanes + 4 bungalows</t>
  </si>
  <si>
    <t>04-66-24-40-40  06-78-44-26-75</t>
  </si>
  <si>
    <t>821 chemin du camping Village 30760 Saint Julien de Peyrolas</t>
  </si>
  <si>
    <t xml:space="preserve">L'Oliveraie  </t>
  </si>
  <si>
    <t>Domaine le Clos des Capitelles</t>
  </si>
  <si>
    <t>L'Orée des Cévennes</t>
  </si>
  <si>
    <t>ROQUE SUR CEZE (LA)</t>
  </si>
  <si>
    <t>04-66-24-41-26  06-30-45-51-14</t>
  </si>
  <si>
    <t>04-66-82-25-24 06-84-06-68-71</t>
  </si>
  <si>
    <t>3 mobil homes</t>
  </si>
  <si>
    <t>01/04 au 15/10</t>
  </si>
  <si>
    <t>04-66-82-21-36  06-62-13-10-83</t>
  </si>
  <si>
    <t>41 emplacements + 4 bungalows + 4 bungatoiles + 1 mobil home + aire de camping car</t>
  </si>
  <si>
    <t xml:space="preserve">La Saraillère </t>
  </si>
  <si>
    <t>Mme DANIEL Carine</t>
  </si>
  <si>
    <t>04-66-82-34-07  06-31-94-85-29</t>
  </si>
  <si>
    <t xml:space="preserve">Le Dolium </t>
  </si>
  <si>
    <t>04-66-39-27-07 06-06-67-67-32</t>
  </si>
  <si>
    <t>30 mobil homes +8 chalets +  aire de camping car</t>
  </si>
  <si>
    <t>04-66-82-91-62  06-68-66-50-29</t>
  </si>
  <si>
    <t>04/04 au 13/09</t>
  </si>
  <si>
    <t>28 avenue du Pont du Gard 30210 Remoulins</t>
  </si>
  <si>
    <t>226 mobil homes + aire camping car</t>
  </si>
  <si>
    <t>95 chemin des Teuillières Basses 30250 Junas</t>
  </si>
  <si>
    <t>04-66-80-99-07 06-03-29-36-32</t>
  </si>
  <si>
    <t>04-66-75-24-30  06-63-09-21-76</t>
  </si>
  <si>
    <t>01/04 au 25/09</t>
  </si>
  <si>
    <t>04-66-20-65-87  06-07-34-90-70</t>
  </si>
  <si>
    <t>chemin d'Aigues Vives La Rouquette, 30420 Calvisson</t>
  </si>
  <si>
    <t xml:space="preserve">Le Bel été d'Anduze </t>
  </si>
  <si>
    <t>04-66-61-76-04  06-12-40-96-74</t>
  </si>
  <si>
    <t>Cap del Pra 30270 Saint Jean du Gard</t>
  </si>
  <si>
    <t>04-66-83-92-85  06-25-78-76-84</t>
  </si>
  <si>
    <t xml:space="preserve">Les Gorges de l'Hérault </t>
  </si>
  <si>
    <t>Causse et Lamas</t>
  </si>
  <si>
    <t>04-67-81-52-77  06-13-15-72-09</t>
  </si>
  <si>
    <t>Causse et lamas, route de Navas 30120 Montdardier</t>
  </si>
  <si>
    <t>04-66-85-36-90</t>
  </si>
  <si>
    <t>170 emplacements + 123 mobil homes +chalets +  aire de camping car</t>
  </si>
  <si>
    <t>RN 106 Le Fraissinet 30110 Branoux les Taillades</t>
  </si>
  <si>
    <t>04-66-60-63-22  07-84-99-61-83</t>
  </si>
  <si>
    <t>https://www.campinglefontdumerle.com</t>
  </si>
  <si>
    <t>ROQUEDUR</t>
  </si>
  <si>
    <t>Bivouac sous les étoiles</t>
  </si>
  <si>
    <t>06-35-22-11-01</t>
  </si>
  <si>
    <t>4 tentes</t>
  </si>
  <si>
    <t>23 mobil homes, bord de l'eau à 200 m</t>
  </si>
  <si>
    <t>Domaine de Pradines</t>
  </si>
  <si>
    <t>04-66-56-87-65   06-76-37-50-39</t>
  </si>
  <si>
    <t>07-88-30-87-48</t>
  </si>
  <si>
    <t>04-67-73-80-28  06-83-86-26-71</t>
  </si>
  <si>
    <t>04-66-60-30-08  06-73-15-49-50</t>
  </si>
  <si>
    <t>04-66-55-79-72</t>
  </si>
  <si>
    <t>Bellevue</t>
  </si>
  <si>
    <t>LIOUC</t>
  </si>
  <si>
    <t>11/04 au 15/09</t>
  </si>
  <si>
    <t>Le Mas de Campagnani 30260 Liouc</t>
  </si>
  <si>
    <t>M ROUQUAIROL Henri</t>
  </si>
  <si>
    <t>04-66-25-19-24  06-59-74-24-88</t>
  </si>
  <si>
    <t>https://www.campinglasalendrinque.fr/</t>
  </si>
  <si>
    <t>VAL D'AIGOUAL</t>
  </si>
  <si>
    <t>Les Fauvettes Flower camping</t>
  </si>
  <si>
    <t>03/04 au 15/10</t>
  </si>
  <si>
    <t>Mas de la Cam</t>
  </si>
  <si>
    <t>06-87-69-01-63</t>
  </si>
  <si>
    <t>04-66-29-18-60  06-82-96-50-14</t>
  </si>
  <si>
    <t>2 mobil home + aire de camping car</t>
  </si>
  <si>
    <t xml:space="preserve">Domaine Le Revel </t>
  </si>
  <si>
    <t>04-67-81-50-89  06-17-02-54-91</t>
  </si>
  <si>
    <t>Le Nouveau Mas</t>
  </si>
  <si>
    <t>04-67-81-52-43  06-15-40-84-32</t>
  </si>
  <si>
    <t>TORNAC</t>
  </si>
  <si>
    <t>La Cigale</t>
  </si>
  <si>
    <t>20 bungalows + 90 mobil homes + aire camping car</t>
  </si>
  <si>
    <t>03/04 au 19/09</t>
  </si>
  <si>
    <t>04-66-25-04-80  06-13-95-81-05</t>
  </si>
  <si>
    <t>Laparot</t>
  </si>
  <si>
    <t>04-66-77-26-34  06-75-29-15-27</t>
  </si>
  <si>
    <t>1 caravane + aire de camping car</t>
  </si>
  <si>
    <t>27/03 au 02/10</t>
  </si>
  <si>
    <t>262 emplacements + 40 mobil homes + aire de camping car</t>
  </si>
  <si>
    <t>04-67-81-90-59  06-07-77-30-10</t>
  </si>
  <si>
    <t>04-66-83-82-44  06-48-30-06-43</t>
  </si>
  <si>
    <t>https://www.gcu.asso.fr/terrains/chamborigaud-gard-30</t>
  </si>
  <si>
    <t>mobil homes + caravanes, accueil ouvirers en déplacement</t>
  </si>
  <si>
    <t>Les Bergassons</t>
  </si>
  <si>
    <t>04-66-25-15-29</t>
  </si>
  <si>
    <t>https://www.campingfrance.com/recherchez-votre-camping/occitanie/gard/gagnieres/clairval</t>
  </si>
  <si>
    <t>10 chemin du Donnarel - Pont de Rastel 30450 Génolhac</t>
  </si>
  <si>
    <t>04-66-61-44-50  06-43-37-34-87</t>
  </si>
  <si>
    <t>5 bungalows + aire camping car</t>
  </si>
  <si>
    <t>01/04 au 15/11</t>
  </si>
  <si>
    <t>Le Saint Michelet Flower camping</t>
  </si>
  <si>
    <t>04-30-39-43-72  06-10-72-43-58</t>
  </si>
  <si>
    <t>26/05 au 31/08</t>
  </si>
  <si>
    <t>Les Petits Camarguais Yelloh! Village</t>
  </si>
  <si>
    <t>La Petite Camargue Yelloh! Village</t>
  </si>
  <si>
    <t>Quarier Debannet Martinet Nord 30960 Le Martinet</t>
  </si>
  <si>
    <t>04-66-24-95-00   04-66-24-91-01</t>
  </si>
  <si>
    <t>https://www.campingcevennes-atypique.com</t>
  </si>
  <si>
    <t>M PADOU Jonathan</t>
  </si>
  <si>
    <t>06-28-34-54-62</t>
  </si>
  <si>
    <t>La Plaine G.C.U</t>
  </si>
  <si>
    <t>La Genèse domaine naturiste</t>
  </si>
  <si>
    <t>Luziers Rouquette 30140 Mialet</t>
  </si>
  <si>
    <t>https://www.campingfrance.com/recherchez-votre-camping/occitanie/gard/molieres-cavaillac/la-tessonne</t>
  </si>
  <si>
    <t>Les Beaumes 30630 Montclus</t>
  </si>
  <si>
    <t>https://www.campingdefrance.com/camping-languedoc+roussillon-gard/camping.php?lang=FR&amp;NumCamp=7302&amp;NumDep=30</t>
  </si>
  <si>
    <t>Mme BRUGUIER Claudine</t>
  </si>
  <si>
    <t>https://www.campingfrance.com/recherchez-votre-camping/occitanie/gard/montclus/mme-bruguier-claudine</t>
  </si>
  <si>
    <t>https://www.sudcevennes.com/Dormir/Campings/camping-municipal-la-couronne/9735</t>
  </si>
  <si>
    <t>Saumane G.C.U</t>
  </si>
  <si>
    <t>14/06 au 14/09</t>
  </si>
  <si>
    <t>04-66-83-91-74</t>
  </si>
  <si>
    <t>1 location</t>
  </si>
  <si>
    <t>https://www.spottocamp.com/fr/campsites/camping-aire-naturelle-lou-triadou-revens</t>
  </si>
  <si>
    <t xml:space="preserve">Camping Pirate </t>
  </si>
  <si>
    <t>RD907 Mas Boyer 30940 Saint André de Valborgne</t>
  </si>
  <si>
    <t xml:space="preserve">Bon Soleil </t>
  </si>
  <si>
    <t>https://www.gcu.asso.fr/terrains/camprieu-gard-30</t>
  </si>
  <si>
    <t xml:space="preserve">Camprieu G.C.U </t>
  </si>
  <si>
    <t>04-66-80-29-22</t>
  </si>
  <si>
    <t>M DUFOUR Jean Claude</t>
  </si>
  <si>
    <t>Le Galinier (M Dufour)</t>
  </si>
  <si>
    <t>https://www.campingfrance.com/recherchez-votre-camping/occitanie/gard/chambon/camping-municipal-le-luech</t>
  </si>
  <si>
    <t>04-67-82-73-58  06-83-35-48-29</t>
  </si>
  <si>
    <t>Les Cascades Yelloh! Village</t>
  </si>
  <si>
    <t>https://www.camping-le-verdier.com</t>
  </si>
  <si>
    <t xml:space="preserve">Résidence Club des Dolmens </t>
  </si>
  <si>
    <t xml:space="preserve">La Rouquette </t>
  </si>
  <si>
    <t>La Salendrinque</t>
  </si>
  <si>
    <t>Le Moulin du Luech</t>
  </si>
  <si>
    <t>Camping municipal Aimé Giraud</t>
  </si>
  <si>
    <t>01/07 au 15/09</t>
  </si>
  <si>
    <t>Mer et Camargue</t>
  </si>
  <si>
    <t>04/04 au 04/11</t>
  </si>
  <si>
    <t>04-66-56-11-00</t>
  </si>
  <si>
    <t xml:space="preserve">04-66-77-50-19 </t>
  </si>
  <si>
    <t>01-83-64-69-21</t>
  </si>
  <si>
    <t>04-66-82-14-77</t>
  </si>
  <si>
    <t>04-66-81-10-29  06-09-20-32-02</t>
  </si>
  <si>
    <t>04-67-81-04-60</t>
  </si>
  <si>
    <t>1 grande rue 30270 Saint Jean du Gard</t>
  </si>
  <si>
    <t>parking du Pont RN 6086 avenue du pont du Gard 30210 Remoulins</t>
  </si>
  <si>
    <t>04-66-37-14-50</t>
  </si>
  <si>
    <t>Port de Plaisance 30127 Bellegarde</t>
  </si>
  <si>
    <t>Aire de camping car Les Plôts - Aujac</t>
  </si>
  <si>
    <t>Les Plôts entrée du village 30450 Aujac</t>
  </si>
  <si>
    <t>04-66-74-50-99</t>
  </si>
  <si>
    <t>04-66-25-60-04</t>
  </si>
  <si>
    <t>04-66-50-55-60</t>
  </si>
  <si>
    <t>04-67-82-70-83</t>
  </si>
  <si>
    <t>PONT SAINT ESPRIT</t>
  </si>
  <si>
    <t>1 avenue du Président Kennedy 30130 Pont Saint Esprit</t>
  </si>
  <si>
    <t>04-66-80-99-30</t>
  </si>
  <si>
    <t>04-66-61-10-55</t>
  </si>
  <si>
    <t>04-66-39-17-66</t>
  </si>
  <si>
    <t>Parking de la mairie 30430 Méajnnes le Clap</t>
  </si>
  <si>
    <t>04-66-24-42-41</t>
  </si>
  <si>
    <t>04-66-52-32-15</t>
  </si>
  <si>
    <t>CARNAS</t>
  </si>
  <si>
    <t>Aire du domaine de Coursac</t>
  </si>
  <si>
    <t>chemin du château d'eau 30260 Carnas</t>
  </si>
  <si>
    <t>06-26-82-29-88</t>
  </si>
  <si>
    <t>Latitude : 43,832519723139, Longitude : 3,9855452624267</t>
  </si>
  <si>
    <t>388 locations + aire de camping car</t>
  </si>
  <si>
    <t>3358 route d'Anduze 30900 Nîmes</t>
  </si>
  <si>
    <t>04-66-62-05-82</t>
  </si>
  <si>
    <t xml:space="preserve">M PFEIFFER Francis </t>
  </si>
  <si>
    <t>NERS</t>
  </si>
  <si>
    <t>06-51-71-26-22</t>
  </si>
  <si>
    <t>M PVIDORISE Bastien</t>
  </si>
  <si>
    <t>04-90-31-72-10</t>
  </si>
  <si>
    <t>GPS : Latitude : 43.9717 , Longitude : 4.6808</t>
  </si>
  <si>
    <t>04-66-35-95-65</t>
  </si>
  <si>
    <t xml:space="preserve">RN979, GPS : Latitude : 43.6292 Longitude : 4.1917  </t>
  </si>
  <si>
    <t>https://www.camping-car.com/aires/38242-u-express</t>
  </si>
  <si>
    <t>04-66-39-18-63</t>
  </si>
  <si>
    <t>78 emplacements nus + 14 mobil homes + 4 bungalows + aire de camping car</t>
  </si>
  <si>
    <t>GPS : Latitude : 44.1683 Longitude : 4.6192</t>
  </si>
  <si>
    <t>04-66-73-51-52</t>
  </si>
  <si>
    <t>04-66-82-81-85</t>
  </si>
  <si>
    <t>04-66-87-78-00</t>
  </si>
  <si>
    <t>180, avenue du Général Trouchaud 30220 Saint Laurent d'Aigouze</t>
  </si>
  <si>
    <t>133 emplacements + 8 locations + aire de camping car</t>
  </si>
  <si>
    <t>SAINT LAURENT LE MINIER</t>
  </si>
  <si>
    <t>06-07-04-20-27</t>
  </si>
  <si>
    <t>latitude: 43,924850347693 longitude: 3,6636682017136</t>
  </si>
  <si>
    <t>35 mobil homes + aire de camping car</t>
  </si>
  <si>
    <t>Aire de camping car du châeau de Péras</t>
  </si>
  <si>
    <t>M PIERREDON Gérard</t>
  </si>
  <si>
    <t>Halte Nautique route d'Aramon 30300 Vallabrègues</t>
  </si>
  <si>
    <t>06-36-48-03-48</t>
  </si>
  <si>
    <t>Chemin du Baranier 30200 Bagnosl sur Cèze</t>
  </si>
  <si>
    <t>04-66-89-66-74</t>
  </si>
  <si>
    <t>parking, GPS : Latitude : 44.1822 Longitude : 4.6125</t>
  </si>
  <si>
    <t>04-66-33-26-70</t>
  </si>
  <si>
    <t>ASPERES</t>
  </si>
  <si>
    <t>04-66-80-01-21</t>
  </si>
  <si>
    <t>Latitude 43°.808325, Longitude: 4°.03964</t>
  </si>
  <si>
    <t>Aire de camping car Mas des Tourelles</t>
  </si>
  <si>
    <t>Aire de camping car Mas des Plantades</t>
  </si>
  <si>
    <t>Mas des Tourelles cave gallo romaine RD38 4298 route de Saint Gilles 30300 Beaucaire</t>
  </si>
  <si>
    <t>04-66-59-19-72</t>
  </si>
  <si>
    <t>22/01 au 22/07</t>
  </si>
  <si>
    <t>06-22-40-92-39</t>
  </si>
  <si>
    <t>Mas des Plantades 110 chemin des Plantades 30300 Beaucaire</t>
  </si>
  <si>
    <t>latitude: 43,674492, longitude: 4,431245, Latitude 43°.67216 / Longitude: 4°.43353</t>
  </si>
  <si>
    <t>04-66-56-26-36</t>
  </si>
  <si>
    <t>THEZIERS</t>
  </si>
  <si>
    <t>Aire de camping car Domaine Gilphine</t>
  </si>
  <si>
    <t>06-14-08-76-03</t>
  </si>
  <si>
    <t>CORBES</t>
  </si>
  <si>
    <t>Aire des Portes de la Petite Camargue</t>
  </si>
  <si>
    <t>M LOMBARD Jean</t>
  </si>
  <si>
    <t>06-24-49-46-61</t>
  </si>
  <si>
    <t>Latitude : 43º 42' 4.1'' N
Longitude : 4º 12' 33.8'' E</t>
  </si>
  <si>
    <t>338 chemin de la Ginouze 30470 Aimargues</t>
  </si>
  <si>
    <t>Aire de camping car Les Marguilliers</t>
  </si>
  <si>
    <t>06-60-93-70-54</t>
  </si>
  <si>
    <t>C00800018-000</t>
  </si>
  <si>
    <t>C00800009-000</t>
  </si>
  <si>
    <t>C00800030-000</t>
  </si>
  <si>
    <t>https://www.domaine-des-fumades.com</t>
  </si>
  <si>
    <t>http://www.camping-ferme-fumades.com</t>
  </si>
  <si>
    <t>https://www.castelrose.com</t>
  </si>
  <si>
    <t>C01000104-000</t>
  </si>
  <si>
    <t>https://www.camping-pradal.fr</t>
  </si>
  <si>
    <t>C01000107-000</t>
  </si>
  <si>
    <t>C01000106-000</t>
  </si>
  <si>
    <t>C01000127-000</t>
  </si>
  <si>
    <t>C01000105-000</t>
  </si>
  <si>
    <t>C01000108-000</t>
  </si>
  <si>
    <t>https://www.camping-arche.fr</t>
  </si>
  <si>
    <t>http://www.camping-anduze.net</t>
  </si>
  <si>
    <t>https://camping-bel-ete.com</t>
  </si>
  <si>
    <t>C01400001-000</t>
  </si>
  <si>
    <t>C01400038-000</t>
  </si>
  <si>
    <t>Le Tufeq 30120 Aulas</t>
  </si>
  <si>
    <t>C02600020-000</t>
  </si>
  <si>
    <t>C02800365-000</t>
  </si>
  <si>
    <t>C02800380-000</t>
  </si>
  <si>
    <t>http://campinglacoquille.com</t>
  </si>
  <si>
    <t>https://www.camping-la-buissiere.fr</t>
  </si>
  <si>
    <t>C02900028-000</t>
  </si>
  <si>
    <t>C02900040-000</t>
  </si>
  <si>
    <t>C02900066-000</t>
  </si>
  <si>
    <t>https://camping-besseges.fr</t>
  </si>
  <si>
    <t>C03700051-000</t>
  </si>
  <si>
    <t>Camping municipal La Plaine</t>
  </si>
  <si>
    <t>https://www.nouveaucampinglescypres.fr</t>
  </si>
  <si>
    <t>C03900039-000</t>
  </si>
  <si>
    <t>C04200002-000</t>
  </si>
  <si>
    <t>C04200021-000</t>
  </si>
  <si>
    <t>http://www.domaine-de-gaujac.com</t>
  </si>
  <si>
    <t>C05100004-000</t>
  </si>
  <si>
    <t>https://www.campingmeretcamargue.fr</t>
  </si>
  <si>
    <t>C06200148-000</t>
  </si>
  <si>
    <t>https://camping-beau-rivage.net</t>
  </si>
  <si>
    <t>C06800011-000</t>
  </si>
  <si>
    <t>C06800014-000</t>
  </si>
  <si>
    <t>C07700037-000</t>
  </si>
  <si>
    <t>C07700036-000</t>
  </si>
  <si>
    <t>https://www.camping-chercheur-dor.fr</t>
  </si>
  <si>
    <t>C07900007-000</t>
  </si>
  <si>
    <t>C08000013-000</t>
  </si>
  <si>
    <t>C08100023-000</t>
  </si>
  <si>
    <t>C08500025-000</t>
  </si>
  <si>
    <t>C09200030-000</t>
  </si>
  <si>
    <t>http://www.campinglevieuxverger.com</t>
  </si>
  <si>
    <t>https://www.campinglesamarines.com</t>
  </si>
  <si>
    <t>C09600009-000</t>
  </si>
  <si>
    <t>C09600015-000</t>
  </si>
  <si>
    <t>C09700009-000</t>
  </si>
  <si>
    <t>C09800003-000</t>
  </si>
  <si>
    <t>https://campingleslibellules.com</t>
  </si>
  <si>
    <t>https://aujac.fr/camping-a-la-ferme/la-baraque-camping-chambres-dhotes-et-table-paysanne</t>
  </si>
  <si>
    <t>Mme BRUNEAULysanne  &amp; M NIVON Jonas</t>
  </si>
  <si>
    <t>Ferme La Baraque 30450 Aujac</t>
  </si>
  <si>
    <t>tipi + caravane</t>
  </si>
  <si>
    <t>01/04 au 30/10</t>
  </si>
  <si>
    <t>https://m.facebook.com/souriredusud30</t>
  </si>
  <si>
    <t>Minicamping Sourire du Sud</t>
  </si>
  <si>
    <t>https://www.camping-mas-de-reilhe.fr</t>
  </si>
  <si>
    <t>https://camping-boisdesecureuils.fr</t>
  </si>
  <si>
    <t>C10300011-000</t>
  </si>
  <si>
    <t>C10500018-000</t>
  </si>
  <si>
    <t>C12000017-000</t>
  </si>
  <si>
    <t>C12000014-000</t>
  </si>
  <si>
    <t>C12300036-000</t>
  </si>
  <si>
    <t>C13000009-000</t>
  </si>
  <si>
    <t>C13000027-000</t>
  </si>
  <si>
    <t>C13000026-000</t>
  </si>
  <si>
    <t>C13000023-000</t>
  </si>
  <si>
    <t>C13100024-000</t>
  </si>
  <si>
    <t>C13100025-000</t>
  </si>
  <si>
    <t>C13100023-000</t>
  </si>
  <si>
    <t>C13100027-000</t>
  </si>
  <si>
    <t>C13100021-000</t>
  </si>
  <si>
    <t>C13100022-000</t>
  </si>
  <si>
    <t>https://www.camping-lesamandiers.fr</t>
  </si>
  <si>
    <t>04-66-35-28-02  06-23-70-76-59</t>
  </si>
  <si>
    <t>04-66-61-44-29  06-64-44-35-98</t>
  </si>
  <si>
    <t>https://lepontdumas-camping.fr</t>
  </si>
  <si>
    <t>https://campinglemasderome.com</t>
  </si>
  <si>
    <t>https://www.camping-la-grenouille.com</t>
  </si>
  <si>
    <t>https://www.campingretro.com</t>
  </si>
  <si>
    <t>https://www.camping-la-saraillere.com</t>
  </si>
  <si>
    <t>C13300422-000</t>
  </si>
  <si>
    <t>C13300292-000</t>
  </si>
  <si>
    <t>C13300421-000</t>
  </si>
  <si>
    <t>C13300397-000</t>
  </si>
  <si>
    <t>C13300325-000</t>
  </si>
  <si>
    <t>C13300416-000</t>
  </si>
  <si>
    <t>C13300418-000</t>
  </si>
  <si>
    <t>C13300417-000</t>
  </si>
  <si>
    <t>https://www.lesjardinsdetivoli.com</t>
  </si>
  <si>
    <t>https://www.abridecamargue.fr</t>
  </si>
  <si>
    <t>https://www.campingespiguette.fr</t>
  </si>
  <si>
    <t>https://www.camping-soleil.com</t>
  </si>
  <si>
    <t>https://www.campingboucanet.fr</t>
  </si>
  <si>
    <t>https://www.campinglamarine.com</t>
  </si>
  <si>
    <t>04-60-05-17-58</t>
  </si>
  <si>
    <t>https://www.campingleden.fr</t>
  </si>
  <si>
    <t>C13600009-000</t>
  </si>
  <si>
    <t>C13600006-000</t>
  </si>
  <si>
    <t>C13900012-000</t>
  </si>
  <si>
    <t>C14000045-000</t>
  </si>
  <si>
    <t>https://www.camping-les-chenes.com</t>
  </si>
  <si>
    <t>https://www.campinglolivier.fr</t>
  </si>
  <si>
    <t>https://www.domaine-de-pradines.com</t>
  </si>
  <si>
    <t>82 emplacements + 18 locatifs  (mobil homes + chalets + tente lodges) + aire camping car</t>
  </si>
  <si>
    <t>http://www.campingledolium.fr</t>
  </si>
  <si>
    <t>https://www.mas-des-chenes.com</t>
  </si>
  <si>
    <t>C14700018-000</t>
  </si>
  <si>
    <t>C14100089-000</t>
  </si>
  <si>
    <t>1 mobil home gite + camping</t>
  </si>
  <si>
    <t>C15200037-000</t>
  </si>
  <si>
    <t>https://www.campinglefief.fr</t>
  </si>
  <si>
    <t>C15900013-000</t>
  </si>
  <si>
    <t>C16200002-000</t>
  </si>
  <si>
    <t>C16400023-000</t>
  </si>
  <si>
    <t>C16400022-000</t>
  </si>
  <si>
    <t>http://www.campinglolivier.com</t>
  </si>
  <si>
    <t>https://www.camping-lesdolmens.fr</t>
  </si>
  <si>
    <t>route d'Uzès 30430 Méjannes le Clap</t>
  </si>
  <si>
    <t>https://www.camping-les-plans.fr</t>
  </si>
  <si>
    <t>C16800010-000</t>
  </si>
  <si>
    <t>C16800014-000</t>
  </si>
  <si>
    <t>C16800013-000</t>
  </si>
  <si>
    <t>C17000012-000</t>
  </si>
  <si>
    <t>C17000013-000</t>
  </si>
  <si>
    <t>C17200010-000</t>
  </si>
  <si>
    <t>https://www.campinglabergefleurie.com</t>
  </si>
  <si>
    <t>100 emplacements + 44 mobil homes</t>
  </si>
  <si>
    <t>https://www.camping-graniers.fr</t>
  </si>
  <si>
    <t>C17500009-000</t>
  </si>
  <si>
    <t>C17500007-000</t>
  </si>
  <si>
    <t>C17500012-000</t>
  </si>
  <si>
    <t>C17600014-000</t>
  </si>
  <si>
    <t xml:space="preserve">6 emplacements + 2 yourtes + 2 tipis </t>
  </si>
  <si>
    <t>https://www.causseetlamas.com</t>
  </si>
  <si>
    <t>3 emplacements + 2 yourtes + 1 cabane</t>
  </si>
  <si>
    <t>https://www.camping-nimes.com</t>
  </si>
  <si>
    <t>C17900037-000</t>
  </si>
  <si>
    <t>C18902924-000</t>
  </si>
  <si>
    <t>C19400014-000</t>
  </si>
  <si>
    <t>C19800012-000</t>
  </si>
  <si>
    <t>C19400013-000</t>
  </si>
  <si>
    <t>https://campingcevennes.com</t>
  </si>
  <si>
    <t>68 emplacements + 10 mobil homes + 2 tentes coco + 2 tentes lodges + 10 chalets</t>
  </si>
  <si>
    <t>https://www.camping-caylou.fr</t>
  </si>
  <si>
    <t>https://www.camping-universal.com</t>
  </si>
  <si>
    <t>https://gite-le-revel.fr</t>
  </si>
  <si>
    <t>C21200001-000</t>
  </si>
  <si>
    <t>C21300003-000</t>
  </si>
  <si>
    <t>C21800005-000</t>
  </si>
  <si>
    <t>https://www.campinglescascades.com</t>
  </si>
  <si>
    <t>Mas de Quintry 30440 Roquedur</t>
  </si>
  <si>
    <t>C22200001-000</t>
  </si>
  <si>
    <t>C22200007-000</t>
  </si>
  <si>
    <t>C22700064-000</t>
  </si>
  <si>
    <t>C22700094-000</t>
  </si>
  <si>
    <t>C22700062-000</t>
  </si>
  <si>
    <t>C23000007-000</t>
  </si>
  <si>
    <t>C23100016-000</t>
  </si>
  <si>
    <t>https://www.campingleclos.com</t>
  </si>
  <si>
    <t>http://www.camping-beau-rivage.fr</t>
  </si>
  <si>
    <t>04-66-24-10-17  06-75-53-58-73</t>
  </si>
  <si>
    <t>https://www.camping-de-la-tour.com</t>
  </si>
  <si>
    <t>https://www.campinglaplage-gard.com</t>
  </si>
  <si>
    <t>http://www.camping-pirate.fr</t>
  </si>
  <si>
    <t>07-69-55-15-79</t>
  </si>
  <si>
    <t>C24300002-000</t>
  </si>
  <si>
    <t>C25800146-000</t>
  </si>
  <si>
    <t>C26300125-000</t>
  </si>
  <si>
    <t>C26400001-000</t>
  </si>
  <si>
    <t>C23100012-000</t>
  </si>
  <si>
    <t>https://www.campinglachicanette.fr</t>
  </si>
  <si>
    <t>https://www.lesvistes.com</t>
  </si>
  <si>
    <t>https://www.gites-oliveraie.com</t>
  </si>
  <si>
    <t>C26600026-000</t>
  </si>
  <si>
    <t>C26600023-000</t>
  </si>
  <si>
    <t>C26800006-000</t>
  </si>
  <si>
    <t>C26900061-000</t>
  </si>
  <si>
    <t>C26900055-000</t>
  </si>
  <si>
    <t>C26900034-000</t>
  </si>
  <si>
    <t>C26900045-000</t>
  </si>
  <si>
    <t>C26900040-000</t>
  </si>
  <si>
    <t>C27200013-000</t>
  </si>
  <si>
    <t>C27200014-000</t>
  </si>
  <si>
    <t>http://www.camping-oree-des-cevennes.fr</t>
  </si>
  <si>
    <t>04-66-56-80-36  06-88-96-63-00</t>
  </si>
  <si>
    <t>https://www.camping-des-sources.fr</t>
  </si>
  <si>
    <t>http://www.campingalaforet.com</t>
  </si>
  <si>
    <t>https://www.isisencevennes.fr</t>
  </si>
  <si>
    <t>https://www.camping-lepeyrolais.com</t>
  </si>
  <si>
    <t>https://www.fleur-camargue.fr</t>
  </si>
  <si>
    <t>C27600047-000</t>
  </si>
  <si>
    <t>C27300010-000</t>
  </si>
  <si>
    <t>C29000020-000</t>
  </si>
  <si>
    <t>06-21-01-14-46  06-09-54-88-41</t>
  </si>
  <si>
    <t>C29300009-000</t>
  </si>
  <si>
    <t>https://www.villagesabliere.com</t>
  </si>
  <si>
    <t>C29300008-000</t>
  </si>
  <si>
    <t>http://www.camping-fereyrolles.com</t>
  </si>
  <si>
    <t>C29300005-000</t>
  </si>
  <si>
    <t>C29300011-000</t>
  </si>
  <si>
    <t>C29300012-000</t>
  </si>
  <si>
    <t>C29500075-000</t>
  </si>
  <si>
    <t>C29700018-000</t>
  </si>
  <si>
    <t>C29700019-000</t>
  </si>
  <si>
    <t>C30300007-000</t>
  </si>
  <si>
    <t>Mme ANGERAS Elisabeth</t>
  </si>
  <si>
    <t>www.campingclosdescapitelles.com</t>
  </si>
  <si>
    <t>https://www.labeiller.fr</t>
  </si>
  <si>
    <t>http://cabaresse.com</t>
  </si>
  <si>
    <t>http://www.campingchateaudelhom.com</t>
  </si>
  <si>
    <t>C30400002-000</t>
  </si>
  <si>
    <t>C31000010-000</t>
  </si>
  <si>
    <t>C31000011-000</t>
  </si>
  <si>
    <t>C31000007-000</t>
  </si>
  <si>
    <t>https://www.gcu.asso.fr/terrains/saumane-gard-30</t>
  </si>
  <si>
    <t>https://www.camping-cevennes.info</t>
  </si>
  <si>
    <t>C32500049-000</t>
  </si>
  <si>
    <t>C31700022-000</t>
  </si>
  <si>
    <t>C32100103-000</t>
  </si>
  <si>
    <t>C32100152-000</t>
  </si>
  <si>
    <t>C32400009-000</t>
  </si>
  <si>
    <t>C32500048-000</t>
  </si>
  <si>
    <t>C32500028-000</t>
  </si>
  <si>
    <t>https://www.massereau.com</t>
  </si>
  <si>
    <t>http://www.lepresaintandre.com</t>
  </si>
  <si>
    <t>https://www.campinglacorconne.fr</t>
  </si>
  <si>
    <t>04-67-82-46-82  06-76-47-63-98</t>
  </si>
  <si>
    <t>https://www.camping-lesgorgesdelherault.com</t>
  </si>
  <si>
    <t>https://www.camping-mas-carriere.com</t>
  </si>
  <si>
    <t>http://www.cevennes-tourisme.fr/tornac/camping-la-cigale/tabid/2678/offreid/e3a5cd47-f80b-4255-b960-1fd436a0b6f4</t>
  </si>
  <si>
    <t>6 emplacements + 2 mobil homes</t>
  </si>
  <si>
    <t>C32900013-000</t>
  </si>
  <si>
    <t>C32900014-000</t>
  </si>
  <si>
    <t>C33200008-000</t>
  </si>
  <si>
    <t>C33600015-000</t>
  </si>
  <si>
    <t>C33900087-000</t>
  </si>
  <si>
    <t>C34100291-000</t>
  </si>
  <si>
    <t>C34100196-000</t>
  </si>
  <si>
    <t>C34600035-000</t>
  </si>
  <si>
    <t>C35000090-000</t>
  </si>
  <si>
    <t>C35100005-000</t>
  </si>
  <si>
    <t>C35100164-000</t>
  </si>
  <si>
    <t>https://www.camping-filament.fr</t>
  </si>
  <si>
    <t>https://www.campinglouvincen.fr</t>
  </si>
  <si>
    <t>69 emplacements + 10 mobil homes + aire de camping car</t>
  </si>
  <si>
    <t>https://camping-mouretou.com</t>
  </si>
  <si>
    <t>https://www.masdemourgues.com</t>
  </si>
  <si>
    <t>https://www.camping-gorges-gardon.fr</t>
  </si>
  <si>
    <t>http://www.camping-levaldelarre.com</t>
  </si>
  <si>
    <t>https://www.camping-villeneuvelezavignon.com</t>
  </si>
  <si>
    <t>https://campinglesbergassons.fr</t>
  </si>
  <si>
    <t>https://www.tourisme-occitanie.com/camping-laparot/molieres-cavaillac</t>
  </si>
  <si>
    <t>Parking P4  49 boulevard Diderot face au rempart est 30220 Aigues Mortes</t>
  </si>
  <si>
    <t>Latitude 44.305302, Longitude 4.552500 aire naturelle pas de borne 300 m du vilage</t>
  </si>
  <si>
    <t>latitude:   43°34'22.7"N longitude: 4°18'51.0"E</t>
  </si>
  <si>
    <t>GPS : Latitude : 43.5645 Longitude : 4.1632</t>
  </si>
  <si>
    <t>GPS: 44.119991° 4.082472°</t>
  </si>
  <si>
    <t xml:space="preserve">D999 bord de la Vis GPS : Latitude : 43.9656 Longitude : 3.4381  </t>
  </si>
  <si>
    <t>04-66-61-95-22  04-66-61-80-08</t>
  </si>
  <si>
    <t>Entrée du village chemin des Combes 30016 Arre</t>
  </si>
  <si>
    <t>Latitude: 43.967591  Longitude: 3.521265</t>
  </si>
  <si>
    <t>https://www.masgranier.fr/</t>
  </si>
  <si>
    <t>Aire de camping car Mas Granier - Mas  Montel</t>
  </si>
  <si>
    <t>https://www.tourismegard.com/lanuejols/aire-de-services-et-de-repos-a-lanuejols/tabid/2850/offreid/60fd384b-a03b-459d-b2e0-c9f8b3da4589</t>
  </si>
  <si>
    <t>https://www.domainelaromance.com</t>
  </si>
  <si>
    <t>http://www.domainedecoursac.fr/</t>
  </si>
  <si>
    <t xml:space="preserve">GPS : Latitude : 44.1431 Longitude : 4.6747  </t>
  </si>
  <si>
    <t>Domaine de la Sablière 30360 Ners</t>
  </si>
  <si>
    <t>latitude: 44,027283070925, longitude: 4,156832953373, 44.016792, 4.140947, bor des berges du Gardon (boucle)</t>
  </si>
  <si>
    <t>Latitude : 43,8713, Longitude : 4,2774 bord u ruisseau de Vallongue</t>
  </si>
  <si>
    <t>Latitude : 44º 15' 34'' N, Longitude : 4º 38' 49'' E</t>
  </si>
  <si>
    <t>après les terraisn de tennis GPS :Latitude : 44.3461 Longitude : 4.0117</t>
  </si>
  <si>
    <t>GPS : Latitude : 43.8061 Longitude : 4.6375</t>
  </si>
  <si>
    <t>En bordure de la D38  GPS : Latitude : 43.7442 Longitude : 4.5189</t>
  </si>
  <si>
    <t>GPS : Latitude : 44.227 Longitude : 4.0081</t>
  </si>
  <si>
    <t xml:space="preserve">GPS : N 43° 59' 36,16'' - E 3° 34' 01,79'' </t>
  </si>
  <si>
    <t>GPS : Latitude : 44.1853 Longitude : 4.3314 A droite du lavoir près du terrain multisports.</t>
  </si>
  <si>
    <t>D906, GPS : Latitude : 44.3539 Longitude : 3.9483</t>
  </si>
  <si>
    <t>GPS : Latitude : 43.5408 Longitude : 4.1336</t>
  </si>
  <si>
    <t>GPS : Latitude : 43.5383 Longitude : 4.1414</t>
  </si>
  <si>
    <t xml:space="preserve">Par centre-ville, suivre dir. Camp de César à partir de la poste rue Joliot-Curie, GPS : Latitude : 44.1 Longitude : 4.6667 </t>
  </si>
  <si>
    <t>GPS : Latitude : 44.1047 Longitude : 4.6625</t>
  </si>
  <si>
    <t xml:space="preserve">CD 904. GPS : Latitude : 44.2344 Longitude : 4.1697 </t>
  </si>
  <si>
    <t xml:space="preserve">D167, GPS : Latitude : 44.2256 Longitude : 4.3508 </t>
  </si>
  <si>
    <t>au pied du château, latitude: 43.929100, longitude: 3.590980</t>
  </si>
  <si>
    <t>GPS : Latitude : 43.9381, Longitude : 4.5583</t>
  </si>
  <si>
    <t>GPS : Latitude : 44.1956 Longitude : 4.5233</t>
  </si>
  <si>
    <t>Chateau de Valpinson route des remparts RD311 30130 Saint Alexandre</t>
  </si>
  <si>
    <t xml:space="preserve">GPS : Latitude : 44.1019 Longitude : 3.8833  </t>
  </si>
  <si>
    <t>GPS : Latitude : 43.885 Longitude : 4.1903</t>
  </si>
  <si>
    <t xml:space="preserve">Parking au bord de la D999, aire de repos et de service GPS : Latitude : 43.94  Longitude : 3.9519 </t>
  </si>
  <si>
    <t>GPS : Latitude : 43.8576 Longitude : 4.6263</t>
  </si>
  <si>
    <t xml:space="preserve">à côté du lac GPS : Latitude : 43.8577 Longitude : 4.6264  
</t>
  </si>
  <si>
    <t>D 148 GPS : Latitude : 44.1964 Longitude : 4.6533</t>
  </si>
  <si>
    <t>RD901 30760 Issirac</t>
  </si>
  <si>
    <t>latitude: 44.120998, longitude 3.577910</t>
  </si>
  <si>
    <t>D62 proche camping La pettite Camargue D62 30220 Aigues Mortes</t>
  </si>
  <si>
    <t>Aire de Giet Place du portail Haut 30760 Aiguèze</t>
  </si>
  <si>
    <t>Aire de repos du Giet</t>
  </si>
  <si>
    <t>chemin des Sarcelles La Piquette 30470 Aimargues</t>
  </si>
  <si>
    <t>OUI</t>
  </si>
  <si>
    <t>2 chemin du Mas Montel 30250 Aspères</t>
  </si>
  <si>
    <t>Camping ferme Bio La Baraque</t>
  </si>
  <si>
    <t>NON</t>
  </si>
  <si>
    <t>BREAU-MARS</t>
  </si>
  <si>
    <t>1530 route des deux Ponts Le Dansadou 30140 Corbès</t>
  </si>
  <si>
    <t>Quiquilhan</t>
  </si>
  <si>
    <t>limite Gardon aval, Alzon</t>
  </si>
  <si>
    <t>La Borie</t>
  </si>
  <si>
    <t>Le Mas de Reilhe</t>
  </si>
  <si>
    <t>ruisseau des Gours et de l'aven du Plantier (affl valat de Font Longue)</t>
  </si>
  <si>
    <t>La Châtaigneraie</t>
  </si>
  <si>
    <t xml:space="preserve">Les Esparnettes </t>
  </si>
  <si>
    <t>route de Frigoulet La Saraillère 30630 Goudargues</t>
  </si>
  <si>
    <t>route de Frigoulet 30630 Goudargues</t>
  </si>
  <si>
    <t>ISSIRAC</t>
  </si>
  <si>
    <t>Aire de camping car Issirac</t>
  </si>
  <si>
    <t xml:space="preserve">N 44°7’47.64” E 3°22’59.16” latitude: 44.129900, longitude: 3.383100 </t>
  </si>
  <si>
    <t>44°17'14.7"N 4°28'03.7"E Latitude: 44.287410, longitude: 4.467683</t>
  </si>
  <si>
    <t>119 chemin de la Cazelle Route Saint Victor 30290 Laudun l'Ardoise</t>
  </si>
  <si>
    <t>Aire de camping car Chusclan Vignerons - Laudun</t>
  </si>
  <si>
    <t>Rond point des 4 chemins RD 6086 30290 Laudun L'Ardoise</t>
  </si>
  <si>
    <t>Mas de Campagnani</t>
  </si>
  <si>
    <t xml:space="preserve">Le Mas du Moulin </t>
  </si>
  <si>
    <t>ruisseau de Vallongue</t>
  </si>
  <si>
    <t>limite aléa résiduel</t>
  </si>
  <si>
    <t>BV</t>
  </si>
  <si>
    <t>CONFL</t>
  </si>
  <si>
    <t>AIGALIERS</t>
  </si>
  <si>
    <t>AIGREMONT</t>
  </si>
  <si>
    <t>AIGUES VIVES</t>
  </si>
  <si>
    <t xml:space="preserve">ALES                     </t>
  </si>
  <si>
    <t xml:space="preserve">ALZON                    </t>
  </si>
  <si>
    <t xml:space="preserve">ANGLES (LES)           </t>
  </si>
  <si>
    <t xml:space="preserve">ARAMON                   </t>
  </si>
  <si>
    <t xml:space="preserve">ARGILLIERS               </t>
  </si>
  <si>
    <t xml:space="preserve">ARPHY                    </t>
  </si>
  <si>
    <t xml:space="preserve">ARRE                     </t>
  </si>
  <si>
    <t xml:space="preserve">ARRIGAS                  </t>
  </si>
  <si>
    <t xml:space="preserve">ASPERES                  </t>
  </si>
  <si>
    <t xml:space="preserve">AUBAIS                   </t>
  </si>
  <si>
    <t xml:space="preserve">AUBORD                   </t>
  </si>
  <si>
    <t xml:space="preserve">AUBUSSARGUES             </t>
  </si>
  <si>
    <t xml:space="preserve">AUJARGUES                </t>
  </si>
  <si>
    <t xml:space="preserve">AUMESSAS                 </t>
  </si>
  <si>
    <t xml:space="preserve">BAGARD                   </t>
  </si>
  <si>
    <t xml:space="preserve">BARON                    </t>
  </si>
  <si>
    <t xml:space="preserve">BASTIDE D'ENGRAS (LA)    </t>
  </si>
  <si>
    <t xml:space="preserve">BEAUCAIRE                </t>
  </si>
  <si>
    <t xml:space="preserve">BEAUVOISIN               </t>
  </si>
  <si>
    <t xml:space="preserve">BELLEGARDE               </t>
  </si>
  <si>
    <t xml:space="preserve">BELVEZET                 </t>
  </si>
  <si>
    <t xml:space="preserve">BERNIS                   </t>
  </si>
  <si>
    <t xml:space="preserve">BEZ ET ESPARON           </t>
  </si>
  <si>
    <t xml:space="preserve">BLAUZAC                  </t>
  </si>
  <si>
    <t xml:space="preserve">BOISSIERES               </t>
  </si>
  <si>
    <t xml:space="preserve">BONNEVAUX                </t>
  </si>
  <si>
    <t xml:space="preserve">BORDEZAC                 </t>
  </si>
  <si>
    <t xml:space="preserve">BOUCOIRAN ET NOZIERES    </t>
  </si>
  <si>
    <t xml:space="preserve">BOUILLARGUES             </t>
  </si>
  <si>
    <t xml:space="preserve">BOURDIC                  </t>
  </si>
  <si>
    <t xml:space="preserve">BRAGASSARGUES            </t>
  </si>
  <si>
    <t>BREAU - MARS</t>
  </si>
  <si>
    <t xml:space="preserve">BRIGNON                  </t>
  </si>
  <si>
    <t xml:space="preserve">BROUZET LES ALES         </t>
  </si>
  <si>
    <t xml:space="preserve">BROUZET LES QUISSAC      </t>
  </si>
  <si>
    <t xml:space="preserve">BRUGUIERE (LA)            </t>
  </si>
  <si>
    <t xml:space="preserve">CABRIERES                </t>
  </si>
  <si>
    <t xml:space="preserve">CADIERE ET CAMBO (LA)      </t>
  </si>
  <si>
    <t xml:space="preserve">CAILAR (LE)               </t>
  </si>
  <si>
    <t>rhône+vistre+ vidourle</t>
  </si>
  <si>
    <t xml:space="preserve">CAISSARGUES              </t>
  </si>
  <si>
    <t xml:space="preserve">CALMETTE (LA)             </t>
  </si>
  <si>
    <t xml:space="preserve">CAMPESTRE ET LUC         </t>
  </si>
  <si>
    <t xml:space="preserve">CANAULES ET ARGENTIERES  </t>
  </si>
  <si>
    <t xml:space="preserve">CANNES ET CLAIRAN        </t>
  </si>
  <si>
    <t xml:space="preserve">CAPELLE ET MASMOLENE (LA)  </t>
  </si>
  <si>
    <t>gardon+cèze</t>
  </si>
  <si>
    <t xml:space="preserve">CARNAS                   </t>
  </si>
  <si>
    <t xml:space="preserve">CARSAN                   </t>
  </si>
  <si>
    <t>rhône+ardèche</t>
  </si>
  <si>
    <t xml:space="preserve">CASSAGNOLES              </t>
  </si>
  <si>
    <t xml:space="preserve">CASTELNAU VALENCE        </t>
  </si>
  <si>
    <t xml:space="preserve">CASTILLON DU GARD        </t>
  </si>
  <si>
    <t xml:space="preserve">CAUSSE BEGON             </t>
  </si>
  <si>
    <t xml:space="preserve"> Tarn</t>
  </si>
  <si>
    <t xml:space="preserve">CAVEIRAC               </t>
  </si>
  <si>
    <t xml:space="preserve">CAVILLARGUES             </t>
  </si>
  <si>
    <t xml:space="preserve">CLARENSAC                </t>
  </si>
  <si>
    <t>gardon+vistre</t>
  </si>
  <si>
    <t xml:space="preserve">CODOGNAN                 </t>
  </si>
  <si>
    <t xml:space="preserve">CODOLET                  </t>
  </si>
  <si>
    <t xml:space="preserve">COLLORGUES               </t>
  </si>
  <si>
    <t xml:space="preserve">COLOGNAC                 </t>
  </si>
  <si>
    <t xml:space="preserve">COMBAS                   </t>
  </si>
  <si>
    <t xml:space="preserve">COMPS                    </t>
  </si>
  <si>
    <t xml:space="preserve">CONCOULES                </t>
  </si>
  <si>
    <t xml:space="preserve">CONGENIES                </t>
  </si>
  <si>
    <t xml:space="preserve">CONQUEYRAC               </t>
  </si>
  <si>
    <t xml:space="preserve">CORBES                   </t>
  </si>
  <si>
    <t xml:space="preserve">CORCONNE                 </t>
  </si>
  <si>
    <t xml:space="preserve">CROS                     </t>
  </si>
  <si>
    <t xml:space="preserve">CRUVIERS LASCOURS        </t>
  </si>
  <si>
    <t xml:space="preserve">DEAUX                    </t>
  </si>
  <si>
    <t xml:space="preserve">DIONS                    </t>
  </si>
  <si>
    <t>gardon+rhone</t>
  </si>
  <si>
    <t xml:space="preserve">DOMESSARGUES             </t>
  </si>
  <si>
    <t xml:space="preserve">DURFORT ET ST MARTIN DE  </t>
  </si>
  <si>
    <t xml:space="preserve">ESTEZARGUES              </t>
  </si>
  <si>
    <t xml:space="preserve">ESTRECHURE (L')             </t>
  </si>
  <si>
    <t xml:space="preserve">EUZET                    </t>
  </si>
  <si>
    <t xml:space="preserve">FLAUX                    </t>
  </si>
  <si>
    <t xml:space="preserve">FOISSAC                  </t>
  </si>
  <si>
    <t xml:space="preserve">FONS OUTRE GARDON        </t>
  </si>
  <si>
    <t xml:space="preserve">FONS SUR LUSSAN          </t>
  </si>
  <si>
    <t xml:space="preserve">FONTANES                 </t>
  </si>
  <si>
    <t xml:space="preserve">FONTARECHES              </t>
  </si>
  <si>
    <t xml:space="preserve">FOURNES                  </t>
  </si>
  <si>
    <t xml:space="preserve">FOURQUES                 </t>
  </si>
  <si>
    <t xml:space="preserve">FRESSAC                  </t>
  </si>
  <si>
    <t xml:space="preserve">GAILHAN                  </t>
  </si>
  <si>
    <t xml:space="preserve">GAJAN                    </t>
  </si>
  <si>
    <t xml:space="preserve">GARN (LE)                  </t>
  </si>
  <si>
    <t xml:space="preserve">GARONS                   </t>
  </si>
  <si>
    <t xml:space="preserve">GARRIGUES SAINTE EULALIE </t>
  </si>
  <si>
    <t xml:space="preserve">GAUJAC                   </t>
  </si>
  <si>
    <t xml:space="preserve">GENERAC                  </t>
  </si>
  <si>
    <t>vistre+rhone</t>
  </si>
  <si>
    <t xml:space="preserve">GENERARGUES              </t>
  </si>
  <si>
    <t xml:space="preserve">GRAND COMBE (LA)           </t>
  </si>
  <si>
    <t xml:space="preserve">ISSIRAC                  </t>
  </si>
  <si>
    <t xml:space="preserve">JONQUIERES SAINT VINCENT </t>
  </si>
  <si>
    <t xml:space="preserve">LAMELOUZE                </t>
  </si>
  <si>
    <t xml:space="preserve">LANGLADE                 </t>
  </si>
  <si>
    <t xml:space="preserve">LAVAL PRADEL             </t>
  </si>
  <si>
    <t xml:space="preserve">LAVAL SAINT ROMAN        </t>
  </si>
  <si>
    <t xml:space="preserve">LECQUES                  </t>
  </si>
  <si>
    <t xml:space="preserve">LEDENON                  </t>
  </si>
  <si>
    <t>vistre+gardon</t>
  </si>
  <si>
    <t xml:space="preserve">LEDIGNAN                 </t>
  </si>
  <si>
    <t xml:space="preserve">LIOUC                    </t>
  </si>
  <si>
    <t xml:space="preserve">LIRAC                    </t>
  </si>
  <si>
    <t xml:space="preserve">LOGRIAN FLORIAN          </t>
  </si>
  <si>
    <t xml:space="preserve">LUSSAN                   </t>
  </si>
  <si>
    <t xml:space="preserve">MALONS ET ELZE           </t>
  </si>
  <si>
    <t xml:space="preserve">MANDAGOUT                </t>
  </si>
  <si>
    <t xml:space="preserve">MANDUEL                  </t>
  </si>
  <si>
    <t xml:space="preserve">MARGUERITTES             </t>
  </si>
  <si>
    <t xml:space="preserve">MARTIGNARGUES            </t>
  </si>
  <si>
    <t xml:space="preserve">MARTINET (LE)              </t>
  </si>
  <si>
    <t xml:space="preserve">MARUEJOLS LES GARDON     </t>
  </si>
  <si>
    <t xml:space="preserve">MASSANES                 </t>
  </si>
  <si>
    <t xml:space="preserve">MAURESSARGUES            </t>
  </si>
  <si>
    <t xml:space="preserve">MEJANNES LES ALES        </t>
  </si>
  <si>
    <t xml:space="preserve">MEYNES                   </t>
  </si>
  <si>
    <t xml:space="preserve">MEYRANNES                </t>
  </si>
  <si>
    <t xml:space="preserve">MILHAUD                  </t>
  </si>
  <si>
    <t xml:space="preserve">MOLIERES SUR CEZE        </t>
  </si>
  <si>
    <t xml:space="preserve">MONS                     </t>
  </si>
  <si>
    <t xml:space="preserve">MONTAGNAC                </t>
  </si>
  <si>
    <t xml:space="preserve">MONTAREN ET SAINT MEDIER </t>
  </si>
  <si>
    <t xml:space="preserve">MONTEILS                 </t>
  </si>
  <si>
    <t xml:space="preserve">MONTFAUCON               </t>
  </si>
  <si>
    <t xml:space="preserve">MONTFRIN                 </t>
  </si>
  <si>
    <t xml:space="preserve">MONTIGNARGUES            </t>
  </si>
  <si>
    <t xml:space="preserve">MONTMIRAT                </t>
  </si>
  <si>
    <t xml:space="preserve">MONTPEZAT                </t>
  </si>
  <si>
    <t xml:space="preserve">MOULEZAN                 </t>
  </si>
  <si>
    <t xml:space="preserve">MOUSSAC                  </t>
  </si>
  <si>
    <t xml:space="preserve">MUS                      </t>
  </si>
  <si>
    <t xml:space="preserve">NAGES ET SOLORGUES       </t>
  </si>
  <si>
    <t xml:space="preserve">NAVACELLES               </t>
  </si>
  <si>
    <t xml:space="preserve">NERS                     </t>
  </si>
  <si>
    <t xml:space="preserve">ORSAN                    </t>
  </si>
  <si>
    <t>cèze+rhone</t>
  </si>
  <si>
    <t xml:space="preserve">ORTHOUX SERIGNAC QUILHAN </t>
  </si>
  <si>
    <t xml:space="preserve">PARIGNARGUES             </t>
  </si>
  <si>
    <t xml:space="preserve">PEYROLLES                </t>
  </si>
  <si>
    <t xml:space="preserve">PIN (LE)                   </t>
  </si>
  <si>
    <t xml:space="preserve">PLANS (LES)                </t>
  </si>
  <si>
    <t xml:space="preserve">POMMIERS                 </t>
  </si>
  <si>
    <t xml:space="preserve">POMPIGNAN                </t>
  </si>
  <si>
    <t xml:space="preserve">PONTEILS ET BRESIS       </t>
  </si>
  <si>
    <t xml:space="preserve">PORTES                   </t>
  </si>
  <si>
    <t xml:space="preserve">POTELIERES               </t>
  </si>
  <si>
    <t xml:space="preserve">POUGNADORESSE            </t>
  </si>
  <si>
    <t xml:space="preserve">POULX                    </t>
  </si>
  <si>
    <t xml:space="preserve">POUZILHAC                </t>
  </si>
  <si>
    <t xml:space="preserve">PUECHREDON               </t>
  </si>
  <si>
    <t xml:space="preserve">PUJAUT                   </t>
  </si>
  <si>
    <t xml:space="preserve">QUISSAC                  </t>
  </si>
  <si>
    <t xml:space="preserve">REDESSAN                 </t>
  </si>
  <si>
    <t xml:space="preserve">RIBAUTE LES TAVERNES     </t>
  </si>
  <si>
    <t xml:space="preserve">RIVIERES                 </t>
  </si>
  <si>
    <t xml:space="preserve">ROBIAC ROCHESSADOULE     </t>
  </si>
  <si>
    <t xml:space="preserve">RODILHAN                 </t>
  </si>
  <si>
    <t xml:space="preserve">ROQUEDUR                 </t>
  </si>
  <si>
    <t xml:space="preserve">ROQUEMAURE               </t>
  </si>
  <si>
    <t xml:space="preserve">ROUSSON                  </t>
  </si>
  <si>
    <t xml:space="preserve">ROUVIERE (LA)              </t>
  </si>
  <si>
    <t xml:space="preserve">SABRAN                   </t>
  </si>
  <si>
    <t xml:space="preserve">SAINT ALEXANDRE          </t>
  </si>
  <si>
    <t xml:space="preserve">SAINT ANDRE DE MAJENCOULES  </t>
  </si>
  <si>
    <t xml:space="preserve">SAINT BAUZELY            </t>
  </si>
  <si>
    <t xml:space="preserve">SAINT BENEZET            </t>
  </si>
  <si>
    <t xml:space="preserve">SAINT BONNET DE SALENDRINQUE </t>
  </si>
  <si>
    <t xml:space="preserve">SAINT BONNET DU GARD     </t>
  </si>
  <si>
    <t xml:space="preserve">SAINT BRES               </t>
  </si>
  <si>
    <t xml:space="preserve">SAINT BRESSON            </t>
  </si>
  <si>
    <t xml:space="preserve">SAINT CESAIRE DE GAUZIGNAN  </t>
  </si>
  <si>
    <t xml:space="preserve">SAINT CHAPTES            </t>
  </si>
  <si>
    <t xml:space="preserve">SAINT CHRISTOL DE RODIERES  </t>
  </si>
  <si>
    <t xml:space="preserve">SAINT CLEMENT            </t>
  </si>
  <si>
    <t xml:space="preserve">SAINT COMES ET MARUEJOLS  </t>
  </si>
  <si>
    <t xml:space="preserve">SAINT DENIS              </t>
  </si>
  <si>
    <t xml:space="preserve">SAINT DEZERY             </t>
  </si>
  <si>
    <t xml:space="preserve">SAINT DIONISY            </t>
  </si>
  <si>
    <t xml:space="preserve">SAINT ETIENNE DE L'OLM   </t>
  </si>
  <si>
    <t xml:space="preserve">SAINT ETIENNE DES SORTS  </t>
  </si>
  <si>
    <t xml:space="preserve">SAINT FELIX DE PALLIERES </t>
  </si>
  <si>
    <t xml:space="preserve">SAINT FLORENT SUR AUZONNET  </t>
  </si>
  <si>
    <t xml:space="preserve">SAINT GENIES DE COMOLAS  </t>
  </si>
  <si>
    <t xml:space="preserve">SAINT GENIES DE MALGOIRES   </t>
  </si>
  <si>
    <t xml:space="preserve">SAINT GERVAIS            </t>
  </si>
  <si>
    <t xml:space="preserve">SAINT GERVASY            </t>
  </si>
  <si>
    <t xml:space="preserve">SAINT GILLES             </t>
  </si>
  <si>
    <t xml:space="preserve">SAINT HILAIRE DE BRETHMAS   </t>
  </si>
  <si>
    <t xml:space="preserve">SAINT HILAIRE D'OZILHAN  </t>
  </si>
  <si>
    <t xml:space="preserve">SAINT HIPPOLYTE DE CATON </t>
  </si>
  <si>
    <t xml:space="preserve">SAINT HIPPOLYTE DE MONTAIGU </t>
  </si>
  <si>
    <t xml:space="preserve">SAINT JEAN DE CRIEULON   </t>
  </si>
  <si>
    <t xml:space="preserve">SAINT JEAN DE SERRES     </t>
  </si>
  <si>
    <t xml:space="preserve">SAINT JEAN DU PIN        </t>
  </si>
  <si>
    <t xml:space="preserve">SAINT JULIEN DE CASSAGNAS   </t>
  </si>
  <si>
    <t xml:space="preserve">SAINT JULIEN LES ROSIERS </t>
  </si>
  <si>
    <t xml:space="preserve">SAINT JUST ET VACQUIERES </t>
  </si>
  <si>
    <t xml:space="preserve">SAINT LAURENT D'AIGOUZE  </t>
  </si>
  <si>
    <t xml:space="preserve">SAINT LAURENT DE CARNOLS </t>
  </si>
  <si>
    <t xml:space="preserve">SAINT LAURENT DES ARBRES </t>
  </si>
  <si>
    <t xml:space="preserve">SAINT LAURENT LA VERNEDE </t>
  </si>
  <si>
    <t xml:space="preserve">SAINT LAURENT LE MINIER  </t>
  </si>
  <si>
    <t xml:space="preserve">SAINT MAMERT DU GARD     </t>
  </si>
  <si>
    <t xml:space="preserve">SAINT MARCEL DE CAREIRET </t>
  </si>
  <si>
    <t xml:space="preserve">SAINT MARTIAL            </t>
  </si>
  <si>
    <t xml:space="preserve">SAINT MARTIN DE VALGALGUES  </t>
  </si>
  <si>
    <t>SAINT MAURICE DE CAZEVIEILLE</t>
  </si>
  <si>
    <t xml:space="preserve">SAINT MAXIMIN            </t>
  </si>
  <si>
    <t xml:space="preserve">SAINT MICHEL D'EUZET     </t>
  </si>
  <si>
    <t xml:space="preserve">SAINT NAZAIRE DES GARDIES   </t>
  </si>
  <si>
    <t xml:space="preserve">SAINT PAUL LA COSTE      </t>
  </si>
  <si>
    <t xml:space="preserve">SAINT PAUL LES FONTS     </t>
  </si>
  <si>
    <t xml:space="preserve">SAINT PONS LA CALM       </t>
  </si>
  <si>
    <t xml:space="preserve">SAINT PRIVAT DES VIEUX   </t>
  </si>
  <si>
    <t xml:space="preserve">SAINT ROMAN DE CODIERES  </t>
  </si>
  <si>
    <t>SAINT SEBASTIEN D'AIGREFEUILLE</t>
  </si>
  <si>
    <t xml:space="preserve">SAINT SIFFRET            </t>
  </si>
  <si>
    <t xml:space="preserve">SAINT THEODORIT          </t>
  </si>
  <si>
    <t xml:space="preserve">SAINT VICTOR DES OULES   </t>
  </si>
  <si>
    <t xml:space="preserve">SAINT VICTOR LA COSTE    </t>
  </si>
  <si>
    <t xml:space="preserve">SAINTE ANASTASIE         </t>
  </si>
  <si>
    <t xml:space="preserve">SAINTE CECILE D'ANDORGE  </t>
  </si>
  <si>
    <t xml:space="preserve">SAINTE CROIX DE CADERLE  </t>
  </si>
  <si>
    <t xml:space="preserve">SALINDRES                </t>
  </si>
  <si>
    <t xml:space="preserve">SALINELLES               </t>
  </si>
  <si>
    <t xml:space="preserve">SALLES DU GARDON (LES)    </t>
  </si>
  <si>
    <t xml:space="preserve">SANILHAC ET SAGRIES      </t>
  </si>
  <si>
    <t xml:space="preserve">SARDAN                   </t>
  </si>
  <si>
    <t xml:space="preserve">SAUVETERRE               </t>
  </si>
  <si>
    <t xml:space="preserve">SAUZET                   </t>
  </si>
  <si>
    <t xml:space="preserve">SAVIGNARGUES             </t>
  </si>
  <si>
    <t xml:space="preserve">SAZE                     </t>
  </si>
  <si>
    <t xml:space="preserve">SENECHAS                 </t>
  </si>
  <si>
    <t xml:space="preserve">SERVAS                   </t>
  </si>
  <si>
    <t xml:space="preserve">SERVIERS ET LABAUME      </t>
  </si>
  <si>
    <t xml:space="preserve">SEYNES                   </t>
  </si>
  <si>
    <t xml:space="preserve">SOUDORGUES               </t>
  </si>
  <si>
    <t xml:space="preserve">SOUSTELLE                </t>
  </si>
  <si>
    <t>hérault+vidourle</t>
  </si>
  <si>
    <t xml:space="preserve">TAVEL                    </t>
  </si>
  <si>
    <t xml:space="preserve">THARAUX                  </t>
  </si>
  <si>
    <t xml:space="preserve">THEZIERS                 </t>
  </si>
  <si>
    <t xml:space="preserve">TORNAC                   </t>
  </si>
  <si>
    <t xml:space="preserve">TRESQUES                 </t>
  </si>
  <si>
    <t xml:space="preserve">UCHAUD                   </t>
  </si>
  <si>
    <t xml:space="preserve">VABRES                   </t>
  </si>
  <si>
    <t>Rhône / Ardèche</t>
  </si>
  <si>
    <t xml:space="preserve">VALLABRIX                </t>
  </si>
  <si>
    <t xml:space="preserve">VALLERARGUES             </t>
  </si>
  <si>
    <t xml:space="preserve">VALLIGUIERES             </t>
  </si>
  <si>
    <t xml:space="preserve">VENEJAN                  </t>
  </si>
  <si>
    <t xml:space="preserve">VERFEUIL                 </t>
  </si>
  <si>
    <t xml:space="preserve">VERGEZE                  </t>
  </si>
  <si>
    <t xml:space="preserve">VERNAREDE             </t>
  </si>
  <si>
    <t xml:space="preserve">VESTRIC ET CANDIAC       </t>
  </si>
  <si>
    <t xml:space="preserve">VEZENOBRES               </t>
  </si>
  <si>
    <t xml:space="preserve">VIC LE FESQ              </t>
  </si>
  <si>
    <t xml:space="preserve">VIGAN (LE)                 </t>
  </si>
  <si>
    <t xml:space="preserve">VILLEVIEILLE             </t>
  </si>
  <si>
    <t xml:space="preserve">VISSEC                   </t>
  </si>
  <si>
    <t>NB_CAMPING</t>
  </si>
  <si>
    <t>CAPACITE</t>
  </si>
  <si>
    <t>CAPACITE_ZI</t>
  </si>
  <si>
    <t>NB_CAMPIN_ZI</t>
  </si>
  <si>
    <t xml:space="preserve">Aire de services Casino Pont Saint Esprit </t>
  </si>
  <si>
    <t>Rhône, Ardèche</t>
  </si>
  <si>
    <t xml:space="preserve">Aire de camping car Le Pont </t>
  </si>
  <si>
    <t>674 avenue de Signargues 30650 Rochefort du Gard</t>
  </si>
  <si>
    <t>693 route de Donnat 30200 La Roque sur Cèze</t>
  </si>
  <si>
    <t>529 route de Donnât 30200 La Roque sur Cèze</t>
  </si>
  <si>
    <t>5083A route de St Laurent de Carnols Auberge des cascades 30200 La Roque sur Cèze</t>
  </si>
  <si>
    <t xml:space="preserve">ROQUE SUR CEZE (LA)  </t>
  </si>
  <si>
    <t>ARAMON</t>
  </si>
  <si>
    <t>GPS: 43.88826° 4.685297°</t>
  </si>
  <si>
    <t>https://www.campingcarpark.com/fr_FR/sejour/aire-etape-camping-car/occitanie/30-gard/aramon</t>
  </si>
  <si>
    <t>Aire de camping car Aramon</t>
  </si>
  <si>
    <t>chemin du Rhône 30390 Aramon</t>
  </si>
  <si>
    <t>Gardon, Rhône</t>
  </si>
  <si>
    <t>Les Quais Val des Sources 30940 Saint André de Valborgne</t>
  </si>
  <si>
    <t>Le Mas Cauvy</t>
  </si>
  <si>
    <t xml:space="preserve">70 quai du canal port dde Plaisance 30800 Saint Gilles </t>
  </si>
  <si>
    <t>Aire de parking Sosta Camper</t>
  </si>
  <si>
    <t>N 43°40’26.7564” E 4°25’50.484” latitude: 43.674099 longitude:  4.430690</t>
  </si>
  <si>
    <t>https://www.campercontact.com/fr/france/occitanie/saint-gilles/12811/port-de-plaisance</t>
  </si>
  <si>
    <t>Aire de camping car Charles de Gaulle</t>
  </si>
  <si>
    <t>Aire de repos Manade Bilhau</t>
  </si>
  <si>
    <t>06-82-06-09-31</t>
  </si>
  <si>
    <t>Le Bosquet d'Estagel 6125 chemin de Loubes 30800 Saint Gilles</t>
  </si>
  <si>
    <t>Garonne</t>
  </si>
  <si>
    <t>M BILHAU Jean Marie</t>
  </si>
  <si>
    <t xml:space="preserve">La Vernède </t>
  </si>
  <si>
    <t>La Grillade Cévenole</t>
  </si>
  <si>
    <t>RD101  route de Saint-Génies de Comolas ZAC de Tesan30126 Saint Laurent des Arbres</t>
  </si>
  <si>
    <t>Aire de camping car restaurant Les Clauzes</t>
  </si>
  <si>
    <t>RD 25 30440 Saint Laurent le Minier</t>
  </si>
  <si>
    <t>Restaurant Les Clauzes</t>
  </si>
  <si>
    <t>RN 86 chemin du Sallet 30200 Saint Nazaire</t>
  </si>
  <si>
    <t>Hameau de  Linde 30630 Montclus</t>
  </si>
  <si>
    <t>chemin du Moulin Neuf 30700 Saint Quentin la Poterie</t>
  </si>
  <si>
    <r>
      <rPr>
        <sz val="10"/>
        <color theme="1"/>
        <rFont val="Arial"/>
        <family val="2"/>
      </rPr>
      <t>Le Pont du Moulin</t>
    </r>
    <r>
      <rPr>
        <sz val="10"/>
        <rFont val="Arial"/>
        <family val="2"/>
      </rPr>
      <t xml:space="preserve"> 30750 Saint Sauveur et Camprieu</t>
    </r>
  </si>
  <si>
    <t xml:space="preserve">Camping interccommunal L'Espérou </t>
  </si>
  <si>
    <t xml:space="preserve">Domaine de Massereau </t>
  </si>
  <si>
    <t>Aire de camping car La Royalette</t>
  </si>
  <si>
    <t>180 chemin de la Royalette 30250 Sommières</t>
  </si>
  <si>
    <t>N 43°46’48.684” E 4°5’2.904” latitude: 43.780190, longitude: 4.084140</t>
  </si>
  <si>
    <r>
      <t>La Corcone RD 986 Pont d'Hérault 30440 Sumène</t>
    </r>
    <r>
      <rPr>
        <b/>
        <sz val="10"/>
        <color indexed="10"/>
        <rFont val="Arial"/>
        <family val="2"/>
      </rPr>
      <t xml:space="preserve"> </t>
    </r>
  </si>
  <si>
    <t>Mas Carrière</t>
  </si>
  <si>
    <t>Le Filament Capfun</t>
  </si>
  <si>
    <t>RD 269 avenue de l'Aigoual les Travers et Tabarde 30570 Valleraugue</t>
  </si>
  <si>
    <t>route de Saint Gilles RD 6572 Gallician 30600 Vauvert</t>
  </si>
  <si>
    <t>Vistre, Rhône</t>
  </si>
  <si>
    <t>171 emplacements + 12 mobil homes + aire de camping car</t>
  </si>
  <si>
    <t>Route de Bagnols sur Cèze RD148 30200 Vénejan</t>
  </si>
  <si>
    <t>Roudoulous route du Pont de la croix D999 30120 Le Vigan</t>
  </si>
  <si>
    <t>Les Gorges du Gardon Capfun</t>
  </si>
  <si>
    <t xml:space="preserve">Le Mas de Rey </t>
  </si>
  <si>
    <t>Aire de camping car Happy farm - Aigues Mortes</t>
  </si>
  <si>
    <t>Aire de camping car de la gare</t>
  </si>
  <si>
    <t>3448A route de Quissac 30140 Tornac</t>
  </si>
  <si>
    <t>32 grande rue Domaine Gilphine Théziers</t>
  </si>
  <si>
    <t>Comparaison  2002 / 2006 / 2009 / 2013 / 207 / 2021</t>
  </si>
  <si>
    <t>% des capacités des structures hors ZI</t>
  </si>
  <si>
    <t>% de structures en ZI</t>
  </si>
  <si>
    <t>% de structures hors ZI</t>
  </si>
  <si>
    <t>Capacité des hôtelleries en ZI</t>
  </si>
  <si>
    <t>Capacité des hôtelleries hors ZI</t>
  </si>
  <si>
    <t>aire camping car ADRT</t>
  </si>
  <si>
    <t>aire de camping car non répertorié par ARDT</t>
  </si>
  <si>
    <t>C09600010-000</t>
  </si>
  <si>
    <t>Saint Gély quartier du Valagran 30630 Cornillon</t>
  </si>
  <si>
    <t xml:space="preserve">L'Horizon (ex Parc en ciel) </t>
  </si>
  <si>
    <t>Le Moinas 165 chemin Combe Méjanne 30960 Les Mages</t>
  </si>
  <si>
    <t>https://www.camping-horizon.com</t>
  </si>
  <si>
    <t xml:space="preserve">chalets + mobil homes  + emplacements </t>
  </si>
  <si>
    <t>C29700020-000</t>
  </si>
  <si>
    <t>Rétro La Gambionne</t>
  </si>
  <si>
    <t>Mas Reboul</t>
  </si>
  <si>
    <t>C02900075-000</t>
  </si>
  <si>
    <t>C13300335-000 / C13300354-000 / C13300423-000</t>
  </si>
  <si>
    <t>hotelleries hors ZI</t>
  </si>
  <si>
    <t>hotelleries en ZI</t>
  </si>
  <si>
    <t>Fort</t>
  </si>
  <si>
    <t>Résiduel</t>
  </si>
  <si>
    <t>Indifférencié</t>
  </si>
  <si>
    <t>capacité en ZI</t>
  </si>
  <si>
    <t>capacité hors ZI</t>
  </si>
  <si>
    <t>structures dotées d'un CPS</t>
  </si>
  <si>
    <t>structures sans CPS</t>
  </si>
  <si>
    <t>R</t>
  </si>
  <si>
    <t>I</t>
  </si>
  <si>
    <t>%CAP_ZI / CAP_TOT</t>
  </si>
  <si>
    <t>nb CPS</t>
  </si>
  <si>
    <t>PAPI 3 Gardons</t>
  </si>
  <si>
    <t>PAPI 2 Vidourle</t>
  </si>
  <si>
    <t>PAPI 2 Vidourle + Plan Rhône (SYMADREM)</t>
  </si>
  <si>
    <t>PAPI 3 Vistre</t>
  </si>
  <si>
    <t>PAPI 2 Ardèche</t>
  </si>
  <si>
    <t>PAPI 2 Vidourle + PAPI 3 Vistre + Plan Rhône (SYMADREM)</t>
  </si>
  <si>
    <t xml:space="preserve">PAPI 2 Cèze </t>
  </si>
  <si>
    <t>PAPI 2 Gard Rhodanien + Plan Rhône (hors SYMADREM)</t>
  </si>
  <si>
    <t>PAPI 3 Gardons+ Plan Rhône (hors SYMADREM)</t>
  </si>
  <si>
    <t>PAPI 2 Hérault</t>
  </si>
  <si>
    <t xml:space="preserve">PAPI 2 Cèze + PAPI 2 Ardèche </t>
  </si>
  <si>
    <t>Plan Rhône (SYMADREM)</t>
  </si>
  <si>
    <t>PAPI 3 Vistre + Plan Rhône (SYMADREM)</t>
  </si>
  <si>
    <t>PAPI 2 Vidourle + PAPI 3 Vistre</t>
  </si>
  <si>
    <t>PAPI 3 Gardons + PAPI 2 Cèze</t>
  </si>
  <si>
    <t xml:space="preserve">PAPI 3 Vistre + PAPI 3 Gardons </t>
  </si>
  <si>
    <t>PAPI 2 Cèze + Plan Rhône (hors SYMADREM)</t>
  </si>
  <si>
    <t xml:space="preserve">PAPI 2 Vidourle + PAPI 3 Gardons </t>
  </si>
  <si>
    <t>PAPI 2 Cèze + PAPI 2 Ardèche + Plan Rhône (hors SYMADREM)</t>
  </si>
  <si>
    <t xml:space="preserve">PAPI 2 Gard Rhodanien </t>
  </si>
  <si>
    <t>PAPI 2 Cèze</t>
  </si>
  <si>
    <t>PAPI</t>
  </si>
  <si>
    <t>https://www.yellohvillage.fr/camping/la_petite_camargue</t>
  </si>
  <si>
    <t>10/04 au 23/09</t>
  </si>
  <si>
    <t>https://les-poissons-dargent.com/aire-camping-car/</t>
  </si>
  <si>
    <t>https://www.happy-farm.fr/</t>
  </si>
  <si>
    <t>https://www.tourismegard.com/fr/fiche/hotellerie-plein-air/aire-de-services-et-de-repos-a-aigues-mortes-aigues-mortes_TFO6214705/</t>
  </si>
  <si>
    <t xml:space="preserve">04-66-73-90-90  04-66-53-73-00 </t>
  </si>
  <si>
    <t>04-66-71-37-94  06-77-92-32-60</t>
  </si>
  <si>
    <t>1256 route de Saint Christol La Roquette sud 30760 Aiguèze</t>
  </si>
  <si>
    <t>https://www.camping-cigales.fr/</t>
  </si>
  <si>
    <t>537 route de St Martin d'Ardèche quartier Blanchisserie Pont Saint Martin 30760 Aiguèze</t>
  </si>
  <si>
    <t>310 chemin de Travessanes Le Galinier 30760 Aiguèze</t>
  </si>
  <si>
    <t>https://www.tourismegard.com/fr/fiche/hotellerie-plein-air/aire-de-repos-a-aigueze-aigueze_TFO5940930/</t>
  </si>
  <si>
    <t>42 emplacements  (26 emplacements, 10 mobil homes, 2 chalets)</t>
  </si>
  <si>
    <t>https://www.campingcarpark.com/fr_FR/sejour/aire-etape-camping-car/occitanie/30-gard/ales</t>
  </si>
  <si>
    <r>
      <rPr>
        <b/>
        <sz val="10"/>
        <color rgb="FFFF0000"/>
        <rFont val="Arial"/>
        <family val="2"/>
      </rPr>
      <t>Capfun</t>
    </r>
    <r>
      <rPr>
        <b/>
        <sz val="10"/>
        <rFont val="Arial"/>
        <family val="2"/>
      </rPr>
      <t xml:space="preserve"> Château de Boisson</t>
    </r>
  </si>
  <si>
    <t>04-66-24-85-61</t>
  </si>
  <si>
    <t>https://www.chateaudeboisson.com/</t>
  </si>
  <si>
    <t>https://www.tourismegard.com/fr/fiche/hotellerie-plein-air/aire-de-services-et-de-repos-a-alzon-alzon_TFO5996130/</t>
  </si>
  <si>
    <t xml:space="preserve">Le Castel Rose </t>
  </si>
  <si>
    <t>Aire de camping car  - Alzon</t>
  </si>
  <si>
    <t>04-66-61-79-81   06-87-04-14-43</t>
  </si>
  <si>
    <t>100 emplacements + 32 mobil homes + 2 coco + 3 lodges + aire de camping car</t>
  </si>
  <si>
    <t>04-66-61-72-23  06-10-48-60-78</t>
  </si>
  <si>
    <t>1030 route de Saint Jean du Gard 30140 Anduze</t>
  </si>
  <si>
    <t>Lou Cantou Cévenol (ex Les Hauts du Labahou)</t>
  </si>
  <si>
    <t>https://www.loucantoucevenol.com/</t>
  </si>
  <si>
    <t>07/04 au 15/10</t>
  </si>
  <si>
    <t>07-67-92-42-42</t>
  </si>
  <si>
    <t>https://reseauaireservices.com/aire/anduze-aire-pour-camping-cars-place-de-la-gare-2/</t>
  </si>
  <si>
    <r>
      <rPr>
        <b/>
        <sz val="10"/>
        <rFont val="Arial"/>
        <family val="2"/>
      </rPr>
      <t xml:space="preserve">34 Place de la Gare </t>
    </r>
    <r>
      <rPr>
        <sz val="10"/>
        <rFont val="Arial"/>
        <family val="2"/>
      </rPr>
      <t xml:space="preserve"> 30140 Anduze</t>
    </r>
  </si>
  <si>
    <t>https://reseauaireservices.com/aire/marguerittes-aire-pour-camping-cars-station-avia-2/</t>
  </si>
  <si>
    <t>rue du Ferradou parking de l'ancienne caserne de pompiers 30750 Lanuejols</t>
  </si>
  <si>
    <t>toute l'année (sauf dimanche matin)</t>
  </si>
  <si>
    <t>04-66-50-50-50</t>
  </si>
  <si>
    <t>https://www.tourismegard.com/fr/fiche/hotellerie-plein-air/aire-de-service-et-de-repos-a-bagnols-sur-ceze-bagnols-sur-ceze_TFO5940835/</t>
  </si>
  <si>
    <t>36 avenue de l'Europe 30200 Bagnols sur Cèze</t>
  </si>
  <si>
    <t>https://www.tourismegard.com/fr/fiche/hotellerie-plein-air/aire-de-repos-de-montdardier-montdardier_TFO5998262/</t>
  </si>
  <si>
    <t>Route d'Orsan cave coopérative 30200 Chusclan</t>
  </si>
  <si>
    <t>04-66-90-11-03</t>
  </si>
  <si>
    <t>https://sinnae.fr/  https://www.tourismegard.com/fr/fiche/hotellerie-plein-air/aire-de-services-et-de-repos-a-chusclan-chusclan_TFO5940826/</t>
  </si>
  <si>
    <t>https://www.tourismegard.com/fr/fiche/hotellerie-plein-air/aire-de-camping-cars-de-saint-sauveur-camprieu-saint-sauveur-camprieu_TFO6065645/</t>
  </si>
  <si>
    <t>https://www.tourismegard.com/fr/fiche/hotellerie-plein-air/aire-de-repos-a-sauve-sauve_TFO6214729/</t>
  </si>
  <si>
    <t>Place de la Vabre route de Quissac 30610 Sauve</t>
  </si>
  <si>
    <t>Cave coopérative 105 avenue du Général de Gaulle 30290 Laudun L'Ardoise</t>
  </si>
  <si>
    <t>https://www.tourismegard.com/fr/fiche/hotellerie-plein-air/aire-de-services-et-de-repos-a-laudun-l-ardoise-laudun-l-ardoise_TFO5940810/</t>
  </si>
  <si>
    <t>https://www.tourismegard.com/fr/fiche/hotellerie-plein-air/aire-de-service-et-de-repos-a-laudun-l-ardoise-arenes-laudun-l-ardoise_TFO5940989/</t>
  </si>
  <si>
    <t>Place du 19 mars 1962 parking des arènes 30290 Laudun L'Ardoise</t>
  </si>
  <si>
    <t xml:space="preserve">Aire du Domaine de Fontbespierre </t>
  </si>
  <si>
    <t>06-14-95-03-90  04-66-64-27-75</t>
  </si>
  <si>
    <t>https://www.audomainedefontbespierre.com  https://www.tourismegard.com/fr/fiche/hotellerie-plein-air/aire-de-services-et-de-repos-a-nimes-nimes_TFO6214707/</t>
  </si>
  <si>
    <r>
      <rPr>
        <sz val="10"/>
        <color rgb="FFFF0000"/>
        <rFont val="Arial"/>
        <family val="2"/>
      </rPr>
      <t xml:space="preserve">rue du Crès </t>
    </r>
    <r>
      <rPr>
        <strike/>
        <sz val="10"/>
        <color rgb="FFFF0000"/>
        <rFont val="Arial"/>
        <family val="2"/>
      </rPr>
      <t>des Fraisses</t>
    </r>
    <r>
      <rPr>
        <sz val="10"/>
        <color rgb="FFFF0000"/>
        <rFont val="Arial"/>
        <family val="2"/>
      </rPr>
      <t xml:space="preserve"> 3</t>
    </r>
    <r>
      <rPr>
        <sz val="10"/>
        <rFont val="Arial"/>
        <family val="2"/>
      </rPr>
      <t>0730 Saint Mamert du Gard</t>
    </r>
  </si>
  <si>
    <t>https://www.tourismegard.com/fr/fiche/hotellerie-plein-air/aire-de-repos-a-saint-mamert-saint-mamert-du-gard_TFO6214508/</t>
  </si>
  <si>
    <t>RD 999 face au restaurant Le Cévenol 30770 Alzon</t>
  </si>
  <si>
    <t>face au restaurant Le Cévenol</t>
  </si>
  <si>
    <t>https://www.tourismegard.com/fr/fiche/hotellerie-plein-air/aire-de-services-et-de-repos-a-arre-arre_TFO5996145/</t>
  </si>
  <si>
    <t>https://www.tourismegard.com/fr/fiche/hotellerie-plein-air/aire-de-service-et-de-repos-a-saint-laurent-de-carnols-saint-laurent-de-carnols_TFO5940956/</t>
  </si>
  <si>
    <t>04-66-82-78-39</t>
  </si>
  <si>
    <t>parking Fanfonne Guillerme avenue de la gare 30240 Grau du Roi</t>
  </si>
  <si>
    <t>04-66-73-45-45</t>
  </si>
  <si>
    <t>https://www.tourismegard.com/fr/fiche/hotellerie-plein-air/aire-de-services-et-de-repos-au-grau-du-roi-le-grau-du-roi_TFO6143536/</t>
  </si>
  <si>
    <t>https://www.tourismegard.com/fr/fiche/hotellerie-plein-air/aire-de-services-et-de-repos-de-breau-mars-breau-mars_TFO5996149/</t>
  </si>
  <si>
    <t>D272 Le Rieumage entre Breau et Mars 30120 Bréau-Mars</t>
  </si>
  <si>
    <t>04-66-90-34-00</t>
  </si>
  <si>
    <t>https://www.tourismegard.com/fr/fiche/hotellerie-plein-air/aire-de-service-et-de-repos-a-pont-saint-esprit-pont-saint-esprit_TFO5940916/</t>
  </si>
  <si>
    <t>https://www.tourismegard.com/fr/fiche/hotellerie-plein-air/aire-de-service-et-de-repos-de-saint-paulet-de-caisson-saint-paulet-de-caisson_TFO5940980/</t>
  </si>
  <si>
    <t>Cave coopérative  chemin de la plane 49 route d'Ardèche 30130 Saint Paulet de Caisson</t>
  </si>
  <si>
    <t>60 route du stade parc associatif Jean rémy Solana 30730 Saint Mamert du Gard</t>
  </si>
  <si>
    <t>https://www.tourismegard.com/fr/fiche/hotellerie-plein-air/aire-de-services-a-saint-mamert-saint-mamert-du-gard_TFO6214876/</t>
  </si>
  <si>
    <t>TAVEL</t>
  </si>
  <si>
    <t>aire de repos de Tavel autoroute A9 30126 Tavel</t>
  </si>
  <si>
    <t>https://www.tourismegard.com/fr/fiche/hotellerie-plein-air/a9-aire-de-tavel-sud-tavel_TFO6035128/</t>
  </si>
  <si>
    <t>VINCI autoroute</t>
  </si>
  <si>
    <t>nouveau 2023</t>
  </si>
  <si>
    <t>https://www.campingcarpark.com/fr_FR/sejour/aire-etape-camping-car/occitanie/30-gard/remoulins</t>
  </si>
  <si>
    <t>Aire de camping car Montclus</t>
  </si>
  <si>
    <t>route de Montclus 30630 Montclus</t>
  </si>
  <si>
    <t>https://www.campingcarpark.com/fr_FR/sejour/aire-etape-camping-car/occitanie/30-gard/montclus</t>
  </si>
  <si>
    <t>La Placette du 19/03/1963 30110 Branoux les Taillades</t>
  </si>
  <si>
    <t>https://www.campingcarpark.com/fr_FR/sejour/aire-etape-camping-car/occitanie/30-gard/branoux-les-taillades</t>
  </si>
  <si>
    <t>https://www.campingcarpark.com/fr_FR/sejour/aire-etape-camping-car/occitanie/30-gard/aveze</t>
  </si>
  <si>
    <t>https://www.campingcarpark.com/fr_FR/sejour/aire-etape-camping-car/occitanie/30-gard/bellegarde</t>
  </si>
  <si>
    <t>https://www.campingcarpark.com/fr_FR/sejour/aire-etape-camping-car/occitanie/30-gard/le-grau-du-roi</t>
  </si>
  <si>
    <t>Aire de camping car St Ambroix</t>
  </si>
  <si>
    <t>chemin de la piscine 30500 Saint Ambroix</t>
  </si>
  <si>
    <t>à côté du terrain de football</t>
  </si>
  <si>
    <t>https://www.campingcarpark.com/fr_FR/sejour/aire-etape-camping-car/occitanie/30-gard/saint-ambroix</t>
  </si>
  <si>
    <r>
      <t xml:space="preserve">Aire de camping car </t>
    </r>
    <r>
      <rPr>
        <b/>
        <sz val="10"/>
        <color rgb="FFFF0000"/>
        <rFont val="Arial"/>
        <family val="2"/>
      </rPr>
      <t>La Roque sur Cèze</t>
    </r>
  </si>
  <si>
    <t>https://www.campingcarpark.com/fr_FR/sejour/aire-etape-camping-car/occitanie/30-gard/la-roque-sur-ceze</t>
  </si>
  <si>
    <t>avenue Jules Guesde 30100 Alès</t>
  </si>
  <si>
    <t>999 chemin des Corbières 30220 Aigues Mortes</t>
  </si>
  <si>
    <t>https://park4night.com/fr/place/7671</t>
  </si>
  <si>
    <t>https://reseauaireservices.com/aire/barjac-aire-pour-camping-cars-rue-basse-2/</t>
  </si>
  <si>
    <t>https://www.tourismegard.com/fr/fiche/hotellerie-plein-air/aire-de-camping-cars-beaucaire-beaucaire_TFO6026831/</t>
  </si>
  <si>
    <t xml:space="preserve">3 Quai de la Paix Nord port de plaisance 30300 Beaucaire
</t>
  </si>
  <si>
    <t>04-66-59-51-54</t>
  </si>
  <si>
    <t>214 chemin des Marguilliers 30300 Beaucaire</t>
  </si>
  <si>
    <t>https://park4night.com/fr/place/8256</t>
  </si>
  <si>
    <t>04-66-59-54-54</t>
  </si>
  <si>
    <t>http://masdesplantades.fr/camping.php</t>
  </si>
  <si>
    <t>https://www.provence-camargue-tourisme.com/produits-du-terroir/mas-des-tourelles-815162</t>
  </si>
  <si>
    <t>04-66-03-09-00</t>
  </si>
  <si>
    <t>Place des écoles / de la Mairie 30580 Fons sur Lussan</t>
  </si>
  <si>
    <t>https://www.camping-car.com/aires/45271-aire-communale</t>
  </si>
  <si>
    <t>https://vignerons4chemins.com; https://www.camping-car.com/aires/31227-vignerons-des-4-chemins</t>
  </si>
  <si>
    <t>https://www.lemondeducampingcar.fr/courrier/gard-monsieur-lombard-accueille-les-camping-cars-sur-son-terrain-priv/59752</t>
  </si>
  <si>
    <t>https://park4night.com/fr/place/190</t>
  </si>
  <si>
    <r>
      <rPr>
        <sz val="10"/>
        <color rgb="FFFF0000"/>
        <rFont val="Arial"/>
        <family val="2"/>
      </rPr>
      <t>avenue du Moulin  / rue du Moinas -</t>
    </r>
    <r>
      <rPr>
        <sz val="10"/>
        <rFont val="Arial"/>
        <family val="2"/>
      </rPr>
      <t xml:space="preserve"> Combe Méjanne 30960 Les Mages</t>
    </r>
  </si>
  <si>
    <t>https://www.mejannesleclap.com/aire-de-camping-car.html</t>
  </si>
  <si>
    <t>04-66-82-25-73</t>
  </si>
  <si>
    <t>04-67-82-01-63 06-83-60-12-48</t>
  </si>
  <si>
    <t>https://www.camping-car.com/aires/45532-vignerons-du-castelas; https://www.vignerons-castelas.fr/cave-cooperative-gard-vins-cotes-du-rhone</t>
  </si>
  <si>
    <t>https://park4night.com/fr/place/17981</t>
  </si>
  <si>
    <t>https://park4night.com/fr/place/64160</t>
  </si>
  <si>
    <t xml:space="preserve">parking Charles de Gaulle 3 impasse Gambetta /  11 rue Ledru Rollin 30800 Saint Gilles </t>
  </si>
  <si>
    <t>04-66-87-33-75</t>
  </si>
  <si>
    <t>a priori plus disponible</t>
  </si>
  <si>
    <t>https://www.campingcardhotes.fr/aire-le-bosquet-destagel-2198 ; https://www.camargue.fr/site/manade-bilhau/</t>
  </si>
  <si>
    <t>06-17-68-20-17 06-09-35-71-89</t>
  </si>
  <si>
    <t>https://www.campercontact.com/fr/france/occitanie/saint-laurent-des-arbres/22398/service</t>
  </si>
  <si>
    <t>https://www.camping-car.com/aires/46151-restaurant-les-clauzes; https://park4night.com/fr/place/182196</t>
  </si>
  <si>
    <t xml:space="preserve">04-66-03-18-20   </t>
  </si>
  <si>
    <t>01/05 au 30/08</t>
  </si>
  <si>
    <t>https://www.tourismegard.com/fr/fiche/hotellerie-plein-air/aire-de-camping-car-la-royalette-sommieres_TFO6503927/</t>
  </si>
  <si>
    <t>04-66-88-56-99  07-82-09-83-42</t>
  </si>
  <si>
    <r>
      <rPr>
        <b/>
        <sz val="10"/>
        <rFont val="Arial"/>
        <family val="2"/>
      </rPr>
      <t>99 chemin de la Princesse</t>
    </r>
    <r>
      <rPr>
        <sz val="10"/>
        <rFont val="Arial"/>
        <family val="2"/>
      </rPr>
      <t xml:space="preserve"> 30250 Sommières</t>
    </r>
  </si>
  <si>
    <t>https://park4night.com/fr/place/60666</t>
  </si>
  <si>
    <t>06-18-29-59-76</t>
  </si>
  <si>
    <t>M Gros</t>
  </si>
  <si>
    <t>chemin de Domazan D19 30390 Théziers</t>
  </si>
  <si>
    <t>https://www.bienvenue-a-la-ferme.com/occitanie/gard/theziers/ferme/domaine-gilphine/139963</t>
  </si>
  <si>
    <t>https://www.lemondeducampingcar.fr/etapes/nouvelles-aires/prs-du-pont-du-gard-laire-de-camping-cars-de-thziers/60596; https://www.airecampingcar.com/aire_camping_car_gps.php/11649-Art%C3%A9gros</t>
  </si>
  <si>
    <t>04-66-22-11-43  06-09-72-37-57</t>
  </si>
  <si>
    <t>https://www.tourismegard.com/fr/fiche/hotellerie-plein-air/aire-de-camping-car-domaine-saint-firmin-uzes_TFO5636526/; https://www.saint-firmin.com/camping-car-france-passion/</t>
  </si>
  <si>
    <t>7 rue Saint Firmin 30700 Uzès</t>
  </si>
  <si>
    <t xml:space="preserve">Aire de camping car Port de Vallabrègues </t>
  </si>
  <si>
    <t>https://park4night.com/fr/place/91298</t>
  </si>
  <si>
    <t>https://park4night.com/fr/place/21922</t>
  </si>
  <si>
    <t>Aire de camping car Domaine de Montcalm</t>
  </si>
  <si>
    <t>Domaine de Montcalm 30600 Vauvert</t>
  </si>
  <si>
    <t>04-66-79-25-04</t>
  </si>
  <si>
    <t>en cours de réaménagment, léger déplacement (google map)</t>
  </si>
  <si>
    <t>02-98-53-75-85</t>
  </si>
  <si>
    <t>MARGUERITTES</t>
  </si>
  <si>
    <t xml:space="preserve">PAPI 3 intention Tarn Amont </t>
  </si>
  <si>
    <t>Aire de services pour Camping-cars Autoroute A9 30320 Marguerittes</t>
  </si>
  <si>
    <t>Aire de Marguerrites A9</t>
  </si>
  <si>
    <t>1 chemin des Codes Bas 30210 Castillon du Gard</t>
  </si>
  <si>
    <t>Aire de camping car des Codes Bas</t>
  </si>
  <si>
    <t>Aire de camping car Port de Plaisance - Bellegarde</t>
  </si>
  <si>
    <t>Aire de camping car Maison Sinnae</t>
  </si>
  <si>
    <t>valat des rives hautes</t>
  </si>
  <si>
    <t>https://reseauaireservices.com/aire/grau-du-roi-aire-pour-camping-cars-rue-du-commandant-marceau-2/</t>
  </si>
  <si>
    <t>rue des glaïeuls 30240 Grau du Roi</t>
  </si>
  <si>
    <t>pas sûr quelle fonctionne encore</t>
  </si>
  <si>
    <t>Aire de camping car Glaïeuls Le Boucanet</t>
  </si>
  <si>
    <t xml:space="preserve">Aire de camping car Commandant Marceau Le Boucanet </t>
  </si>
  <si>
    <t>GPS: 43.542439° 4.132142°</t>
  </si>
  <si>
    <t>https://les-meilleurs-camping.fr/30-gard/ners/terrain-pour-camping-cars/347-domaine-de-la-sabliere-parking-pour-camping-car.html</t>
  </si>
  <si>
    <t>GPS: 44.259014° 4.194681°</t>
  </si>
  <si>
    <t>https://www.camping-car.com/aires/16334-chateau-du-peras</t>
  </si>
  <si>
    <t>pas sûr qu'elle soit encore d'actualité</t>
  </si>
  <si>
    <t>séparée du camping</t>
  </si>
  <si>
    <t xml:space="preserve">Aire de Tavel sud A9 </t>
  </si>
  <si>
    <t>Latitude  43°.90305 / Longitude: 4°.62277</t>
  </si>
  <si>
    <t>Aire de camping car Artégros Théziers</t>
  </si>
  <si>
    <t>www.tourismegard.com/fr/fiche/hotellerie-plein-air/aire-de-vidange-pour-camping-cars-le-refuge-uzes-uzes_TFO6571730/; www.uzes-pontdugard.com/camping/aire-de-vidange-pour-camping-cars-le-refuge-uzes/</t>
  </si>
  <si>
    <t>04-66-03-48-48</t>
  </si>
  <si>
    <t>https://www.tourismegard.com/fr/fiche/hotellerie-plein-air/aire-de-camping-car-de-comps-comps_TFO5636444/; https://www.uzes-pontdugard.com/camping/aire-de-camping-car-de-comps/</t>
  </si>
  <si>
    <t>04-66-57-38-00</t>
  </si>
  <si>
    <t>http://www.domaine-reynaud.com; https://www.tourismegard.com/fr/fiche/hotellerie-plein-air/aire-de-camping-car-domaine-reynaud-saint-siffret_TFO5636592/;https://www.uzes-pontdugard.com/camping/aire-de-camping-car-domaine-reynaud/</t>
  </si>
  <si>
    <t>https://reseauaireservices.com/aire/castillon-du-gard-aire-pour-camping-cars/; https://www.uzes-pontdugard.com/camping/aire-camping-car-airepark-reservation-de-castillon-du-gard/##</t>
  </si>
  <si>
    <t>Aire de camping car Le Moulin d'Uzès</t>
  </si>
  <si>
    <t>chemin du Mas de France 30700 Uzès</t>
  </si>
  <si>
    <t>09-86-39-33-59</t>
  </si>
  <si>
    <t>https://www.uzes-pontdugard.com/camping/aire-de-camping-car-le-moulin-duzes/##</t>
  </si>
  <si>
    <t>https://www.tourismegard.com/fr/fiche/hotellerie-plein-air/aire-de-camping-car-de-fons-sur-lussan-fons-sur-lussan_TFO5636453/; https://www.uzes-pontdugard.com/camping/aire-de-camping-car-de-fons-sur-lussan/##</t>
  </si>
  <si>
    <t>https://www.campingbellerive.fr; https://www.uzes-pontdugard.com/camping/camping-bellerive/##</t>
  </si>
  <si>
    <t>263 mobil homes + 1 hébergement pour personnes à mobilité réduite</t>
  </si>
  <si>
    <t>https://www.soubeyranne.com; https://www.uzes-pontdugard.com/camping/capfun-camping-la-soubeyranne/</t>
  </si>
  <si>
    <r>
      <t xml:space="preserve">166 </t>
    </r>
    <r>
      <rPr>
        <b/>
        <sz val="10"/>
        <color indexed="10"/>
        <rFont val="Arial"/>
        <family val="2"/>
      </rPr>
      <t>chemin du Pré des Mière</t>
    </r>
    <r>
      <rPr>
        <sz val="10"/>
        <rFont val="Arial"/>
      </rPr>
      <t xml:space="preserve"> 30700 Arpaillargues et Aureillac</t>
    </r>
  </si>
  <si>
    <t>https://www.barralet.fr; https://www.uzes-pontdugard.com/camping/camping-le-barralet/</t>
  </si>
  <si>
    <t>https://www.lasousta.com; https://www.uzes-pontdugard.com/camping/camping-la-sousta/##</t>
  </si>
  <si>
    <t>Aire de camping car stade du refuge Uzès</t>
  </si>
  <si>
    <t>parking du stade du refuge route de Nîmes 30700 Uzès</t>
  </si>
  <si>
    <t>Route d'Aramon Le Lac D183A 30300 Vallabrègues</t>
  </si>
  <si>
    <t>https://www.campingcarpark.com/fr_FR/sejour/aire-etape-camping-car/occitanie/30-gard/vallabregues; https://www.tourismegard.com/fr/fiche/hotellerie-plein-air/aire-de-camping-cars-vallabregues-vallabregues_TFO6026839/</t>
  </si>
  <si>
    <t>06-52-50-57-63</t>
  </si>
  <si>
    <t>Florent Kollandjan Black Bee Boating</t>
  </si>
  <si>
    <t>oui</t>
  </si>
  <si>
    <t>locaion de péniche pas aire camping car</t>
  </si>
  <si>
    <t>Aire de camping car Le lac Valalbrègues</t>
  </si>
  <si>
    <t>04-67-82-25-10  04-67-81-79-60</t>
  </si>
  <si>
    <t xml:space="preserve">Aire Prat Peyrot Val d'Aigoual </t>
  </si>
  <si>
    <t>Prat Peyrot 30570 Val d'Aigoual</t>
  </si>
  <si>
    <t>Aire de camping car de Valleraugue</t>
  </si>
  <si>
    <t>https://www.tourismegard.com/fr/fiche/hotellerie-plein-air/aire-de-camping-cars-de-valleraugue-valleraugue_TFO6102764/; https://www.tourisme-occitanie.com/fr/fiche/hotellerie-plein-air/aire-de-camping-cars-de-valleraugue-val-d-aigoual_TFOSITRA2_CAM_6102764/</t>
  </si>
  <si>
    <t>04-67-81-79-60</t>
  </si>
  <si>
    <t>https://domainedemontcalm.com/</t>
  </si>
  <si>
    <t>RD779  30600 Vauvert</t>
  </si>
  <si>
    <t>https://www.campercontact.com/fr/france/occitanie/venejan/22400/aire-municipale; https://park4night.com/fr/place/4344</t>
  </si>
  <si>
    <t>camping pas ARDT</t>
  </si>
  <si>
    <t>fermé en 2023</t>
  </si>
  <si>
    <t>127 emplacements + 426 mobil homes + aire camping car</t>
  </si>
  <si>
    <t>https://www.aigueze.fr/tourisme/campings</t>
  </si>
  <si>
    <t>https://www.tourismegard.com/fr/fiche/hotellerie-plein-air/camping-le-galinier-aigueze_TFO5936432/; https://www.campingfrance.com/recherchez-votre-camping/occitanie/gard/aigueze/mme-dufour-paulette</t>
  </si>
  <si>
    <t>https://bellevue-en-camargue.com; https://coeurdepetitecamargue.fr/prestations/bellevue-en-camargue</t>
  </si>
  <si>
    <t>140 hébergements + 38 parcelels caravaning</t>
  </si>
  <si>
    <t>04/05 à 31/08</t>
  </si>
  <si>
    <t>06/04 au 08/09</t>
  </si>
  <si>
    <t xml:space="preserve">camping ADRT (tourismegard.com) </t>
  </si>
  <si>
    <t>05/04 au 23/09</t>
  </si>
  <si>
    <t>155 emplacements nus + 109 mobil homes + aire de camping car</t>
  </si>
  <si>
    <t>48 mobil homes + 49 empalcements nus</t>
  </si>
  <si>
    <t xml:space="preserve">Inspire village Anduze (ex Cévennes Provence) </t>
  </si>
  <si>
    <t>https://www.campingmasderey.com/</t>
  </si>
  <si>
    <t>https://www.campingmasderey.com/camping-nature</t>
  </si>
  <si>
    <t>54 emplacements + 12 chalets</t>
  </si>
  <si>
    <t>59 emplacements</t>
  </si>
  <si>
    <t>06-60-32-75-42</t>
  </si>
  <si>
    <t>dans parc résidentiel de loisirs, 6 chalets + 1 roulotte</t>
  </si>
  <si>
    <r>
      <rPr>
        <b/>
        <sz val="10"/>
        <color rgb="FFFF0000"/>
        <rFont val="Arial"/>
        <family val="2"/>
      </rPr>
      <t xml:space="preserve">Camping de mon village </t>
    </r>
    <r>
      <rPr>
        <b/>
        <sz val="10"/>
        <rFont val="Arial"/>
      </rPr>
      <t>Le Pont Vieux</t>
    </r>
  </si>
  <si>
    <t>https://chemin-st-guilhem.fr/camping-municipal-du-pont-vieux</t>
  </si>
  <si>
    <t>11/04 au 19/09</t>
  </si>
  <si>
    <t>2 mobil homes + 31 emplacements nus + aire de camping car</t>
  </si>
  <si>
    <t>https://www.camping-genets-dor.com/</t>
  </si>
  <si>
    <t>15/04 au 25/09</t>
  </si>
  <si>
    <t>25 emplacements + 2 mobil homes + 2 chalets</t>
  </si>
  <si>
    <t>Le Clos des Maisonnettes Mas Reboul 30430 Barjac</t>
  </si>
  <si>
    <t>https://www.tourismegard.com/fr/fiche/hotellerie-plein-air/camping-a-la-ferme-mas-de-reboul-barjac_TFO6214709/</t>
  </si>
  <si>
    <t>https://www.campinglacombe.com/</t>
  </si>
  <si>
    <t>2740 chemin Mas de Bonnaure Mas Neuf 30430 Barjac</t>
  </si>
  <si>
    <t>https://www.tourisme-occitanie.com/fr/fiche/hotellerie-plein-air/camping-mas-neuf-barjac_TFOSITRA2_CAM_6215036/</t>
  </si>
  <si>
    <r>
      <rPr>
        <b/>
        <sz val="10"/>
        <color rgb="FFFF0066"/>
        <rFont val="Arial"/>
        <family val="2"/>
      </rPr>
      <t>Koawa</t>
    </r>
    <r>
      <rPr>
        <b/>
        <sz val="10"/>
        <rFont val="Arial"/>
        <family val="2"/>
      </rPr>
      <t xml:space="preserve"> La Buissière</t>
    </r>
  </si>
  <si>
    <t>04-66-60-07-00</t>
  </si>
  <si>
    <t>12/04 au 29/09</t>
  </si>
  <si>
    <t>La Buissière 2530 route d'Orgnac 30430 Barjac</t>
  </si>
  <si>
    <t>04-66-25-13-06   06-12-43-88-62</t>
  </si>
  <si>
    <t>127 rue Vicor Hugo 30160 Bessèges</t>
  </si>
  <si>
    <t>26 mobil homes + 1 chalet + 6 emplacements nus</t>
  </si>
  <si>
    <t>1840 route de Carmignan 30200 Bagnols sur Cèze</t>
  </si>
  <si>
    <t>22 emplacements nus + 3 locations + aire camping car</t>
  </si>
  <si>
    <t>04-66-61-97-08  06-66-36-38-26</t>
  </si>
  <si>
    <t>Cadabuech 1719 route d'Anduze 30140 Boisset et Gaujac</t>
  </si>
  <si>
    <t>https://www.tourismegard.com/fr/fiche/hotellerie-plein-air/camping-bellevue-boisset-et-gaujac_TFO6500732/</t>
  </si>
  <si>
    <r>
      <rPr>
        <b/>
        <sz val="10"/>
        <color rgb="FFFF0000"/>
        <rFont val="Arial"/>
        <family val="2"/>
      </rPr>
      <t>Camping Paradis</t>
    </r>
    <r>
      <rPr>
        <b/>
        <sz val="10"/>
        <rFont val="Arial"/>
        <family val="2"/>
      </rPr>
      <t xml:space="preserve"> Domaine de Gaujac </t>
    </r>
  </si>
  <si>
    <t>15/05 au 10/09</t>
  </si>
  <si>
    <t>2406 chemin de la Madeleine Las Vigeiros 30140 Boisset et Gaujac</t>
  </si>
  <si>
    <t>66 mobil homes + 10 campings cars</t>
  </si>
  <si>
    <t>32 emplacements nuis + 12 mobil homes + aire de camping car</t>
  </si>
  <si>
    <t>58 bungalows</t>
  </si>
  <si>
    <t>15/03 au 11/10</t>
  </si>
  <si>
    <t>https://www.tourismegard.com/fr/fiche/hotellerie-plein-air/camping-le-clos-de-l-abbaye-cendras_TFO5900897/</t>
  </si>
  <si>
    <t>1313 route de la Baume 30480 Cendras</t>
  </si>
  <si>
    <t>https://www.camping-clementine.fr/fr/</t>
  </si>
  <si>
    <t>234 emplacements + 37 locations + aire camping car</t>
  </si>
  <si>
    <r>
      <t>Sunêlia La</t>
    </r>
    <r>
      <rPr>
        <b/>
        <strike/>
        <sz val="10"/>
        <color rgb="FFFF0000"/>
        <rFont val="Arial"/>
        <family val="2"/>
      </rPr>
      <t xml:space="preserve"> Croix </t>
    </r>
    <r>
      <rPr>
        <b/>
        <sz val="10"/>
        <color rgb="FFFF0000"/>
        <rFont val="Arial"/>
        <family val="2"/>
      </rPr>
      <t>Clémentine</t>
    </r>
  </si>
  <si>
    <t>CASTILLON DU GARD</t>
  </si>
  <si>
    <t>813 chemin de Goujouse Parc des Sports 30480 Cendras</t>
  </si>
  <si>
    <t>24 emplacements + aire de camping car</t>
  </si>
  <si>
    <r>
      <t>Palanqui</t>
    </r>
    <r>
      <rPr>
        <b/>
        <sz val="10"/>
        <color rgb="FFFF0000"/>
        <rFont val="Arial"/>
        <family val="2"/>
      </rPr>
      <t xml:space="preserve"> 3 route de Béssèges</t>
    </r>
    <r>
      <rPr>
        <b/>
        <sz val="10"/>
        <rFont val="Arial"/>
        <family val="2"/>
      </rPr>
      <t xml:space="preserve"> 3</t>
    </r>
    <r>
      <rPr>
        <sz val="10"/>
        <rFont val="Arial"/>
        <family val="2"/>
      </rPr>
      <t>0450 Chambon</t>
    </r>
  </si>
  <si>
    <t>26/06 au 31/08</t>
  </si>
  <si>
    <t>27 places</t>
  </si>
  <si>
    <t>59 locations + 1 bungalow + 135 emplaacements + aire de camping car</t>
  </si>
  <si>
    <t xml:space="preserve">14 locations  54 emplacements </t>
  </si>
  <si>
    <t>04-66-61-80-80  06-20-86-01-59</t>
  </si>
  <si>
    <r>
      <t xml:space="preserve">* * * </t>
    </r>
    <r>
      <rPr>
        <sz val="10"/>
        <color rgb="FFFF0000"/>
        <rFont val="Arial"/>
        <family val="2"/>
      </rPr>
      <t>*</t>
    </r>
  </si>
  <si>
    <t>31 locations + 89 emplacements nus</t>
  </si>
  <si>
    <t>15 locations + 35 emplacements nus</t>
  </si>
  <si>
    <t>Les bords de Cèze (ex Lou Valagran)</t>
  </si>
  <si>
    <t>17 locations + 28 emplacements nus</t>
  </si>
  <si>
    <t>04-66-82-90-27  06-03-93-04-77</t>
  </si>
  <si>
    <t>https://www.lesbordsdeceze.com</t>
  </si>
  <si>
    <t>04/05 au 17/09</t>
  </si>
  <si>
    <t>15/05 au 30/09</t>
  </si>
  <si>
    <t>20 emplacements + 11 locations</t>
  </si>
  <si>
    <t>https://www.camping-la-borie.fr/</t>
  </si>
  <si>
    <t>20/04 au 29/09</t>
  </si>
  <si>
    <t>28 locations + 66 emplacelents nus + 30 aire de camping car</t>
  </si>
  <si>
    <t>Camp Bertier 169 chemin du Mas de Reilhe 30260 Crespian</t>
  </si>
  <si>
    <t>15 locations + 31 emplacements</t>
  </si>
  <si>
    <r>
      <t xml:space="preserve">Plaine Signargues nord </t>
    </r>
    <r>
      <rPr>
        <sz val="10"/>
        <color rgb="FFFF0000"/>
        <rFont val="Arial"/>
        <family val="2"/>
      </rPr>
      <t>RN 100</t>
    </r>
    <r>
      <rPr>
        <sz val="10"/>
        <rFont val="Arial"/>
        <family val="2"/>
      </rPr>
      <t xml:space="preserve"> 30390 Domazan</t>
    </r>
  </si>
  <si>
    <t>01/04 au 13/11</t>
  </si>
  <si>
    <t>38 emplacements + 4 chalets + 20 aires camping car</t>
  </si>
  <si>
    <t>https://www.dourbies.fr/decouvrir/tourisme-et-loisirs/hebergements/</t>
  </si>
  <si>
    <t>15/05 au 31/08</t>
  </si>
  <si>
    <t>500 chemin du moulin Le Martinet 30160 Gagnières</t>
  </si>
  <si>
    <t>345 chemin des Houlettes Chavagnac 30160 Gagnières</t>
  </si>
  <si>
    <t>https://ccgagnieres.com/index.php/locations/hebergements/6-camping</t>
  </si>
  <si>
    <t>37 locations</t>
  </si>
  <si>
    <t>06-33-76-64-36  06-83-50-65-17</t>
  </si>
  <si>
    <r>
      <rPr>
        <sz val="10"/>
        <color rgb="FFFF0000"/>
        <rFont val="Arial"/>
        <family val="2"/>
      </rPr>
      <t xml:space="preserve">RD134A Le </t>
    </r>
    <r>
      <rPr>
        <sz val="10"/>
        <rFont val="Arial"/>
        <family val="2"/>
      </rPr>
      <t>Pont du Mas 30450 Génolhac</t>
    </r>
  </si>
  <si>
    <t>https://campinglachataigneraie.com/le-camping/</t>
  </si>
  <si>
    <t>Landiol Chamborigaud 30450 Génolhac</t>
  </si>
  <si>
    <t xml:space="preserve">Mme Sandrine BARES VUCHE                                                    </t>
  </si>
  <si>
    <t>30/04 au 30/09</t>
  </si>
  <si>
    <t>https://www.campingfrance.com/recherchez-votre-camping/occitanie/gard/genolhac/le-martinet3</t>
  </si>
  <si>
    <t>https://www.facebook.com/camping.les.esparnettes/</t>
  </si>
  <si>
    <t>52 locations</t>
  </si>
  <si>
    <t>14/04 au 15/09</t>
  </si>
  <si>
    <t>http://www.lesaintmichelet.com; https://www.gard-camping.com</t>
  </si>
  <si>
    <t>10/06 au 31/08</t>
  </si>
  <si>
    <t>27/03 au 16/10</t>
  </si>
  <si>
    <r>
      <rPr>
        <sz val="10"/>
        <color rgb="FFFF0000"/>
        <rFont val="Arial"/>
        <family val="2"/>
      </rPr>
      <t>4</t>
    </r>
    <r>
      <rPr>
        <sz val="10"/>
        <rFont val="Arial"/>
        <family val="2"/>
      </rPr>
      <t xml:space="preserve"> avenue du Lavoir 30630 Goudargues</t>
    </r>
  </si>
  <si>
    <t>33 places</t>
  </si>
  <si>
    <t>10/04 au 03/11</t>
  </si>
  <si>
    <t>https://www.yellohvillage-petits-camarguais.com/fr</t>
  </si>
  <si>
    <t>05/04 au 29/09</t>
  </si>
  <si>
    <t>https://www.camping-vagues-oceanes.com/camping-gard/elysee.html</t>
  </si>
  <si>
    <t>277 emplacements 93 locations + aire de camping car</t>
  </si>
  <si>
    <t>03/05 au 22/09</t>
  </si>
  <si>
    <r>
      <t>La Marine</t>
    </r>
    <r>
      <rPr>
        <b/>
        <sz val="10"/>
        <color rgb="FFFF0000"/>
        <rFont val="Arial"/>
        <family val="2"/>
      </rPr>
      <t xml:space="preserve"> Marvilla Parks</t>
    </r>
  </si>
  <si>
    <t>05/04 au 06/10</t>
  </si>
  <si>
    <t>29/03u 13/11</t>
  </si>
  <si>
    <t>06/04 au 30/09</t>
  </si>
  <si>
    <r>
      <rPr>
        <b/>
        <sz val="10"/>
        <rFont val="Arial"/>
        <family val="2"/>
      </rPr>
      <t xml:space="preserve">Les Jardins de Tivoli </t>
    </r>
    <r>
      <rPr>
        <b/>
        <sz val="10"/>
        <color rgb="FFFF0000"/>
        <rFont val="Arial"/>
        <family val="2"/>
      </rPr>
      <t>Sunêlia</t>
    </r>
  </si>
  <si>
    <r>
      <t xml:space="preserve">L'Eden </t>
    </r>
    <r>
      <rPr>
        <b/>
        <strike/>
        <sz val="10"/>
        <color rgb="FFFF0000"/>
        <rFont val="Arial"/>
        <family val="2"/>
      </rPr>
      <t>Hôtel de Plein Air</t>
    </r>
  </si>
  <si>
    <r>
      <t xml:space="preserve">L' Elysée - </t>
    </r>
    <r>
      <rPr>
        <b/>
        <sz val="10"/>
        <color rgb="FFFF0000"/>
        <rFont val="Arial"/>
        <family val="2"/>
      </rPr>
      <t>Vagues Océanes</t>
    </r>
  </si>
  <si>
    <t xml:space="preserve">04-66-80-39-52  </t>
  </si>
  <si>
    <t>chemin d' Aubais 112 route de Congénies 30250 Junas</t>
  </si>
  <si>
    <t>05/04 au 18/10</t>
  </si>
  <si>
    <t>18 locations + 24 emplacements nus + 3 emplacements camping car</t>
  </si>
  <si>
    <t>13/04 au 13/10</t>
  </si>
  <si>
    <t>15/04 au 31/10</t>
  </si>
  <si>
    <t>50 emplacements nus + 25 locations (chalets + bungalows + yourtes + cabanes)</t>
  </si>
  <si>
    <t>29/03 au 30/09</t>
  </si>
  <si>
    <r>
      <t xml:space="preserve">* * * </t>
    </r>
    <r>
      <rPr>
        <b/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</t>
    </r>
  </si>
  <si>
    <t>22 locations + 158 emplacements nus - 20 emplacements camping car</t>
  </si>
  <si>
    <t>25/04 au 19/09</t>
  </si>
  <si>
    <t>RD982 760 route des Cévennes  30350 Lézan</t>
  </si>
  <si>
    <t xml:space="preserve">04-66-54-48-30  </t>
  </si>
  <si>
    <t>06-17-84-46-97</t>
  </si>
  <si>
    <t>https://www.tourisme-occitanie.com/fr/fiche/hotellerie-plein-air/camping-a-la-ferme-le-mas-de-campagnani-liouc_TFOSITRA2_CAM_6214883/</t>
  </si>
  <si>
    <t>04-66-85-64-90  06-73-03-93-33</t>
  </si>
  <si>
    <t>https://www.campingfrance.com/recherchez-votre-camping/occitanie/gard/le-martinet/camp-municipal198</t>
  </si>
  <si>
    <t>04-66-61-84-80  07-61-09-90-16</t>
  </si>
  <si>
    <t>06/04 au 29/09</t>
  </si>
  <si>
    <t>17 locations + 3 emplacements camping car</t>
  </si>
  <si>
    <t>39 locations + 49 emplacements nus - 30 emplacements camping car</t>
  </si>
  <si>
    <t xml:space="preserve">04-66-61-81-71 </t>
  </si>
  <si>
    <t>30/03 au 28/09</t>
  </si>
  <si>
    <t>centre naturiste loisirs, 81 locations + aire de camping car</t>
  </si>
  <si>
    <r>
      <t xml:space="preserve">* * * </t>
    </r>
    <r>
      <rPr>
        <sz val="10"/>
        <color rgb="FFFF0000"/>
        <rFont val="Arial"/>
        <family val="2"/>
      </rPr>
      <t xml:space="preserve">* </t>
    </r>
  </si>
  <si>
    <t>23 locations</t>
  </si>
  <si>
    <t>04-66-24-51-82 05-56-73-73-73</t>
  </si>
  <si>
    <r>
      <rPr>
        <b/>
        <sz val="10"/>
        <color rgb="FFFF0000"/>
        <rFont val="Arial"/>
        <family val="2"/>
      </rPr>
      <t>route de la Genèse</t>
    </r>
    <r>
      <rPr>
        <sz val="10"/>
        <rFont val="Arial"/>
        <family val="2"/>
      </rPr>
      <t xml:space="preserve"> 30430 Méjannes le Clap</t>
    </r>
  </si>
  <si>
    <t>50 places</t>
  </si>
  <si>
    <t>impasse basse Tessone route Laparot  30120 Molières Cavaillac</t>
  </si>
  <si>
    <t>La Berge Fleurie</t>
  </si>
  <si>
    <t>03/05 au 01/09</t>
  </si>
  <si>
    <r>
      <rPr>
        <b/>
        <sz val="10"/>
        <color rgb="FFFF0000"/>
        <rFont val="Arial"/>
        <family val="2"/>
      </rPr>
      <t>2917 route de Saint Jean du Gard</t>
    </r>
    <r>
      <rPr>
        <sz val="10"/>
        <rFont val="Arial"/>
        <family val="2"/>
      </rPr>
      <t xml:space="preserve"> Les Plans 30140 Mialet</t>
    </r>
  </si>
  <si>
    <t>Mas de l'Affenadou La Moulette 448 chemin de Malbosc 30140 Mialet</t>
  </si>
  <si>
    <t>28/05 au 11/09</t>
  </si>
  <si>
    <t>https://www.mialet.net/larouquette.html</t>
  </si>
  <si>
    <t>04-66-43-00-50  06-74-3-93-30</t>
  </si>
  <si>
    <t>25 locations + 75 emplacements nus - aire camping car</t>
  </si>
  <si>
    <r>
      <rPr>
        <sz val="10"/>
        <color indexed="10"/>
        <rFont val="Arial"/>
        <family val="2"/>
      </rPr>
      <t xml:space="preserve">1511 route de Sain Hippolyte du Fort </t>
    </r>
    <r>
      <rPr>
        <sz val="10"/>
        <rFont val="Arial"/>
        <family val="2"/>
      </rPr>
      <t>Graniers 30170 Monoblet</t>
    </r>
  </si>
  <si>
    <t>38 places</t>
  </si>
  <si>
    <t>25 places</t>
  </si>
  <si>
    <t>01/05 au 25/09</t>
  </si>
  <si>
    <r>
      <rPr>
        <b/>
        <sz val="10"/>
        <color rgb="FFFF0000"/>
        <rFont val="Arial"/>
        <family val="2"/>
      </rPr>
      <t xml:space="preserve">Paradis </t>
    </r>
    <r>
      <rPr>
        <b/>
        <sz val="10"/>
        <rFont val="Arial"/>
        <family val="2"/>
      </rPr>
      <t>Belle Rive</t>
    </r>
    <r>
      <rPr>
        <b/>
        <sz val="10"/>
        <color rgb="FFFF0000"/>
        <rFont val="Arial"/>
        <family val="2"/>
      </rPr>
      <t xml:space="preserve"> </t>
    </r>
  </si>
  <si>
    <t>53 locations  50 emplacments camping car</t>
  </si>
  <si>
    <t>https://www.lenouveaumas.com/</t>
  </si>
  <si>
    <t>01/04 au 06/11</t>
  </si>
  <si>
    <r>
      <t xml:space="preserve">Domaine de la Bastide </t>
    </r>
    <r>
      <rPr>
        <b/>
        <sz val="10"/>
        <color rgb="FFFF0000"/>
        <rFont val="Arial"/>
        <family val="2"/>
      </rPr>
      <t>Capfun</t>
    </r>
  </si>
  <si>
    <r>
      <rPr>
        <sz val="10"/>
        <color rgb="FFFF0000"/>
        <rFont val="Arial"/>
        <family val="2"/>
      </rPr>
      <t>1757 route du Causse</t>
    </r>
    <r>
      <rPr>
        <sz val="10"/>
        <rFont val="Arial"/>
        <family val="2"/>
      </rPr>
      <t xml:space="preserve"> Route de Navas 30120 Montdardier</t>
    </r>
  </si>
  <si>
    <t>26 emplacements nus + 9 locations (yourtes + tente s + cabanes perchées + tipis + bulles)</t>
  </si>
  <si>
    <r>
      <t xml:space="preserve">Les Drouilhèdes </t>
    </r>
    <r>
      <rPr>
        <sz val="10"/>
        <color rgb="FFFF0000"/>
        <rFont val="Arial"/>
        <family val="2"/>
      </rPr>
      <t>100 allée du camping</t>
    </r>
    <r>
      <rPr>
        <sz val="10"/>
        <rFont val="Arial"/>
        <family val="2"/>
      </rPr>
      <t xml:space="preserve">  30160 Peyremale</t>
    </r>
  </si>
  <si>
    <t>30/03 au 15/10</t>
  </si>
  <si>
    <r>
      <rPr>
        <sz val="10"/>
        <color rgb="FFFF0000"/>
        <rFont val="Arial"/>
        <family val="2"/>
      </rPr>
      <t>29 chemin</t>
    </r>
    <r>
      <rPr>
        <sz val="10"/>
        <rFont val="Arial"/>
        <family val="2"/>
      </rPr>
      <t xml:space="preserve"> Le Martinet 30160 Peyremale</t>
    </r>
  </si>
  <si>
    <t>6 locations, pas dans atlas ZI</t>
  </si>
  <si>
    <t>01/05 au 01/09</t>
  </si>
  <si>
    <t>8 locations + aire camping car</t>
  </si>
  <si>
    <t>27/03 au 01/11</t>
  </si>
  <si>
    <t>258 emplacements nus + 72 locations + aire camping car</t>
  </si>
  <si>
    <t>24 locations + 66 emplacements nus ( mobil homes, bungatoiles, roulotte, chalet)</t>
  </si>
  <si>
    <r>
      <rPr>
        <sz val="10"/>
        <color rgb="FFFF0000"/>
        <rFont val="Arial"/>
        <family val="2"/>
      </rPr>
      <t xml:space="preserve">11 impasse </t>
    </r>
    <r>
      <rPr>
        <sz val="10"/>
        <rFont val="Arial"/>
        <family val="2"/>
      </rPr>
      <t>Le Revel 30120 Rogues</t>
    </r>
  </si>
  <si>
    <r>
      <rPr>
        <sz val="10"/>
        <color rgb="FFFF0000"/>
        <rFont val="Arial"/>
        <family val="2"/>
      </rPr>
      <t>66 route du camping</t>
    </r>
    <r>
      <rPr>
        <sz val="10"/>
        <rFont val="Arial"/>
        <family val="2"/>
      </rPr>
      <t xml:space="preserve"> chemin de Belbuis 30430 Rochegude</t>
    </r>
  </si>
  <si>
    <t>26/04 au 17/09</t>
  </si>
  <si>
    <t>40 emplacements  nus+ 88 locations + aire camping car</t>
  </si>
  <si>
    <t>04-66-82-72-97  07-67-61-78-08</t>
  </si>
  <si>
    <t>https://www.slow-village.fr/provence-occitanie/</t>
  </si>
  <si>
    <t>29/03 au 03/11</t>
  </si>
  <si>
    <t>78 locations + 27 emplacements nus</t>
  </si>
  <si>
    <t>https://www.tourismegard.com/fr/fiche/hotellerie-plein-air/bivouac-sous-les-etoiles-roquedur_TFO6686962/; https://www.pour-les-vacances.com/location-insolite-Gard-Bivouac-sous-les-Etoiles-15916.html</t>
  </si>
  <si>
    <t>22 emplacements ns + 8 locations  5 emplacements camping car</t>
  </si>
  <si>
    <t>09/04 au 18/09</t>
  </si>
  <si>
    <t>94 emplacements nus + 11 locations</t>
  </si>
  <si>
    <t>45 emplacements 8 mobil homes 2 bungalow toilés 15 emplacement nus</t>
  </si>
  <si>
    <t xml:space="preserve">04-66-24-17-89 </t>
  </si>
  <si>
    <t>75 emplacements nus + 5 bungatoiles</t>
  </si>
  <si>
    <t>28/04 au 03/09</t>
  </si>
  <si>
    <t>85 route de Courau 30630 Saint André de Roquepertuis</t>
  </si>
  <si>
    <t>35 emplacements nus + 8 locations(gîtes, chalets, saunas, près de la rivière)</t>
  </si>
  <si>
    <r>
      <t xml:space="preserve">* * </t>
    </r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</t>
    </r>
  </si>
  <si>
    <t>26 emplacements nus +10 habitations légères (HLL) + aire de camping car</t>
  </si>
  <si>
    <t>5mobil homes + caravane</t>
  </si>
  <si>
    <t>https://www.sudcevennes.com/hebergements/campings/6003804_camping-pont-de-lelze/</t>
  </si>
  <si>
    <t>23 emplacements nus + 5 locations</t>
  </si>
  <si>
    <t>559 chemin Mas de Cauvy 30380 Saint Christol lès Alès</t>
  </si>
  <si>
    <t>https://www.camping-mascauvy.com</t>
  </si>
  <si>
    <t>66 emplacements nus + 23 locations</t>
  </si>
  <si>
    <t>https://camping-figaret.fr/</t>
  </si>
  <si>
    <t>02/04 au 11/11</t>
  </si>
  <si>
    <t>30 emplacements nus + 22 locations</t>
  </si>
  <si>
    <t>1 route des Vistes 30360 Saint Jean de Ceyrargues</t>
  </si>
  <si>
    <t>Carrière de Barry - 230 chemin de la Guinguette 30430 Saint Jean de Maruejols et Avejean</t>
  </si>
  <si>
    <t>20/04 au 30/09</t>
  </si>
  <si>
    <t>11 emplacements nus  14 locations</t>
  </si>
  <si>
    <t>https://www.tourisme-occitanie.com/fr/fiche/hotellerie-plein-air/camping-moulin-de-caveirac-st-jean-de-maruejols-et-avejan_TFOSITRA2_CAM_6214516/</t>
  </si>
  <si>
    <t>10 emplacelents nus + 12 locations + aire camping car</t>
  </si>
  <si>
    <t>04/05 au 21/09</t>
  </si>
  <si>
    <t>01/04 au 23/09</t>
  </si>
  <si>
    <t>24 locations+ aire camping car, pas atlas ZI</t>
  </si>
  <si>
    <t>04-66-85-38-03  06-88-39-54-85</t>
  </si>
  <si>
    <t>15 locations</t>
  </si>
  <si>
    <t>https://www.bivouac-nature.com</t>
  </si>
  <si>
    <t>29/03 au 15/09</t>
  </si>
  <si>
    <t>62 emplacements nus + 3 chalets</t>
  </si>
  <si>
    <t>06/05 au 08/09</t>
  </si>
  <si>
    <t>http://www.camping-vert.com</t>
  </si>
  <si>
    <t>https://www.camping-le-petit-baigneur.fr</t>
  </si>
  <si>
    <t>40 locations + 20 emplacements camping car</t>
  </si>
  <si>
    <t>29/03 au 30/10</t>
  </si>
  <si>
    <t>https://www.sudcevennes.com/hebergements/chambres-dhotes/6001768_la-grillade-cevenole-camping-aire-naturelle</t>
  </si>
  <si>
    <t>08/04 au 24/09</t>
  </si>
  <si>
    <t xml:space="preserve">24 locations </t>
  </si>
  <si>
    <t>10/04 au 13/09</t>
  </si>
  <si>
    <r>
      <t xml:space="preserve">Fleur de Campagne </t>
    </r>
    <r>
      <rPr>
        <b/>
        <sz val="10"/>
        <color rgb="FFFF0000"/>
        <rFont val="Arial"/>
        <family val="2"/>
      </rPr>
      <t>Capfun</t>
    </r>
  </si>
  <si>
    <t>04-66-79-98-65</t>
  </si>
  <si>
    <t>https://www.campingdefrance.com/fr/camping/2487/bon-soleil</t>
  </si>
  <si>
    <t>https://www.campingdesacacias.fr</t>
  </si>
  <si>
    <t>centre naturiste + 20 empalcements camping car</t>
  </si>
  <si>
    <t xml:space="preserve">04-66-24-51-16  </t>
  </si>
  <si>
    <t>centre naturiste, 204 locations + 300 empalcments nus + aire de camping car</t>
  </si>
  <si>
    <t>https://masdelinde.com/le-mas-de-linde</t>
  </si>
  <si>
    <t>https://camping-libertin.com;  www.leranduchabrier.com</t>
  </si>
  <si>
    <t>35 mobilhomes + empalcements camping car + 1 hébergement pour ersonnes à mobilité réduite</t>
  </si>
  <si>
    <t>https://www.le-moulin-neuf.fr</t>
  </si>
  <si>
    <r>
      <t>Le Pont du Moulin</t>
    </r>
    <r>
      <rPr>
        <sz val="10"/>
        <color rgb="FFFF0000"/>
        <rFont val="Arial"/>
        <family val="2"/>
      </rPr>
      <t xml:space="preserve"> route de Suquet</t>
    </r>
    <r>
      <rPr>
        <sz val="10"/>
        <rFont val="Arial"/>
        <family val="2"/>
      </rPr>
      <t xml:space="preserve"> 30750 Saint Sauveur et Camprieu</t>
    </r>
  </si>
  <si>
    <t>28/06 au 31/08</t>
  </si>
  <si>
    <t>10 locations +50 emplacments nus</t>
  </si>
  <si>
    <t>www.camping-cevennes-terondel.com</t>
  </si>
  <si>
    <t>https://valdaigoual.fr/le-camping-de-lesperou-est-ouvert/</t>
  </si>
  <si>
    <t>01/06 au 25/09</t>
  </si>
  <si>
    <t>04-67-81-79-60  06-33-68-50-15  06-07-18-47-10</t>
  </si>
  <si>
    <t>12/05 au 10/09</t>
  </si>
  <si>
    <t>6 places</t>
  </si>
  <si>
    <t>01/03 au 15/09</t>
  </si>
  <si>
    <r>
      <rPr>
        <sz val="10"/>
        <color rgb="FFFF0000"/>
        <rFont val="Arial"/>
        <family val="2"/>
      </rPr>
      <t>2979 route de Cabaresse</t>
    </r>
    <r>
      <rPr>
        <sz val="10"/>
        <rFont val="Arial"/>
        <family val="2"/>
      </rPr>
      <t xml:space="preserve"> 30760 Salazac</t>
    </r>
  </si>
  <si>
    <t>17 locations +  aire de camping car</t>
  </si>
  <si>
    <t>04-66-60-03-62  06-09-80-56-97</t>
  </si>
  <si>
    <t>40 emplacements nus</t>
  </si>
  <si>
    <t>06-82-32-83-00</t>
  </si>
  <si>
    <t>http://www.domainedesebens.com; https://www.facebook.com/p/Gite-du-domaine-de-Sebens-%C3%A0-Sauve-30610-100054284810175/?paipv=0&amp;eav=AfYrdju2G_NwQyaVQ5CqDDJibzgJpsL1LKfRWNfXLRKgefu9sn-pFi3dWcG0R-P3lQs&amp;_rdr</t>
  </si>
  <si>
    <r>
      <t>* * * *</t>
    </r>
    <r>
      <rPr>
        <sz val="10"/>
        <color rgb="FFFF0000"/>
        <rFont val="Arial"/>
        <family val="2"/>
      </rPr>
      <t xml:space="preserve"> * </t>
    </r>
  </si>
  <si>
    <t>10/04 au 08/09</t>
  </si>
  <si>
    <t>08/04 au 08/10</t>
  </si>
  <si>
    <t>82 locations + 117 emplacements nus s +aire camping car</t>
  </si>
  <si>
    <t>1803 route d'Aubais 30250 Sommières</t>
  </si>
  <si>
    <t>https://camping-garanel.fr</t>
  </si>
  <si>
    <r>
      <t>99 chemin de la princesse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30250 Sommières</t>
    </r>
  </si>
  <si>
    <t>31/03 au 01/11</t>
  </si>
  <si>
    <t>41 emplacements nus, 31 locations</t>
  </si>
  <si>
    <t xml:space="preserve">04-66-80-95-85  </t>
  </si>
  <si>
    <t>24 locations (mobil homes + bungalows)</t>
  </si>
  <si>
    <r>
      <t>Le Prat</t>
    </r>
    <r>
      <rPr>
        <sz val="10"/>
        <color rgb="FFFF0000"/>
        <rFont val="Arial"/>
        <family val="2"/>
      </rPr>
      <t xml:space="preserve"> Mas Carrière</t>
    </r>
    <r>
      <rPr>
        <sz val="10"/>
        <rFont val="Arial"/>
        <family val="2"/>
      </rPr>
      <t xml:space="preserve"> 30440 Sumène</t>
    </r>
  </si>
  <si>
    <t>04-67-82-45-78  06-52-73-38-60</t>
  </si>
  <si>
    <t>03/05 au 08/09</t>
  </si>
  <si>
    <t>163 locations + 38 emplacements nus + aire de camping car</t>
  </si>
  <si>
    <t>29/03 au 29/09</t>
  </si>
  <si>
    <t>https://www.inspire-villages.com/destinations/anduze</t>
  </si>
  <si>
    <t>226 emplacements + 16 locations + aire de camping car</t>
  </si>
  <si>
    <t>04-66-61-80-95  06-30-04-15-46  04-66-61-86-94</t>
  </si>
  <si>
    <t>04-67-82-72-90  06-32-28-16-01</t>
  </si>
  <si>
    <t>http://www.mairie-treves.com/pages/tourisme/camping.html; https://www.facebook.com/CampingLeTrevezel</t>
  </si>
  <si>
    <r>
      <rPr>
        <b/>
        <sz val="10"/>
        <color indexed="10"/>
        <rFont val="Arial"/>
        <family val="2"/>
      </rPr>
      <t>place de la calade route d'Aramon</t>
    </r>
    <r>
      <rPr>
        <sz val="10"/>
        <rFont val="Arial"/>
        <family val="2"/>
      </rPr>
      <t xml:space="preserve"> 30300 Valalbrègues</t>
    </r>
  </si>
  <si>
    <t xml:space="preserve">04-66-59-21-29  </t>
  </si>
  <si>
    <t>12 locations + aire de camping car</t>
  </si>
  <si>
    <t>04-67-82-22-30    06-29-97-69-64</t>
  </si>
  <si>
    <t>15/04 au 29/10</t>
  </si>
  <si>
    <t>Le Mourétou route de l'Aigoual 30570 Valleraugue</t>
  </si>
  <si>
    <t>https://www.camping-vagues-oceanes.com/camping-gard/monte-cristo.html</t>
  </si>
  <si>
    <t>639 chemin des canaux 30600 Vauvert</t>
  </si>
  <si>
    <t>26/04 au 01/09</t>
  </si>
  <si>
    <r>
      <t xml:space="preserve">Monte Cristo </t>
    </r>
    <r>
      <rPr>
        <b/>
        <sz val="10"/>
        <color rgb="FFFF0000"/>
        <rFont val="Arial"/>
        <family val="2"/>
      </rPr>
      <t>Vagues Océanes</t>
    </r>
  </si>
  <si>
    <t>25 mobil homes +6 hébergements insolitee + aire de camping car</t>
  </si>
  <si>
    <t>05/04 au 22/09</t>
  </si>
  <si>
    <t xml:space="preserve">Le Mas de Mourgues </t>
  </si>
  <si>
    <t>142 locations + aire camping car</t>
  </si>
  <si>
    <t>37 locations + aire camping car</t>
  </si>
  <si>
    <t xml:space="preserve">04-67-81-02-77 </t>
  </si>
  <si>
    <t>7 locations + aire de camping car</t>
  </si>
  <si>
    <r>
      <t xml:space="preserve">L'Ile des Papes </t>
    </r>
    <r>
      <rPr>
        <b/>
        <sz val="10"/>
        <color rgb="FFFF0000"/>
        <rFont val="Arial"/>
        <family val="2"/>
      </rPr>
      <t>Sandaya</t>
    </r>
  </si>
  <si>
    <t>L'île des Papes - lieu dit Islon 1497 RD 780 30400 Villeneuve lès Avignon</t>
  </si>
  <si>
    <t>https://www.sandaya.fr/nos-campings/l-ile-des-papes</t>
  </si>
  <si>
    <t>04-90-15-15-90  04-11-32-90-00</t>
  </si>
  <si>
    <t>253 locations + 79 empalcements nus  + aire de camping car</t>
  </si>
  <si>
    <t>Les Avignon La Laune vivacamp</t>
  </si>
  <si>
    <t>Aire de camping car de Gallician</t>
  </si>
  <si>
    <t>sans service</t>
  </si>
  <si>
    <t>pas ERP</t>
  </si>
  <si>
    <t>point ERP erroné</t>
  </si>
  <si>
    <t>point ERP décalé</t>
  </si>
  <si>
    <t>a  fermé mais dans bd préf plus bd CD30</t>
  </si>
  <si>
    <t>plus dans bd ERP</t>
  </si>
  <si>
    <t>point ERP faux camping La Plaine Besseges</t>
  </si>
  <si>
    <t>point ERP erroné à Venejan</t>
  </si>
  <si>
    <t>C26900088-000</t>
  </si>
  <si>
    <t>ERP Mas de Graousse</t>
  </si>
  <si>
    <t>point ERP erroné Grillade cévenole</t>
  </si>
  <si>
    <t>va rouvrir en 2024 plus dans bd ERP</t>
  </si>
  <si>
    <t>point ERP erroné à Chateau de Ferreyroles</t>
  </si>
  <si>
    <t>bd ERP Villa Occitanan arc résidentiel de loisir non répéeotiré dans bd camping</t>
  </si>
  <si>
    <t>Hôtellerie de plein air du Gard (2024)</t>
  </si>
  <si>
    <t>Plan Rhône</t>
  </si>
  <si>
    <t>21/06/2023 (24/01/2017)</t>
  </si>
  <si>
    <t>04-66-73-97-39  04-66-53-98-98</t>
  </si>
  <si>
    <t>M SAUVAIRE Bernard</t>
  </si>
  <si>
    <t>Observations BD CD30/SDIS/Pref</t>
  </si>
  <si>
    <t>pas ERP et BD Préf</t>
  </si>
  <si>
    <t>M MASSARDIER Lucien</t>
  </si>
  <si>
    <t>11/09/2023 (24/02/2017)</t>
  </si>
  <si>
    <t>Mme ROUVIEURE Caroline</t>
  </si>
  <si>
    <t>point ERP erroné localisé Lavoir Arlinde, 230 empl Préf et 251 camping FR</t>
  </si>
  <si>
    <t>M TAULELLE Christophe</t>
  </si>
  <si>
    <t>M et Mme AMSALEG Fréderic et Olinda</t>
  </si>
  <si>
    <t>M WIDEHEM Emmanuel</t>
  </si>
  <si>
    <t>21/04/2022 (21/06/2017)</t>
  </si>
  <si>
    <t>point ERP errné localisé Castel Rose 250 empl Préf et 302 campinf FR</t>
  </si>
  <si>
    <t>M DUQUESNOY</t>
  </si>
  <si>
    <t>133 empl Préf, 137 site camping FR</t>
  </si>
  <si>
    <t>M ROUCOULT Philippe</t>
  </si>
  <si>
    <t>M MAIRE François</t>
  </si>
  <si>
    <t>19/05/2021 (18/12/1998)</t>
  </si>
  <si>
    <t>point ERP erroné 100 empl Préf 44 camping FR</t>
  </si>
  <si>
    <t>pas ERP pas BD Préf</t>
  </si>
  <si>
    <t>Mme ORTIZ QUARRE Yvette</t>
  </si>
  <si>
    <t>M GIMENO José</t>
  </si>
  <si>
    <t>M TREILLET</t>
  </si>
  <si>
    <t>M AUDU Gabriel</t>
  </si>
  <si>
    <t>10/05/2021 (19/06/2017)</t>
  </si>
  <si>
    <t>100 empl Préf et 96 camping FR</t>
  </si>
  <si>
    <t>https://www.ardeche-detente.com/</t>
  </si>
  <si>
    <t>9 hébergements insolites (youre, cabane, roulotte) + 2 gites, pas de place de camping avec tente</t>
  </si>
  <si>
    <t>561 chemin de Brugas 30430 Barjac</t>
  </si>
  <si>
    <t>Nature Lodge Domaine de Boem</t>
  </si>
  <si>
    <t>M et Mme RIZZO Tonio et Véronique</t>
  </si>
  <si>
    <t xml:space="preserve">04-66-24-54-77   06-46-61-05-27  </t>
  </si>
  <si>
    <t>27/03à nov</t>
  </si>
  <si>
    <t>https://location-vacances-cevennes.com</t>
  </si>
  <si>
    <t>20 empl Préf et 6 camping FR</t>
  </si>
  <si>
    <t>70 empl Prf et 100 camping FR</t>
  </si>
  <si>
    <t>M FAUVEAUX Michael</t>
  </si>
  <si>
    <t>10/05/2021 (12/08/2003)</t>
  </si>
  <si>
    <r>
      <t xml:space="preserve">Mme DAVIDIAN Colette </t>
    </r>
    <r>
      <rPr>
        <strike/>
        <sz val="10"/>
        <color rgb="FFFF0000"/>
        <rFont val="Arial"/>
        <family val="2"/>
      </rPr>
      <t>(M CASANOVA)</t>
    </r>
  </si>
  <si>
    <r>
      <t>M DIVOL</t>
    </r>
    <r>
      <rPr>
        <sz val="10"/>
        <color rgb="FFFF0000"/>
        <rFont val="Arial"/>
        <family val="2"/>
      </rPr>
      <t xml:space="preserve"> Joël</t>
    </r>
  </si>
  <si>
    <t>Mme PIN Caroline</t>
  </si>
  <si>
    <t xml:space="preserve">M PHILIPPON </t>
  </si>
  <si>
    <t>M et Mme MUDLER Henry et Betty</t>
  </si>
  <si>
    <t>chemin d'Aigues Vives La Rouquette 30420 Calvisson</t>
  </si>
  <si>
    <t>M DELACHAUSSEE Sylvain &amp; Mme BONNOT Séverine</t>
  </si>
  <si>
    <t>Villa Occitana</t>
  </si>
  <si>
    <t>Parc résidentiel de losir "Villa Occitana" 108 route d'Aigues Vives 30420 Calvisson</t>
  </si>
  <si>
    <t>BLANDAS</t>
  </si>
  <si>
    <t>M CHAPPERT Arnaud</t>
  </si>
  <si>
    <t>M. CLEMENCEAU Damien</t>
  </si>
  <si>
    <t>04-22-67-38-01 06-01-10-43-38</t>
  </si>
  <si>
    <t>09-51-76-22-06</t>
  </si>
  <si>
    <t>Les Lodges du Lagon</t>
  </si>
  <si>
    <t>https://www.leslodgesdulagon.com/fr-fr</t>
  </si>
  <si>
    <t>2010 route d’Aigues Vives 30420 Calvisson</t>
  </si>
  <si>
    <t>chambres et cabanes de luxe</t>
  </si>
  <si>
    <t>https://villaoccitana.com</t>
  </si>
  <si>
    <t>27/03 au 11/11</t>
  </si>
  <si>
    <t>Le Crom de Blandas</t>
  </si>
  <si>
    <t>https://www.lecromdeblandas.fr/</t>
  </si>
  <si>
    <t>253 route de chemin de Rogues 30770 Blandas</t>
  </si>
  <si>
    <t>06-85-01-81-94</t>
  </si>
  <si>
    <t>M GRAZIOLI Michel</t>
  </si>
  <si>
    <t>10 emplacements tentes + 2 chalets</t>
  </si>
  <si>
    <t>M CLEMENCEAU Damien</t>
  </si>
  <si>
    <t>M HUSMAN John</t>
  </si>
  <si>
    <t>11/09/2018 (16/07/2001)</t>
  </si>
  <si>
    <t>M LACOMBE Michel</t>
  </si>
  <si>
    <t>Mme LACOMBE Martine</t>
  </si>
  <si>
    <t>commune gestion CC</t>
  </si>
  <si>
    <t>12/09/2018 (22/12/1998)</t>
  </si>
  <si>
    <t>M. DE SAXCE Jean</t>
  </si>
  <si>
    <t>20/04 au 15/09</t>
  </si>
  <si>
    <t>camping fermé radié le 12/09/2022 préf fermé</t>
  </si>
  <si>
    <t>04-66-22-84-52  (06-17-12-64-71)</t>
  </si>
  <si>
    <t>04-66-61-67-57  (06-70-40-17-20)</t>
  </si>
  <si>
    <t>MM CAPELLE Jérôme et Grégory</t>
  </si>
  <si>
    <t>59 locations + 1 bungalow + 135 emplacements + aire de camping car</t>
  </si>
  <si>
    <t>M GUILLOUZIC Dominique</t>
  </si>
  <si>
    <t>04-66-82-24-92  (07-89-60-80-01)</t>
  </si>
  <si>
    <t xml:space="preserve">M RUIZ Alain </t>
  </si>
  <si>
    <t>Mme DEPONTI Eveline</t>
  </si>
  <si>
    <t>181  route de Goudargues La Vérune et Camer 30630 Cornillon</t>
  </si>
  <si>
    <t>Mme GREFFEUILLE Marysianne</t>
  </si>
  <si>
    <t>06-15-75-06-28</t>
  </si>
  <si>
    <t>25 empl Préf 35 empl camping FR</t>
  </si>
  <si>
    <t>M SERENI François Paul</t>
  </si>
  <si>
    <t>Mme HENRIQUET Françoise</t>
  </si>
  <si>
    <t>M SAVOURAY Patrick</t>
  </si>
  <si>
    <r>
      <rPr>
        <sz val="10"/>
        <color rgb="FFFF0000"/>
        <rFont val="Arial"/>
        <family val="2"/>
      </rPr>
      <t xml:space="preserve">M BEIS Jean-Louis </t>
    </r>
    <r>
      <rPr>
        <sz val="10"/>
        <rFont val="Arial"/>
        <family val="2"/>
      </rPr>
      <t xml:space="preserve">Centre Chrétien de Gagnières </t>
    </r>
  </si>
  <si>
    <t>M CARLE Christophe</t>
  </si>
  <si>
    <t>150 empl Préf 165 empl camping FR</t>
  </si>
  <si>
    <t>19/08/2021 (20/08/2003)</t>
  </si>
  <si>
    <t>M CASTELAIN Franck</t>
  </si>
  <si>
    <t>Mme BONDURAND Suzanne</t>
  </si>
  <si>
    <t>66 empl Préf 29 empl site internet camping plan</t>
  </si>
  <si>
    <r>
      <t xml:space="preserve">VALACAMP </t>
    </r>
    <r>
      <rPr>
        <strike/>
        <sz val="10"/>
        <color rgb="FFFF0000"/>
        <rFont val="Arial"/>
        <family val="2"/>
      </rPr>
      <t>PGL Aventures</t>
    </r>
  </si>
  <si>
    <t>Mme  CHANEL Céline</t>
  </si>
  <si>
    <t>M DE SAXCE Jean</t>
  </si>
  <si>
    <t>M et Mme MANSEAU Delphine et Ludovic</t>
  </si>
  <si>
    <t>M ISSARTEL Franck</t>
  </si>
  <si>
    <t>https://www.camping-cigales.fr</t>
  </si>
  <si>
    <t>42 emplacements Préf et 56 empl (info site Cigales)</t>
  </si>
  <si>
    <t>133 empl Préf, 141 plan camping</t>
  </si>
  <si>
    <t>40 empl Préf, 59 site Mas Rey nature</t>
  </si>
  <si>
    <t>30 empl Préf 33 empl site La Coquille, pas de CPS</t>
  </si>
  <si>
    <t>https://www.campinglacombe.com</t>
  </si>
  <si>
    <t>65 empl Pref 44 empl site internet Font de merle</t>
  </si>
  <si>
    <t>120 empl Préf et 135 plan camping</t>
  </si>
  <si>
    <t>https://www.camping-la-borie.fr</t>
  </si>
  <si>
    <t>150 empl Préf 165 empl plan camping</t>
  </si>
  <si>
    <t>53 empl Préf 50 empl site chataigneraie</t>
  </si>
  <si>
    <t>66 empl Préf 29 empl plan camping</t>
  </si>
  <si>
    <t>185 empl préf 180 site campinf FR</t>
  </si>
  <si>
    <t>270 empl Préf, 266 empl camping FR</t>
  </si>
  <si>
    <t>https://www.ardeche-detente.com</t>
  </si>
  <si>
    <t>nouveau Préf</t>
  </si>
  <si>
    <t>nouveau camping Préf</t>
  </si>
  <si>
    <t>Parc résidentiel de loisir "Villa Occitana" 108 route d'Aigues Vives 30420 Calvisson</t>
  </si>
  <si>
    <t>nouveau camping préf SDIS</t>
  </si>
  <si>
    <t>C06200164-000</t>
  </si>
  <si>
    <t>M EFFENBERGER Stéphane</t>
  </si>
  <si>
    <t>https://camping-bonsejour.fr ; https://www.letsgrau.com/camping-bon-sejour-ouvert.html</t>
  </si>
  <si>
    <t>385 empl Préf 330 empl site internet</t>
  </si>
  <si>
    <t>M PARASME Patrick</t>
  </si>
  <si>
    <t>M HOU Pierre</t>
  </si>
  <si>
    <t>M GORASSINI Thierry</t>
  </si>
  <si>
    <t>M LE COZ Patrick et Mme JAILLET Chloé</t>
  </si>
  <si>
    <t>M BONNET André</t>
  </si>
  <si>
    <t>1580 empl Prf 697 empl site Elysee</t>
  </si>
  <si>
    <t xml:space="preserve">697 emplacements (697 mobil home) </t>
  </si>
  <si>
    <t>671 au total (655  locations + 26 emplacements) fusion Les petits Camarguais +  Secrets de Camargue  + Petits Camarguais Premium (ex Flamants Roses)</t>
  </si>
  <si>
    <t>22101 empl Pref 2000 empl site Espiguette</t>
  </si>
  <si>
    <t>23/05/2023 (20/01/2017)</t>
  </si>
  <si>
    <t>Pref : 219+177+110 = 506 empl Pref,  681 empl site Petis Camarguais</t>
  </si>
  <si>
    <t>M DELHOMME Jean Michel</t>
  </si>
  <si>
    <t>Mme DANDEL Aurélie et M WERNER Julien</t>
  </si>
  <si>
    <t>15 locations +  72 emplacements nus</t>
  </si>
  <si>
    <t>plus dans base ERP, 90 empl Prf 87 empl site Les chênes</t>
  </si>
  <si>
    <t>Mme ROBERT Emmanuelle</t>
  </si>
  <si>
    <t xml:space="preserve">Mme BOYNE Virginie </t>
  </si>
  <si>
    <t>Centre de vacances de l'Aigoual</t>
  </si>
  <si>
    <t>https://cvaigoual.com</t>
  </si>
  <si>
    <t>04-67-82-70-77   07-44-80-25-57</t>
  </si>
  <si>
    <t>06/07 au 25/08</t>
  </si>
  <si>
    <t>route de la queue du rat Montajardin 30750 Lanuejols</t>
  </si>
  <si>
    <t xml:space="preserve">Association Centre de vacances de l’Aigoual Pasteur François MATTINA </t>
  </si>
  <si>
    <t>Mme PAULO Céline</t>
  </si>
  <si>
    <t>06/06/2021 (19/12/2016)</t>
  </si>
  <si>
    <t>Mme BAUCHER Maud</t>
  </si>
  <si>
    <t>77 empl Préf 83 empl plan camping</t>
  </si>
  <si>
    <t>180 empl</t>
  </si>
  <si>
    <t>M et Mme DESJARDINS Jérôme et Natacha</t>
  </si>
  <si>
    <t>M et Mme POULAIN Johanna et Christopher</t>
  </si>
  <si>
    <t>M DAHAN Michael</t>
  </si>
  <si>
    <t>80 empl Préf 88 empl plan camping</t>
  </si>
  <si>
    <t>18 empl Préf 23 empl plan camping</t>
  </si>
  <si>
    <t>Mme PECHEUX Alexandra</t>
  </si>
  <si>
    <t>https://www.tohapi-naturiste.fr/languedoc-roussillon/camping-la-genese.php</t>
  </si>
  <si>
    <t>483 empl Préf 426 site camping genèse</t>
  </si>
  <si>
    <t>M CABAL Patrick</t>
  </si>
  <si>
    <t>SMEETS SOCNAT Genèse M LUCAS Romain</t>
  </si>
  <si>
    <t>point ERP erroné 100 empl Préf 112 empl site Dolmen</t>
  </si>
  <si>
    <t>303 empl Préf 333 empl camping FR plan camping</t>
  </si>
  <si>
    <t>Mme DUMAS Chantal</t>
  </si>
  <si>
    <t>redressement judiciaire 29/03/2023 ouvert pour 2024</t>
  </si>
  <si>
    <t>Mme FERNANDEZ Nathalie</t>
  </si>
  <si>
    <t>https://www.mialet.net/campings.html</t>
  </si>
  <si>
    <r>
      <t xml:space="preserve">commune </t>
    </r>
    <r>
      <rPr>
        <sz val="10"/>
        <color rgb="FFFF0000"/>
        <rFont val="Arial"/>
        <family val="2"/>
      </rPr>
      <t>M BRUHAMMER Françis</t>
    </r>
  </si>
  <si>
    <t>96 empl</t>
  </si>
  <si>
    <r>
      <t xml:space="preserve">04-67-81-13-82 </t>
    </r>
    <r>
      <rPr>
        <sz val="10"/>
        <color rgb="FFFF0000"/>
        <rFont val="Arial"/>
        <family val="2"/>
      </rPr>
      <t xml:space="preserve"> 06-85-82-15-29</t>
    </r>
  </si>
  <si>
    <t>M BRESSON Armand / M BRUN Ludovic</t>
  </si>
  <si>
    <t>a fermé définitivement a priori, point ERP décalé dasn BD Préf</t>
  </si>
  <si>
    <t>a priori définitivement fermé 96 empl camping FR ou 133 empl Préf pas BD CD30 masi BD Préf</t>
  </si>
  <si>
    <t>plus dans base ERP fermé ? Mais dans BD Préf</t>
  </si>
  <si>
    <t>a priori fermé définitivement mais dans BD Préf</t>
  </si>
  <si>
    <t>a fermé définitivement  Préf fermé</t>
  </si>
  <si>
    <t>MM BERSIA Davy et Sébastien</t>
  </si>
  <si>
    <r>
      <rPr>
        <sz val="10"/>
        <color indexed="10"/>
        <rFont val="Arial"/>
        <family val="2"/>
      </rPr>
      <t xml:space="preserve">1511 route de Saint Hippolyte du Fort </t>
    </r>
    <r>
      <rPr>
        <sz val="10"/>
        <rFont val="Arial"/>
        <family val="2"/>
      </rPr>
      <t>Graniers 30170 Monoblet</t>
    </r>
  </si>
  <si>
    <t>04-66-82-27-61</t>
  </si>
  <si>
    <t>04-66-82-27-61   06-41-88-09-18</t>
  </si>
  <si>
    <t>plus dans bd ERP pas BD Préf</t>
  </si>
  <si>
    <t>M VIRELY Jacques</t>
  </si>
  <si>
    <r>
      <rPr>
        <sz val="10"/>
        <color rgb="FFFF0000"/>
        <rFont val="Arial"/>
        <family val="2"/>
      </rPr>
      <t>144 rue de l'église</t>
    </r>
    <r>
      <rPr>
        <sz val="10"/>
        <rFont val="Arial"/>
        <family val="2"/>
      </rPr>
      <t xml:space="preserve"> Les Condamines 30120 Montdardier</t>
    </r>
  </si>
  <si>
    <t>M et Mme ALBERT Yann et Magali</t>
  </si>
  <si>
    <t>pas ERP ni BD Préf</t>
  </si>
  <si>
    <t>a priori fermé en 2024, pas ERP ni BD Préf</t>
  </si>
  <si>
    <t>Mme Christine HYNEK</t>
  </si>
  <si>
    <t>le camping n'est plus communal</t>
  </si>
  <si>
    <t>M et Mme  DA PONTE GRADE Christian et Ingrid (DUSSUET Maurice)</t>
  </si>
  <si>
    <t>236 empl Préf 242 empl camping FR</t>
  </si>
  <si>
    <t>Mme GODINEZ Fanny</t>
  </si>
  <si>
    <t>Mme  et M SAUDRAIS Laurence et Xavier</t>
  </si>
  <si>
    <t>11/10/2021 (19/12/2016)</t>
  </si>
  <si>
    <t>14/06/2017 (28/06/1999)</t>
  </si>
  <si>
    <t>M ROUTER Alain</t>
  </si>
  <si>
    <t>300 empl Préf 330 empl site camping FR</t>
  </si>
  <si>
    <t>pas BD Préf</t>
  </si>
  <si>
    <t>M JAMARD Cédric</t>
  </si>
  <si>
    <t>Mme et M RANZANO Giulia et Timante</t>
  </si>
  <si>
    <t>83 empl Préf 128 empl caming FR</t>
  </si>
  <si>
    <t>Slow village Provence Occitanie (ex La Vallée Verte)</t>
  </si>
  <si>
    <t xml:space="preserve">SLOW groupe </t>
  </si>
  <si>
    <t xml:space="preserve">96 empl Préf et 105 empl site </t>
  </si>
  <si>
    <t>https://www.slow-village.fr/provence-occitanie</t>
  </si>
  <si>
    <t>07/03/2018 (05/03/2003)</t>
  </si>
  <si>
    <t>15/06/2017 (29/08/2003)</t>
  </si>
  <si>
    <t>20/01/2017 (20/08/2003)</t>
  </si>
  <si>
    <t>15/06/2017 (20/08/2003)</t>
  </si>
  <si>
    <t>21/12/2016 (03/09/2003)</t>
  </si>
  <si>
    <t>05/01/2017 (14/08/2001)</t>
  </si>
  <si>
    <t xml:space="preserve">06-22-53-43-49  04-66-24-10-08  </t>
  </si>
  <si>
    <r>
      <t xml:space="preserve">M et Mme FAGES Christophe et Patrcia </t>
    </r>
    <r>
      <rPr>
        <strike/>
        <sz val="10"/>
        <rFont val="Arial"/>
        <family val="2"/>
      </rPr>
      <t>/ Mme NICOLAS Antoinette</t>
    </r>
  </si>
  <si>
    <t xml:space="preserve">131 empl Préf 119 site internet camping </t>
  </si>
  <si>
    <t>M et Mem DAVID Franck et Stéphanie</t>
  </si>
  <si>
    <t>M BRUNEL Marc</t>
  </si>
  <si>
    <t>16/08/2017 (01/07/1998)</t>
  </si>
  <si>
    <t>11/09/2018 (25/07/2001)</t>
  </si>
  <si>
    <t>27/02/2017 (05/08/2003)</t>
  </si>
  <si>
    <t>20/12/2016 (28/08/2003)</t>
  </si>
  <si>
    <t>14/06/2021 (15/06/2017, 28/08/2003)</t>
  </si>
  <si>
    <t>16/06/2017 (08/07/1998)</t>
  </si>
  <si>
    <t>M VIALA Julien</t>
  </si>
  <si>
    <r>
      <t xml:space="preserve">M JACQUIER Philippe / </t>
    </r>
    <r>
      <rPr>
        <strike/>
        <sz val="10"/>
        <color rgb="FFFF0000"/>
        <rFont val="Arial"/>
        <family val="2"/>
      </rPr>
      <t xml:space="preserve">Mme GAY Fanny </t>
    </r>
  </si>
  <si>
    <t>14/06/2017 (05/08/2003)</t>
  </si>
  <si>
    <t>11/09/2018 (08/02/2002)</t>
  </si>
  <si>
    <t>07-69-55-15-79  04-66-60-78-24</t>
  </si>
  <si>
    <t>05/10/2021 (07/03/2018)</t>
  </si>
  <si>
    <t>25 empl Préf 28 empl site Mas Gauvy</t>
  </si>
  <si>
    <r>
      <t>Mme BOECKLER Sophie /</t>
    </r>
    <r>
      <rPr>
        <strike/>
        <sz val="10"/>
        <color rgb="FFFF0000"/>
        <rFont val="Arial"/>
        <family val="2"/>
      </rPr>
      <t xml:space="preserve"> Mme MAURIN Hélène</t>
    </r>
  </si>
  <si>
    <t>Mme GUIDI Corinne</t>
  </si>
  <si>
    <t xml:space="preserve">60 empl Préf et 48 empl site Figaret </t>
  </si>
  <si>
    <t>M BARON Dany</t>
  </si>
  <si>
    <t>M RICHARD Sylvain</t>
  </si>
  <si>
    <t>14 empl Préf 17 empl site L'Oliveraie</t>
  </si>
  <si>
    <t>M BENOIT Gérard</t>
  </si>
  <si>
    <t>M BATAILLE Michel</t>
  </si>
  <si>
    <t>27 empl Préf 22 empl site Orée des cévennes</t>
  </si>
  <si>
    <t>M AGUILERA Bruno</t>
  </si>
  <si>
    <t>M MOULINET Michel</t>
  </si>
  <si>
    <t>M DUBOIS Marc Raymond</t>
  </si>
  <si>
    <t>80 empl Préf 65 empl plan camping</t>
  </si>
  <si>
    <t>M NOYE Jean Pierre</t>
  </si>
  <si>
    <t>M GRASSIN Johan</t>
  </si>
  <si>
    <t>12/10/2021 (21/06/2017)</t>
  </si>
  <si>
    <t>M et Mme ROSSEL Cédric et Marjolaine</t>
  </si>
  <si>
    <t>18 empl Préf 25 empl site camping FR</t>
  </si>
  <si>
    <t>Mme BORDARIER Aimée</t>
  </si>
  <si>
    <t>Mme et M FAIDHERBE Florence et Lucas</t>
  </si>
  <si>
    <t>19/04/2023 (19/12/2016)</t>
  </si>
  <si>
    <t>Mme NADAL Nicole</t>
  </si>
  <si>
    <t>ERP aire Le Mercou 30 empl Préf 8 empl site Grillade</t>
  </si>
  <si>
    <t>100 empl Préf 110 empl plan camping</t>
  </si>
  <si>
    <t>Met Mme DUBOIS Michel et Delphine</t>
  </si>
  <si>
    <t>M HOUE Pierre</t>
  </si>
  <si>
    <t>200 empl Préf 176 empl site Fleur de camargue</t>
  </si>
  <si>
    <t>M et Mme VENTAJOL Christian et Ingrid</t>
  </si>
  <si>
    <t>50 empl Préf 78 empl site Les Acacias</t>
  </si>
  <si>
    <r>
      <t xml:space="preserve">04-66-24-51-64  </t>
    </r>
    <r>
      <rPr>
        <sz val="10"/>
        <color rgb="FFFF0000"/>
        <rFont val="Arial"/>
        <family val="2"/>
      </rPr>
      <t xml:space="preserve">06-34-32-47-54  </t>
    </r>
  </si>
  <si>
    <t>M MALAFOSSE Christophe</t>
  </si>
  <si>
    <t>M AURANGE Anthony et Mme BAYLE Audrey</t>
  </si>
  <si>
    <t>80 empl Préf 88 empl camping FR</t>
  </si>
  <si>
    <t>M COGNO Alain</t>
  </si>
  <si>
    <t>M HOUE Remy / Mme CESPEDES Gabrielle</t>
  </si>
  <si>
    <t>Mme  BOUYALA Jeanne</t>
  </si>
  <si>
    <t>10/05/2021 (24/01/2017)</t>
  </si>
  <si>
    <t>131 empl préf 161 empl plan camping</t>
  </si>
  <si>
    <t>04-67-82-64-20</t>
  </si>
  <si>
    <t>14/06/2021 (15/03/2018)</t>
  </si>
  <si>
    <t>www.camping-cevennes-terondel.com; https://www.facebook.com/leterondel</t>
  </si>
  <si>
    <t>M FRUCTUS Rémi / Mme ADES Marie</t>
  </si>
  <si>
    <r>
      <t xml:space="preserve">04-67-82-61-89  </t>
    </r>
    <r>
      <rPr>
        <sz val="10"/>
        <color rgb="FFFF0000"/>
        <rFont val="Arial"/>
        <family val="2"/>
      </rPr>
      <t>(06-15-10-06-29)</t>
    </r>
  </si>
  <si>
    <r>
      <t>Domaine de Labeiller</t>
    </r>
    <r>
      <rPr>
        <b/>
        <sz val="10"/>
        <color rgb="FFFF0000"/>
        <rFont val="Arial"/>
        <family val="2"/>
      </rPr>
      <t xml:space="preserve"> Vagues Océanes</t>
    </r>
  </si>
  <si>
    <r>
      <t xml:space="preserve">M HOUE Nicolas / </t>
    </r>
    <r>
      <rPr>
        <strike/>
        <sz val="10"/>
        <color rgb="FFFF0000"/>
        <rFont val="Arial"/>
        <family val="2"/>
      </rPr>
      <t>Mme QUET Marlène</t>
    </r>
  </si>
  <si>
    <r>
      <t xml:space="preserve">M HOUE Remy </t>
    </r>
    <r>
      <rPr>
        <strike/>
        <sz val="10"/>
        <color rgb="FFFF0000"/>
        <rFont val="Arial"/>
        <family val="2"/>
      </rPr>
      <t>/ M LOMBARD Jean François</t>
    </r>
  </si>
  <si>
    <t>216 empl Préf 197 empl site Labeiller</t>
  </si>
  <si>
    <t>21/06/2021 (21/08/2003)</t>
  </si>
  <si>
    <t>MM HUGON A et CULARD D</t>
  </si>
  <si>
    <t>Mme TALLEUX Laurence (JUMAX)</t>
  </si>
  <si>
    <t>13/09/2021 (06/04/2018)</t>
  </si>
  <si>
    <t>75 empl Préf 62 empl site Verdier</t>
  </si>
  <si>
    <t>Mme et M VANCRAEYENEST Gwenaëlle et Adrien</t>
  </si>
  <si>
    <t>13/09/2021 (16/06/2017)</t>
  </si>
  <si>
    <t>point ERP erroné à Le Verdier, 66 empl Préf 51 empl site GCU</t>
  </si>
  <si>
    <t>pas ERP et pas BD Préf</t>
  </si>
  <si>
    <t>M HOUE PIerre</t>
  </si>
  <si>
    <t>plus bd ERP 200 empl Préf 262 empl site Soubyranne</t>
  </si>
  <si>
    <t>21/04/2022 (06/04/2017)</t>
  </si>
  <si>
    <t>M RIGOLE Gilles / M SCHAEPELYNCK Quentin</t>
  </si>
  <si>
    <t>Mme ORTIN Magali</t>
  </si>
  <si>
    <t>M et Mme GUILLOT Clément et Stéphanie</t>
  </si>
  <si>
    <t>pas CPS 70 empl Préf 77 empl plan camping</t>
  </si>
  <si>
    <t>Mme DOMINICI Saïda et M SILAN Nicolas</t>
  </si>
  <si>
    <t>33 empl Préf 43 empl site Corconne</t>
  </si>
  <si>
    <t>66 empl Préf 72 empl plan caming</t>
  </si>
  <si>
    <t>M WEISLO Frédéric</t>
  </si>
  <si>
    <r>
      <t>Mme MARTINEZ Vanessa /</t>
    </r>
    <r>
      <rPr>
        <strike/>
        <sz val="10"/>
        <color rgb="FFFF0000"/>
        <rFont val="Arial"/>
        <family val="2"/>
      </rPr>
      <t xml:space="preserve"> M CARRIERE Michel</t>
    </r>
  </si>
  <si>
    <r>
      <t xml:space="preserve">Groupe Inspire / </t>
    </r>
    <r>
      <rPr>
        <strike/>
        <sz val="10"/>
        <color rgb="FFFF0000"/>
        <rFont val="Arial"/>
        <family val="2"/>
      </rPr>
      <t>MARAIS Karine et Nathalie</t>
    </r>
  </si>
  <si>
    <t>plus dans bd ERP 220 empl Pref 242 empl site camping FR</t>
  </si>
  <si>
    <t>07/05/2018 (29/06/1998)</t>
  </si>
  <si>
    <t>200 empl Préf 220 empl site Filament</t>
  </si>
  <si>
    <r>
      <t xml:space="preserve"> M HOUE Pierre /</t>
    </r>
    <r>
      <rPr>
        <strike/>
        <sz val="10"/>
        <color rgb="FFFF0000"/>
        <rFont val="Arial"/>
        <family val="2"/>
      </rPr>
      <t xml:space="preserve"> M JARJAT Marc</t>
    </r>
  </si>
  <si>
    <t>Mme GIRARD Myriam et Mme AUBERY Hélène</t>
  </si>
  <si>
    <t>71emplacements + 10 mobil homes + aire de camping car</t>
  </si>
  <si>
    <t>75 empl Préf et 81 empl site Lou Vincen</t>
  </si>
  <si>
    <t>M GARNIER Frédéric et Mme BALDAN Céline</t>
  </si>
  <si>
    <t>M PACAUD Cyril et Mme MOISSON Sandra</t>
  </si>
  <si>
    <t>80 empl Préf et 81 empl plan camping</t>
  </si>
  <si>
    <t>M HOUE Remy</t>
  </si>
  <si>
    <t>180 empl Préf 171 empl site Monte Cristo</t>
  </si>
  <si>
    <t>25/06/2018 (21/08/2003)</t>
  </si>
  <si>
    <t>M TRIAIRE Jean Robert</t>
  </si>
  <si>
    <t>180 empl Préf 170 empl site Val de l'Arre</t>
  </si>
  <si>
    <t>11/10/2021 (16/09/2003)</t>
  </si>
  <si>
    <t>M GAUDIN Thomas / M ROCHETTE Olivier</t>
  </si>
  <si>
    <t>407 empl Préf et 332 empl site Ile des papes</t>
  </si>
  <si>
    <t>15/04 au 30/09</t>
  </si>
  <si>
    <t>127 empl Préf et 130 empl site campjng Les Avignon</t>
  </si>
  <si>
    <t>M PICAS Claude</t>
  </si>
  <si>
    <t>Mme PANDELE Patricia</t>
  </si>
  <si>
    <t>20 mobil homes + aire camping car</t>
  </si>
  <si>
    <t>140 hébergements + 38 parcelles caravaning</t>
  </si>
  <si>
    <t>a priori définitivement fermé 96 empl camping FR ou 133 empl Préf pas BD CD30 mais BD Préf</t>
  </si>
  <si>
    <t>plus dans base ERP fermé ? mais dans BD Préf</t>
  </si>
  <si>
    <t>a fermé définitivement a priori, point ERP décalé dans BD Préf</t>
  </si>
  <si>
    <t>plus dans bd ERP et pas dans BD Préf</t>
  </si>
  <si>
    <t>a  fermé mais dans bd préf indiqué fermé provisoirement</t>
  </si>
  <si>
    <t>300 empl Préf 330 empl site camping FR ouvert en 2024</t>
  </si>
  <si>
    <t>question ouverture / fermeture</t>
  </si>
  <si>
    <t>PAPI Gardons</t>
  </si>
  <si>
    <t>PAPI Cèze</t>
  </si>
  <si>
    <t>PAPI Gard Rhodanien</t>
  </si>
  <si>
    <t>PAPI Ardèche</t>
  </si>
  <si>
    <t>PAPI Vidourle</t>
  </si>
  <si>
    <t>PAPI Vistre</t>
  </si>
  <si>
    <t xml:space="preserve">PAPI Hérault </t>
  </si>
  <si>
    <t xml:space="preserve">PAPI Tarn amont </t>
  </si>
  <si>
    <t>autre</t>
  </si>
  <si>
    <t>aute</t>
  </si>
  <si>
    <t>camping à la ferme + autre</t>
  </si>
  <si>
    <t>Modéré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</si>
</sst>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72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</font>
    <font>
      <sz val="10"/>
      <name val="Arial"/>
    </font>
    <font>
      <u/>
      <sz val="10"/>
      <color indexed="12"/>
      <name val="Arial"/>
    </font>
    <font>
      <b/>
      <sz val="12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Arial"/>
      <family val="2"/>
    </font>
    <font>
      <b/>
      <sz val="11"/>
      <name val="Arial"/>
    </font>
    <font>
      <b/>
      <sz val="11"/>
      <name val="Arial"/>
      <family val="2"/>
    </font>
    <font>
      <sz val="11"/>
      <name val="Arial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1"/>
      <color indexed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Arial"/>
    </font>
    <font>
      <b/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sz val="9"/>
      <name val="Times New Roman"/>
      <family val="1"/>
    </font>
    <font>
      <strike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9"/>
      <color rgb="FF000000"/>
      <name val="Helvetica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2"/>
      <color indexed="20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4"/>
      <name val="Times New Roman"/>
      <family val="1"/>
    </font>
    <font>
      <sz val="10"/>
      <color indexed="10"/>
      <name val="Times New Roman"/>
      <family val="1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theme="6" tint="-0.499984740745262"/>
      <name val="Arial"/>
      <family val="2"/>
    </font>
    <font>
      <b/>
      <sz val="10"/>
      <color rgb="FF000000"/>
      <name val="Arial"/>
      <family val="2"/>
    </font>
    <font>
      <u/>
      <sz val="10"/>
      <color indexed="12"/>
      <name val="Arial"/>
      <family val="2"/>
    </font>
    <font>
      <strike/>
      <sz val="10"/>
      <color rgb="FFFF0000"/>
      <name val="Arial"/>
      <family val="2"/>
    </font>
    <font>
      <u/>
      <sz val="10"/>
      <name val="Arial"/>
      <family val="2"/>
    </font>
    <font>
      <sz val="12"/>
      <name val="Source Sans Pro"/>
      <family val="2"/>
    </font>
    <font>
      <b/>
      <sz val="10"/>
      <color rgb="FFFF0066"/>
      <name val="Arial"/>
      <family val="2"/>
    </font>
    <font>
      <b/>
      <strike/>
      <sz val="10"/>
      <color rgb="FFFF0000"/>
      <name val="Arial"/>
      <family val="2"/>
    </font>
    <font>
      <u/>
      <sz val="10"/>
      <color rgb="FF0070C0"/>
      <name val="Arial"/>
      <family val="2"/>
    </font>
    <font>
      <sz val="10"/>
      <color theme="6" tint="-0.499984740745262"/>
      <name val="Arial"/>
      <family val="2"/>
    </font>
    <font>
      <sz val="10"/>
      <color rgb="FF000E47"/>
      <name val="Roboto-Regular-webfont"/>
    </font>
  </fonts>
  <fills count="4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66"/>
        <bgColor indexed="23"/>
      </patternFill>
    </fill>
    <fill>
      <patternFill patternType="solid">
        <fgColor rgb="FFFF99CC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15" borderId="0" applyNumberFormat="0" applyBorder="0" applyAlignment="0" applyProtection="0"/>
    <xf numFmtId="0" fontId="36" fillId="9" borderId="0" applyNumberFormat="0" applyBorder="0" applyAlignment="0" applyProtection="0"/>
    <xf numFmtId="0" fontId="36" fillId="16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31" fillId="17" borderId="1" applyNumberFormat="0" applyAlignment="0" applyProtection="0"/>
    <xf numFmtId="0" fontId="32" fillId="0" borderId="2" applyNumberFormat="0" applyFill="0" applyAlignment="0" applyProtection="0"/>
    <xf numFmtId="0" fontId="5" fillId="9" borderId="3" applyNumberFormat="0" applyFont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9" fillId="16" borderId="1" applyNumberFormat="0" applyAlignment="0" applyProtection="0"/>
    <xf numFmtId="0" fontId="26" fillId="21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7" fillId="22" borderId="0" applyNumberFormat="0" applyBorder="0" applyAlignment="0" applyProtection="0"/>
    <xf numFmtId="0" fontId="25" fillId="12" borderId="0" applyNumberFormat="0" applyBorder="0" applyAlignment="0" applyProtection="0"/>
    <xf numFmtId="0" fontId="30" fillId="17" borderId="4" applyNumberFormat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33" fillId="11" borderId="9" applyNumberFormat="0" applyAlignment="0" applyProtection="0"/>
  </cellStyleXfs>
  <cellXfs count="940">
    <xf numFmtId="0" fontId="0" fillId="0" borderId="0" xfId="0"/>
    <xf numFmtId="0" fontId="5" fillId="0" borderId="0" xfId="0" applyFont="1" applyFill="1" applyBorder="1"/>
    <xf numFmtId="0" fontId="2" fillId="0" borderId="10" xfId="0" applyFont="1" applyFill="1" applyBorder="1" applyAlignment="1">
      <alignment horizontal="justify" vertical="top"/>
    </xf>
    <xf numFmtId="0" fontId="2" fillId="0" borderId="1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justify" vertical="top"/>
    </xf>
    <xf numFmtId="4" fontId="5" fillId="0" borderId="0" xfId="0" applyNumberFormat="1" applyFont="1" applyFill="1" applyBorder="1" applyAlignment="1">
      <alignment horizontal="justify" vertical="top"/>
    </xf>
    <xf numFmtId="0" fontId="5" fillId="0" borderId="0" xfId="0" applyFont="1" applyFill="1" applyBorder="1" applyAlignment="1">
      <alignment horizontal="justify" vertical="top"/>
    </xf>
    <xf numFmtId="0" fontId="2" fillId="0" borderId="0" xfId="0" applyNumberFormat="1" applyFont="1" applyFill="1" applyBorder="1" applyAlignment="1">
      <alignment horizontal="justify" vertical="top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top"/>
    </xf>
    <xf numFmtId="0" fontId="9" fillId="0" borderId="0" xfId="0" applyFont="1" applyFill="1" applyBorder="1" applyAlignment="1">
      <alignment horizontal="justify" vertical="top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justify" vertical="top"/>
    </xf>
    <xf numFmtId="0" fontId="8" fillId="0" borderId="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justify" vertical="top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justify" vertical="top"/>
    </xf>
    <xf numFmtId="0" fontId="18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top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justify" vertical="top"/>
    </xf>
    <xf numFmtId="3" fontId="16" fillId="0" borderId="0" xfId="0" applyNumberFormat="1" applyFont="1" applyFill="1" applyBorder="1" applyAlignment="1">
      <alignment horizontal="right" vertical="top"/>
    </xf>
    <xf numFmtId="0" fontId="14" fillId="0" borderId="0" xfId="0" applyNumberFormat="1" applyFont="1" applyFill="1" applyBorder="1" applyAlignment="1">
      <alignment horizontal="justify" vertical="top"/>
    </xf>
    <xf numFmtId="4" fontId="15" fillId="0" borderId="0" xfId="0" applyNumberFormat="1" applyFont="1" applyFill="1" applyBorder="1" applyAlignment="1">
      <alignment vertical="top"/>
    </xf>
    <xf numFmtId="4" fontId="16" fillId="0" borderId="0" xfId="0" applyNumberFormat="1" applyFont="1" applyFill="1" applyBorder="1" applyAlignment="1">
      <alignment vertical="top"/>
    </xf>
    <xf numFmtId="0" fontId="16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justify" vertical="top"/>
    </xf>
    <xf numFmtId="0" fontId="11" fillId="0" borderId="0" xfId="0" applyFont="1"/>
    <xf numFmtId="0" fontId="0" fillId="0" borderId="10" xfId="0" applyBorder="1"/>
    <xf numFmtId="0" fontId="0" fillId="0" borderId="10" xfId="0" applyBorder="1" applyAlignment="1">
      <alignment horizontal="justify" vertical="top"/>
    </xf>
    <xf numFmtId="0" fontId="0" fillId="3" borderId="11" xfId="0" applyFill="1" applyBorder="1" applyAlignment="1">
      <alignment horizontal="justify" vertical="top"/>
    </xf>
    <xf numFmtId="0" fontId="0" fillId="4" borderId="11" xfId="0" applyFill="1" applyBorder="1" applyAlignment="1">
      <alignment horizontal="justify" vertical="top"/>
    </xf>
    <xf numFmtId="0" fontId="0" fillId="2" borderId="11" xfId="0" applyFill="1" applyBorder="1" applyAlignment="1">
      <alignment horizontal="justify" vertical="top"/>
    </xf>
    <xf numFmtId="0" fontId="0" fillId="24" borderId="11" xfId="0" applyFill="1" applyBorder="1" applyAlignment="1">
      <alignment horizontal="justify" vertical="top"/>
    </xf>
    <xf numFmtId="0" fontId="0" fillId="25" borderId="11" xfId="0" applyFill="1" applyBorder="1" applyAlignment="1">
      <alignment horizontal="justify" vertical="top"/>
    </xf>
    <xf numFmtId="0" fontId="0" fillId="25" borderId="12" xfId="0" applyFill="1" applyBorder="1" applyAlignment="1">
      <alignment horizontal="justify" vertical="top"/>
    </xf>
    <xf numFmtId="0" fontId="0" fillId="26" borderId="13" xfId="0" applyFill="1" applyBorder="1" applyAlignment="1">
      <alignment vertical="top"/>
    </xf>
    <xf numFmtId="0" fontId="0" fillId="23" borderId="11" xfId="0" applyFill="1" applyBorder="1" applyAlignment="1">
      <alignment horizontal="justify" vertical="top"/>
    </xf>
    <xf numFmtId="0" fontId="0" fillId="3" borderId="14" xfId="0" applyNumberFormat="1" applyFill="1" applyBorder="1" applyAlignment="1">
      <alignment horizontal="justify" vertical="top"/>
    </xf>
    <xf numFmtId="3" fontId="0" fillId="0" borderId="10" xfId="0" applyNumberFormat="1" applyBorder="1"/>
    <xf numFmtId="0" fontId="0" fillId="0" borderId="10" xfId="0" applyFill="1" applyBorder="1" applyAlignment="1">
      <alignment horizontal="justify" vertical="top"/>
    </xf>
    <xf numFmtId="0" fontId="19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2" fontId="18" fillId="0" borderId="0" xfId="0" applyNumberFormat="1" applyFont="1" applyFill="1" applyBorder="1" applyAlignment="1">
      <alignment horizontal="justify" vertical="top"/>
    </xf>
    <xf numFmtId="3" fontId="18" fillId="0" borderId="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justify" vertical="top"/>
    </xf>
    <xf numFmtId="3" fontId="5" fillId="0" borderId="0" xfId="0" applyNumberFormat="1" applyFont="1" applyFill="1" applyBorder="1" applyAlignment="1">
      <alignment horizontal="center" vertical="top"/>
    </xf>
    <xf numFmtId="3" fontId="14" fillId="0" borderId="0" xfId="0" applyNumberFormat="1" applyFont="1" applyFill="1" applyBorder="1" applyAlignment="1">
      <alignment horizontal="center" vertical="top"/>
    </xf>
    <xf numFmtId="3" fontId="17" fillId="0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4" fillId="0" borderId="10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2" fillId="0" borderId="10" xfId="0" applyFont="1" applyFill="1" applyBorder="1"/>
    <xf numFmtId="3" fontId="2" fillId="0" borderId="10" xfId="0" applyNumberFormat="1" applyFont="1" applyFill="1" applyBorder="1"/>
    <xf numFmtId="3" fontId="2" fillId="0" borderId="10" xfId="0" applyNumberFormat="1" applyFont="1" applyBorder="1" applyAlignment="1">
      <alignment horizontal="right" vertical="top"/>
    </xf>
    <xf numFmtId="0" fontId="2" fillId="0" borderId="10" xfId="0" applyFont="1" applyBorder="1"/>
    <xf numFmtId="3" fontId="2" fillId="0" borderId="10" xfId="0" applyNumberFormat="1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justify" vertical="top"/>
    </xf>
    <xf numFmtId="0" fontId="1" fillId="0" borderId="0" xfId="0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top"/>
    </xf>
    <xf numFmtId="0" fontId="2" fillId="0" borderId="15" xfId="0" applyFont="1" applyBorder="1"/>
    <xf numFmtId="3" fontId="2" fillId="0" borderId="15" xfId="0" applyNumberFormat="1" applyFont="1" applyBorder="1"/>
    <xf numFmtId="0" fontId="0" fillId="0" borderId="0" xfId="0" applyFill="1" applyAlignment="1">
      <alignment horizontal="justify" vertical="top"/>
    </xf>
    <xf numFmtId="3" fontId="0" fillId="0" borderId="0" xfId="0" applyNumberFormat="1"/>
    <xf numFmtId="3" fontId="2" fillId="0" borderId="10" xfId="0" applyNumberFormat="1" applyFont="1" applyFill="1" applyBorder="1" applyAlignment="1">
      <alignment horizontal="right" vertical="top"/>
    </xf>
    <xf numFmtId="9" fontId="0" fillId="0" borderId="10" xfId="0" applyNumberFormat="1" applyBorder="1"/>
    <xf numFmtId="9" fontId="2" fillId="0" borderId="10" xfId="0" applyNumberFormat="1" applyFont="1" applyBorder="1" applyAlignment="1">
      <alignment horizontal="right" vertical="top"/>
    </xf>
    <xf numFmtId="9" fontId="2" fillId="0" borderId="10" xfId="0" applyNumberFormat="1" applyFont="1" applyFill="1" applyBorder="1" applyAlignment="1">
      <alignment horizontal="right" vertical="top"/>
    </xf>
    <xf numFmtId="0" fontId="18" fillId="28" borderId="0" xfId="0" applyFont="1" applyFill="1" applyBorder="1" applyAlignment="1">
      <alignment horizontal="justify" vertical="top"/>
    </xf>
    <xf numFmtId="0" fontId="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9" fontId="0" fillId="0" borderId="0" xfId="0" applyNumberFormat="1" applyAlignment="1">
      <alignment horizontal="justify" vertical="top"/>
    </xf>
    <xf numFmtId="3" fontId="0" fillId="0" borderId="10" xfId="0" applyNumberFormat="1" applyFill="1" applyBorder="1"/>
    <xf numFmtId="9" fontId="0" fillId="0" borderId="10" xfId="0" applyNumberFormat="1" applyFill="1" applyBorder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/>
    <xf numFmtId="9" fontId="3" fillId="0" borderId="0" xfId="0" applyNumberFormat="1" applyFont="1" applyFill="1"/>
    <xf numFmtId="0" fontId="0" fillId="0" borderId="10" xfId="0" applyBorder="1" applyAlignment="1">
      <alignment wrapText="1"/>
    </xf>
    <xf numFmtId="0" fontId="16" fillId="27" borderId="0" xfId="0" applyFont="1" applyFill="1" applyBorder="1"/>
    <xf numFmtId="0" fontId="16" fillId="27" borderId="0" xfId="0" applyNumberFormat="1" applyFont="1" applyFill="1" applyBorder="1" applyAlignment="1" applyProtection="1">
      <alignment horizontal="center" vertical="center"/>
      <protection locked="0"/>
    </xf>
    <xf numFmtId="0" fontId="16" fillId="27" borderId="0" xfId="0" applyFont="1" applyFill="1" applyBorder="1" applyAlignment="1">
      <alignment horizontal="center" vertical="center"/>
    </xf>
    <xf numFmtId="0" fontId="16" fillId="27" borderId="0" xfId="0" applyFont="1" applyFill="1" applyBorder="1" applyAlignment="1">
      <alignment horizontal="justify" vertical="top"/>
    </xf>
    <xf numFmtId="3" fontId="16" fillId="27" borderId="0" xfId="0" applyNumberFormat="1" applyFont="1" applyFill="1" applyBorder="1" applyAlignment="1">
      <alignment horizontal="center" vertical="top"/>
    </xf>
    <xf numFmtId="0" fontId="16" fillId="27" borderId="0" xfId="0" applyFont="1" applyFill="1" applyBorder="1" applyAlignment="1">
      <alignment horizontal="center" vertical="top"/>
    </xf>
    <xf numFmtId="0" fontId="16" fillId="27" borderId="0" xfId="0" applyNumberFormat="1" applyFont="1" applyFill="1" applyBorder="1" applyAlignment="1">
      <alignment horizontal="justify" vertical="top"/>
    </xf>
    <xf numFmtId="0" fontId="16" fillId="27" borderId="0" xfId="0" applyFont="1" applyFill="1"/>
    <xf numFmtId="0" fontId="0" fillId="0" borderId="10" xfId="0" applyFont="1" applyFill="1" applyBorder="1" applyAlignment="1">
      <alignment horizontal="center" vertical="top"/>
    </xf>
    <xf numFmtId="0" fontId="0" fillId="0" borderId="10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9" borderId="0" xfId="0" applyFont="1" applyFill="1" applyBorder="1" applyAlignment="1">
      <alignment horizontal="center" vertical="center"/>
    </xf>
    <xf numFmtId="0" fontId="1" fillId="30" borderId="0" xfId="0" applyFont="1" applyFill="1" applyBorder="1" applyAlignment="1">
      <alignment horizontal="center" vertical="center"/>
    </xf>
    <xf numFmtId="0" fontId="8" fillId="31" borderId="10" xfId="0" applyNumberFormat="1" applyFont="1" applyFill="1" applyBorder="1" applyAlignment="1">
      <alignment horizontal="center" vertical="top" wrapText="1"/>
    </xf>
    <xf numFmtId="0" fontId="3" fillId="31" borderId="10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4" fillId="32" borderId="10" xfId="0" applyNumberFormat="1" applyFont="1" applyFill="1" applyBorder="1" applyAlignment="1">
      <alignment horizontal="left" vertical="center" wrapText="1"/>
    </xf>
    <xf numFmtId="0" fontId="12" fillId="32" borderId="10" xfId="0" applyNumberFormat="1" applyFont="1" applyFill="1" applyBorder="1" applyAlignment="1">
      <alignment horizontal="center" vertical="center" wrapText="1"/>
    </xf>
    <xf numFmtId="0" fontId="4" fillId="32" borderId="10" xfId="0" applyNumberFormat="1" applyFont="1" applyFill="1" applyBorder="1" applyAlignment="1">
      <alignment horizontal="center" vertical="center" wrapText="1"/>
    </xf>
    <xf numFmtId="0" fontId="8" fillId="32" borderId="10" xfId="0" applyNumberFormat="1" applyFont="1" applyFill="1" applyBorder="1" applyAlignment="1">
      <alignment horizontal="justify" vertical="top" wrapText="1"/>
    </xf>
    <xf numFmtId="0" fontId="8" fillId="32" borderId="10" xfId="0" applyNumberFormat="1" applyFont="1" applyFill="1" applyBorder="1" applyAlignment="1">
      <alignment horizontal="center" vertical="top" wrapText="1"/>
    </xf>
    <xf numFmtId="0" fontId="2" fillId="32" borderId="10" xfId="0" applyNumberFormat="1" applyFont="1" applyFill="1" applyBorder="1" applyAlignment="1">
      <alignment horizontal="center" vertical="top"/>
    </xf>
    <xf numFmtId="0" fontId="2" fillId="32" borderId="10" xfId="0" applyNumberFormat="1" applyFont="1" applyFill="1" applyBorder="1" applyAlignment="1">
      <alignment horizontal="justify" vertical="top"/>
    </xf>
    <xf numFmtId="9" fontId="8" fillId="32" borderId="10" xfId="0" applyNumberFormat="1" applyFont="1" applyFill="1" applyBorder="1" applyAlignment="1">
      <alignment horizontal="center" vertical="top" wrapText="1"/>
    </xf>
    <xf numFmtId="14" fontId="8" fillId="32" borderId="10" xfId="0" applyNumberFormat="1" applyFont="1" applyFill="1" applyBorder="1" applyAlignment="1">
      <alignment horizontal="center" vertical="top" wrapText="1"/>
    </xf>
    <xf numFmtId="0" fontId="3" fillId="32" borderId="10" xfId="0" applyNumberFormat="1" applyFont="1" applyFill="1" applyBorder="1" applyAlignment="1">
      <alignment horizontal="center" vertical="top" wrapText="1"/>
    </xf>
    <xf numFmtId="0" fontId="0" fillId="32" borderId="0" xfId="0" applyFill="1"/>
    <xf numFmtId="0" fontId="3" fillId="32" borderId="10" xfId="0" applyNumberFormat="1" applyFont="1" applyFill="1" applyBorder="1" applyAlignment="1">
      <alignment horizontal="center" vertical="top"/>
    </xf>
    <xf numFmtId="0" fontId="2" fillId="29" borderId="0" xfId="0" applyFont="1" applyFill="1" applyBorder="1" applyAlignment="1">
      <alignment horizontal="center" vertical="center"/>
    </xf>
    <xf numFmtId="0" fontId="2" fillId="29" borderId="0" xfId="0" applyFont="1" applyFill="1" applyBorder="1" applyAlignment="1">
      <alignment horizontal="justify" vertical="top"/>
    </xf>
    <xf numFmtId="0" fontId="1" fillId="29" borderId="0" xfId="0" applyFont="1" applyFill="1" applyBorder="1" applyAlignment="1">
      <alignment horizontal="justify" vertical="top"/>
    </xf>
    <xf numFmtId="0" fontId="47" fillId="29" borderId="0" xfId="0" applyFont="1" applyFill="1" applyBorder="1" applyAlignment="1">
      <alignment horizontal="center" vertical="center"/>
    </xf>
    <xf numFmtId="0" fontId="2" fillId="29" borderId="0" xfId="0" applyFont="1" applyFill="1" applyBorder="1" applyAlignment="1">
      <alignment vertical="center"/>
    </xf>
    <xf numFmtId="0" fontId="4" fillId="33" borderId="10" xfId="0" applyNumberFormat="1" applyFont="1" applyFill="1" applyBorder="1" applyAlignment="1">
      <alignment horizontal="left" vertical="center" wrapText="1"/>
    </xf>
    <xf numFmtId="0" fontId="12" fillId="33" borderId="10" xfId="0" applyNumberFormat="1" applyFont="1" applyFill="1" applyBorder="1" applyAlignment="1">
      <alignment horizontal="center" vertical="center" wrapText="1"/>
    </xf>
    <xf numFmtId="0" fontId="4" fillId="33" borderId="10" xfId="0" applyNumberFormat="1" applyFont="1" applyFill="1" applyBorder="1" applyAlignment="1">
      <alignment horizontal="center" vertical="center" wrapText="1"/>
    </xf>
    <xf numFmtId="0" fontId="3" fillId="33" borderId="10" xfId="0" applyNumberFormat="1" applyFont="1" applyFill="1" applyBorder="1" applyAlignment="1">
      <alignment horizontal="justify" vertical="top" wrapText="1"/>
    </xf>
    <xf numFmtId="0" fontId="8" fillId="33" borderId="10" xfId="0" applyNumberFormat="1" applyFont="1" applyFill="1" applyBorder="1" applyAlignment="1">
      <alignment horizontal="center" vertical="top" wrapText="1"/>
    </xf>
    <xf numFmtId="0" fontId="8" fillId="33" borderId="10" xfId="0" applyNumberFormat="1" applyFont="1" applyFill="1" applyBorder="1" applyAlignment="1">
      <alignment horizontal="justify" vertical="top" wrapText="1"/>
    </xf>
    <xf numFmtId="0" fontId="8" fillId="33" borderId="25" xfId="0" applyNumberFormat="1" applyFont="1" applyFill="1" applyBorder="1" applyAlignment="1">
      <alignment horizontal="justify" vertical="top" wrapText="1"/>
    </xf>
    <xf numFmtId="0" fontId="8" fillId="33" borderId="10" xfId="0" applyNumberFormat="1" applyFont="1" applyFill="1" applyBorder="1" applyAlignment="1">
      <alignment horizontal="center" vertical="center" wrapText="1"/>
    </xf>
    <xf numFmtId="0" fontId="2" fillId="33" borderId="10" xfId="0" applyNumberFormat="1" applyFont="1" applyFill="1" applyBorder="1" applyAlignment="1">
      <alignment horizontal="center" vertical="top"/>
    </xf>
    <xf numFmtId="0" fontId="46" fillId="33" borderId="10" xfId="0" applyNumberFormat="1" applyFont="1" applyFill="1" applyBorder="1" applyAlignment="1">
      <alignment horizontal="center" vertical="top"/>
    </xf>
    <xf numFmtId="0" fontId="2" fillId="33" borderId="10" xfId="0" applyNumberFormat="1" applyFont="1" applyFill="1" applyBorder="1" applyAlignment="1">
      <alignment horizontal="justify" vertical="top"/>
    </xf>
    <xf numFmtId="9" fontId="8" fillId="33" borderId="10" xfId="0" applyNumberFormat="1" applyFont="1" applyFill="1" applyBorder="1" applyAlignment="1">
      <alignment horizontal="center" vertical="top" wrapText="1"/>
    </xf>
    <xf numFmtId="14" fontId="8" fillId="33" borderId="10" xfId="0" applyNumberFormat="1" applyFont="1" applyFill="1" applyBorder="1" applyAlignment="1">
      <alignment horizontal="center" vertical="top" wrapText="1"/>
    </xf>
    <xf numFmtId="0" fontId="0" fillId="33" borderId="0" xfId="0" applyFill="1"/>
    <xf numFmtId="0" fontId="3" fillId="33" borderId="25" xfId="0" applyNumberFormat="1" applyFont="1" applyFill="1" applyBorder="1" applyAlignment="1">
      <alignment horizontal="justify" vertical="top" wrapText="1"/>
    </xf>
    <xf numFmtId="0" fontId="12" fillId="33" borderId="10" xfId="0" applyNumberFormat="1" applyFont="1" applyFill="1" applyBorder="1" applyAlignment="1">
      <alignment horizontal="center" vertical="center"/>
    </xf>
    <xf numFmtId="0" fontId="2" fillId="33" borderId="10" xfId="0" applyNumberFormat="1" applyFont="1" applyFill="1" applyBorder="1" applyAlignment="1">
      <alignment horizontal="justify" vertical="top" wrapText="1"/>
    </xf>
    <xf numFmtId="0" fontId="3" fillId="33" borderId="10" xfId="0" applyNumberFormat="1" applyFont="1" applyFill="1" applyBorder="1" applyAlignment="1">
      <alignment horizontal="center" vertical="top" wrapText="1"/>
    </xf>
    <xf numFmtId="0" fontId="3" fillId="33" borderId="10" xfId="0" applyNumberFormat="1" applyFont="1" applyFill="1" applyBorder="1" applyAlignment="1">
      <alignment horizontal="center" vertical="center" wrapText="1"/>
    </xf>
    <xf numFmtId="0" fontId="3" fillId="33" borderId="10" xfId="0" applyNumberFormat="1" applyFont="1" applyFill="1" applyBorder="1" applyAlignment="1">
      <alignment horizontal="center" vertical="top"/>
    </xf>
    <xf numFmtId="9" fontId="3" fillId="33" borderId="10" xfId="0" applyNumberFormat="1" applyFont="1" applyFill="1" applyBorder="1" applyAlignment="1">
      <alignment horizontal="center" vertical="top" wrapText="1"/>
    </xf>
    <xf numFmtId="14" fontId="3" fillId="33" borderId="10" xfId="0" applyNumberFormat="1" applyFont="1" applyFill="1" applyBorder="1" applyAlignment="1">
      <alignment horizontal="center" vertical="top" wrapText="1"/>
    </xf>
    <xf numFmtId="0" fontId="2" fillId="33" borderId="10" xfId="34" applyNumberFormat="1" applyFont="1" applyFill="1" applyBorder="1" applyAlignment="1" applyProtection="1">
      <alignment horizontal="justify" vertical="top"/>
    </xf>
    <xf numFmtId="0" fontId="2" fillId="33" borderId="0" xfId="0" applyFont="1" applyFill="1"/>
    <xf numFmtId="0" fontId="13" fillId="33" borderId="10" xfId="0" applyNumberFormat="1" applyFont="1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vertical="top" wrapText="1"/>
    </xf>
    <xf numFmtId="0" fontId="3" fillId="33" borderId="10" xfId="0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horizontal="center" vertical="center" wrapText="1"/>
    </xf>
    <xf numFmtId="0" fontId="47" fillId="33" borderId="10" xfId="0" applyNumberFormat="1" applyFont="1" applyFill="1" applyBorder="1" applyAlignment="1">
      <alignment horizontal="center" vertical="top"/>
    </xf>
    <xf numFmtId="0" fontId="1" fillId="33" borderId="10" xfId="0" applyFont="1" applyFill="1" applyBorder="1" applyAlignment="1">
      <alignment horizontal="center" vertical="top"/>
    </xf>
    <xf numFmtId="0" fontId="2" fillId="33" borderId="10" xfId="0" applyFont="1" applyFill="1" applyBorder="1" applyAlignment="1">
      <alignment horizontal="justify" vertical="top"/>
    </xf>
    <xf numFmtId="0" fontId="1" fillId="33" borderId="10" xfId="34" applyNumberFormat="1" applyFont="1" applyFill="1" applyBorder="1" applyAlignment="1" applyProtection="1">
      <alignment horizontal="justify" vertical="top"/>
    </xf>
    <xf numFmtId="0" fontId="8" fillId="33" borderId="16" xfId="0" applyNumberFormat="1" applyFont="1" applyFill="1" applyBorder="1" applyAlignment="1">
      <alignment horizontal="center" vertical="top" wrapText="1"/>
    </xf>
    <xf numFmtId="0" fontId="2" fillId="32" borderId="10" xfId="0" applyNumberFormat="1" applyFont="1" applyFill="1" applyBorder="1" applyAlignment="1">
      <alignment horizontal="justify" vertical="top" wrapText="1"/>
    </xf>
    <xf numFmtId="0" fontId="10" fillId="33" borderId="10" xfId="34" applyNumberFormat="1" applyFill="1" applyBorder="1" applyAlignment="1" applyProtection="1">
      <alignment horizontal="justify" vertical="top"/>
    </xf>
    <xf numFmtId="0" fontId="18" fillId="29" borderId="0" xfId="0" applyFont="1" applyFill="1" applyBorder="1" applyAlignment="1">
      <alignment horizontal="justify" vertical="top"/>
    </xf>
    <xf numFmtId="0" fontId="10" fillId="33" borderId="10" xfId="34" applyFill="1" applyBorder="1" applyAlignment="1" applyProtection="1">
      <alignment horizontal="justify" vertical="top"/>
    </xf>
    <xf numFmtId="0" fontId="50" fillId="33" borderId="0" xfId="0" applyFont="1" applyFill="1" applyAlignment="1">
      <alignment vertical="top" wrapText="1"/>
    </xf>
    <xf numFmtId="0" fontId="14" fillId="33" borderId="0" xfId="0" applyFont="1" applyFill="1" applyAlignment="1">
      <alignment vertical="top" wrapText="1"/>
    </xf>
    <xf numFmtId="0" fontId="51" fillId="33" borderId="0" xfId="0" applyFont="1" applyFill="1" applyAlignment="1">
      <alignment wrapText="1"/>
    </xf>
    <xf numFmtId="0" fontId="46" fillId="33" borderId="10" xfId="0" applyNumberFormat="1" applyFont="1" applyFill="1" applyBorder="1" applyAlignment="1">
      <alignment horizontal="center" vertical="top" wrapText="1"/>
    </xf>
    <xf numFmtId="0" fontId="2" fillId="33" borderId="15" xfId="0" applyNumberFormat="1" applyFont="1" applyFill="1" applyBorder="1" applyAlignment="1">
      <alignment horizontal="justify" vertical="top"/>
    </xf>
    <xf numFmtId="0" fontId="2" fillId="35" borderId="10" xfId="0" applyNumberFormat="1" applyFont="1" applyFill="1" applyBorder="1" applyAlignment="1" applyProtection="1">
      <alignment horizontal="center" vertical="center"/>
      <protection locked="0"/>
    </xf>
    <xf numFmtId="0" fontId="46" fillId="33" borderId="10" xfId="0" applyNumberFormat="1" applyFont="1" applyFill="1" applyBorder="1" applyAlignment="1">
      <alignment horizontal="justify" vertical="top" wrapText="1"/>
    </xf>
    <xf numFmtId="0" fontId="14" fillId="29" borderId="33" xfId="0" applyFont="1" applyFill="1" applyBorder="1" applyAlignment="1">
      <alignment horizontal="center" vertical="center"/>
    </xf>
    <xf numFmtId="0" fontId="52" fillId="29" borderId="34" xfId="0" applyFont="1" applyFill="1" applyBorder="1" applyAlignment="1">
      <alignment horizontal="center" vertical="center"/>
    </xf>
    <xf numFmtId="1" fontId="4" fillId="29" borderId="35" xfId="0" applyNumberFormat="1" applyFont="1" applyFill="1" applyBorder="1" applyAlignment="1">
      <alignment horizontal="justify" vertical="center" wrapText="1"/>
    </xf>
    <xf numFmtId="1" fontId="4" fillId="29" borderId="10" xfId="0" applyNumberFormat="1" applyFont="1" applyFill="1" applyBorder="1" applyAlignment="1">
      <alignment horizontal="justify" vertical="center" wrapText="1"/>
    </xf>
    <xf numFmtId="0" fontId="0" fillId="29" borderId="0" xfId="0" applyFill="1"/>
    <xf numFmtId="3" fontId="0" fillId="29" borderId="0" xfId="0" applyNumberFormat="1" applyFill="1"/>
    <xf numFmtId="0" fontId="46" fillId="33" borderId="25" xfId="0" applyNumberFormat="1" applyFont="1" applyFill="1" applyBorder="1" applyAlignment="1">
      <alignment horizontal="justify" vertical="top" wrapText="1"/>
    </xf>
    <xf numFmtId="0" fontId="8" fillId="33" borderId="0" xfId="0" applyNumberFormat="1" applyFont="1" applyFill="1" applyBorder="1" applyAlignment="1">
      <alignment horizontal="center" vertical="center" wrapText="1"/>
    </xf>
    <xf numFmtId="0" fontId="2" fillId="33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48" fillId="33" borderId="10" xfId="0" applyNumberFormat="1" applyFont="1" applyFill="1" applyBorder="1" applyAlignment="1">
      <alignment horizontal="center" vertical="top"/>
    </xf>
    <xf numFmtId="0" fontId="60" fillId="33" borderId="10" xfId="0" applyNumberFormat="1" applyFont="1" applyFill="1" applyBorder="1" applyAlignment="1">
      <alignment horizontal="center" vertical="top"/>
    </xf>
    <xf numFmtId="0" fontId="0" fillId="0" borderId="10" xfId="0" applyFont="1" applyFill="1" applyBorder="1" applyAlignment="1">
      <alignment horizontal="center"/>
    </xf>
    <xf numFmtId="4" fontId="5" fillId="29" borderId="0" xfId="0" applyNumberFormat="1" applyFont="1" applyFill="1" applyBorder="1" applyAlignment="1">
      <alignment horizontal="justify" vertical="top"/>
    </xf>
    <xf numFmtId="0" fontId="0" fillId="34" borderId="10" xfId="0" applyFill="1" applyBorder="1"/>
    <xf numFmtId="0" fontId="0" fillId="34" borderId="10" xfId="0" applyFill="1" applyBorder="1" applyAlignment="1">
      <alignment horizontal="justify" vertical="top"/>
    </xf>
    <xf numFmtId="3" fontId="1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wrapText="1"/>
    </xf>
    <xf numFmtId="3" fontId="0" fillId="29" borderId="0" xfId="0" applyNumberFormat="1" applyFill="1" applyBorder="1"/>
    <xf numFmtId="9" fontId="0" fillId="29" borderId="0" xfId="0" applyNumberFormat="1" applyFill="1" applyBorder="1"/>
    <xf numFmtId="3" fontId="3" fillId="29" borderId="0" xfId="0" applyNumberFormat="1" applyFont="1" applyFill="1" applyBorder="1"/>
    <xf numFmtId="0" fontId="0" fillId="0" borderId="0" xfId="0" applyBorder="1"/>
    <xf numFmtId="0" fontId="0" fillId="29" borderId="0" xfId="0" applyFill="1" applyBorder="1"/>
    <xf numFmtId="0" fontId="0" fillId="29" borderId="0" xfId="0" applyFill="1" applyBorder="1" applyAlignment="1">
      <alignment wrapText="1"/>
    </xf>
    <xf numFmtId="1" fontId="0" fillId="29" borderId="0" xfId="0" applyNumberFormat="1" applyFill="1" applyBorder="1"/>
    <xf numFmtId="0" fontId="3" fillId="29" borderId="0" xfId="0" applyFont="1" applyFill="1" applyBorder="1"/>
    <xf numFmtId="0" fontId="0" fillId="0" borderId="0" xfId="0" applyBorder="1" applyAlignment="1">
      <alignment horizontal="justify" vertical="top"/>
    </xf>
    <xf numFmtId="0" fontId="0" fillId="0" borderId="0" xfId="0" applyFill="1" applyBorder="1" applyAlignment="1">
      <alignment horizontal="justify" vertical="top"/>
    </xf>
    <xf numFmtId="0" fontId="2" fillId="36" borderId="10" xfId="0" applyNumberFormat="1" applyFont="1" applyFill="1" applyBorder="1" applyAlignment="1">
      <alignment horizontal="center" vertical="center" wrapText="1"/>
    </xf>
    <xf numFmtId="0" fontId="0" fillId="29" borderId="10" xfId="0" applyFill="1" applyBorder="1"/>
    <xf numFmtId="3" fontId="0" fillId="0" borderId="0" xfId="0" applyNumberFormat="1" applyBorder="1" applyAlignment="1">
      <alignment horizontal="justify"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horizontal="justify" vertical="top"/>
    </xf>
    <xf numFmtId="1" fontId="0" fillId="0" borderId="0" xfId="0" applyNumberFormat="1" applyBorder="1" applyAlignment="1">
      <alignment horizontal="justify" vertical="top"/>
    </xf>
    <xf numFmtId="10" fontId="12" fillId="29" borderId="10" xfId="0" applyNumberFormat="1" applyFont="1" applyFill="1" applyBorder="1" applyAlignment="1">
      <alignment wrapText="1"/>
    </xf>
    <xf numFmtId="10" fontId="0" fillId="29" borderId="0" xfId="0" applyNumberFormat="1" applyFill="1"/>
    <xf numFmtId="10" fontId="0" fillId="0" borderId="0" xfId="0" applyNumberFormat="1" applyAlignment="1">
      <alignment horizontal="justify" vertical="top"/>
    </xf>
    <xf numFmtId="0" fontId="2" fillId="29" borderId="10" xfId="0" applyFont="1" applyFill="1" applyBorder="1"/>
    <xf numFmtId="0" fontId="8" fillId="37" borderId="10" xfId="0" applyNumberFormat="1" applyFont="1" applyFill="1" applyBorder="1" applyAlignment="1">
      <alignment horizontal="center" vertical="top" wrapText="1"/>
    </xf>
    <xf numFmtId="0" fontId="2" fillId="36" borderId="10" xfId="0" applyNumberFormat="1" applyFont="1" applyFill="1" applyBorder="1" applyAlignment="1" applyProtection="1">
      <alignment horizontal="center" vertical="center"/>
      <protection locked="0"/>
    </xf>
    <xf numFmtId="0" fontId="4" fillId="36" borderId="10" xfId="0" applyNumberFormat="1" applyFont="1" applyFill="1" applyBorder="1" applyAlignment="1">
      <alignment horizontal="left" vertical="center" wrapText="1"/>
    </xf>
    <xf numFmtId="0" fontId="13" fillId="36" borderId="10" xfId="0" applyNumberFormat="1" applyFont="1" applyFill="1" applyBorder="1" applyAlignment="1">
      <alignment horizontal="center" vertical="center" wrapText="1"/>
    </xf>
    <xf numFmtId="0" fontId="12" fillId="36" borderId="10" xfId="0" applyNumberFormat="1" applyFont="1" applyFill="1" applyBorder="1" applyAlignment="1">
      <alignment horizontal="center" vertical="center"/>
    </xf>
    <xf numFmtId="0" fontId="4" fillId="36" borderId="10" xfId="0" applyNumberFormat="1" applyFont="1" applyFill="1" applyBorder="1" applyAlignment="1">
      <alignment horizontal="center" vertical="center" wrapText="1"/>
    </xf>
    <xf numFmtId="0" fontId="3" fillId="36" borderId="10" xfId="0" applyNumberFormat="1" applyFont="1" applyFill="1" applyBorder="1" applyAlignment="1">
      <alignment horizontal="justify" vertical="top" wrapText="1"/>
    </xf>
    <xf numFmtId="0" fontId="8" fillId="36" borderId="10" xfId="0" applyNumberFormat="1" applyFont="1" applyFill="1" applyBorder="1" applyAlignment="1">
      <alignment horizontal="center" vertical="top" wrapText="1"/>
    </xf>
    <xf numFmtId="0" fontId="8" fillId="36" borderId="10" xfId="0" applyNumberFormat="1" applyFont="1" applyFill="1" applyBorder="1" applyAlignment="1">
      <alignment horizontal="justify" vertical="top" wrapText="1"/>
    </xf>
    <xf numFmtId="0" fontId="2" fillId="36" borderId="26" xfId="0" applyFont="1" applyFill="1" applyBorder="1" applyAlignment="1">
      <alignment horizontal="center" vertical="center"/>
    </xf>
    <xf numFmtId="0" fontId="0" fillId="36" borderId="24" xfId="0" applyFill="1" applyBorder="1" applyAlignment="1">
      <alignment horizontal="center" vertical="center"/>
    </xf>
    <xf numFmtId="0" fontId="3" fillId="36" borderId="10" xfId="0" applyNumberFormat="1" applyFont="1" applyFill="1" applyBorder="1" applyAlignment="1">
      <alignment horizontal="center" vertical="top"/>
    </xf>
    <xf numFmtId="0" fontId="48" fillId="36" borderId="10" xfId="0" applyNumberFormat="1" applyFont="1" applyFill="1" applyBorder="1" applyAlignment="1">
      <alignment horizontal="center" vertical="top"/>
    </xf>
    <xf numFmtId="0" fontId="2" fillId="36" borderId="10" xfId="0" applyNumberFormat="1" applyFont="1" applyFill="1" applyBorder="1" applyAlignment="1">
      <alignment horizontal="center" vertical="top"/>
    </xf>
    <xf numFmtId="0" fontId="2" fillId="36" borderId="10" xfId="0" applyNumberFormat="1" applyFont="1" applyFill="1" applyBorder="1" applyAlignment="1">
      <alignment horizontal="justify" vertical="top"/>
    </xf>
    <xf numFmtId="0" fontId="10" fillId="36" borderId="10" xfId="34" applyNumberFormat="1" applyFill="1" applyBorder="1" applyAlignment="1" applyProtection="1">
      <alignment horizontal="justify" vertical="top"/>
    </xf>
    <xf numFmtId="9" fontId="8" fillId="36" borderId="10" xfId="0" applyNumberFormat="1" applyFont="1" applyFill="1" applyBorder="1" applyAlignment="1">
      <alignment horizontal="center" vertical="top" wrapText="1"/>
    </xf>
    <xf numFmtId="14" fontId="3" fillId="36" borderId="10" xfId="0" applyNumberFormat="1" applyFont="1" applyFill="1" applyBorder="1" applyAlignment="1">
      <alignment horizontal="center" vertical="top" wrapText="1"/>
    </xf>
    <xf numFmtId="0" fontId="0" fillId="36" borderId="0" xfId="0" applyFill="1"/>
    <xf numFmtId="0" fontId="2" fillId="30" borderId="10" xfId="0" applyNumberFormat="1" applyFont="1" applyFill="1" applyBorder="1" applyAlignment="1" applyProtection="1">
      <alignment horizontal="center" vertical="center"/>
      <protection locked="0"/>
    </xf>
    <xf numFmtId="0" fontId="4" fillId="30" borderId="10" xfId="0" applyNumberFormat="1" applyFont="1" applyFill="1" applyBorder="1" applyAlignment="1">
      <alignment horizontal="left" vertical="center" wrapText="1"/>
    </xf>
    <xf numFmtId="0" fontId="12" fillId="30" borderId="10" xfId="0" applyNumberFormat="1" applyFont="1" applyFill="1" applyBorder="1" applyAlignment="1">
      <alignment horizontal="center" vertical="center" wrapText="1"/>
    </xf>
    <xf numFmtId="0" fontId="12" fillId="30" borderId="10" xfId="0" applyNumberFormat="1" applyFont="1" applyFill="1" applyBorder="1" applyAlignment="1">
      <alignment horizontal="center" vertical="center"/>
    </xf>
    <xf numFmtId="0" fontId="4" fillId="30" borderId="10" xfId="0" applyNumberFormat="1" applyFont="1" applyFill="1" applyBorder="1" applyAlignment="1">
      <alignment horizontal="center" vertical="center" wrapText="1"/>
    </xf>
    <xf numFmtId="0" fontId="3" fillId="30" borderId="10" xfId="0" applyNumberFormat="1" applyFont="1" applyFill="1" applyBorder="1" applyAlignment="1">
      <alignment horizontal="justify" vertical="top" wrapText="1"/>
    </xf>
    <xf numFmtId="0" fontId="3" fillId="30" borderId="10" xfId="0" applyNumberFormat="1" applyFont="1" applyFill="1" applyBorder="1" applyAlignment="1">
      <alignment horizontal="center" vertical="top" wrapText="1"/>
    </xf>
    <xf numFmtId="0" fontId="46" fillId="30" borderId="10" xfId="0" applyNumberFormat="1" applyFont="1" applyFill="1" applyBorder="1" applyAlignment="1">
      <alignment horizontal="center" vertical="top" wrapText="1"/>
    </xf>
    <xf numFmtId="0" fontId="3" fillId="30" borderId="10" xfId="0" applyNumberFormat="1" applyFont="1" applyFill="1" applyBorder="1" applyAlignment="1">
      <alignment horizontal="center" vertical="center" wrapText="1"/>
    </xf>
    <xf numFmtId="0" fontId="3" fillId="30" borderId="10" xfId="0" applyNumberFormat="1" applyFont="1" applyFill="1" applyBorder="1" applyAlignment="1">
      <alignment horizontal="center" vertical="top"/>
    </xf>
    <xf numFmtId="0" fontId="48" fillId="30" borderId="10" xfId="0" applyNumberFormat="1" applyFont="1" applyFill="1" applyBorder="1" applyAlignment="1">
      <alignment horizontal="center" vertical="top"/>
    </xf>
    <xf numFmtId="0" fontId="2" fillId="30" borderId="10" xfId="0" applyNumberFormat="1" applyFont="1" applyFill="1" applyBorder="1" applyAlignment="1">
      <alignment horizontal="center" vertical="top"/>
    </xf>
    <xf numFmtId="0" fontId="2" fillId="30" borderId="10" xfId="0" applyNumberFormat="1" applyFont="1" applyFill="1" applyBorder="1" applyAlignment="1">
      <alignment horizontal="justify" vertical="top"/>
    </xf>
    <xf numFmtId="0" fontId="10" fillId="30" borderId="10" xfId="34" applyNumberFormat="1" applyFill="1" applyBorder="1" applyAlignment="1" applyProtection="1">
      <alignment horizontal="justify" vertical="top"/>
    </xf>
    <xf numFmtId="9" fontId="3" fillId="30" borderId="10" xfId="0" applyNumberFormat="1" applyFont="1" applyFill="1" applyBorder="1" applyAlignment="1">
      <alignment horizontal="center" vertical="top" wrapText="1"/>
    </xf>
    <xf numFmtId="14" fontId="3" fillId="30" borderId="10" xfId="0" applyNumberFormat="1" applyFont="1" applyFill="1" applyBorder="1" applyAlignment="1">
      <alignment horizontal="center" vertical="top" wrapText="1"/>
    </xf>
    <xf numFmtId="0" fontId="2" fillId="30" borderId="10" xfId="34" applyNumberFormat="1" applyFont="1" applyFill="1" applyBorder="1" applyAlignment="1" applyProtection="1">
      <alignment horizontal="justify" vertical="top"/>
    </xf>
    <xf numFmtId="0" fontId="2" fillId="30" borderId="0" xfId="0" applyFont="1" applyFill="1"/>
    <xf numFmtId="0" fontId="46" fillId="30" borderId="10" xfId="0" applyNumberFormat="1" applyFont="1" applyFill="1" applyBorder="1" applyAlignment="1">
      <alignment horizontal="center" vertical="top"/>
    </xf>
    <xf numFmtId="0" fontId="3" fillId="36" borderId="0" xfId="0" applyFont="1" applyFill="1" applyBorder="1" applyAlignment="1">
      <alignment horizontal="left" vertical="center"/>
    </xf>
    <xf numFmtId="0" fontId="13" fillId="30" borderId="10" xfId="0" applyNumberFormat="1" applyFont="1" applyFill="1" applyBorder="1" applyAlignment="1">
      <alignment horizontal="center" vertical="center" wrapText="1"/>
    </xf>
    <xf numFmtId="0" fontId="8" fillId="30" borderId="10" xfId="0" applyNumberFormat="1" applyFont="1" applyFill="1" applyBorder="1" applyAlignment="1">
      <alignment horizontal="justify" vertical="top" wrapText="1"/>
    </xf>
    <xf numFmtId="0" fontId="8" fillId="30" borderId="10" xfId="0" applyNumberFormat="1" applyFont="1" applyFill="1" applyBorder="1" applyAlignment="1">
      <alignment horizontal="center" vertical="top" wrapText="1"/>
    </xf>
    <xf numFmtId="0" fontId="8" fillId="30" borderId="10" xfId="0" applyNumberFormat="1" applyFont="1" applyFill="1" applyBorder="1" applyAlignment="1">
      <alignment horizontal="center" vertical="center" wrapText="1"/>
    </xf>
    <xf numFmtId="9" fontId="8" fillId="30" borderId="10" xfId="0" applyNumberFormat="1" applyFont="1" applyFill="1" applyBorder="1" applyAlignment="1">
      <alignment horizontal="center" vertical="top" wrapText="1"/>
    </xf>
    <xf numFmtId="14" fontId="8" fillId="30" borderId="10" xfId="0" applyNumberFormat="1" applyFont="1" applyFill="1" applyBorder="1" applyAlignment="1">
      <alignment horizontal="center" vertical="top" wrapText="1"/>
    </xf>
    <xf numFmtId="0" fontId="0" fillId="30" borderId="0" xfId="0" applyFill="1"/>
    <xf numFmtId="0" fontId="53" fillId="38" borderId="36" xfId="0" applyFont="1" applyFill="1" applyBorder="1" applyAlignment="1">
      <alignment horizontal="left" vertical="center" wrapText="1"/>
    </xf>
    <xf numFmtId="0" fontId="12" fillId="38" borderId="16" xfId="0" applyFont="1" applyFill="1" applyBorder="1" applyAlignment="1">
      <alignment horizontal="center" vertical="center" wrapText="1"/>
    </xf>
    <xf numFmtId="1" fontId="2" fillId="38" borderId="10" xfId="0" applyNumberFormat="1" applyFont="1" applyFill="1" applyBorder="1" applyAlignment="1">
      <alignment horizontal="center" vertical="center" wrapText="1"/>
    </xf>
    <xf numFmtId="0" fontId="12" fillId="38" borderId="16" xfId="0" applyFont="1" applyFill="1" applyBorder="1" applyAlignment="1">
      <alignment horizontal="center" vertical="center"/>
    </xf>
    <xf numFmtId="0" fontId="12" fillId="38" borderId="10" xfId="0" applyFont="1" applyFill="1" applyBorder="1" applyAlignment="1">
      <alignment horizontal="center" vertical="center"/>
    </xf>
    <xf numFmtId="0" fontId="0" fillId="38" borderId="10" xfId="0" applyFill="1" applyBorder="1" applyAlignment="1">
      <alignment horizontal="center"/>
    </xf>
    <xf numFmtId="10" fontId="0" fillId="38" borderId="10" xfId="0" applyNumberFormat="1" applyFill="1" applyBorder="1"/>
    <xf numFmtId="0" fontId="54" fillId="38" borderId="25" xfId="0" applyFont="1" applyFill="1" applyBorder="1" applyAlignment="1">
      <alignment horizontal="left" vertical="center" wrapText="1"/>
    </xf>
    <xf numFmtId="0" fontId="12" fillId="38" borderId="10" xfId="0" applyFont="1" applyFill="1" applyBorder="1" applyAlignment="1">
      <alignment horizontal="center" vertical="center" wrapText="1"/>
    </xf>
    <xf numFmtId="0" fontId="54" fillId="36" borderId="36" xfId="0" applyFont="1" applyFill="1" applyBorder="1" applyAlignment="1">
      <alignment horizontal="left" vertical="center" wrapText="1"/>
    </xf>
    <xf numFmtId="0" fontId="13" fillId="36" borderId="16" xfId="0" applyFont="1" applyFill="1" applyBorder="1" applyAlignment="1">
      <alignment horizontal="center" vertical="center" wrapText="1"/>
    </xf>
    <xf numFmtId="1" fontId="2" fillId="36" borderId="10" xfId="0" applyNumberFormat="1" applyFont="1" applyFill="1" applyBorder="1" applyAlignment="1">
      <alignment horizontal="center" vertical="center" wrapText="1"/>
    </xf>
    <xf numFmtId="0" fontId="12" fillId="36" borderId="10" xfId="0" applyFont="1" applyFill="1" applyBorder="1" applyAlignment="1">
      <alignment horizontal="center" vertical="center"/>
    </xf>
    <xf numFmtId="10" fontId="0" fillId="36" borderId="10" xfId="0" applyNumberFormat="1" applyFill="1" applyBorder="1"/>
    <xf numFmtId="0" fontId="2" fillId="0" borderId="0" xfId="0" applyFont="1" applyFill="1"/>
    <xf numFmtId="0" fontId="46" fillId="36" borderId="10" xfId="0" applyNumberFormat="1" applyFont="1" applyFill="1" applyBorder="1" applyAlignment="1">
      <alignment horizontal="center" vertical="top"/>
    </xf>
    <xf numFmtId="0" fontId="55" fillId="38" borderId="25" xfId="0" applyFont="1" applyFill="1" applyBorder="1" applyAlignment="1">
      <alignment horizontal="left" vertical="center" wrapText="1"/>
    </xf>
    <xf numFmtId="0" fontId="12" fillId="36" borderId="10" xfId="0" applyNumberFormat="1" applyFont="1" applyFill="1" applyBorder="1" applyAlignment="1">
      <alignment horizontal="center" vertical="center" wrapText="1"/>
    </xf>
    <xf numFmtId="0" fontId="8" fillId="36" borderId="16" xfId="0" applyNumberFormat="1" applyFont="1" applyFill="1" applyBorder="1" applyAlignment="1">
      <alignment horizontal="center" vertical="top" wrapText="1"/>
    </xf>
    <xf numFmtId="0" fontId="0" fillId="36" borderId="28" xfId="0" applyFill="1" applyBorder="1" applyAlignment="1">
      <alignment horizontal="center" vertical="center"/>
    </xf>
    <xf numFmtId="0" fontId="0" fillId="36" borderId="29" xfId="0" applyFill="1" applyBorder="1" applyAlignment="1">
      <alignment horizontal="center" vertical="center"/>
    </xf>
    <xf numFmtId="0" fontId="6" fillId="36" borderId="10" xfId="0" applyNumberFormat="1" applyFont="1" applyFill="1" applyBorder="1" applyAlignment="1">
      <alignment horizontal="center" vertical="top"/>
    </xf>
    <xf numFmtId="14" fontId="62" fillId="36" borderId="10" xfId="0" applyNumberFormat="1" applyFont="1" applyFill="1" applyBorder="1" applyAlignment="1">
      <alignment horizontal="center" vertical="top" wrapText="1"/>
    </xf>
    <xf numFmtId="0" fontId="47" fillId="36" borderId="10" xfId="0" applyNumberFormat="1" applyFont="1" applyFill="1" applyBorder="1" applyAlignment="1">
      <alignment horizontal="center" vertical="top"/>
    </xf>
    <xf numFmtId="0" fontId="0" fillId="36" borderId="10" xfId="0" applyFill="1" applyBorder="1" applyAlignment="1">
      <alignment horizontal="center" vertical="center"/>
    </xf>
    <xf numFmtId="0" fontId="3" fillId="36" borderId="10" xfId="0" applyNumberFormat="1" applyFont="1" applyFill="1" applyBorder="1" applyAlignment="1">
      <alignment horizontal="center" vertical="top" wrapText="1"/>
    </xf>
    <xf numFmtId="9" fontId="3" fillId="36" borderId="10" xfId="0" applyNumberFormat="1" applyFont="1" applyFill="1" applyBorder="1" applyAlignment="1">
      <alignment horizontal="center" vertical="top" wrapText="1"/>
    </xf>
    <xf numFmtId="0" fontId="7" fillId="36" borderId="10" xfId="0" applyNumberFormat="1" applyFont="1" applyFill="1" applyBorder="1" applyAlignment="1">
      <alignment horizontal="center" vertical="top" wrapText="1"/>
    </xf>
    <xf numFmtId="0" fontId="2" fillId="36" borderId="10" xfId="0" quotePrefix="1" applyNumberFormat="1" applyFont="1" applyFill="1" applyBorder="1" applyAlignment="1">
      <alignment horizontal="justify" vertical="top"/>
    </xf>
    <xf numFmtId="0" fontId="3" fillId="36" borderId="10" xfId="0" applyNumberFormat="1" applyFont="1" applyFill="1" applyBorder="1" applyAlignment="1">
      <alignment horizontal="center" vertical="center" wrapText="1"/>
    </xf>
    <xf numFmtId="0" fontId="3" fillId="30" borderId="16" xfId="0" applyNumberFormat="1" applyFont="1" applyFill="1" applyBorder="1" applyAlignment="1">
      <alignment horizontal="justify" vertical="top" wrapText="1"/>
    </xf>
    <xf numFmtId="0" fontId="8" fillId="30" borderId="18" xfId="0" applyNumberFormat="1" applyFont="1" applyFill="1" applyBorder="1" applyAlignment="1">
      <alignment horizontal="center" vertical="top" wrapText="1"/>
    </xf>
    <xf numFmtId="0" fontId="8" fillId="30" borderId="16" xfId="0" applyNumberFormat="1" applyFont="1" applyFill="1" applyBorder="1" applyAlignment="1">
      <alignment horizontal="center" vertical="top" wrapText="1"/>
    </xf>
    <xf numFmtId="0" fontId="46" fillId="30" borderId="16" xfId="0" applyNumberFormat="1" applyFont="1" applyFill="1" applyBorder="1" applyAlignment="1">
      <alignment horizontal="center" vertical="top" wrapText="1"/>
    </xf>
    <xf numFmtId="0" fontId="0" fillId="30" borderId="16" xfId="0" applyFill="1" applyBorder="1" applyAlignment="1">
      <alignment horizontal="center" vertical="center"/>
    </xf>
    <xf numFmtId="0" fontId="0" fillId="30" borderId="28" xfId="0" applyFill="1" applyBorder="1" applyAlignment="1">
      <alignment horizontal="center" vertical="center"/>
    </xf>
    <xf numFmtId="0" fontId="0" fillId="30" borderId="29" xfId="0" applyFill="1" applyBorder="1" applyAlignment="1">
      <alignment horizontal="center" vertical="center"/>
    </xf>
    <xf numFmtId="0" fontId="7" fillId="30" borderId="10" xfId="0" applyNumberFormat="1" applyFont="1" applyFill="1" applyBorder="1" applyAlignment="1">
      <alignment horizontal="center" vertical="top" wrapText="1"/>
    </xf>
    <xf numFmtId="0" fontId="2" fillId="30" borderId="10" xfId="0" quotePrefix="1" applyNumberFormat="1" applyFont="1" applyFill="1" applyBorder="1" applyAlignment="1">
      <alignment horizontal="justify" vertical="top"/>
    </xf>
    <xf numFmtId="0" fontId="49" fillId="30" borderId="0" xfId="0" applyFont="1" applyFill="1" applyAlignment="1">
      <alignment vertical="top" wrapText="1"/>
    </xf>
    <xf numFmtId="0" fontId="0" fillId="36" borderId="31" xfId="0" applyFill="1" applyBorder="1" applyAlignment="1">
      <alignment horizontal="center" vertical="center"/>
    </xf>
    <xf numFmtId="0" fontId="0" fillId="36" borderId="27" xfId="0" applyFill="1" applyBorder="1" applyAlignment="1">
      <alignment horizontal="center" vertical="center"/>
    </xf>
    <xf numFmtId="0" fontId="2" fillId="36" borderId="15" xfId="0" applyNumberFormat="1" applyFont="1" applyFill="1" applyBorder="1" applyAlignment="1">
      <alignment horizontal="justify" vertical="top"/>
    </xf>
    <xf numFmtId="0" fontId="8" fillId="36" borderId="15" xfId="0" applyNumberFormat="1" applyFont="1" applyFill="1" applyBorder="1" applyAlignment="1">
      <alignment horizontal="center" vertical="top" wrapText="1"/>
    </xf>
    <xf numFmtId="14" fontId="3" fillId="36" borderId="10" xfId="0" applyNumberFormat="1" applyFont="1" applyFill="1" applyBorder="1" applyAlignment="1">
      <alignment horizontal="center" vertical="top"/>
    </xf>
    <xf numFmtId="0" fontId="56" fillId="36" borderId="25" xfId="0" applyFont="1" applyFill="1" applyBorder="1" applyAlignment="1">
      <alignment horizontal="left" vertical="center" wrapText="1"/>
    </xf>
    <xf numFmtId="0" fontId="12" fillId="36" borderId="10" xfId="0" applyFont="1" applyFill="1" applyBorder="1" applyAlignment="1">
      <alignment horizontal="center" vertical="center" wrapText="1"/>
    </xf>
    <xf numFmtId="0" fontId="54" fillId="36" borderId="25" xfId="0" applyFont="1" applyFill="1" applyBorder="1" applyAlignment="1">
      <alignment horizontal="left" vertical="center" wrapText="1"/>
    </xf>
    <xf numFmtId="0" fontId="8" fillId="36" borderId="25" xfId="0" applyNumberFormat="1" applyFont="1" applyFill="1" applyBorder="1" applyAlignment="1">
      <alignment horizontal="justify" vertical="top" wrapText="1"/>
    </xf>
    <xf numFmtId="0" fontId="3" fillId="36" borderId="25" xfId="0" applyNumberFormat="1" applyFont="1" applyFill="1" applyBorder="1" applyAlignment="1">
      <alignment horizontal="justify" vertical="top" wrapText="1"/>
    </xf>
    <xf numFmtId="14" fontId="62" fillId="36" borderId="10" xfId="0" applyNumberFormat="1" applyFont="1" applyFill="1" applyBorder="1" applyAlignment="1">
      <alignment horizontal="center" vertical="top"/>
    </xf>
    <xf numFmtId="0" fontId="2" fillId="30" borderId="10" xfId="0" applyNumberFormat="1" applyFont="1" applyFill="1" applyBorder="1" applyAlignment="1">
      <alignment horizontal="justify" vertical="top" wrapText="1"/>
    </xf>
    <xf numFmtId="0" fontId="5" fillId="30" borderId="15" xfId="0" applyFont="1" applyFill="1" applyBorder="1" applyAlignment="1">
      <alignment horizontal="center" vertical="center"/>
    </xf>
    <xf numFmtId="0" fontId="5" fillId="30" borderId="0" xfId="0" applyFont="1" applyFill="1"/>
    <xf numFmtId="0" fontId="46" fillId="30" borderId="10" xfId="0" applyNumberFormat="1" applyFont="1" applyFill="1" applyBorder="1" applyAlignment="1">
      <alignment horizontal="justify" vertical="top" wrapText="1"/>
    </xf>
    <xf numFmtId="0" fontId="46" fillId="36" borderId="10" xfId="0" applyFont="1" applyFill="1" applyBorder="1" applyAlignment="1">
      <alignment horizontal="justify" vertical="top"/>
    </xf>
    <xf numFmtId="0" fontId="8" fillId="36" borderId="10" xfId="0" applyFont="1" applyFill="1" applyBorder="1" applyAlignment="1">
      <alignment horizontal="center" vertical="top"/>
    </xf>
    <xf numFmtId="0" fontId="8" fillId="36" borderId="10" xfId="0" applyFont="1" applyFill="1" applyBorder="1" applyAlignment="1">
      <alignment horizontal="justify" vertical="top"/>
    </xf>
    <xf numFmtId="0" fontId="2" fillId="36" borderId="10" xfId="0" applyFont="1" applyFill="1" applyBorder="1" applyAlignment="1">
      <alignment horizontal="center" vertical="center"/>
    </xf>
    <xf numFmtId="0" fontId="3" fillId="36" borderId="10" xfId="0" applyFont="1" applyFill="1" applyBorder="1" applyAlignment="1">
      <alignment horizontal="center" vertical="top"/>
    </xf>
    <xf numFmtId="9" fontId="8" fillId="36" borderId="10" xfId="0" applyNumberFormat="1" applyFont="1" applyFill="1" applyBorder="1" applyAlignment="1">
      <alignment horizontal="center" vertical="top"/>
    </xf>
    <xf numFmtId="14" fontId="8" fillId="36" borderId="10" xfId="0" applyNumberFormat="1" applyFont="1" applyFill="1" applyBorder="1" applyAlignment="1">
      <alignment horizontal="center" vertical="top" wrapText="1"/>
    </xf>
    <xf numFmtId="0" fontId="8" fillId="36" borderId="10" xfId="0" applyFont="1" applyFill="1" applyBorder="1" applyAlignment="1">
      <alignment horizontal="center" vertical="top" wrapText="1"/>
    </xf>
    <xf numFmtId="0" fontId="42" fillId="36" borderId="10" xfId="0" applyNumberFormat="1" applyFont="1" applyFill="1" applyBorder="1" applyAlignment="1">
      <alignment horizontal="center" vertical="top"/>
    </xf>
    <xf numFmtId="0" fontId="46" fillId="36" borderId="10" xfId="0" applyNumberFormat="1" applyFont="1" applyFill="1" applyBorder="1" applyAlignment="1">
      <alignment horizontal="justify" vertical="top" wrapText="1"/>
    </xf>
    <xf numFmtId="0" fontId="4" fillId="31" borderId="10" xfId="0" applyNumberFormat="1" applyFont="1" applyFill="1" applyBorder="1" applyAlignment="1">
      <alignment horizontal="left" vertical="center" wrapText="1"/>
    </xf>
    <xf numFmtId="0" fontId="12" fillId="31" borderId="10" xfId="0" applyNumberFormat="1" applyFont="1" applyFill="1" applyBorder="1" applyAlignment="1">
      <alignment horizontal="center" vertical="center" wrapText="1"/>
    </xf>
    <xf numFmtId="0" fontId="4" fillId="31" borderId="10" xfId="0" applyNumberFormat="1" applyFont="1" applyFill="1" applyBorder="1" applyAlignment="1">
      <alignment horizontal="center" vertical="center" wrapText="1"/>
    </xf>
    <xf numFmtId="0" fontId="3" fillId="31" borderId="10" xfId="0" applyNumberFormat="1" applyFont="1" applyFill="1" applyBorder="1" applyAlignment="1">
      <alignment horizontal="justify" vertical="top" wrapText="1"/>
    </xf>
    <xf numFmtId="0" fontId="8" fillId="31" borderId="10" xfId="0" applyNumberFormat="1" applyFont="1" applyFill="1" applyBorder="1" applyAlignment="1">
      <alignment horizontal="justify" vertical="top" wrapText="1"/>
    </xf>
    <xf numFmtId="0" fontId="8" fillId="31" borderId="25" xfId="0" applyNumberFormat="1" applyFont="1" applyFill="1" applyBorder="1" applyAlignment="1">
      <alignment horizontal="justify" vertical="top" wrapText="1"/>
    </xf>
    <xf numFmtId="0" fontId="8" fillId="31" borderId="10" xfId="0" applyNumberFormat="1" applyFont="1" applyFill="1" applyBorder="1" applyAlignment="1">
      <alignment horizontal="center" vertical="center" wrapText="1"/>
    </xf>
    <xf numFmtId="0" fontId="46" fillId="31" borderId="10" xfId="0" applyNumberFormat="1" applyFont="1" applyFill="1" applyBorder="1" applyAlignment="1">
      <alignment horizontal="center" vertical="top"/>
    </xf>
    <xf numFmtId="0" fontId="3" fillId="31" borderId="10" xfId="0" applyNumberFormat="1" applyFont="1" applyFill="1" applyBorder="1" applyAlignment="1">
      <alignment horizontal="center" vertical="top"/>
    </xf>
    <xf numFmtId="0" fontId="2" fillId="31" borderId="10" xfId="0" applyNumberFormat="1" applyFont="1" applyFill="1" applyBorder="1" applyAlignment="1">
      <alignment horizontal="justify" vertical="top"/>
    </xf>
    <xf numFmtId="0" fontId="10" fillId="31" borderId="10" xfId="34" applyNumberFormat="1" applyFill="1" applyBorder="1" applyAlignment="1" applyProtection="1">
      <alignment horizontal="justify" vertical="top"/>
    </xf>
    <xf numFmtId="9" fontId="8" fillId="31" borderId="10" xfId="0" applyNumberFormat="1" applyFont="1" applyFill="1" applyBorder="1" applyAlignment="1">
      <alignment horizontal="center" vertical="top" wrapText="1"/>
    </xf>
    <xf numFmtId="0" fontId="0" fillId="31" borderId="16" xfId="0" applyFill="1" applyBorder="1" applyAlignment="1">
      <alignment horizontal="center" vertical="center"/>
    </xf>
    <xf numFmtId="0" fontId="0" fillId="31" borderId="0" xfId="0" applyFill="1"/>
    <xf numFmtId="0" fontId="46" fillId="31" borderId="25" xfId="0" applyNumberFormat="1" applyFont="1" applyFill="1" applyBorder="1" applyAlignment="1">
      <alignment horizontal="center" vertical="top" wrapText="1"/>
    </xf>
    <xf numFmtId="0" fontId="8" fillId="31" borderId="0" xfId="0" applyNumberFormat="1" applyFont="1" applyFill="1" applyBorder="1" applyAlignment="1">
      <alignment horizontal="center" vertical="center" wrapText="1"/>
    </xf>
    <xf numFmtId="0" fontId="2" fillId="31" borderId="10" xfId="0" applyNumberFormat="1" applyFont="1" applyFill="1" applyBorder="1" applyAlignment="1">
      <alignment horizontal="center" vertical="top"/>
    </xf>
    <xf numFmtId="14" fontId="8" fillId="31" borderId="10" xfId="0" applyNumberFormat="1" applyFont="1" applyFill="1" applyBorder="1" applyAlignment="1">
      <alignment horizontal="center" vertical="top" wrapText="1"/>
    </xf>
    <xf numFmtId="0" fontId="2" fillId="31" borderId="16" xfId="0" applyNumberFormat="1" applyFont="1" applyFill="1" applyBorder="1" applyAlignment="1">
      <alignment horizontal="center" vertical="center"/>
    </xf>
    <xf numFmtId="0" fontId="2" fillId="31" borderId="16" xfId="0" applyFont="1" applyFill="1" applyBorder="1" applyAlignment="1">
      <alignment horizontal="center" vertical="center"/>
    </xf>
    <xf numFmtId="3" fontId="2" fillId="31" borderId="16" xfId="0" applyNumberFormat="1" applyFont="1" applyFill="1" applyBorder="1" applyAlignment="1">
      <alignment horizontal="center" vertical="center"/>
    </xf>
    <xf numFmtId="3" fontId="1" fillId="31" borderId="16" xfId="0" applyNumberFormat="1" applyFont="1" applyFill="1" applyBorder="1" applyAlignment="1">
      <alignment horizontal="center" vertical="center"/>
    </xf>
    <xf numFmtId="0" fontId="12" fillId="31" borderId="10" xfId="0" applyNumberFormat="1" applyFont="1" applyFill="1" applyBorder="1" applyAlignment="1">
      <alignment horizontal="center" vertical="center"/>
    </xf>
    <xf numFmtId="0" fontId="2" fillId="31" borderId="10" xfId="0" applyNumberFormat="1" applyFont="1" applyFill="1" applyBorder="1" applyAlignment="1">
      <alignment horizontal="justify" vertical="top" wrapText="1"/>
    </xf>
    <xf numFmtId="0" fontId="46" fillId="31" borderId="25" xfId="0" applyNumberFormat="1" applyFont="1" applyFill="1" applyBorder="1" applyAlignment="1">
      <alignment horizontal="justify" vertical="top" wrapText="1"/>
    </xf>
    <xf numFmtId="0" fontId="63" fillId="30" borderId="10" xfId="34" applyNumberFormat="1" applyFont="1" applyFill="1" applyBorder="1" applyAlignment="1" applyProtection="1">
      <alignment horizontal="justify" vertical="top"/>
    </xf>
    <xf numFmtId="0" fontId="8" fillId="30" borderId="25" xfId="0" applyNumberFormat="1" applyFont="1" applyFill="1" applyBorder="1" applyAlignment="1">
      <alignment horizontal="justify" vertical="top" wrapText="1"/>
    </xf>
    <xf numFmtId="0" fontId="14" fillId="30" borderId="10" xfId="0" applyFont="1" applyFill="1" applyBorder="1" applyAlignment="1">
      <alignment wrapText="1"/>
    </xf>
    <xf numFmtId="0" fontId="1" fillId="30" borderId="10" xfId="0" applyFont="1" applyFill="1" applyBorder="1" applyAlignment="1">
      <alignment horizontal="center" vertical="top"/>
    </xf>
    <xf numFmtId="0" fontId="0" fillId="30" borderId="10" xfId="0" applyFont="1" applyFill="1" applyBorder="1" applyAlignment="1">
      <alignment horizontal="justify" vertical="top"/>
    </xf>
    <xf numFmtId="0" fontId="1" fillId="30" borderId="10" xfId="0" applyFont="1" applyFill="1" applyBorder="1" applyAlignment="1">
      <alignment horizontal="justify" vertical="top"/>
    </xf>
    <xf numFmtId="0" fontId="10" fillId="30" borderId="10" xfId="34" applyFill="1" applyBorder="1" applyAlignment="1" applyProtection="1">
      <alignment horizontal="justify" vertical="top"/>
    </xf>
    <xf numFmtId="0" fontId="1" fillId="30" borderId="10" xfId="0" applyFont="1" applyFill="1" applyBorder="1" applyAlignment="1">
      <alignment horizontal="center" vertical="center"/>
    </xf>
    <xf numFmtId="3" fontId="2" fillId="30" borderId="10" xfId="0" applyNumberFormat="1" applyFont="1" applyFill="1" applyBorder="1" applyAlignment="1">
      <alignment horizontal="center" vertical="center"/>
    </xf>
    <xf numFmtId="3" fontId="1" fillId="30" borderId="10" xfId="0" applyNumberFormat="1" applyFont="1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2" fillId="30" borderId="10" xfId="0" applyNumberFormat="1" applyFont="1" applyFill="1" applyBorder="1" applyAlignment="1">
      <alignment horizontal="center" vertical="center"/>
    </xf>
    <xf numFmtId="0" fontId="46" fillId="30" borderId="10" xfId="0" applyNumberFormat="1" applyFont="1" applyFill="1" applyBorder="1" applyAlignment="1">
      <alignment horizontal="justify" vertical="top"/>
    </xf>
    <xf numFmtId="0" fontId="8" fillId="30" borderId="15" xfId="0" applyNumberFormat="1" applyFont="1" applyFill="1" applyBorder="1" applyAlignment="1">
      <alignment horizontal="center" vertical="center" wrapText="1"/>
    </xf>
    <xf numFmtId="0" fontId="46" fillId="30" borderId="25" xfId="0" applyNumberFormat="1" applyFont="1" applyFill="1" applyBorder="1" applyAlignment="1">
      <alignment horizontal="justify" vertical="top" wrapText="1"/>
    </xf>
    <xf numFmtId="0" fontId="14" fillId="30" borderId="0" xfId="0" applyFont="1" applyFill="1" applyAlignment="1">
      <alignment vertical="top" wrapText="1"/>
    </xf>
    <xf numFmtId="0" fontId="2" fillId="30" borderId="15" xfId="0" applyNumberFormat="1" applyFont="1" applyFill="1" applyBorder="1" applyAlignment="1">
      <alignment horizontal="center" vertical="center"/>
    </xf>
    <xf numFmtId="0" fontId="2" fillId="30" borderId="15" xfId="0" applyFont="1" applyFill="1" applyBorder="1" applyAlignment="1">
      <alignment horizontal="center" vertical="center"/>
    </xf>
    <xf numFmtId="3" fontId="2" fillId="30" borderId="15" xfId="0" applyNumberFormat="1" applyFont="1" applyFill="1" applyBorder="1" applyAlignment="1">
      <alignment horizontal="center" vertical="center"/>
    </xf>
    <xf numFmtId="0" fontId="60" fillId="30" borderId="10" xfId="0" applyNumberFormat="1" applyFont="1" applyFill="1" applyBorder="1" applyAlignment="1">
      <alignment horizontal="center" vertical="top"/>
    </xf>
    <xf numFmtId="0" fontId="2" fillId="31" borderId="10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/>
    </xf>
    <xf numFmtId="3" fontId="1" fillId="31" borderId="10" xfId="0" applyNumberFormat="1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justify" vertical="top"/>
    </xf>
    <xf numFmtId="0" fontId="10" fillId="31" borderId="10" xfId="34" applyFill="1" applyBorder="1" applyAlignment="1" applyProtection="1">
      <alignment horizontal="justify" vertical="top"/>
    </xf>
    <xf numFmtId="0" fontId="0" fillId="31" borderId="10" xfId="0" applyFill="1" applyBorder="1" applyAlignment="1">
      <alignment horizontal="center" vertical="center"/>
    </xf>
    <xf numFmtId="0" fontId="53" fillId="36" borderId="25" xfId="0" applyFont="1" applyFill="1" applyBorder="1" applyAlignment="1">
      <alignment horizontal="left" vertical="center" wrapText="1"/>
    </xf>
    <xf numFmtId="0" fontId="1" fillId="33" borderId="0" xfId="0" applyFont="1" applyFill="1" applyBorder="1" applyAlignment="1">
      <alignment horizontal="justify" vertical="top"/>
    </xf>
    <xf numFmtId="0" fontId="2" fillId="33" borderId="10" xfId="0" applyNumberFormat="1" applyFont="1" applyFill="1" applyBorder="1" applyAlignment="1" applyProtection="1">
      <alignment horizontal="center" vertical="center"/>
      <protection locked="0"/>
    </xf>
    <xf numFmtId="0" fontId="10" fillId="33" borderId="0" xfId="34" applyFill="1" applyAlignment="1" applyProtection="1">
      <alignment vertical="top" wrapText="1"/>
    </xf>
    <xf numFmtId="0" fontId="2" fillId="33" borderId="0" xfId="0" applyFont="1" applyFill="1" applyAlignment="1">
      <alignment vertical="top" wrapText="1"/>
    </xf>
    <xf numFmtId="0" fontId="5" fillId="33" borderId="15" xfId="0" applyFont="1" applyFill="1" applyBorder="1" applyAlignment="1">
      <alignment horizontal="center" vertical="center"/>
    </xf>
    <xf numFmtId="0" fontId="5" fillId="33" borderId="0" xfId="0" applyFont="1" applyFill="1"/>
    <xf numFmtId="0" fontId="2" fillId="33" borderId="18" xfId="0" applyFont="1" applyFill="1" applyBorder="1" applyAlignment="1">
      <alignment horizontal="center" vertical="center"/>
    </xf>
    <xf numFmtId="0" fontId="63" fillId="33" borderId="10" xfId="34" applyNumberFormat="1" applyFont="1" applyFill="1" applyBorder="1" applyAlignment="1" applyProtection="1">
      <alignment horizontal="justify" vertical="top"/>
    </xf>
    <xf numFmtId="0" fontId="3" fillId="31" borderId="25" xfId="0" applyNumberFormat="1" applyFont="1" applyFill="1" applyBorder="1" applyAlignment="1">
      <alignment horizontal="justify" vertical="top" wrapText="1"/>
    </xf>
    <xf numFmtId="0" fontId="46" fillId="31" borderId="10" xfId="0" applyNumberFormat="1" applyFont="1" applyFill="1" applyBorder="1" applyAlignment="1">
      <alignment horizontal="justify" vertical="top"/>
    </xf>
    <xf numFmtId="0" fontId="7" fillId="33" borderId="10" xfId="0" applyNumberFormat="1" applyFont="1" applyFill="1" applyBorder="1" applyAlignment="1">
      <alignment horizontal="center" vertical="top" wrapText="1"/>
    </xf>
    <xf numFmtId="0" fontId="0" fillId="33" borderId="16" xfId="0" applyFill="1" applyBorder="1" applyAlignment="1">
      <alignment horizontal="center" vertical="center"/>
    </xf>
    <xf numFmtId="0" fontId="2" fillId="33" borderId="10" xfId="0" applyNumberFormat="1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3" fontId="2" fillId="33" borderId="10" xfId="0" applyNumberFormat="1" applyFont="1" applyFill="1" applyBorder="1" applyAlignment="1">
      <alignment horizontal="center" vertical="center"/>
    </xf>
    <xf numFmtId="3" fontId="1" fillId="33" borderId="10" xfId="0" applyNumberFormat="1" applyFont="1" applyFill="1" applyBorder="1" applyAlignment="1">
      <alignment horizontal="center" vertical="center"/>
    </xf>
    <xf numFmtId="0" fontId="47" fillId="33" borderId="10" xfId="0" applyNumberFormat="1" applyFont="1" applyFill="1" applyBorder="1" applyAlignment="1">
      <alignment horizontal="justify" vertical="top"/>
    </xf>
    <xf numFmtId="0" fontId="2" fillId="33" borderId="10" xfId="0" applyFont="1" applyFill="1" applyBorder="1" applyAlignment="1">
      <alignment horizontal="center" vertical="center"/>
    </xf>
    <xf numFmtId="0" fontId="2" fillId="33" borderId="16" xfId="0" applyNumberFormat="1" applyFont="1" applyFill="1" applyBorder="1" applyAlignment="1" applyProtection="1">
      <alignment horizontal="center" vertical="center"/>
      <protection locked="0"/>
    </xf>
    <xf numFmtId="0" fontId="1" fillId="33" borderId="16" xfId="0" applyFont="1" applyFill="1" applyBorder="1" applyAlignment="1">
      <alignment horizontal="center" vertical="center"/>
    </xf>
    <xf numFmtId="3" fontId="2" fillId="33" borderId="16" xfId="0" applyNumberFormat="1" applyFont="1" applyFill="1" applyBorder="1" applyAlignment="1">
      <alignment horizontal="center" vertical="center"/>
    </xf>
    <xf numFmtId="3" fontId="1" fillId="33" borderId="16" xfId="0" applyNumberFormat="1" applyFont="1" applyFill="1" applyBorder="1" applyAlignment="1">
      <alignment horizontal="center" vertical="center"/>
    </xf>
    <xf numFmtId="49" fontId="12" fillId="30" borderId="10" xfId="0" applyNumberFormat="1" applyFont="1" applyFill="1" applyBorder="1" applyAlignment="1">
      <alignment horizontal="center" vertical="center"/>
    </xf>
    <xf numFmtId="0" fontId="2" fillId="30" borderId="10" xfId="0" applyFont="1" applyFill="1" applyBorder="1" applyAlignment="1">
      <alignment horizontal="center" vertical="center"/>
    </xf>
    <xf numFmtId="0" fontId="2" fillId="33" borderId="16" xfId="0" applyNumberFormat="1" applyFont="1" applyFill="1" applyBorder="1" applyAlignment="1">
      <alignment horizontal="center" vertical="center"/>
    </xf>
    <xf numFmtId="0" fontId="2" fillId="33" borderId="16" xfId="0" applyFont="1" applyFill="1" applyBorder="1" applyAlignment="1">
      <alignment horizontal="center" vertical="center"/>
    </xf>
    <xf numFmtId="4" fontId="5" fillId="33" borderId="0" xfId="0" applyNumberFormat="1" applyFont="1" applyFill="1" applyBorder="1" applyAlignment="1">
      <alignment horizontal="justify" vertical="top"/>
    </xf>
    <xf numFmtId="0" fontId="5" fillId="33" borderId="0" xfId="0" applyFont="1" applyFill="1" applyBorder="1" applyAlignment="1">
      <alignment horizontal="right" vertical="top"/>
    </xf>
    <xf numFmtId="0" fontId="5" fillId="33" borderId="0" xfId="0" applyFont="1" applyFill="1" applyBorder="1"/>
    <xf numFmtId="1" fontId="43" fillId="33" borderId="10" xfId="0" applyNumberFormat="1" applyFont="1" applyFill="1" applyBorder="1" applyAlignment="1" applyProtection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13" fillId="31" borderId="10" xfId="0" applyNumberFormat="1" applyFont="1" applyFill="1" applyBorder="1" applyAlignment="1">
      <alignment horizontal="center" vertical="center" wrapText="1"/>
    </xf>
    <xf numFmtId="0" fontId="3" fillId="30" borderId="25" xfId="0" applyNumberFormat="1" applyFont="1" applyFill="1" applyBorder="1" applyAlignment="1">
      <alignment horizontal="justify" vertical="top" wrapText="1"/>
    </xf>
    <xf numFmtId="0" fontId="51" fillId="30" borderId="10" xfId="0" applyFont="1" applyFill="1" applyBorder="1" applyAlignment="1">
      <alignment vertical="top" wrapText="1"/>
    </xf>
    <xf numFmtId="0" fontId="48" fillId="31" borderId="10" xfId="0" applyNumberFormat="1" applyFont="1" applyFill="1" applyBorder="1" applyAlignment="1">
      <alignment horizontal="center" vertical="top"/>
    </xf>
    <xf numFmtId="0" fontId="47" fillId="31" borderId="10" xfId="0" applyNumberFormat="1" applyFont="1" applyFill="1" applyBorder="1" applyAlignment="1">
      <alignment horizontal="center" vertical="top"/>
    </xf>
    <xf numFmtId="0" fontId="63" fillId="31" borderId="0" xfId="34" applyFont="1" applyFill="1" applyAlignment="1" applyProtection="1">
      <alignment vertical="top" wrapText="1"/>
    </xf>
    <xf numFmtId="1" fontId="4" fillId="40" borderId="10" xfId="0" applyNumberFormat="1" applyFont="1" applyFill="1" applyBorder="1" applyAlignment="1" applyProtection="1">
      <alignment horizontal="center" vertical="center"/>
    </xf>
    <xf numFmtId="1" fontId="38" fillId="40" borderId="10" xfId="0" applyNumberFormat="1" applyFont="1" applyFill="1" applyBorder="1" applyAlignment="1" applyProtection="1">
      <alignment horizontal="center" vertical="center"/>
    </xf>
    <xf numFmtId="0" fontId="3" fillId="40" borderId="10" xfId="0" applyFont="1" applyFill="1" applyBorder="1"/>
    <xf numFmtId="1" fontId="4" fillId="41" borderId="10" xfId="0" applyNumberFormat="1" applyFont="1" applyFill="1" applyBorder="1" applyAlignment="1" applyProtection="1">
      <alignment horizontal="right" vertical="center"/>
    </xf>
    <xf numFmtId="0" fontId="2" fillId="29" borderId="0" xfId="0" applyFont="1" applyFill="1"/>
    <xf numFmtId="0" fontId="0" fillId="36" borderId="10" xfId="0" applyFill="1" applyBorder="1" applyAlignment="1">
      <alignment horizontal="center"/>
    </xf>
    <xf numFmtId="0" fontId="55" fillId="36" borderId="25" xfId="0" applyFont="1" applyFill="1" applyBorder="1" applyAlignment="1">
      <alignment horizontal="left" vertical="center" wrapText="1"/>
    </xf>
    <xf numFmtId="0" fontId="12" fillId="40" borderId="10" xfId="0" applyFont="1" applyFill="1" applyBorder="1" applyAlignment="1">
      <alignment horizontal="center"/>
    </xf>
    <xf numFmtId="1" fontId="39" fillId="40" borderId="10" xfId="0" applyNumberFormat="1" applyFont="1" applyFill="1" applyBorder="1" applyAlignment="1" applyProtection="1">
      <alignment horizontal="center" vertical="center"/>
    </xf>
    <xf numFmtId="0" fontId="14" fillId="31" borderId="10" xfId="0" applyFont="1" applyFill="1" applyBorder="1" applyAlignment="1">
      <alignment vertical="top" wrapText="1"/>
    </xf>
    <xf numFmtId="49" fontId="12" fillId="36" borderId="10" xfId="0" applyNumberFormat="1" applyFont="1" applyFill="1" applyBorder="1" applyAlignment="1">
      <alignment horizontal="center" vertical="center"/>
    </xf>
    <xf numFmtId="3" fontId="12" fillId="36" borderId="10" xfId="0" applyNumberFormat="1" applyFont="1" applyFill="1" applyBorder="1" applyAlignment="1">
      <alignment horizontal="center" vertical="center"/>
    </xf>
    <xf numFmtId="1" fontId="40" fillId="40" borderId="0" xfId="0" applyNumberFormat="1" applyFont="1" applyFill="1" applyBorder="1" applyAlignment="1" applyProtection="1">
      <alignment horizontal="center" vertical="center"/>
    </xf>
    <xf numFmtId="1" fontId="40" fillId="40" borderId="10" xfId="0" applyNumberFormat="1" applyFont="1" applyFill="1" applyBorder="1" applyAlignment="1" applyProtection="1">
      <alignment horizontal="center" vertical="center"/>
    </xf>
    <xf numFmtId="0" fontId="13" fillId="36" borderId="10" xfId="0" applyFont="1" applyFill="1" applyBorder="1" applyAlignment="1">
      <alignment horizontal="center" vertical="center" wrapText="1"/>
    </xf>
    <xf numFmtId="0" fontId="3" fillId="31" borderId="10" xfId="0" applyNumberFormat="1" applyFont="1" applyFill="1" applyBorder="1" applyAlignment="1">
      <alignment horizontal="center" vertical="center" wrapText="1"/>
    </xf>
    <xf numFmtId="0" fontId="65" fillId="31" borderId="10" xfId="34" applyNumberFormat="1" applyFont="1" applyFill="1" applyBorder="1" applyAlignment="1" applyProtection="1">
      <alignment horizontal="justify" vertical="top"/>
    </xf>
    <xf numFmtId="9" fontId="3" fillId="31" borderId="10" xfId="0" applyNumberFormat="1" applyFont="1" applyFill="1" applyBorder="1" applyAlignment="1">
      <alignment horizontal="center" vertical="top" wrapText="1"/>
    </xf>
    <xf numFmtId="0" fontId="2" fillId="31" borderId="0" xfId="0" applyFont="1" applyFill="1"/>
    <xf numFmtId="0" fontId="66" fillId="31" borderId="0" xfId="0" applyFont="1" applyFill="1" applyAlignment="1">
      <alignment vertical="top"/>
    </xf>
    <xf numFmtId="0" fontId="41" fillId="40" borderId="10" xfId="0" applyFont="1" applyFill="1" applyBorder="1" applyAlignment="1" applyProtection="1">
      <alignment horizontal="center" vertical="center"/>
    </xf>
    <xf numFmtId="1" fontId="39" fillId="40" borderId="10" xfId="0" applyNumberFormat="1" applyFont="1" applyFill="1" applyBorder="1" applyAlignment="1">
      <alignment horizontal="center"/>
    </xf>
    <xf numFmtId="0" fontId="60" fillId="31" borderId="10" xfId="0" applyNumberFormat="1" applyFont="1" applyFill="1" applyBorder="1" applyAlignment="1">
      <alignment horizontal="center" vertical="top"/>
    </xf>
    <xf numFmtId="0" fontId="2" fillId="40" borderId="10" xfId="0" applyNumberFormat="1" applyFont="1" applyFill="1" applyBorder="1" applyAlignment="1" applyProtection="1">
      <alignment horizontal="center" vertical="center"/>
      <protection locked="0"/>
    </xf>
    <xf numFmtId="0" fontId="42" fillId="40" borderId="10" xfId="0" applyNumberFormat="1" applyFont="1" applyFill="1" applyBorder="1" applyAlignment="1" applyProtection="1">
      <alignment horizontal="center" vertical="center"/>
      <protection locked="0"/>
    </xf>
    <xf numFmtId="0" fontId="0" fillId="30" borderId="17" xfId="0" applyFill="1" applyBorder="1" applyAlignment="1">
      <alignment horizontal="center" vertical="center" wrapText="1"/>
    </xf>
    <xf numFmtId="1" fontId="39" fillId="40" borderId="0" xfId="0" applyNumberFormat="1" applyFont="1" applyFill="1" applyBorder="1" applyAlignment="1" applyProtection="1">
      <alignment horizontal="center" vertical="center"/>
    </xf>
    <xf numFmtId="0" fontId="63" fillId="31" borderId="10" xfId="34" applyNumberFormat="1" applyFont="1" applyFill="1" applyBorder="1" applyAlignment="1" applyProtection="1">
      <alignment horizontal="justify" vertical="top"/>
    </xf>
    <xf numFmtId="0" fontId="2" fillId="29" borderId="10" xfId="0" applyFont="1" applyFill="1" applyBorder="1" applyAlignment="1">
      <alignment horizontal="center" vertical="center"/>
    </xf>
    <xf numFmtId="0" fontId="2" fillId="29" borderId="10" xfId="0" applyNumberFormat="1" applyFont="1" applyFill="1" applyBorder="1" applyAlignment="1">
      <alignment horizontal="center" vertical="center"/>
    </xf>
    <xf numFmtId="3" fontId="1" fillId="29" borderId="10" xfId="0" applyNumberFormat="1" applyFont="1" applyFill="1" applyBorder="1" applyAlignment="1">
      <alignment horizontal="center" vertical="center"/>
    </xf>
    <xf numFmtId="3" fontId="2" fillId="29" borderId="10" xfId="0" applyNumberFormat="1" applyFont="1" applyFill="1" applyBorder="1" applyAlignment="1">
      <alignment horizontal="center" vertical="center"/>
    </xf>
    <xf numFmtId="49" fontId="12" fillId="30" borderId="10" xfId="0" applyNumberFormat="1" applyFont="1" applyFill="1" applyBorder="1" applyAlignment="1">
      <alignment horizontal="center" vertical="center" wrapText="1"/>
    </xf>
    <xf numFmtId="0" fontId="45" fillId="30" borderId="10" xfId="0" applyFont="1" applyFill="1" applyBorder="1" applyAlignment="1">
      <alignment vertical="top"/>
    </xf>
    <xf numFmtId="0" fontId="10" fillId="30" borderId="0" xfId="34" applyFill="1" applyAlignment="1" applyProtection="1">
      <alignment vertical="top" wrapText="1"/>
    </xf>
    <xf numFmtId="0" fontId="2" fillId="32" borderId="10" xfId="0" applyNumberFormat="1" applyFont="1" applyFill="1" applyBorder="1" applyAlignment="1" applyProtection="1">
      <alignment horizontal="center" vertical="center"/>
      <protection locked="0"/>
    </xf>
    <xf numFmtId="49" fontId="12" fillId="32" borderId="10" xfId="0" applyNumberFormat="1" applyFont="1" applyFill="1" applyBorder="1" applyAlignment="1">
      <alignment horizontal="center" vertical="center" wrapText="1"/>
    </xf>
    <xf numFmtId="0" fontId="8" fillId="32" borderId="10" xfId="0" applyNumberFormat="1" applyFont="1" applyFill="1" applyBorder="1" applyAlignment="1">
      <alignment horizontal="center" vertical="center" wrapText="1"/>
    </xf>
    <xf numFmtId="0" fontId="10" fillId="32" borderId="10" xfId="34" applyNumberFormat="1" applyFill="1" applyBorder="1" applyAlignment="1" applyProtection="1">
      <alignment horizontal="justify" vertical="top"/>
    </xf>
    <xf numFmtId="14" fontId="3" fillId="31" borderId="10" xfId="0" applyNumberFormat="1" applyFont="1" applyFill="1" applyBorder="1" applyAlignment="1">
      <alignment horizontal="center" vertical="top" wrapText="1"/>
    </xf>
    <xf numFmtId="1" fontId="39" fillId="40" borderId="25" xfId="0" applyNumberFormat="1" applyFont="1" applyFill="1" applyBorder="1" applyAlignment="1" applyProtection="1">
      <alignment horizontal="center" vertical="center"/>
    </xf>
    <xf numFmtId="0" fontId="1" fillId="42" borderId="0" xfId="0" applyFont="1" applyFill="1" applyBorder="1" applyAlignment="1">
      <alignment horizontal="center" vertical="center"/>
    </xf>
    <xf numFmtId="0" fontId="63" fillId="36" borderId="10" xfId="34" applyNumberFormat="1" applyFont="1" applyFill="1" applyBorder="1" applyAlignment="1" applyProtection="1">
      <alignment horizontal="justify" vertical="top"/>
    </xf>
    <xf numFmtId="1" fontId="0" fillId="40" borderId="25" xfId="0" applyNumberFormat="1" applyFill="1" applyBorder="1" applyAlignment="1">
      <alignment horizontal="center" vertical="center"/>
    </xf>
    <xf numFmtId="1" fontId="4" fillId="40" borderId="0" xfId="0" applyNumberFormat="1" applyFont="1" applyFill="1" applyBorder="1" applyAlignment="1" applyProtection="1">
      <alignment horizontal="center" vertical="center"/>
    </xf>
    <xf numFmtId="0" fontId="2" fillId="40" borderId="25" xfId="0" applyFont="1" applyFill="1" applyBorder="1" applyAlignment="1" applyProtection="1">
      <alignment horizontal="center" vertical="center"/>
      <protection locked="0"/>
    </xf>
    <xf numFmtId="1" fontId="2" fillId="40" borderId="25" xfId="0" applyNumberFormat="1" applyFont="1" applyFill="1" applyBorder="1" applyAlignment="1">
      <alignment horizontal="center" vertical="center"/>
    </xf>
    <xf numFmtId="1" fontId="0" fillId="40" borderId="10" xfId="0" applyNumberFormat="1" applyFill="1" applyBorder="1" applyAlignment="1">
      <alignment horizontal="center" vertical="center"/>
    </xf>
    <xf numFmtId="0" fontId="48" fillId="36" borderId="10" xfId="0" applyFont="1" applyFill="1" applyBorder="1" applyAlignment="1">
      <alignment horizontal="center" vertical="top"/>
    </xf>
    <xf numFmtId="0" fontId="2" fillId="36" borderId="15" xfId="0" applyNumberFormat="1" applyFont="1" applyFill="1" applyBorder="1" applyAlignment="1">
      <alignment horizontal="center" vertical="center" wrapText="1"/>
    </xf>
    <xf numFmtId="0" fontId="60" fillId="36" borderId="10" xfId="0" applyNumberFormat="1" applyFont="1" applyFill="1" applyBorder="1" applyAlignment="1">
      <alignment horizontal="center" vertical="top"/>
    </xf>
    <xf numFmtId="0" fontId="1" fillId="36" borderId="10" xfId="0" applyFont="1" applyFill="1" applyBorder="1" applyAlignment="1">
      <alignment horizontal="center" vertical="top"/>
    </xf>
    <xf numFmtId="0" fontId="2" fillId="36" borderId="10" xfId="0" applyFont="1" applyFill="1" applyBorder="1" applyAlignment="1">
      <alignment horizontal="justify" vertical="top"/>
    </xf>
    <xf numFmtId="0" fontId="1" fillId="36" borderId="10" xfId="0" applyFont="1" applyFill="1" applyBorder="1" applyAlignment="1">
      <alignment horizontal="justify" vertical="top"/>
    </xf>
    <xf numFmtId="0" fontId="63" fillId="36" borderId="10" xfId="34" applyFont="1" applyFill="1" applyBorder="1" applyAlignment="1" applyProtection="1">
      <alignment horizontal="justify" vertical="top"/>
    </xf>
    <xf numFmtId="0" fontId="56" fillId="38" borderId="25" xfId="0" applyFont="1" applyFill="1" applyBorder="1" applyAlignment="1">
      <alignment horizontal="left" vertical="center" wrapText="1"/>
    </xf>
    <xf numFmtId="0" fontId="2" fillId="40" borderId="10" xfId="0" applyFont="1" applyFill="1" applyBorder="1" applyAlignment="1">
      <alignment horizontal="center" vertical="center"/>
    </xf>
    <xf numFmtId="0" fontId="8" fillId="36" borderId="10" xfId="0" applyNumberFormat="1" applyFont="1" applyFill="1" applyBorder="1" applyAlignment="1">
      <alignment horizontal="center" vertical="center" wrapText="1"/>
    </xf>
    <xf numFmtId="0" fontId="2" fillId="36" borderId="10" xfId="0" applyNumberFormat="1" applyFont="1" applyFill="1" applyBorder="1" applyAlignment="1">
      <alignment horizontal="left" vertical="top"/>
    </xf>
    <xf numFmtId="0" fontId="2" fillId="36" borderId="10" xfId="0" applyNumberFormat="1" applyFont="1" applyFill="1" applyBorder="1" applyAlignment="1">
      <alignment horizontal="center" vertical="center"/>
    </xf>
    <xf numFmtId="3" fontId="2" fillId="36" borderId="10" xfId="0" applyNumberFormat="1" applyFont="1" applyFill="1" applyBorder="1" applyAlignment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0" fontId="10" fillId="36" borderId="0" xfId="34" applyFill="1" applyAlignment="1" applyProtection="1">
      <alignment vertical="top" wrapText="1"/>
    </xf>
    <xf numFmtId="0" fontId="2" fillId="36" borderId="27" xfId="0" applyFont="1" applyFill="1" applyBorder="1" applyAlignment="1">
      <alignment horizontal="center" vertical="center"/>
    </xf>
    <xf numFmtId="0" fontId="3" fillId="36" borderId="10" xfId="0" applyNumberFormat="1" applyFont="1" applyFill="1" applyBorder="1" applyAlignment="1" applyProtection="1">
      <alignment horizontal="center" vertical="center"/>
      <protection locked="0"/>
    </xf>
    <xf numFmtId="0" fontId="3" fillId="36" borderId="0" xfId="0" applyFont="1" applyFill="1"/>
    <xf numFmtId="0" fontId="2" fillId="36" borderId="10" xfId="0" applyNumberFormat="1" applyFont="1" applyFill="1" applyBorder="1" applyAlignment="1">
      <alignment horizontal="justify" vertical="top" wrapText="1"/>
    </xf>
    <xf numFmtId="0" fontId="2" fillId="36" borderId="10" xfId="0" applyNumberFormat="1" applyFont="1" applyFill="1" applyBorder="1" applyAlignment="1">
      <alignment horizontal="center" vertical="top" wrapText="1"/>
    </xf>
    <xf numFmtId="0" fontId="3" fillId="36" borderId="10" xfId="0" applyFont="1" applyFill="1" applyBorder="1" applyAlignment="1">
      <alignment horizontal="center" vertical="center"/>
    </xf>
    <xf numFmtId="0" fontId="53" fillId="38" borderId="25" xfId="0" applyFont="1" applyFill="1" applyBorder="1" applyAlignment="1">
      <alignment horizontal="left" vertical="center" wrapText="1"/>
    </xf>
    <xf numFmtId="0" fontId="0" fillId="36" borderId="10" xfId="0" applyFill="1" applyBorder="1"/>
    <xf numFmtId="0" fontId="2" fillId="36" borderId="10" xfId="0" applyFont="1" applyFill="1" applyBorder="1" applyAlignment="1">
      <alignment horizontal="center" vertical="center"/>
    </xf>
    <xf numFmtId="0" fontId="12" fillId="38" borderId="10" xfId="0" applyFont="1" applyFill="1" applyBorder="1" applyAlignment="1">
      <alignment horizontal="justify" vertical="center"/>
    </xf>
    <xf numFmtId="49" fontId="12" fillId="38" borderId="10" xfId="0" applyNumberFormat="1" applyFont="1" applyFill="1" applyBorder="1" applyAlignment="1">
      <alignment horizontal="center" vertical="center"/>
    </xf>
    <xf numFmtId="1" fontId="38" fillId="40" borderId="0" xfId="0" applyNumberFormat="1" applyFont="1" applyFill="1" applyBorder="1" applyAlignment="1" applyProtection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3" fontId="2" fillId="36" borderId="10" xfId="0" applyNumberFormat="1" applyFont="1" applyFill="1" applyBorder="1" applyAlignment="1">
      <alignment horizontal="center" vertical="center"/>
    </xf>
    <xf numFmtId="0" fontId="2" fillId="36" borderId="10" xfId="0" applyNumberFormat="1" applyFont="1" applyFill="1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10" fontId="2" fillId="36" borderId="10" xfId="0" applyNumberFormat="1" applyFont="1" applyFill="1" applyBorder="1"/>
    <xf numFmtId="0" fontId="2" fillId="36" borderId="10" xfId="0" applyFont="1" applyFill="1" applyBorder="1" applyAlignment="1"/>
    <xf numFmtId="0" fontId="2" fillId="43" borderId="10" xfId="0" applyNumberFormat="1" applyFont="1" applyFill="1" applyBorder="1" applyAlignment="1" applyProtection="1">
      <alignment horizontal="center" vertical="center"/>
      <protection locked="0"/>
    </xf>
    <xf numFmtId="0" fontId="4" fillId="43" borderId="10" xfId="0" applyNumberFormat="1" applyFont="1" applyFill="1" applyBorder="1" applyAlignment="1">
      <alignment horizontal="left" vertical="center" wrapText="1"/>
    </xf>
    <xf numFmtId="0" fontId="12" fillId="43" borderId="10" xfId="0" applyNumberFormat="1" applyFont="1" applyFill="1" applyBorder="1" applyAlignment="1">
      <alignment horizontal="center" vertical="center" wrapText="1"/>
    </xf>
    <xf numFmtId="0" fontId="4" fillId="43" borderId="10" xfId="0" applyNumberFormat="1" applyFont="1" applyFill="1" applyBorder="1" applyAlignment="1">
      <alignment horizontal="center" vertical="center" wrapText="1"/>
    </xf>
    <xf numFmtId="0" fontId="8" fillId="43" borderId="10" xfId="0" applyNumberFormat="1" applyFont="1" applyFill="1" applyBorder="1" applyAlignment="1">
      <alignment horizontal="justify" vertical="top" wrapText="1"/>
    </xf>
    <xf numFmtId="0" fontId="8" fillId="43" borderId="10" xfId="0" applyNumberFormat="1" applyFont="1" applyFill="1" applyBorder="1" applyAlignment="1">
      <alignment horizontal="center" vertical="top" wrapText="1"/>
    </xf>
    <xf numFmtId="0" fontId="2" fillId="43" borderId="10" xfId="0" applyNumberFormat="1" applyFont="1" applyFill="1" applyBorder="1" applyAlignment="1">
      <alignment horizontal="center" vertical="center" wrapText="1"/>
    </xf>
    <xf numFmtId="0" fontId="2" fillId="43" borderId="10" xfId="0" applyNumberFormat="1" applyFont="1" applyFill="1" applyBorder="1" applyAlignment="1">
      <alignment horizontal="center" vertical="top"/>
    </xf>
    <xf numFmtId="0" fontId="3" fillId="43" borderId="10" xfId="0" applyNumberFormat="1" applyFont="1" applyFill="1" applyBorder="1" applyAlignment="1">
      <alignment horizontal="center" vertical="top"/>
    </xf>
    <xf numFmtId="0" fontId="2" fillId="43" borderId="10" xfId="0" applyNumberFormat="1" applyFont="1" applyFill="1" applyBorder="1" applyAlignment="1">
      <alignment horizontal="justify" vertical="top"/>
    </xf>
    <xf numFmtId="0" fontId="10" fillId="43" borderId="10" xfId="34" applyNumberFormat="1" applyFill="1" applyBorder="1" applyAlignment="1" applyProtection="1">
      <alignment horizontal="justify" vertical="top"/>
    </xf>
    <xf numFmtId="9" fontId="8" fillId="43" borderId="10" xfId="0" applyNumberFormat="1" applyFont="1" applyFill="1" applyBorder="1" applyAlignment="1">
      <alignment horizontal="center" vertical="top" wrapText="1"/>
    </xf>
    <xf numFmtId="14" fontId="8" fillId="43" borderId="10" xfId="0" applyNumberFormat="1" applyFont="1" applyFill="1" applyBorder="1" applyAlignment="1">
      <alignment horizontal="center" vertical="top" wrapText="1"/>
    </xf>
    <xf numFmtId="0" fontId="0" fillId="43" borderId="0" xfId="0" applyFill="1"/>
    <xf numFmtId="0" fontId="2" fillId="43" borderId="16" xfId="0" applyNumberFormat="1" applyFont="1" applyFill="1" applyBorder="1" applyAlignment="1" applyProtection="1">
      <alignment horizontal="center" vertical="center"/>
      <protection locked="0"/>
    </xf>
    <xf numFmtId="0" fontId="12" fillId="43" borderId="10" xfId="0" applyNumberFormat="1" applyFont="1" applyFill="1" applyBorder="1" applyAlignment="1">
      <alignment horizontal="center" vertical="center"/>
    </xf>
    <xf numFmtId="0" fontId="3" fillId="43" borderId="10" xfId="0" applyNumberFormat="1" applyFont="1" applyFill="1" applyBorder="1" applyAlignment="1">
      <alignment horizontal="justify" vertical="top" wrapText="1"/>
    </xf>
    <xf numFmtId="0" fontId="3" fillId="43" borderId="10" xfId="0" applyNumberFormat="1" applyFont="1" applyFill="1" applyBorder="1" applyAlignment="1">
      <alignment horizontal="center" vertical="top" wrapText="1"/>
    </xf>
    <xf numFmtId="0" fontId="3" fillId="43" borderId="10" xfId="0" applyNumberFormat="1" applyFont="1" applyFill="1" applyBorder="1" applyAlignment="1">
      <alignment horizontal="center" vertical="center" wrapText="1"/>
    </xf>
    <xf numFmtId="0" fontId="48" fillId="43" borderId="10" xfId="0" applyNumberFormat="1" applyFont="1" applyFill="1" applyBorder="1" applyAlignment="1">
      <alignment horizontal="center" vertical="top"/>
    </xf>
    <xf numFmtId="0" fontId="10" fillId="43" borderId="0" xfId="34" applyFill="1" applyAlignment="1" applyProtection="1">
      <alignment wrapText="1"/>
    </xf>
    <xf numFmtId="9" fontId="3" fillId="43" borderId="15" xfId="0" applyNumberFormat="1" applyFont="1" applyFill="1" applyBorder="1" applyAlignment="1">
      <alignment horizontal="center" vertical="top" wrapText="1"/>
    </xf>
    <xf numFmtId="0" fontId="3" fillId="43" borderId="15" xfId="0" applyNumberFormat="1" applyFont="1" applyFill="1" applyBorder="1" applyAlignment="1">
      <alignment horizontal="center" vertical="top" wrapText="1"/>
    </xf>
    <xf numFmtId="0" fontId="2" fillId="43" borderId="0" xfId="0" applyFont="1" applyFill="1"/>
    <xf numFmtId="0" fontId="0" fillId="43" borderId="10" xfId="0" applyFill="1" applyBorder="1" applyAlignment="1">
      <alignment horizontal="center" vertical="center"/>
    </xf>
    <xf numFmtId="3" fontId="2" fillId="43" borderId="10" xfId="0" applyNumberFormat="1" applyFont="1" applyFill="1" applyBorder="1" applyAlignment="1">
      <alignment horizontal="center" vertical="center"/>
    </xf>
    <xf numFmtId="3" fontId="1" fillId="43" borderId="10" xfId="0" applyNumberFormat="1" applyFont="1" applyFill="1" applyBorder="1" applyAlignment="1">
      <alignment horizontal="center" vertical="center"/>
    </xf>
    <xf numFmtId="3" fontId="2" fillId="36" borderId="10" xfId="0" applyNumberFormat="1" applyFont="1" applyFill="1" applyBorder="1" applyAlignment="1">
      <alignment horizontal="center" vertical="center"/>
    </xf>
    <xf numFmtId="0" fontId="2" fillId="36" borderId="10" xfId="0" applyNumberFormat="1" applyFont="1" applyFill="1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0" fontId="2" fillId="36" borderId="15" xfId="0" applyFont="1" applyFill="1" applyBorder="1" applyAlignment="1">
      <alignment horizontal="center" vertical="center"/>
    </xf>
    <xf numFmtId="3" fontId="1" fillId="36" borderId="15" xfId="0" applyNumberFormat="1" applyFont="1" applyFill="1" applyBorder="1" applyAlignment="1">
      <alignment horizontal="center" vertical="center"/>
    </xf>
    <xf numFmtId="0" fontId="2" fillId="36" borderId="15" xfId="0" applyNumberFormat="1" applyFont="1" applyFill="1" applyBorder="1" applyAlignment="1">
      <alignment horizontal="center" vertical="center"/>
    </xf>
    <xf numFmtId="3" fontId="2" fillId="36" borderId="15" xfId="0" applyNumberFormat="1" applyFont="1" applyFill="1" applyBorder="1" applyAlignment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3" fontId="2" fillId="36" borderId="15" xfId="0" applyNumberFormat="1" applyFont="1" applyFill="1" applyBorder="1" applyAlignment="1">
      <alignment horizontal="center" vertical="center"/>
    </xf>
    <xf numFmtId="3" fontId="1" fillId="36" borderId="15" xfId="0" applyNumberFormat="1" applyFont="1" applyFill="1" applyBorder="1" applyAlignment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0" fontId="2" fillId="36" borderId="15" xfId="0" applyNumberFormat="1" applyFont="1" applyFill="1" applyBorder="1" applyAlignment="1">
      <alignment horizontal="center" vertical="center"/>
    </xf>
    <xf numFmtId="3" fontId="2" fillId="36" borderId="10" xfId="0" applyNumberFormat="1" applyFont="1" applyFill="1" applyBorder="1" applyAlignment="1">
      <alignment horizontal="center" vertical="center"/>
    </xf>
    <xf numFmtId="0" fontId="2" fillId="36" borderId="10" xfId="0" applyNumberFormat="1" applyFont="1" applyFill="1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0" fontId="2" fillId="36" borderId="15" xfId="0" applyFont="1" applyFill="1" applyBorder="1" applyAlignment="1">
      <alignment horizontal="center" vertical="center"/>
    </xf>
    <xf numFmtId="0" fontId="10" fillId="36" borderId="0" xfId="34" applyFill="1" applyAlignment="1" applyProtection="1">
      <alignment vertical="top"/>
    </xf>
    <xf numFmtId="0" fontId="10" fillId="36" borderId="10" xfId="34" applyFill="1" applyBorder="1" applyAlignment="1" applyProtection="1">
      <alignment horizontal="justify" vertical="top"/>
    </xf>
    <xf numFmtId="0" fontId="4" fillId="44" borderId="10" xfId="0" applyNumberFormat="1" applyFont="1" applyFill="1" applyBorder="1" applyAlignment="1">
      <alignment horizontal="left" vertical="center" wrapText="1"/>
    </xf>
    <xf numFmtId="0" fontId="2" fillId="44" borderId="10" xfId="0" applyNumberFormat="1" applyFont="1" applyFill="1" applyBorder="1" applyAlignment="1" applyProtection="1">
      <alignment horizontal="center" vertical="center"/>
      <protection locked="0"/>
    </xf>
    <xf numFmtId="0" fontId="12" fillId="44" borderId="10" xfId="0" applyNumberFormat="1" applyFont="1" applyFill="1" applyBorder="1" applyAlignment="1">
      <alignment horizontal="center" vertical="center" wrapText="1"/>
    </xf>
    <xf numFmtId="0" fontId="4" fillId="44" borderId="10" xfId="0" applyNumberFormat="1" applyFont="1" applyFill="1" applyBorder="1" applyAlignment="1">
      <alignment horizontal="center" vertical="center" wrapText="1"/>
    </xf>
    <xf numFmtId="0" fontId="8" fillId="44" borderId="10" xfId="0" applyNumberFormat="1" applyFont="1" applyFill="1" applyBorder="1" applyAlignment="1">
      <alignment horizontal="center" vertical="top" wrapText="1"/>
    </xf>
    <xf numFmtId="0" fontId="8" fillId="44" borderId="10" xfId="0" applyNumberFormat="1" applyFont="1" applyFill="1" applyBorder="1" applyAlignment="1">
      <alignment horizontal="justify" vertical="top" wrapText="1"/>
    </xf>
    <xf numFmtId="0" fontId="3" fillId="44" borderId="25" xfId="0" applyNumberFormat="1" applyFont="1" applyFill="1" applyBorder="1" applyAlignment="1">
      <alignment horizontal="justify" vertical="top" wrapText="1"/>
    </xf>
    <xf numFmtId="0" fontId="2" fillId="44" borderId="10" xfId="0" applyNumberFormat="1" applyFont="1" applyFill="1" applyBorder="1" applyAlignment="1">
      <alignment horizontal="center" vertical="center" wrapText="1"/>
    </xf>
    <xf numFmtId="0" fontId="3" fillId="44" borderId="10" xfId="0" applyNumberFormat="1" applyFont="1" applyFill="1" applyBorder="1" applyAlignment="1">
      <alignment horizontal="center" vertical="top"/>
    </xf>
    <xf numFmtId="0" fontId="2" fillId="44" borderId="10" xfId="0" applyNumberFormat="1" applyFont="1" applyFill="1" applyBorder="1" applyAlignment="1">
      <alignment horizontal="justify" vertical="top"/>
    </xf>
    <xf numFmtId="0" fontId="10" fillId="44" borderId="10" xfId="34" applyNumberFormat="1" applyFill="1" applyBorder="1" applyAlignment="1" applyProtection="1">
      <alignment horizontal="justify" vertical="top"/>
    </xf>
    <xf numFmtId="9" fontId="8" fillId="44" borderId="10" xfId="0" applyNumberFormat="1" applyFont="1" applyFill="1" applyBorder="1" applyAlignment="1">
      <alignment horizontal="center" vertical="top" wrapText="1"/>
    </xf>
    <xf numFmtId="14" fontId="8" fillId="44" borderId="10" xfId="0" applyNumberFormat="1" applyFont="1" applyFill="1" applyBorder="1" applyAlignment="1">
      <alignment horizontal="center" vertical="top" wrapText="1"/>
    </xf>
    <xf numFmtId="0" fontId="2" fillId="44" borderId="10" xfId="0" applyNumberFormat="1" applyFont="1" applyFill="1" applyBorder="1" applyAlignment="1">
      <alignment horizontal="center" vertical="center"/>
    </xf>
    <xf numFmtId="0" fontId="2" fillId="44" borderId="10" xfId="0" applyFont="1" applyFill="1" applyBorder="1" applyAlignment="1">
      <alignment horizontal="center" vertical="center"/>
    </xf>
    <xf numFmtId="3" fontId="2" fillId="44" borderId="10" xfId="0" applyNumberFormat="1" applyFont="1" applyFill="1" applyBorder="1" applyAlignment="1">
      <alignment horizontal="center" vertical="center"/>
    </xf>
    <xf numFmtId="3" fontId="1" fillId="44" borderId="10" xfId="0" applyNumberFormat="1" applyFont="1" applyFill="1" applyBorder="1" applyAlignment="1">
      <alignment horizontal="center" vertical="center"/>
    </xf>
    <xf numFmtId="0" fontId="0" fillId="44" borderId="0" xfId="0" applyFill="1"/>
    <xf numFmtId="0" fontId="3" fillId="44" borderId="10" xfId="0" applyNumberFormat="1" applyFont="1" applyFill="1" applyBorder="1" applyAlignment="1">
      <alignment horizontal="justify" vertical="top" wrapText="1"/>
    </xf>
    <xf numFmtId="0" fontId="48" fillId="44" borderId="10" xfId="0" applyNumberFormat="1" applyFont="1" applyFill="1" applyBorder="1" applyAlignment="1">
      <alignment horizontal="center" vertical="top"/>
    </xf>
    <xf numFmtId="0" fontId="57" fillId="36" borderId="25" xfId="0" applyFont="1" applyFill="1" applyBorder="1" applyAlignment="1">
      <alignment horizontal="left" vertical="center" wrapText="1"/>
    </xf>
    <xf numFmtId="0" fontId="12" fillId="44" borderId="10" xfId="0" applyNumberFormat="1" applyFont="1" applyFill="1" applyBorder="1" applyAlignment="1">
      <alignment horizontal="center" vertical="center"/>
    </xf>
    <xf numFmtId="0" fontId="3" fillId="44" borderId="10" xfId="0" applyNumberFormat="1" applyFont="1" applyFill="1" applyBorder="1" applyAlignment="1">
      <alignment horizontal="center" vertical="top" wrapText="1"/>
    </xf>
    <xf numFmtId="0" fontId="2" fillId="44" borderId="10" xfId="0" applyNumberFormat="1" applyFont="1" applyFill="1" applyBorder="1" applyAlignment="1">
      <alignment horizontal="center" vertical="top"/>
    </xf>
    <xf numFmtId="0" fontId="65" fillId="44" borderId="10" xfId="34" applyNumberFormat="1" applyFont="1" applyFill="1" applyBorder="1" applyAlignment="1" applyProtection="1">
      <alignment horizontal="justify" vertical="top"/>
    </xf>
    <xf numFmtId="9" fontId="3" fillId="44" borderId="10" xfId="0" applyNumberFormat="1" applyFont="1" applyFill="1" applyBorder="1" applyAlignment="1">
      <alignment horizontal="center" vertical="top" wrapText="1"/>
    </xf>
    <xf numFmtId="14" fontId="3" fillId="44" borderId="10" xfId="0" applyNumberFormat="1" applyFont="1" applyFill="1" applyBorder="1" applyAlignment="1">
      <alignment horizontal="center" vertical="top" wrapText="1"/>
    </xf>
    <xf numFmtId="0" fontId="2" fillId="44" borderId="0" xfId="0" applyFont="1" applyFill="1"/>
    <xf numFmtId="0" fontId="47" fillId="44" borderId="10" xfId="0" applyNumberFormat="1" applyFont="1" applyFill="1" applyBorder="1" applyAlignment="1">
      <alignment horizontal="center" vertical="top"/>
    </xf>
    <xf numFmtId="0" fontId="8" fillId="44" borderId="25" xfId="0" applyNumberFormat="1" applyFont="1" applyFill="1" applyBorder="1" applyAlignment="1">
      <alignment horizontal="justify" vertical="top" wrapText="1"/>
    </xf>
    <xf numFmtId="0" fontId="10" fillId="44" borderId="0" xfId="34" applyFill="1" applyAlignment="1" applyProtection="1">
      <alignment wrapText="1"/>
    </xf>
    <xf numFmtId="0" fontId="4" fillId="36" borderId="10" xfId="0" applyNumberFormat="1" applyFont="1" applyFill="1" applyBorder="1" applyAlignment="1">
      <alignment horizontal="center" vertical="center"/>
    </xf>
    <xf numFmtId="0" fontId="2" fillId="45" borderId="10" xfId="0" applyNumberFormat="1" applyFont="1" applyFill="1" applyBorder="1" applyAlignment="1" applyProtection="1">
      <alignment horizontal="center" vertical="center"/>
      <protection locked="0"/>
    </xf>
    <xf numFmtId="0" fontId="4" fillId="45" borderId="10" xfId="0" applyNumberFormat="1" applyFont="1" applyFill="1" applyBorder="1" applyAlignment="1">
      <alignment horizontal="left" vertical="center" wrapText="1"/>
    </xf>
    <xf numFmtId="0" fontId="12" fillId="45" borderId="10" xfId="0" applyNumberFormat="1" applyFont="1" applyFill="1" applyBorder="1" applyAlignment="1">
      <alignment horizontal="center" vertical="center" wrapText="1"/>
    </xf>
    <xf numFmtId="0" fontId="4" fillId="45" borderId="10" xfId="0" applyNumberFormat="1" applyFont="1" applyFill="1" applyBorder="1" applyAlignment="1">
      <alignment horizontal="center" vertical="center" wrapText="1"/>
    </xf>
    <xf numFmtId="0" fontId="8" fillId="45" borderId="10" xfId="0" applyNumberFormat="1" applyFont="1" applyFill="1" applyBorder="1" applyAlignment="1">
      <alignment horizontal="center" vertical="top" wrapText="1"/>
    </xf>
    <xf numFmtId="0" fontId="8" fillId="45" borderId="10" xfId="0" applyNumberFormat="1" applyFont="1" applyFill="1" applyBorder="1" applyAlignment="1">
      <alignment horizontal="justify" vertical="top" wrapText="1"/>
    </xf>
    <xf numFmtId="0" fontId="2" fillId="45" borderId="10" xfId="0" applyNumberFormat="1" applyFont="1" applyFill="1" applyBorder="1" applyAlignment="1">
      <alignment horizontal="center" vertical="center" wrapText="1"/>
    </xf>
    <xf numFmtId="0" fontId="2" fillId="45" borderId="10" xfId="0" applyNumberFormat="1" applyFont="1" applyFill="1" applyBorder="1" applyAlignment="1">
      <alignment horizontal="center" vertical="top"/>
    </xf>
    <xf numFmtId="0" fontId="3" fillId="45" borderId="10" xfId="0" applyNumberFormat="1" applyFont="1" applyFill="1" applyBorder="1" applyAlignment="1">
      <alignment horizontal="center" vertical="top"/>
    </xf>
    <xf numFmtId="0" fontId="2" fillId="45" borderId="10" xfId="0" applyNumberFormat="1" applyFont="1" applyFill="1" applyBorder="1" applyAlignment="1">
      <alignment horizontal="justify" vertical="top"/>
    </xf>
    <xf numFmtId="14" fontId="8" fillId="45" borderId="10" xfId="0" applyNumberFormat="1" applyFont="1" applyFill="1" applyBorder="1" applyAlignment="1">
      <alignment horizontal="center" vertical="top" wrapText="1"/>
    </xf>
    <xf numFmtId="0" fontId="0" fillId="45" borderId="0" xfId="0" applyFill="1"/>
    <xf numFmtId="0" fontId="3" fillId="45" borderId="10" xfId="0" applyNumberFormat="1" applyFont="1" applyFill="1" applyBorder="1" applyAlignment="1">
      <alignment horizontal="justify" vertical="top" wrapText="1"/>
    </xf>
    <xf numFmtId="0" fontId="0" fillId="36" borderId="16" xfId="0" applyFill="1" applyBorder="1" applyAlignment="1">
      <alignment horizontal="center" vertical="center"/>
    </xf>
    <xf numFmtId="0" fontId="2" fillId="36" borderId="15" xfId="0" applyFont="1" applyFill="1" applyBorder="1" applyAlignment="1">
      <alignment horizontal="center" vertical="center"/>
    </xf>
    <xf numFmtId="0" fontId="2" fillId="36" borderId="15" xfId="0" applyNumberFormat="1" applyFont="1" applyFill="1" applyBorder="1" applyAlignment="1">
      <alignment horizontal="center" vertical="center"/>
    </xf>
    <xf numFmtId="3" fontId="2" fillId="36" borderId="10" xfId="0" applyNumberFormat="1" applyFont="1" applyFill="1" applyBorder="1" applyAlignment="1">
      <alignment horizontal="center" vertical="center"/>
    </xf>
    <xf numFmtId="0" fontId="2" fillId="36" borderId="10" xfId="0" applyNumberFormat="1" applyFon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0" fontId="46" fillId="36" borderId="10" xfId="0" applyNumberFormat="1" applyFont="1" applyFill="1" applyBorder="1" applyAlignment="1">
      <alignment horizontal="center" vertical="top" wrapText="1"/>
    </xf>
    <xf numFmtId="0" fontId="5" fillId="36" borderId="0" xfId="0" applyFont="1" applyFill="1"/>
    <xf numFmtId="0" fontId="2" fillId="36" borderId="0" xfId="0" applyFont="1" applyFill="1"/>
    <xf numFmtId="0" fontId="5" fillId="44" borderId="0" xfId="0" applyFont="1" applyFill="1"/>
    <xf numFmtId="0" fontId="10" fillId="36" borderId="10" xfId="34" applyFill="1" applyBorder="1" applyAlignment="1" applyProtection="1">
      <alignment vertical="top" wrapText="1"/>
    </xf>
    <xf numFmtId="0" fontId="0" fillId="44" borderId="16" xfId="0" applyFill="1" applyBorder="1" applyAlignment="1">
      <alignment horizontal="center" vertical="center"/>
    </xf>
    <xf numFmtId="4" fontId="5" fillId="36" borderId="0" xfId="0" applyNumberFormat="1" applyFont="1" applyFill="1" applyBorder="1" applyAlignment="1">
      <alignment horizontal="justify" vertical="top"/>
    </xf>
    <xf numFmtId="0" fontId="5" fillId="36" borderId="0" xfId="0" applyFont="1" applyFill="1" applyBorder="1" applyAlignment="1">
      <alignment horizontal="right" vertical="top"/>
    </xf>
    <xf numFmtId="0" fontId="5" fillId="36" borderId="0" xfId="0" applyFont="1" applyFill="1" applyBorder="1"/>
    <xf numFmtId="3" fontId="2" fillId="36" borderId="15" xfId="0" applyNumberFormat="1" applyFont="1" applyFill="1" applyBorder="1" applyAlignment="1">
      <alignment horizontal="center" vertical="center"/>
    </xf>
    <xf numFmtId="3" fontId="1" fillId="36" borderId="15" xfId="0" applyNumberFormat="1" applyFont="1" applyFill="1" applyBorder="1" applyAlignment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0" fontId="2" fillId="36" borderId="15" xfId="0" applyNumberFormat="1" applyFont="1" applyFill="1" applyBorder="1" applyAlignment="1">
      <alignment horizontal="center" vertical="center"/>
    </xf>
    <xf numFmtId="3" fontId="2" fillId="36" borderId="10" xfId="0" applyNumberFormat="1" applyFont="1" applyFill="1" applyBorder="1" applyAlignment="1">
      <alignment horizontal="center" vertical="center"/>
    </xf>
    <xf numFmtId="0" fontId="2" fillId="36" borderId="10" xfId="0" applyNumberFormat="1" applyFon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0" fontId="2" fillId="36" borderId="15" xfId="0" applyFont="1" applyFill="1" applyBorder="1" applyAlignment="1">
      <alignment horizontal="center" vertical="center"/>
    </xf>
    <xf numFmtId="0" fontId="12" fillId="45" borderId="10" xfId="0" applyNumberFormat="1" applyFont="1" applyFill="1" applyBorder="1" applyAlignment="1">
      <alignment horizontal="center" vertical="center"/>
    </xf>
    <xf numFmtId="0" fontId="56" fillId="39" borderId="25" xfId="0" applyFont="1" applyFill="1" applyBorder="1" applyAlignment="1">
      <alignment horizontal="left" vertical="center" wrapText="1"/>
    </xf>
    <xf numFmtId="0" fontId="12" fillId="39" borderId="10" xfId="0" applyFont="1" applyFill="1" applyBorder="1" applyAlignment="1">
      <alignment horizontal="center" vertical="center" wrapText="1"/>
    </xf>
    <xf numFmtId="1" fontId="2" fillId="39" borderId="10" xfId="0" applyNumberFormat="1" applyFont="1" applyFill="1" applyBorder="1" applyAlignment="1">
      <alignment horizontal="center" vertical="center" wrapText="1"/>
    </xf>
    <xf numFmtId="0" fontId="12" fillId="39" borderId="10" xfId="0" applyFont="1" applyFill="1" applyBorder="1" applyAlignment="1">
      <alignment horizontal="center" vertical="center"/>
    </xf>
    <xf numFmtId="10" fontId="0" fillId="39" borderId="10" xfId="0" applyNumberFormat="1" applyFill="1" applyBorder="1"/>
    <xf numFmtId="4" fontId="1" fillId="36" borderId="0" xfId="0" applyNumberFormat="1" applyFont="1" applyFill="1" applyBorder="1" applyAlignment="1">
      <alignment horizontal="justify" vertical="top"/>
    </xf>
    <xf numFmtId="0" fontId="1" fillId="36" borderId="0" xfId="0" applyFont="1" applyFill="1" applyBorder="1" applyAlignment="1">
      <alignment vertical="top"/>
    </xf>
    <xf numFmtId="0" fontId="1" fillId="36" borderId="0" xfId="0" applyFont="1" applyFill="1" applyBorder="1"/>
    <xf numFmtId="0" fontId="1" fillId="36" borderId="0" xfId="0" applyFont="1" applyFill="1"/>
    <xf numFmtId="1" fontId="39" fillId="44" borderId="10" xfId="0" applyNumberFormat="1" applyFont="1" applyFill="1" applyBorder="1" applyAlignment="1" applyProtection="1">
      <alignment horizontal="center" vertical="center"/>
    </xf>
    <xf numFmtId="0" fontId="2" fillId="32" borderId="10" xfId="0" applyNumberFormat="1" applyFont="1" applyFill="1" applyBorder="1" applyAlignment="1">
      <alignment horizontal="center" vertical="center" wrapText="1"/>
    </xf>
    <xf numFmtId="14" fontId="3" fillId="32" borderId="10" xfId="0" applyNumberFormat="1" applyFont="1" applyFill="1" applyBorder="1" applyAlignment="1">
      <alignment horizontal="center" vertical="top"/>
    </xf>
    <xf numFmtId="164" fontId="12" fillId="40" borderId="10" xfId="0" applyNumberFormat="1" applyFont="1" applyFill="1" applyBorder="1" applyAlignment="1">
      <alignment horizontal="center"/>
    </xf>
    <xf numFmtId="0" fontId="46" fillId="36" borderId="25" xfId="0" applyNumberFormat="1" applyFont="1" applyFill="1" applyBorder="1" applyAlignment="1">
      <alignment horizontal="justify" vertical="top" wrapText="1"/>
    </xf>
    <xf numFmtId="17" fontId="2" fillId="36" borderId="10" xfId="0" applyNumberFormat="1" applyFont="1" applyFill="1" applyBorder="1" applyAlignment="1">
      <alignment horizontal="justify" vertical="top"/>
    </xf>
    <xf numFmtId="0" fontId="3" fillId="37" borderId="10" xfId="0" applyNumberFormat="1" applyFont="1" applyFill="1" applyBorder="1" applyAlignment="1">
      <alignment horizontal="center" vertical="top" wrapText="1"/>
    </xf>
    <xf numFmtId="3" fontId="2" fillId="36" borderId="10" xfId="0" applyNumberFormat="1" applyFont="1" applyFill="1" applyBorder="1" applyAlignment="1">
      <alignment horizontal="center" vertical="center"/>
    </xf>
    <xf numFmtId="0" fontId="2" fillId="36" borderId="10" xfId="0" applyNumberFormat="1" applyFont="1" applyFill="1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0" fontId="61" fillId="31" borderId="10" xfId="0" applyNumberFormat="1" applyFont="1" applyFill="1" applyBorder="1" applyAlignment="1">
      <alignment horizontal="center" vertical="top"/>
    </xf>
    <xf numFmtId="1" fontId="39" fillId="36" borderId="10" xfId="0" applyNumberFormat="1" applyFont="1" applyFill="1" applyBorder="1" applyAlignment="1" applyProtection="1">
      <alignment horizontal="center" vertical="center"/>
    </xf>
    <xf numFmtId="0" fontId="13" fillId="44" borderId="10" xfId="0" applyNumberFormat="1" applyFont="1" applyFill="1" applyBorder="1" applyAlignment="1">
      <alignment horizontal="center" vertical="center" wrapText="1"/>
    </xf>
    <xf numFmtId="0" fontId="57" fillId="38" borderId="25" xfId="0" applyFont="1" applyFill="1" applyBorder="1" applyAlignment="1">
      <alignment horizontal="left" vertical="center" wrapText="1"/>
    </xf>
    <xf numFmtId="0" fontId="69" fillId="36" borderId="10" xfId="34" applyNumberFormat="1" applyFont="1" applyFill="1" applyBorder="1" applyAlignment="1" applyProtection="1">
      <alignment horizontal="justify" vertical="top"/>
    </xf>
    <xf numFmtId="0" fontId="2" fillId="36" borderId="10" xfId="0" applyNumberFormat="1" applyFon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3" fontId="2" fillId="36" borderId="10" xfId="0" applyNumberFormat="1" applyFont="1" applyFill="1" applyBorder="1" applyAlignment="1">
      <alignment horizontal="center" vertical="center"/>
    </xf>
    <xf numFmtId="0" fontId="8" fillId="44" borderId="10" xfId="0" applyNumberFormat="1" applyFont="1" applyFill="1" applyBorder="1" applyAlignment="1">
      <alignment horizontal="center" vertical="center" wrapText="1"/>
    </xf>
    <xf numFmtId="0" fontId="70" fillId="44" borderId="10" xfId="0" applyNumberFormat="1" applyFont="1" applyFill="1" applyBorder="1" applyAlignment="1">
      <alignment horizontal="center" vertical="top"/>
    </xf>
    <xf numFmtId="0" fontId="10" fillId="36" borderId="10" xfId="34" applyNumberFormat="1" applyFill="1" applyBorder="1" applyAlignment="1" applyProtection="1">
      <alignment vertical="top" wrapText="1"/>
    </xf>
    <xf numFmtId="0" fontId="42" fillId="40" borderId="10" xfId="0" applyFont="1" applyFill="1" applyBorder="1" applyAlignment="1">
      <alignment horizontal="center"/>
    </xf>
    <xf numFmtId="0" fontId="63" fillId="44" borderId="0" xfId="34" applyFont="1" applyFill="1" applyAlignment="1" applyProtection="1">
      <alignment vertical="top" wrapText="1"/>
    </xf>
    <xf numFmtId="0" fontId="46" fillId="44" borderId="25" xfId="0" applyNumberFormat="1" applyFont="1" applyFill="1" applyBorder="1" applyAlignment="1">
      <alignment horizontal="justify" vertical="top" wrapText="1"/>
    </xf>
    <xf numFmtId="0" fontId="0" fillId="44" borderId="10" xfId="0" applyFill="1" applyBorder="1"/>
    <xf numFmtId="0" fontId="2" fillId="44" borderId="10" xfId="0" applyFont="1" applyFill="1" applyBorder="1"/>
    <xf numFmtId="4" fontId="2" fillId="44" borderId="0" xfId="0" applyNumberFormat="1" applyFont="1" applyFill="1" applyBorder="1" applyAlignment="1">
      <alignment horizontal="justify" vertical="top"/>
    </xf>
    <xf numFmtId="0" fontId="2" fillId="44" borderId="0" xfId="0" applyFont="1" applyFill="1" applyBorder="1" applyAlignment="1">
      <alignment vertical="top"/>
    </xf>
    <xf numFmtId="0" fontId="2" fillId="44" borderId="0" xfId="0" applyFont="1" applyFill="1" applyBorder="1"/>
    <xf numFmtId="0" fontId="10" fillId="44" borderId="0" xfId="34" applyFill="1" applyAlignment="1" applyProtection="1">
      <alignment vertical="center" wrapText="1"/>
    </xf>
    <xf numFmtId="0" fontId="69" fillId="44" borderId="10" xfId="34" applyNumberFormat="1" applyFont="1" applyFill="1" applyBorder="1" applyAlignment="1" applyProtection="1">
      <alignment horizontal="justify" vertical="top"/>
    </xf>
    <xf numFmtId="0" fontId="1" fillId="44" borderId="10" xfId="0" applyFont="1" applyFill="1" applyBorder="1"/>
    <xf numFmtId="3" fontId="1" fillId="44" borderId="15" xfId="0" applyNumberFormat="1" applyFont="1" applyFill="1" applyBorder="1" applyAlignment="1">
      <alignment horizontal="center" vertical="center"/>
    </xf>
    <xf numFmtId="0" fontId="1" fillId="44" borderId="0" xfId="0" applyFont="1" applyFill="1" applyBorder="1" applyAlignment="1">
      <alignment vertical="top"/>
    </xf>
    <xf numFmtId="0" fontId="1" fillId="44" borderId="0" xfId="0" applyFont="1" applyFill="1" applyBorder="1"/>
    <xf numFmtId="0" fontId="1" fillId="44" borderId="0" xfId="0" applyFont="1" applyFill="1"/>
    <xf numFmtId="0" fontId="58" fillId="38" borderId="10" xfId="0" applyFont="1" applyFill="1" applyBorder="1" applyAlignment="1">
      <alignment horizontal="center" vertical="center"/>
    </xf>
    <xf numFmtId="3" fontId="5" fillId="36" borderId="10" xfId="0" applyNumberFormat="1" applyFont="1" applyFill="1" applyBorder="1" applyAlignment="1">
      <alignment horizontal="center" vertical="center"/>
    </xf>
    <xf numFmtId="0" fontId="63" fillId="36" borderId="0" xfId="34" applyFont="1" applyFill="1" applyAlignment="1" applyProtection="1">
      <alignment vertical="top" wrapText="1"/>
    </xf>
    <xf numFmtId="0" fontId="2" fillId="38" borderId="10" xfId="0" applyFont="1" applyFill="1" applyBorder="1" applyAlignment="1">
      <alignment horizontal="center"/>
    </xf>
    <xf numFmtId="10" fontId="2" fillId="38" borderId="10" xfId="0" applyNumberFormat="1" applyFont="1" applyFill="1" applyBorder="1"/>
    <xf numFmtId="0" fontId="2" fillId="38" borderId="10" xfId="0" applyFont="1" applyFill="1" applyBorder="1" applyAlignment="1"/>
    <xf numFmtId="0" fontId="55" fillId="38" borderId="10" xfId="0" applyFont="1" applyFill="1" applyBorder="1" applyAlignment="1">
      <alignment horizontal="left" vertical="center" wrapText="1"/>
    </xf>
    <xf numFmtId="0" fontId="10" fillId="36" borderId="10" xfId="34" applyNumberFormat="1" applyFill="1" applyBorder="1" applyAlignment="1" applyProtection="1">
      <alignment horizontal="justify" vertical="top" wrapText="1"/>
    </xf>
    <xf numFmtId="3" fontId="1" fillId="29" borderId="10" xfId="0" applyNumberFormat="1" applyFont="1" applyFill="1" applyBorder="1" applyAlignment="1">
      <alignment horizontal="center" vertical="center"/>
    </xf>
    <xf numFmtId="0" fontId="2" fillId="36" borderId="10" xfId="0" applyNumberFormat="1" applyFon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3" fontId="2" fillId="36" borderId="10" xfId="0" applyNumberFormat="1" applyFont="1" applyFill="1" applyBorder="1" applyAlignment="1">
      <alignment horizontal="center" vertical="center"/>
    </xf>
    <xf numFmtId="0" fontId="2" fillId="36" borderId="15" xfId="0" applyNumberFormat="1" applyFont="1" applyFill="1" applyBorder="1" applyAlignment="1">
      <alignment horizontal="center" vertical="center"/>
    </xf>
    <xf numFmtId="3" fontId="2" fillId="29" borderId="10" xfId="0" applyNumberFormat="1" applyFont="1" applyFill="1" applyBorder="1" applyAlignment="1">
      <alignment horizontal="center" vertical="center"/>
    </xf>
    <xf numFmtId="3" fontId="2" fillId="36" borderId="15" xfId="0" applyNumberFormat="1" applyFont="1" applyFill="1" applyBorder="1" applyAlignment="1">
      <alignment horizontal="center" vertical="center"/>
    </xf>
    <xf numFmtId="3" fontId="1" fillId="36" borderId="15" xfId="0" applyNumberFormat="1" applyFont="1" applyFill="1" applyBorder="1" applyAlignment="1">
      <alignment horizontal="center" vertical="center"/>
    </xf>
    <xf numFmtId="0" fontId="0" fillId="36" borderId="16" xfId="0" applyFill="1" applyBorder="1" applyAlignment="1">
      <alignment horizontal="center" vertical="center"/>
    </xf>
    <xf numFmtId="0" fontId="2" fillId="29" borderId="10" xfId="0" applyNumberFormat="1" applyFont="1" applyFill="1" applyBorder="1" applyAlignment="1">
      <alignment horizontal="center" vertical="center"/>
    </xf>
    <xf numFmtId="0" fontId="2" fillId="29" borderId="10" xfId="0" applyFont="1" applyFill="1" applyBorder="1" applyAlignment="1">
      <alignment horizontal="center" vertical="center"/>
    </xf>
    <xf numFmtId="0" fontId="2" fillId="36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2" fillId="35" borderId="10" xfId="0" applyNumberFormat="1" applyFont="1" applyFill="1" applyBorder="1" applyAlignment="1">
      <alignment horizontal="center" vertical="center" wrapText="1"/>
    </xf>
    <xf numFmtId="0" fontId="46" fillId="36" borderId="25" xfId="0" applyNumberFormat="1" applyFont="1" applyFill="1" applyBorder="1" applyAlignment="1">
      <alignment horizontal="center" vertical="top" wrapText="1"/>
    </xf>
    <xf numFmtId="0" fontId="3" fillId="29" borderId="0" xfId="0" applyNumberFormat="1" applyFont="1" applyFill="1" applyBorder="1" applyAlignment="1">
      <alignment horizontal="center" vertical="top" wrapText="1"/>
    </xf>
    <xf numFmtId="0" fontId="2" fillId="29" borderId="0" xfId="0" applyFont="1" applyFill="1" applyBorder="1" applyAlignment="1">
      <alignment horizontal="left" vertical="top"/>
    </xf>
    <xf numFmtId="0" fontId="3" fillId="29" borderId="0" xfId="0" applyFont="1" applyFill="1" applyBorder="1" applyAlignment="1">
      <alignment horizontal="left" vertical="center"/>
    </xf>
    <xf numFmtId="0" fontId="2" fillId="29" borderId="0" xfId="0" applyFont="1" applyFill="1" applyBorder="1" applyAlignment="1">
      <alignment horizontal="left" vertical="top" wrapText="1"/>
    </xf>
    <xf numFmtId="0" fontId="2" fillId="29" borderId="0" xfId="0" applyFont="1" applyFill="1" applyBorder="1" applyAlignment="1">
      <alignment vertical="top"/>
    </xf>
    <xf numFmtId="0" fontId="3" fillId="35" borderId="10" xfId="0" applyNumberFormat="1" applyFont="1" applyFill="1" applyBorder="1" applyAlignment="1">
      <alignment horizontal="center" vertical="center" wrapText="1"/>
    </xf>
    <xf numFmtId="0" fontId="8" fillId="35" borderId="10" xfId="0" applyNumberFormat="1" applyFont="1" applyFill="1" applyBorder="1" applyAlignment="1">
      <alignment horizontal="center" vertical="center" wrapText="1"/>
    </xf>
    <xf numFmtId="0" fontId="46" fillId="45" borderId="25" xfId="0" applyNumberFormat="1" applyFont="1" applyFill="1" applyBorder="1" applyAlignment="1">
      <alignment horizontal="justify" vertical="top" wrapText="1"/>
    </xf>
    <xf numFmtId="0" fontId="46" fillId="36" borderId="10" xfId="0" applyNumberFormat="1" applyFont="1" applyFill="1" applyBorder="1" applyAlignment="1">
      <alignment horizontal="left" vertical="top" wrapText="1"/>
    </xf>
    <xf numFmtId="0" fontId="47" fillId="0" borderId="0" xfId="0" applyFont="1" applyFill="1" applyBorder="1"/>
    <xf numFmtId="0" fontId="18" fillId="29" borderId="0" xfId="0" applyFont="1" applyFill="1" applyBorder="1" applyAlignment="1">
      <alignment horizontal="center"/>
    </xf>
    <xf numFmtId="0" fontId="18" fillId="29" borderId="0" xfId="0" applyFont="1" applyFill="1" applyBorder="1"/>
    <xf numFmtId="0" fontId="18" fillId="29" borderId="0" xfId="0" applyFont="1" applyFill="1" applyBorder="1" applyAlignment="1">
      <alignment horizontal="center" vertical="center"/>
    </xf>
    <xf numFmtId="0" fontId="18" fillId="29" borderId="0" xfId="0" applyFont="1" applyFill="1" applyBorder="1" applyAlignment="1">
      <alignment horizontal="center" vertical="top"/>
    </xf>
    <xf numFmtId="0" fontId="18" fillId="29" borderId="0" xfId="0" applyFont="1" applyFill="1" applyBorder="1" applyAlignment="1">
      <alignment horizontal="justify" vertical="center"/>
    </xf>
    <xf numFmtId="3" fontId="18" fillId="29" borderId="0" xfId="0" applyNumberFormat="1" applyFont="1" applyFill="1" applyBorder="1" applyAlignment="1">
      <alignment horizontal="center" vertical="top"/>
    </xf>
    <xf numFmtId="4" fontId="18" fillId="29" borderId="0" xfId="0" applyNumberFormat="1" applyFont="1" applyFill="1" applyBorder="1" applyAlignment="1">
      <alignment horizontal="justify" vertical="top"/>
    </xf>
    <xf numFmtId="0" fontId="5" fillId="29" borderId="0" xfId="0" applyFont="1" applyFill="1" applyBorder="1" applyAlignment="1">
      <alignment horizontal="center"/>
    </xf>
    <xf numFmtId="0" fontId="5" fillId="29" borderId="0" xfId="0" applyFont="1" applyFill="1" applyBorder="1"/>
    <xf numFmtId="0" fontId="5" fillId="29" borderId="0" xfId="0" applyFont="1" applyFill="1" applyBorder="1" applyAlignment="1">
      <alignment vertical="top"/>
    </xf>
    <xf numFmtId="4" fontId="17" fillId="29" borderId="0" xfId="0" applyNumberFormat="1" applyFont="1" applyFill="1" applyBorder="1" applyAlignment="1">
      <alignment horizontal="justify" vertical="top"/>
    </xf>
    <xf numFmtId="0" fontId="17" fillId="29" borderId="0" xfId="0" applyFont="1" applyFill="1" applyBorder="1" applyAlignment="1">
      <alignment vertical="top"/>
    </xf>
    <xf numFmtId="0" fontId="17" fillId="29" borderId="0" xfId="0" applyFont="1" applyFill="1" applyBorder="1"/>
    <xf numFmtId="0" fontId="0" fillId="29" borderId="0" xfId="0" applyFill="1" applyBorder="1" applyAlignment="1">
      <alignment horizontal="center"/>
    </xf>
    <xf numFmtId="0" fontId="0" fillId="29" borderId="0" xfId="0" applyFill="1" applyBorder="1" applyAlignment="1">
      <alignment horizontal="justify" vertical="top"/>
    </xf>
    <xf numFmtId="3" fontId="0" fillId="29" borderId="0" xfId="0" applyNumberFormat="1" applyFill="1" applyBorder="1" applyAlignment="1">
      <alignment horizontal="center"/>
    </xf>
    <xf numFmtId="3" fontId="16" fillId="27" borderId="0" xfId="0" applyNumberFormat="1" applyFont="1" applyFill="1" applyBorder="1" applyAlignment="1">
      <alignment horizontal="right" vertical="top"/>
    </xf>
    <xf numFmtId="0" fontId="3" fillId="35" borderId="0" xfId="0" applyFont="1" applyFill="1" applyAlignment="1">
      <alignment horizontal="center"/>
    </xf>
    <xf numFmtId="0" fontId="3" fillId="35" borderId="0" xfId="0" applyFont="1" applyFill="1"/>
    <xf numFmtId="3" fontId="3" fillId="35" borderId="0" xfId="0" applyNumberFormat="1" applyFont="1" applyFill="1" applyAlignment="1">
      <alignment horizontal="center"/>
    </xf>
    <xf numFmtId="0" fontId="3" fillId="0" borderId="0" xfId="0" applyFont="1"/>
    <xf numFmtId="3" fontId="0" fillId="36" borderId="10" xfId="0" applyNumberFormat="1" applyFill="1" applyBorder="1" applyAlignment="1">
      <alignment horizontal="right" vertical="top"/>
    </xf>
    <xf numFmtId="9" fontId="0" fillId="36" borderId="10" xfId="0" applyNumberFormat="1" applyFill="1" applyBorder="1" applyAlignment="1">
      <alignment horizontal="right" vertical="top"/>
    </xf>
    <xf numFmtId="9" fontId="0" fillId="36" borderId="20" xfId="0" applyNumberFormat="1" applyFill="1" applyBorder="1" applyAlignment="1">
      <alignment horizontal="right" vertical="top"/>
    </xf>
    <xf numFmtId="0" fontId="2" fillId="36" borderId="19" xfId="0" applyFont="1" applyFill="1" applyBorder="1"/>
    <xf numFmtId="0" fontId="2" fillId="29" borderId="0" xfId="0" applyFont="1" applyFill="1" applyBorder="1"/>
    <xf numFmtId="0" fontId="3" fillId="35" borderId="0" xfId="0" applyFont="1" applyFill="1" applyBorder="1" applyAlignment="1">
      <alignment horizontal="center"/>
    </xf>
    <xf numFmtId="0" fontId="3" fillId="35" borderId="0" xfId="0" applyFont="1" applyFill="1" applyBorder="1"/>
    <xf numFmtId="3" fontId="3" fillId="35" borderId="0" xfId="0" applyNumberFormat="1" applyFont="1" applyFill="1" applyBorder="1" applyAlignment="1">
      <alignment horizontal="center"/>
    </xf>
    <xf numFmtId="0" fontId="2" fillId="36" borderId="21" xfId="0" applyFont="1" applyFill="1" applyBorder="1"/>
    <xf numFmtId="3" fontId="0" fillId="36" borderId="15" xfId="0" applyNumberFormat="1" applyFill="1" applyBorder="1" applyAlignment="1">
      <alignment horizontal="right" vertical="top"/>
    </xf>
    <xf numFmtId="0" fontId="63" fillId="36" borderId="10" xfId="34" applyFont="1" applyFill="1" applyBorder="1" applyAlignment="1" applyProtection="1">
      <alignment vertical="top" wrapText="1"/>
    </xf>
    <xf numFmtId="0" fontId="3" fillId="36" borderId="22" xfId="0" applyFont="1" applyFill="1" applyBorder="1"/>
    <xf numFmtId="3" fontId="3" fillId="36" borderId="23" xfId="0" applyNumberFormat="1" applyFont="1" applyFill="1" applyBorder="1" applyAlignment="1">
      <alignment horizontal="right" vertical="top"/>
    </xf>
    <xf numFmtId="9" fontId="3" fillId="36" borderId="23" xfId="0" applyNumberFormat="1" applyFont="1" applyFill="1" applyBorder="1" applyAlignment="1">
      <alignment horizontal="right" vertical="top"/>
    </xf>
    <xf numFmtId="9" fontId="3" fillId="36" borderId="37" xfId="0" applyNumberFormat="1" applyFont="1" applyFill="1" applyBorder="1" applyAlignment="1">
      <alignment horizontal="right" vertical="top"/>
    </xf>
    <xf numFmtId="1" fontId="4" fillId="37" borderId="10" xfId="0" applyNumberFormat="1" applyFont="1" applyFill="1" applyBorder="1" applyAlignment="1" applyProtection="1">
      <alignment horizontal="center" vertical="center"/>
    </xf>
    <xf numFmtId="0" fontId="46" fillId="36" borderId="30" xfId="0" applyNumberFormat="1" applyFont="1" applyFill="1" applyBorder="1" applyAlignment="1">
      <alignment horizontal="center" vertical="top" wrapText="1"/>
    </xf>
    <xf numFmtId="0" fontId="47" fillId="36" borderId="10" xfId="0" applyNumberFormat="1" applyFont="1" applyFill="1" applyBorder="1" applyAlignment="1">
      <alignment horizontal="justify" vertical="top"/>
    </xf>
    <xf numFmtId="1" fontId="4" fillId="46" borderId="10" xfId="0" applyNumberFormat="1" applyFont="1" applyFill="1" applyBorder="1" applyAlignment="1" applyProtection="1">
      <alignment horizontal="right" vertical="center"/>
    </xf>
    <xf numFmtId="0" fontId="46" fillId="43" borderId="25" xfId="0" applyNumberFormat="1" applyFont="1" applyFill="1" applyBorder="1" applyAlignment="1">
      <alignment horizontal="justify" vertical="top" wrapText="1"/>
    </xf>
    <xf numFmtId="1" fontId="4" fillId="46" borderId="10" xfId="0" applyNumberFormat="1" applyFont="1" applyFill="1" applyBorder="1" applyAlignment="1" applyProtection="1">
      <alignment horizontal="center" vertical="center"/>
    </xf>
    <xf numFmtId="1" fontId="4" fillId="41" borderId="10" xfId="0" applyNumberFormat="1" applyFont="1" applyFill="1" applyBorder="1" applyAlignment="1" applyProtection="1">
      <alignment horizontal="center" vertical="center"/>
    </xf>
    <xf numFmtId="0" fontId="8" fillId="35" borderId="10" xfId="0" applyNumberFormat="1" applyFont="1" applyFill="1" applyBorder="1" applyAlignment="1">
      <alignment horizontal="center" vertical="top" wrapText="1"/>
    </xf>
    <xf numFmtId="0" fontId="0" fillId="36" borderId="10" xfId="0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/>
    </xf>
    <xf numFmtId="16" fontId="2" fillId="31" borderId="10" xfId="0" applyNumberFormat="1" applyFont="1" applyFill="1" applyBorder="1" applyAlignment="1">
      <alignment horizontal="justify" vertical="top"/>
    </xf>
    <xf numFmtId="14" fontId="46" fillId="36" borderId="10" xfId="0" applyNumberFormat="1" applyFont="1" applyFill="1" applyBorder="1" applyAlignment="1">
      <alignment horizontal="center" vertical="top" wrapText="1"/>
    </xf>
    <xf numFmtId="0" fontId="2" fillId="36" borderId="24" xfId="0" applyFont="1" applyFill="1" applyBorder="1" applyAlignment="1">
      <alignment horizontal="center" vertical="center"/>
    </xf>
    <xf numFmtId="1" fontId="71" fillId="36" borderId="0" xfId="0" applyNumberFormat="1" applyFont="1" applyFill="1" applyAlignment="1">
      <alignment horizontal="center" vertical="center"/>
    </xf>
    <xf numFmtId="0" fontId="7" fillId="31" borderId="10" xfId="0" applyNumberFormat="1" applyFont="1" applyFill="1" applyBorder="1" applyAlignment="1">
      <alignment horizontal="center" vertical="top" wrapText="1"/>
    </xf>
    <xf numFmtId="0" fontId="47" fillId="31" borderId="10" xfId="0" applyNumberFormat="1" applyFont="1" applyFill="1" applyBorder="1" applyAlignment="1">
      <alignment horizontal="justify" vertical="top"/>
    </xf>
    <xf numFmtId="0" fontId="8" fillId="31" borderId="30" xfId="0" applyNumberFormat="1" applyFont="1" applyFill="1" applyBorder="1" applyAlignment="1">
      <alignment horizontal="justify" vertical="top" wrapText="1"/>
    </xf>
    <xf numFmtId="0" fontId="2" fillId="31" borderId="18" xfId="0" applyNumberFormat="1" applyFont="1" applyFill="1" applyBorder="1" applyAlignment="1">
      <alignment horizontal="center" vertical="center" wrapText="1"/>
    </xf>
    <xf numFmtId="0" fontId="2" fillId="31" borderId="0" xfId="0" applyFont="1" applyFill="1" applyBorder="1" applyAlignment="1">
      <alignment horizontal="center" vertical="center"/>
    </xf>
    <xf numFmtId="0" fontId="2" fillId="31" borderId="16" xfId="0" applyNumberFormat="1" applyFont="1" applyFill="1" applyBorder="1" applyAlignment="1">
      <alignment horizontal="center" vertical="center" wrapText="1"/>
    </xf>
    <xf numFmtId="0" fontId="48" fillId="31" borderId="16" xfId="0" applyNumberFormat="1" applyFont="1" applyFill="1" applyBorder="1" applyAlignment="1">
      <alignment horizontal="center" vertical="top"/>
    </xf>
    <xf numFmtId="0" fontId="2" fillId="31" borderId="10" xfId="0" applyNumberFormat="1" applyFont="1" applyFill="1" applyBorder="1" applyAlignment="1">
      <alignment horizontal="center" vertical="center"/>
    </xf>
    <xf numFmtId="0" fontId="10" fillId="31" borderId="10" xfId="34" applyFill="1" applyBorder="1" applyAlignment="1" applyProtection="1">
      <alignment vertical="top" wrapText="1"/>
    </xf>
    <xf numFmtId="0" fontId="46" fillId="36" borderId="38" xfId="0" applyNumberFormat="1" applyFont="1" applyFill="1" applyBorder="1" applyAlignment="1">
      <alignment horizontal="justify" vertical="top" wrapText="1"/>
    </xf>
    <xf numFmtId="0" fontId="46" fillId="43" borderId="25" xfId="0" applyNumberFormat="1" applyFont="1" applyFill="1" applyBorder="1" applyAlignment="1">
      <alignment horizontal="left" vertical="top" wrapText="1"/>
    </xf>
    <xf numFmtId="0" fontId="60" fillId="44" borderId="10" xfId="0" applyNumberFormat="1" applyFont="1" applyFill="1" applyBorder="1" applyAlignment="1">
      <alignment horizontal="center" vertical="top"/>
    </xf>
    <xf numFmtId="0" fontId="47" fillId="44" borderId="10" xfId="0" applyNumberFormat="1" applyFont="1" applyFill="1" applyBorder="1" applyAlignment="1">
      <alignment horizontal="justify" vertical="top"/>
    </xf>
    <xf numFmtId="0" fontId="46" fillId="31" borderId="10" xfId="0" applyNumberFormat="1" applyFont="1" applyFill="1" applyBorder="1" applyAlignment="1">
      <alignment horizontal="justify" vertical="top" wrapText="1"/>
    </xf>
    <xf numFmtId="0" fontId="46" fillId="31" borderId="25" xfId="0" applyFont="1" applyFill="1" applyBorder="1" applyAlignment="1">
      <alignment vertical="center"/>
    </xf>
    <xf numFmtId="0" fontId="53" fillId="45" borderId="25" xfId="0" applyFont="1" applyFill="1" applyBorder="1" applyAlignment="1">
      <alignment horizontal="left" vertical="center" wrapText="1"/>
    </xf>
    <xf numFmtId="0" fontId="12" fillId="45" borderId="10" xfId="0" applyFont="1" applyFill="1" applyBorder="1" applyAlignment="1">
      <alignment horizontal="center" vertical="center" wrapText="1"/>
    </xf>
    <xf numFmtId="1" fontId="2" fillId="45" borderId="10" xfId="0" applyNumberFormat="1" applyFont="1" applyFill="1" applyBorder="1" applyAlignment="1">
      <alignment horizontal="center" vertical="center" wrapText="1"/>
    </xf>
    <xf numFmtId="0" fontId="12" fillId="45" borderId="10" xfId="0" applyFont="1" applyFill="1" applyBorder="1" applyAlignment="1">
      <alignment horizontal="center" vertical="center"/>
    </xf>
    <xf numFmtId="10" fontId="0" fillId="45" borderId="10" xfId="0" applyNumberFormat="1" applyFill="1" applyBorder="1"/>
    <xf numFmtId="0" fontId="0" fillId="45" borderId="0" xfId="0" applyFill="1" applyBorder="1"/>
    <xf numFmtId="1" fontId="39" fillId="47" borderId="10" xfId="0" applyNumberFormat="1" applyFont="1" applyFill="1" applyBorder="1" applyAlignment="1" applyProtection="1">
      <alignment horizontal="center" vertical="center"/>
    </xf>
    <xf numFmtId="0" fontId="2" fillId="47" borderId="10" xfId="0" applyNumberFormat="1" applyFont="1" applyFill="1" applyBorder="1" applyAlignment="1" applyProtection="1">
      <alignment horizontal="center" vertical="center"/>
      <protection locked="0"/>
    </xf>
    <xf numFmtId="0" fontId="4" fillId="47" borderId="10" xfId="0" applyNumberFormat="1" applyFont="1" applyFill="1" applyBorder="1" applyAlignment="1">
      <alignment horizontal="left" vertical="center" wrapText="1"/>
    </xf>
    <xf numFmtId="0" fontId="12" fillId="47" borderId="10" xfId="0" applyNumberFormat="1" applyFont="1" applyFill="1" applyBorder="1" applyAlignment="1">
      <alignment horizontal="center" vertical="center" wrapText="1"/>
    </xf>
    <xf numFmtId="0" fontId="12" fillId="47" borderId="10" xfId="0" applyNumberFormat="1" applyFont="1" applyFill="1" applyBorder="1" applyAlignment="1">
      <alignment horizontal="center" vertical="center"/>
    </xf>
    <xf numFmtId="0" fontId="4" fillId="47" borderId="10" xfId="0" applyNumberFormat="1" applyFont="1" applyFill="1" applyBorder="1" applyAlignment="1">
      <alignment horizontal="center" vertical="center" wrapText="1"/>
    </xf>
    <xf numFmtId="0" fontId="3" fillId="47" borderId="10" xfId="0" applyNumberFormat="1" applyFont="1" applyFill="1" applyBorder="1" applyAlignment="1">
      <alignment horizontal="justify" vertical="top" wrapText="1"/>
    </xf>
    <xf numFmtId="0" fontId="8" fillId="47" borderId="10" xfId="0" applyNumberFormat="1" applyFont="1" applyFill="1" applyBorder="1" applyAlignment="1">
      <alignment horizontal="center" vertical="top" wrapText="1"/>
    </xf>
    <xf numFmtId="0" fontId="8" fillId="47" borderId="10" xfId="0" applyNumberFormat="1" applyFont="1" applyFill="1" applyBorder="1" applyAlignment="1">
      <alignment horizontal="justify" vertical="top" wrapText="1"/>
    </xf>
    <xf numFmtId="0" fontId="46" fillId="47" borderId="25" xfId="0" applyNumberFormat="1" applyFont="1" applyFill="1" applyBorder="1" applyAlignment="1">
      <alignment horizontal="justify" vertical="top" wrapText="1"/>
    </xf>
    <xf numFmtId="0" fontId="2" fillId="47" borderId="10" xfId="0" applyNumberFormat="1" applyFont="1" applyFill="1" applyBorder="1" applyAlignment="1">
      <alignment horizontal="center" vertical="center" wrapText="1"/>
    </xf>
    <xf numFmtId="0" fontId="2" fillId="47" borderId="10" xfId="0" applyNumberFormat="1" applyFont="1" applyFill="1" applyBorder="1" applyAlignment="1">
      <alignment horizontal="center" vertical="top"/>
    </xf>
    <xf numFmtId="0" fontId="3" fillId="47" borderId="10" xfId="0" applyNumberFormat="1" applyFont="1" applyFill="1" applyBorder="1" applyAlignment="1">
      <alignment horizontal="center" vertical="top"/>
    </xf>
    <xf numFmtId="0" fontId="2" fillId="47" borderId="10" xfId="0" applyNumberFormat="1" applyFont="1" applyFill="1" applyBorder="1" applyAlignment="1">
      <alignment horizontal="justify" vertical="top"/>
    </xf>
    <xf numFmtId="0" fontId="10" fillId="47" borderId="10" xfId="34" applyNumberFormat="1" applyFill="1" applyBorder="1" applyAlignment="1" applyProtection="1">
      <alignment horizontal="justify" vertical="top"/>
    </xf>
    <xf numFmtId="0" fontId="3" fillId="47" borderId="10" xfId="0" applyNumberFormat="1" applyFont="1" applyFill="1" applyBorder="1" applyAlignment="1">
      <alignment horizontal="center" vertical="top" wrapText="1"/>
    </xf>
    <xf numFmtId="9" fontId="8" fillId="47" borderId="10" xfId="0" applyNumberFormat="1" applyFont="1" applyFill="1" applyBorder="1" applyAlignment="1">
      <alignment horizontal="center" vertical="top" wrapText="1"/>
    </xf>
    <xf numFmtId="14" fontId="8" fillId="47" borderId="10" xfId="0" applyNumberFormat="1" applyFont="1" applyFill="1" applyBorder="1" applyAlignment="1">
      <alignment horizontal="center" vertical="top" wrapText="1"/>
    </xf>
    <xf numFmtId="0" fontId="2" fillId="47" borderId="10" xfId="0" quotePrefix="1" applyNumberFormat="1" applyFont="1" applyFill="1" applyBorder="1" applyAlignment="1">
      <alignment horizontal="justify" vertical="top"/>
    </xf>
    <xf numFmtId="0" fontId="0" fillId="47" borderId="0" xfId="0" applyFill="1"/>
    <xf numFmtId="0" fontId="48" fillId="47" borderId="10" xfId="0" applyNumberFormat="1" applyFont="1" applyFill="1" applyBorder="1" applyAlignment="1">
      <alignment horizontal="center" vertical="top"/>
    </xf>
    <xf numFmtId="0" fontId="2" fillId="47" borderId="10" xfId="0" applyNumberFormat="1" applyFont="1" applyFill="1" applyBorder="1" applyAlignment="1">
      <alignment horizontal="center" vertical="center"/>
    </xf>
    <xf numFmtId="0" fontId="2" fillId="47" borderId="10" xfId="0" applyFont="1" applyFill="1" applyBorder="1" applyAlignment="1">
      <alignment horizontal="center" vertical="center"/>
    </xf>
    <xf numFmtId="3" fontId="2" fillId="47" borderId="10" xfId="0" applyNumberFormat="1" applyFont="1" applyFill="1" applyBorder="1" applyAlignment="1">
      <alignment horizontal="center" vertical="center"/>
    </xf>
    <xf numFmtId="3" fontId="1" fillId="47" borderId="10" xfId="0" applyNumberFormat="1" applyFont="1" applyFill="1" applyBorder="1" applyAlignment="1">
      <alignment horizontal="center" vertical="center"/>
    </xf>
    <xf numFmtId="1" fontId="40" fillId="47" borderId="10" xfId="0" applyNumberFormat="1" applyFont="1" applyFill="1" applyBorder="1" applyAlignment="1" applyProtection="1">
      <alignment horizontal="center" vertical="center"/>
    </xf>
    <xf numFmtId="0" fontId="0" fillId="47" borderId="0" xfId="0" applyFill="1" applyBorder="1"/>
    <xf numFmtId="1" fontId="38" fillId="45" borderId="10" xfId="0" applyNumberFormat="1" applyFont="1" applyFill="1" applyBorder="1" applyAlignment="1" applyProtection="1">
      <alignment horizontal="center" vertical="center"/>
    </xf>
    <xf numFmtId="0" fontId="10" fillId="45" borderId="0" xfId="34" applyFill="1" applyAlignment="1" applyProtection="1">
      <alignment vertical="top" wrapText="1"/>
    </xf>
    <xf numFmtId="1" fontId="39" fillId="32" borderId="10" xfId="0" applyNumberFormat="1" applyFont="1" applyFill="1" applyBorder="1" applyAlignment="1" applyProtection="1">
      <alignment horizontal="center" vertical="center"/>
    </xf>
    <xf numFmtId="0" fontId="3" fillId="32" borderId="25" xfId="0" applyNumberFormat="1" applyFont="1" applyFill="1" applyBorder="1" applyAlignment="1">
      <alignment horizontal="justify" vertical="top" wrapText="1"/>
    </xf>
    <xf numFmtId="0" fontId="2" fillId="32" borderId="10" xfId="0" applyFont="1" applyFill="1" applyBorder="1" applyAlignment="1">
      <alignment horizontal="center" vertical="top"/>
    </xf>
    <xf numFmtId="0" fontId="7" fillId="32" borderId="10" xfId="0" applyNumberFormat="1" applyFont="1" applyFill="1" applyBorder="1" applyAlignment="1">
      <alignment horizontal="center" vertical="top" wrapText="1"/>
    </xf>
    <xf numFmtId="0" fontId="2" fillId="32" borderId="10" xfId="0" quotePrefix="1" applyNumberFormat="1" applyFont="1" applyFill="1" applyBorder="1" applyAlignment="1">
      <alignment horizontal="justify" vertical="top"/>
    </xf>
    <xf numFmtId="14" fontId="3" fillId="35" borderId="15" xfId="0" applyNumberFormat="1" applyFont="1" applyFill="1" applyBorder="1" applyAlignment="1">
      <alignment horizontal="center" vertical="top" wrapText="1"/>
    </xf>
    <xf numFmtId="14" fontId="8" fillId="35" borderId="10" xfId="0" applyNumberFormat="1" applyFont="1" applyFill="1" applyBorder="1" applyAlignment="1">
      <alignment horizontal="center" vertical="top" wrapText="1"/>
    </xf>
    <xf numFmtId="0" fontId="46" fillId="31" borderId="10" xfId="0" applyNumberFormat="1" applyFont="1" applyFill="1" applyBorder="1" applyAlignment="1">
      <alignment horizontal="center" vertical="top" wrapText="1"/>
    </xf>
    <xf numFmtId="14" fontId="46" fillId="31" borderId="10" xfId="0" applyNumberFormat="1" applyFont="1" applyFill="1" applyBorder="1" applyAlignment="1">
      <alignment horizontal="center" vertical="top" wrapText="1"/>
    </xf>
    <xf numFmtId="0" fontId="46" fillId="44" borderId="10" xfId="0" applyNumberFormat="1" applyFont="1" applyFill="1" applyBorder="1" applyAlignment="1">
      <alignment horizontal="center" vertical="center" wrapText="1"/>
    </xf>
    <xf numFmtId="0" fontId="3" fillId="47" borderId="25" xfId="0" applyNumberFormat="1" applyFont="1" applyFill="1" applyBorder="1" applyAlignment="1">
      <alignment horizontal="justify" vertical="top" wrapText="1"/>
    </xf>
    <xf numFmtId="14" fontId="3" fillId="47" borderId="10" xfId="0" applyNumberFormat="1" applyFont="1" applyFill="1" applyBorder="1" applyAlignment="1">
      <alignment horizontal="center" vertical="top"/>
    </xf>
    <xf numFmtId="0" fontId="3" fillId="35" borderId="10" xfId="0" applyNumberFormat="1" applyFont="1" applyFill="1" applyBorder="1" applyAlignment="1">
      <alignment horizontal="center" vertical="top" wrapText="1"/>
    </xf>
    <xf numFmtId="14" fontId="3" fillId="47" borderId="10" xfId="0" applyNumberFormat="1" applyFont="1" applyFill="1" applyBorder="1" applyAlignment="1">
      <alignment horizontal="center" vertical="top" wrapText="1"/>
    </xf>
    <xf numFmtId="14" fontId="3" fillId="35" borderId="10" xfId="0" applyNumberFormat="1" applyFont="1" applyFill="1" applyBorder="1" applyAlignment="1">
      <alignment horizontal="center" vertical="top" wrapText="1"/>
    </xf>
    <xf numFmtId="0" fontId="2" fillId="36" borderId="0" xfId="0" applyFont="1" applyFill="1" applyAlignment="1">
      <alignment horizontal="center" vertical="center"/>
    </xf>
    <xf numFmtId="0" fontId="63" fillId="36" borderId="0" xfId="34" applyFont="1" applyFill="1" applyAlignment="1" applyProtection="1">
      <alignment vertical="top"/>
    </xf>
    <xf numFmtId="0" fontId="47" fillId="36" borderId="0" xfId="0" applyFont="1" applyFill="1" applyAlignment="1">
      <alignment vertical="top" wrapText="1"/>
    </xf>
    <xf numFmtId="0" fontId="2" fillId="36" borderId="10" xfId="0" applyFont="1" applyFill="1" applyBorder="1" applyAlignment="1">
      <alignment horizontal="center" vertical="center"/>
    </xf>
    <xf numFmtId="0" fontId="63" fillId="47" borderId="10" xfId="34" applyNumberFormat="1" applyFont="1" applyFill="1" applyBorder="1" applyAlignment="1" applyProtection="1">
      <alignment horizontal="justify" vertical="top"/>
    </xf>
    <xf numFmtId="0" fontId="42" fillId="47" borderId="10" xfId="0" applyFont="1" applyFill="1" applyBorder="1" applyAlignment="1">
      <alignment horizontal="center"/>
    </xf>
    <xf numFmtId="0" fontId="46" fillId="47" borderId="10" xfId="0" applyNumberFormat="1" applyFont="1" applyFill="1" applyBorder="1" applyAlignment="1">
      <alignment horizontal="center" vertical="top"/>
    </xf>
    <xf numFmtId="3" fontId="16" fillId="27" borderId="0" xfId="0" applyNumberFormat="1" applyFont="1" applyFill="1" applyBorder="1" applyAlignment="1">
      <alignment horizontal="justify" vertical="top"/>
    </xf>
    <xf numFmtId="0" fontId="46" fillId="44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top"/>
    </xf>
    <xf numFmtId="1" fontId="38" fillId="47" borderId="10" xfId="0" applyNumberFormat="1" applyFont="1" applyFill="1" applyBorder="1" applyAlignment="1" applyProtection="1">
      <alignment horizontal="center" vertical="center"/>
    </xf>
    <xf numFmtId="0" fontId="46" fillId="47" borderId="10" xfId="0" applyFont="1" applyFill="1" applyBorder="1" applyAlignment="1">
      <alignment horizontal="justify" vertical="top" wrapText="1"/>
    </xf>
    <xf numFmtId="0" fontId="0" fillId="47" borderId="10" xfId="0" applyFill="1" applyBorder="1" applyAlignment="1">
      <alignment horizontal="center" vertical="center"/>
    </xf>
    <xf numFmtId="0" fontId="0" fillId="47" borderId="10" xfId="0" applyFill="1" applyBorder="1"/>
    <xf numFmtId="0" fontId="2" fillId="47" borderId="10" xfId="0" applyFont="1" applyFill="1" applyBorder="1" applyAlignment="1">
      <alignment vertical="center"/>
    </xf>
    <xf numFmtId="0" fontId="48" fillId="47" borderId="10" xfId="0" applyFont="1" applyFill="1" applyBorder="1" applyAlignment="1">
      <alignment horizontal="center" vertical="top"/>
    </xf>
    <xf numFmtId="0" fontId="3" fillId="47" borderId="10" xfId="0" applyFont="1" applyFill="1" applyBorder="1" applyAlignment="1">
      <alignment horizontal="center" vertical="top"/>
    </xf>
    <xf numFmtId="0" fontId="47" fillId="47" borderId="10" xfId="0" applyFont="1" applyFill="1" applyBorder="1" applyAlignment="1">
      <alignment horizontal="center" vertical="top"/>
    </xf>
    <xf numFmtId="0" fontId="2" fillId="47" borderId="10" xfId="0" applyFont="1" applyFill="1" applyBorder="1" applyAlignment="1">
      <alignment horizontal="justify" vertical="top"/>
    </xf>
    <xf numFmtId="0" fontId="10" fillId="47" borderId="10" xfId="34" applyFill="1" applyBorder="1" applyAlignment="1" applyProtection="1">
      <alignment horizontal="justify" vertical="top"/>
    </xf>
    <xf numFmtId="0" fontId="8" fillId="47" borderId="10" xfId="0" applyFont="1" applyFill="1" applyBorder="1" applyAlignment="1">
      <alignment horizontal="center" vertical="top" wrapText="1"/>
    </xf>
    <xf numFmtId="0" fontId="47" fillId="47" borderId="10" xfId="0" applyFont="1" applyFill="1" applyBorder="1" applyAlignment="1">
      <alignment horizontal="justify" vertical="top"/>
    </xf>
    <xf numFmtId="0" fontId="2" fillId="29" borderId="15" xfId="0" applyFont="1" applyFill="1" applyBorder="1" applyAlignment="1">
      <alignment horizontal="center" vertical="center"/>
    </xf>
    <xf numFmtId="0" fontId="2" fillId="29" borderId="18" xfId="0" applyFont="1" applyFill="1" applyBorder="1" applyAlignment="1">
      <alignment horizontal="center" vertical="center"/>
    </xf>
    <xf numFmtId="0" fontId="0" fillId="29" borderId="16" xfId="0" applyFill="1" applyBorder="1" applyAlignment="1">
      <alignment horizontal="center" vertical="center"/>
    </xf>
    <xf numFmtId="0" fontId="2" fillId="36" borderId="10" xfId="0" applyNumberFormat="1" applyFon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2" fillId="29" borderId="15" xfId="0" applyNumberFormat="1" applyFont="1" applyFill="1" applyBorder="1" applyAlignment="1">
      <alignment horizontal="center" vertical="center"/>
    </xf>
    <xf numFmtId="0" fontId="0" fillId="29" borderId="18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0" fontId="0" fillId="36" borderId="10" xfId="0" applyFill="1" applyBorder="1" applyAlignment="1">
      <alignment vertical="center"/>
    </xf>
    <xf numFmtId="0" fontId="2" fillId="29" borderId="18" xfId="0" applyNumberFormat="1" applyFont="1" applyFill="1" applyBorder="1" applyAlignment="1">
      <alignment horizontal="center" vertical="center"/>
    </xf>
    <xf numFmtId="0" fontId="2" fillId="45" borderId="10" xfId="0" applyNumberFormat="1" applyFont="1" applyFill="1" applyBorder="1" applyAlignment="1">
      <alignment horizontal="center" vertical="center"/>
    </xf>
    <xf numFmtId="0" fontId="0" fillId="45" borderId="10" xfId="0" applyFill="1" applyBorder="1" applyAlignment="1">
      <alignment horizontal="center" vertical="center"/>
    </xf>
    <xf numFmtId="0" fontId="2" fillId="29" borderId="10" xfId="0" applyNumberFormat="1" applyFont="1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2" fillId="29" borderId="10" xfId="0" applyFont="1" applyFill="1" applyBorder="1" applyAlignment="1">
      <alignment horizontal="center" vertical="center"/>
    </xf>
    <xf numFmtId="0" fontId="0" fillId="29" borderId="10" xfId="0" applyFill="1" applyBorder="1" applyAlignment="1">
      <alignment vertical="center"/>
    </xf>
    <xf numFmtId="0" fontId="0" fillId="29" borderId="18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2" fillId="36" borderId="15" xfId="0" applyFont="1" applyFill="1" applyBorder="1" applyAlignment="1">
      <alignment horizontal="center" vertical="center"/>
    </xf>
    <xf numFmtId="0" fontId="0" fillId="36" borderId="18" xfId="0" applyFill="1" applyBorder="1" applyAlignment="1"/>
    <xf numFmtId="0" fontId="0" fillId="0" borderId="16" xfId="0" applyBorder="1" applyAlignment="1"/>
    <xf numFmtId="3" fontId="1" fillId="29" borderId="15" xfId="0" applyNumberFormat="1" applyFont="1" applyFill="1" applyBorder="1" applyAlignment="1">
      <alignment horizontal="center" vertical="center"/>
    </xf>
    <xf numFmtId="3" fontId="1" fillId="29" borderId="18" xfId="0" applyNumberFormat="1" applyFont="1" applyFill="1" applyBorder="1" applyAlignment="1">
      <alignment horizontal="center" vertical="center"/>
    </xf>
    <xf numFmtId="3" fontId="2" fillId="29" borderId="15" xfId="0" applyNumberFormat="1" applyFont="1" applyFill="1" applyBorder="1" applyAlignment="1">
      <alignment horizontal="center" vertical="center"/>
    </xf>
    <xf numFmtId="3" fontId="1" fillId="36" borderId="10" xfId="0" applyNumberFormat="1" applyFont="1" applyFill="1" applyBorder="1" applyAlignment="1">
      <alignment horizontal="center" vertical="center"/>
    </xf>
    <xf numFmtId="3" fontId="2" fillId="36" borderId="10" xfId="0" applyNumberFormat="1" applyFont="1" applyFill="1" applyBorder="1" applyAlignment="1">
      <alignment horizontal="center" vertical="center"/>
    </xf>
    <xf numFmtId="3" fontId="2" fillId="29" borderId="18" xfId="0" applyNumberFormat="1" applyFont="1" applyFill="1" applyBorder="1" applyAlignment="1">
      <alignment horizontal="center" vertical="center"/>
    </xf>
    <xf numFmtId="3" fontId="2" fillId="45" borderId="10" xfId="0" applyNumberFormat="1" applyFont="1" applyFill="1" applyBorder="1" applyAlignment="1">
      <alignment horizontal="center" vertical="center"/>
    </xf>
    <xf numFmtId="0" fontId="2" fillId="45" borderId="10" xfId="0" applyFont="1" applyFill="1" applyBorder="1" applyAlignment="1">
      <alignment horizontal="center" vertical="center"/>
    </xf>
    <xf numFmtId="0" fontId="0" fillId="45" borderId="10" xfId="0" applyFill="1" applyBorder="1" applyAlignment="1">
      <alignment horizontal="center"/>
    </xf>
    <xf numFmtId="3" fontId="2" fillId="29" borderId="10" xfId="0" applyNumberFormat="1" applyFont="1" applyFill="1" applyBorder="1" applyAlignment="1">
      <alignment horizontal="center" vertical="center"/>
    </xf>
    <xf numFmtId="3" fontId="2" fillId="36" borderId="15" xfId="0" applyNumberFormat="1" applyFont="1" applyFill="1" applyBorder="1" applyAlignment="1">
      <alignment horizontal="center" vertical="center"/>
    </xf>
    <xf numFmtId="0" fontId="0" fillId="36" borderId="16" xfId="0" applyFill="1" applyBorder="1" applyAlignment="1">
      <alignment horizontal="center" vertical="center"/>
    </xf>
    <xf numFmtId="0" fontId="0" fillId="29" borderId="15" xfId="0" applyFill="1" applyBorder="1" applyAlignment="1">
      <alignment horizontal="center" vertical="center"/>
    </xf>
    <xf numFmtId="3" fontId="1" fillId="36" borderId="15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1" fillId="29" borderId="10" xfId="0" applyNumberFormat="1" applyFont="1" applyFill="1" applyBorder="1" applyAlignment="1">
      <alignment horizontal="center" vertical="center"/>
    </xf>
    <xf numFmtId="3" fontId="2" fillId="36" borderId="16" xfId="0" applyNumberFormat="1" applyFont="1" applyFill="1" applyBorder="1" applyAlignment="1">
      <alignment horizontal="center" vertical="center"/>
    </xf>
    <xf numFmtId="3" fontId="1" fillId="36" borderId="16" xfId="0" applyNumberFormat="1" applyFont="1" applyFill="1" applyBorder="1" applyAlignment="1">
      <alignment horizontal="center" vertical="center"/>
    </xf>
    <xf numFmtId="3" fontId="1" fillId="36" borderId="18" xfId="0" applyNumberFormat="1" applyFont="1" applyFill="1" applyBorder="1" applyAlignment="1">
      <alignment horizontal="center" vertical="center"/>
    </xf>
    <xf numFmtId="3" fontId="2" fillId="36" borderId="18" xfId="0" applyNumberFormat="1" applyFont="1" applyFill="1" applyBorder="1" applyAlignment="1">
      <alignment horizontal="center" vertical="center"/>
    </xf>
    <xf numFmtId="0" fontId="0" fillId="29" borderId="16" xfId="0" applyFill="1" applyBorder="1" applyAlignment="1">
      <alignment vertical="center"/>
    </xf>
    <xf numFmtId="0" fontId="2" fillId="36" borderId="15" xfId="0" applyNumberFormat="1" applyFont="1" applyFill="1" applyBorder="1" applyAlignment="1">
      <alignment horizontal="center" vertical="center"/>
    </xf>
    <xf numFmtId="0" fontId="0" fillId="36" borderId="18" xfId="0" applyFill="1" applyBorder="1" applyAlignment="1">
      <alignment horizontal="center" vertical="center"/>
    </xf>
    <xf numFmtId="0" fontId="2" fillId="29" borderId="16" xfId="0" applyFont="1" applyFill="1" applyBorder="1" applyAlignment="1">
      <alignment horizontal="center" vertical="center"/>
    </xf>
    <xf numFmtId="0" fontId="1" fillId="36" borderId="15" xfId="0" applyFont="1" applyFill="1" applyBorder="1" applyAlignment="1">
      <alignment horizontal="center" vertical="center"/>
    </xf>
    <xf numFmtId="0" fontId="0" fillId="29" borderId="10" xfId="0" applyFill="1" applyBorder="1" applyAlignment="1"/>
    <xf numFmtId="3" fontId="1" fillId="45" borderId="10" xfId="0" applyNumberFormat="1" applyFont="1" applyFill="1" applyBorder="1" applyAlignment="1">
      <alignment horizontal="center" vertical="center"/>
    </xf>
    <xf numFmtId="3" fontId="2" fillId="29" borderId="16" xfId="0" applyNumberFormat="1" applyFont="1" applyFill="1" applyBorder="1" applyAlignment="1">
      <alignment horizontal="center" vertical="center"/>
    </xf>
    <xf numFmtId="0" fontId="0" fillId="30" borderId="15" xfId="0" applyFill="1" applyBorder="1" applyAlignment="1">
      <alignment horizontal="center" vertical="center"/>
    </xf>
    <xf numFmtId="3" fontId="5" fillId="29" borderId="15" xfId="0" applyNumberFormat="1" applyFont="1" applyFill="1" applyBorder="1" applyAlignment="1">
      <alignment horizontal="center" vertical="center"/>
    </xf>
    <xf numFmtId="3" fontId="5" fillId="29" borderId="18" xfId="0" applyNumberFormat="1" applyFont="1" applyFill="1" applyBorder="1" applyAlignment="1">
      <alignment horizontal="center" vertical="center"/>
    </xf>
    <xf numFmtId="3" fontId="1" fillId="29" borderId="16" xfId="0" applyNumberFormat="1" applyFont="1" applyFill="1" applyBorder="1" applyAlignment="1">
      <alignment horizontal="center" vertical="center"/>
    </xf>
    <xf numFmtId="3" fontId="2" fillId="33" borderId="15" xfId="0" applyNumberFormat="1" applyFont="1" applyFill="1" applyBorder="1" applyAlignment="1">
      <alignment horizontal="center" vertical="center"/>
    </xf>
    <xf numFmtId="0" fontId="0" fillId="29" borderId="18" xfId="0" applyFill="1" applyBorder="1" applyAlignment="1"/>
    <xf numFmtId="0" fontId="0" fillId="33" borderId="15" xfId="0" applyFill="1" applyBorder="1" applyAlignment="1">
      <alignment horizontal="center" vertical="center"/>
    </xf>
    <xf numFmtId="0" fontId="0" fillId="29" borderId="16" xfId="0" applyFill="1" applyBorder="1" applyAlignment="1"/>
    <xf numFmtId="3" fontId="1" fillId="33" borderId="15" xfId="0" applyNumberFormat="1" applyFont="1" applyFill="1" applyBorder="1" applyAlignment="1">
      <alignment horizontal="center" vertical="center"/>
    </xf>
    <xf numFmtId="0" fontId="2" fillId="36" borderId="18" xfId="0" applyFont="1" applyFill="1" applyBorder="1" applyAlignment="1">
      <alignment horizontal="center" vertical="center"/>
    </xf>
    <xf numFmtId="0" fontId="2" fillId="29" borderId="15" xfId="0" applyFont="1" applyFill="1" applyBorder="1" applyAlignment="1">
      <alignment horizontal="center" vertical="center" wrapText="1"/>
    </xf>
    <xf numFmtId="0" fontId="0" fillId="29" borderId="18" xfId="0" applyFill="1" applyBorder="1" applyAlignment="1">
      <alignment horizontal="center" vertical="center" wrapText="1"/>
    </xf>
    <xf numFmtId="0" fontId="0" fillId="29" borderId="16" xfId="0" applyFill="1" applyBorder="1" applyAlignment="1">
      <alignment horizontal="center" vertical="center" wrapText="1"/>
    </xf>
    <xf numFmtId="0" fontId="2" fillId="36" borderId="1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" fillId="36" borderId="16" xfId="0" applyNumberFormat="1" applyFont="1" applyFill="1" applyBorder="1" applyAlignment="1">
      <alignment horizontal="center" vertical="center"/>
    </xf>
    <xf numFmtId="0" fontId="2" fillId="29" borderId="18" xfId="0" applyFont="1" applyFill="1" applyBorder="1" applyAlignment="1"/>
    <xf numFmtId="0" fontId="2" fillId="29" borderId="16" xfId="0" applyNumberFormat="1" applyFont="1" applyFill="1" applyBorder="1" applyAlignment="1">
      <alignment horizontal="center" vertical="center"/>
    </xf>
    <xf numFmtId="0" fontId="2" fillId="36" borderId="16" xfId="0" applyFont="1" applyFill="1" applyBorder="1" applyAlignment="1">
      <alignment horizontal="center" vertical="center"/>
    </xf>
    <xf numFmtId="0" fontId="0" fillId="29" borderId="10" xfId="0" applyFill="1" applyBorder="1" applyAlignment="1">
      <alignment horizontal="center"/>
    </xf>
    <xf numFmtId="0" fontId="3" fillId="29" borderId="15" xfId="0" applyNumberFormat="1" applyFont="1" applyFill="1" applyBorder="1" applyAlignment="1">
      <alignment horizontal="center" vertical="center"/>
    </xf>
    <xf numFmtId="0" fontId="3" fillId="29" borderId="1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/>
    </xf>
    <xf numFmtId="0" fontId="9" fillId="0" borderId="32" xfId="0" applyFont="1" applyFill="1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" fontId="0" fillId="38" borderId="10" xfId="0" applyNumberFormat="1" applyFill="1" applyBorder="1"/>
    <xf numFmtId="9" fontId="3" fillId="38" borderId="10" xfId="0" applyNumberFormat="1" applyFont="1" applyFill="1" applyBorder="1"/>
    <xf numFmtId="1" fontId="3" fillId="38" borderId="10" xfId="0" applyNumberFormat="1" applyFont="1" applyFill="1" applyBorder="1"/>
    <xf numFmtId="0" fontId="2" fillId="45" borderId="10" xfId="0" applyFont="1" applyFill="1" applyBorder="1" applyAlignment="1"/>
    <xf numFmtId="0" fontId="2" fillId="39" borderId="10" xfId="0" applyFont="1" applyFill="1" applyBorder="1" applyAlignment="1"/>
    <xf numFmtId="3" fontId="2" fillId="29" borderId="0" xfId="0" applyNumberFormat="1" applyFont="1" applyFill="1"/>
    <xf numFmtId="0" fontId="1" fillId="47" borderId="0" xfId="0" applyFont="1" applyFill="1" applyBorder="1" applyAlignment="1">
      <alignment horizontal="center" vertical="center"/>
    </xf>
    <xf numFmtId="1" fontId="3" fillId="29" borderId="0" xfId="0" applyNumberFormat="1" applyFont="1" applyFill="1" applyBorder="1"/>
    <xf numFmtId="0" fontId="0" fillId="36" borderId="13" xfId="0" applyFill="1" applyBorder="1" applyAlignment="1">
      <alignment vertical="top"/>
    </xf>
    <xf numFmtId="0" fontId="0" fillId="36" borderId="10" xfId="0" applyFill="1" applyBorder="1" applyAlignment="1">
      <alignment wrapText="1"/>
    </xf>
    <xf numFmtId="0" fontId="0" fillId="0" borderId="25" xfId="0" applyBorder="1"/>
    <xf numFmtId="0" fontId="3" fillId="0" borderId="25" xfId="0" applyFont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45">
    <cellStyle name="Accent1" xfId="1" builtinId="29" customBuiltin="1"/>
    <cellStyle name="Accent1 - 20 %" xfId="2" xr:uid="{00000000-0005-0000-0000-000001000000}"/>
    <cellStyle name="Accent1 - 40 %" xfId="3" xr:uid="{00000000-0005-0000-0000-000002000000}"/>
    <cellStyle name="Accent1 - 60 %" xfId="4" xr:uid="{00000000-0005-0000-0000-000003000000}"/>
    <cellStyle name="Accent2" xfId="5" builtinId="33" customBuiltin="1"/>
    <cellStyle name="Accent2 - 20 %" xfId="6" xr:uid="{00000000-0005-0000-0000-000005000000}"/>
    <cellStyle name="Accent2 - 40 %" xfId="7" xr:uid="{00000000-0005-0000-0000-000006000000}"/>
    <cellStyle name="Accent2 - 60 %" xfId="8" xr:uid="{00000000-0005-0000-0000-000007000000}"/>
    <cellStyle name="Accent3" xfId="9" builtinId="37" customBuiltin="1"/>
    <cellStyle name="Accent3 - 20 %" xfId="10" xr:uid="{00000000-0005-0000-0000-000009000000}"/>
    <cellStyle name="Accent3 - 40 %" xfId="11" xr:uid="{00000000-0005-0000-0000-00000A000000}"/>
    <cellStyle name="Accent3 - 60 %" xfId="12" xr:uid="{00000000-0005-0000-0000-00000B000000}"/>
    <cellStyle name="Accent4" xfId="13" builtinId="41" customBuiltin="1"/>
    <cellStyle name="Accent4 - 20 %" xfId="14" xr:uid="{00000000-0005-0000-0000-00000D000000}"/>
    <cellStyle name="Accent4 - 40 %" xfId="15" xr:uid="{00000000-0005-0000-0000-00000E000000}"/>
    <cellStyle name="Accent4 - 60 %" xfId="16" xr:uid="{00000000-0005-0000-0000-00000F000000}"/>
    <cellStyle name="Accent5" xfId="17" builtinId="45" customBuiltin="1"/>
    <cellStyle name="Accent5 - 20 %" xfId="18" xr:uid="{00000000-0005-0000-0000-000011000000}"/>
    <cellStyle name="Accent5 - 40 %" xfId="19" xr:uid="{00000000-0005-0000-0000-000012000000}"/>
    <cellStyle name="Accent5 - 60 %" xfId="20" xr:uid="{00000000-0005-0000-0000-000013000000}"/>
    <cellStyle name="Accent6" xfId="21" builtinId="49" customBuiltin="1"/>
    <cellStyle name="Accent6 - 20 %" xfId="22" xr:uid="{00000000-0005-0000-0000-000015000000}"/>
    <cellStyle name="Accent6 - 40 %" xfId="23" xr:uid="{00000000-0005-0000-0000-000016000000}"/>
    <cellStyle name="Accent6 - 60 %" xfId="24" xr:uid="{00000000-0005-0000-0000-000017000000}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xr:uid="{00000000-0005-0000-0000-00001B000000}"/>
    <cellStyle name="Emphase 1" xfId="29" xr:uid="{00000000-0005-0000-0000-00001C000000}"/>
    <cellStyle name="Emphase 2" xfId="30" xr:uid="{00000000-0005-0000-0000-00001D000000}"/>
    <cellStyle name="Emphase 3" xfId="31" xr:uid="{00000000-0005-0000-0000-00001E000000}"/>
    <cellStyle name="Entrée" xfId="32" builtinId="20" customBuiltin="1"/>
    <cellStyle name="Insatisfaisant" xfId="33" builtinId="27" customBuiltin="1"/>
    <cellStyle name="Lien hypertexte" xfId="34" builtinId="8"/>
    <cellStyle name="Neutre" xfId="35" builtinId="28" customBuiltin="1"/>
    <cellStyle name="Normal" xfId="0" builtinId="0"/>
    <cellStyle name="Satisfaisant" xfId="36" builtinId="26" customBuiltin="1"/>
    <cellStyle name="Sortie" xfId="37" builtinId="21" customBuiltin="1"/>
    <cellStyle name="Titre de la feuille" xfId="38" xr:uid="{00000000-0005-0000-0000-000026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26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99CC"/>
      <color rgb="FFBFBFBF"/>
      <color rgb="FFFF0066"/>
      <color rgb="FFFFC000"/>
      <color rgb="FFFFFF99"/>
      <color rgb="FF8DB4E2"/>
      <color rgb="FFFFCC99"/>
      <color rgb="FFFFFF66"/>
      <color rgb="FFF7964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>
                <a:solidFill>
                  <a:sysClr val="windowText" lastClr="000000"/>
                </a:solidFill>
              </a:rPr>
              <a:t>Hôtelleries de plein air gardoises</a:t>
            </a:r>
            <a:r>
              <a:rPr lang="fr-FR" sz="1400" b="1" baseline="0">
                <a:solidFill>
                  <a:sysClr val="windowText" lastClr="000000"/>
                </a:solidFill>
              </a:rPr>
              <a:t> implantées en zone inondable par PAPI</a:t>
            </a:r>
          </a:p>
          <a:p>
            <a:pPr>
              <a:defRPr b="1"/>
            </a:pPr>
            <a:r>
              <a:rPr lang="fr-FR" sz="1400" b="1" baseline="0">
                <a:solidFill>
                  <a:sysClr val="windowText" lastClr="000000"/>
                </a:solidFill>
              </a:rPr>
              <a:t>en janvier 2024</a:t>
            </a:r>
            <a:endParaRPr lang="fr-FR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469382417791023"/>
          <c:y val="1.9204393723338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résultat!$B$17</c:f>
              <c:strCache>
                <c:ptCount val="1"/>
                <c:pt idx="0">
                  <c:v>% de structures en ZI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résultat!$A$18:$A$27</c:f>
              <c:strCache>
                <c:ptCount val="10"/>
                <c:pt idx="0">
                  <c:v>PAPI Gardons</c:v>
                </c:pt>
                <c:pt idx="1">
                  <c:v>PAPI Cèze</c:v>
                </c:pt>
                <c:pt idx="2">
                  <c:v>Plan Rhône</c:v>
                </c:pt>
                <c:pt idx="3">
                  <c:v>PAPI Gard Rhodanien</c:v>
                </c:pt>
                <c:pt idx="4">
                  <c:v>PAPI Ardèche</c:v>
                </c:pt>
                <c:pt idx="5">
                  <c:v>PAPI Vidourle</c:v>
                </c:pt>
                <c:pt idx="6">
                  <c:v>PAPI Vistre</c:v>
                </c:pt>
                <c:pt idx="7">
                  <c:v>PAPI Hérault </c:v>
                </c:pt>
                <c:pt idx="8">
                  <c:v>PAPI Tarn amont </c:v>
                </c:pt>
                <c:pt idx="9">
                  <c:v>GARD</c:v>
                </c:pt>
              </c:strCache>
            </c:strRef>
          </c:cat>
          <c:val>
            <c:numRef>
              <c:f>résultat!$B$18:$B$27</c:f>
              <c:numCache>
                <c:formatCode>0%</c:formatCode>
                <c:ptCount val="10"/>
                <c:pt idx="0">
                  <c:v>0.72727272727272729</c:v>
                </c:pt>
                <c:pt idx="1">
                  <c:v>0.60256410256410253</c:v>
                </c:pt>
                <c:pt idx="2">
                  <c:v>0.82978723404255317</c:v>
                </c:pt>
                <c:pt idx="3">
                  <c:v>0.66666666666666663</c:v>
                </c:pt>
                <c:pt idx="4">
                  <c:v>0.25</c:v>
                </c:pt>
                <c:pt idx="5">
                  <c:v>0.72499999999999998</c:v>
                </c:pt>
                <c:pt idx="6">
                  <c:v>0.61904761904761907</c:v>
                </c:pt>
                <c:pt idx="7">
                  <c:v>0.52173913043478259</c:v>
                </c:pt>
                <c:pt idx="8">
                  <c:v>0.6</c:v>
                </c:pt>
                <c:pt idx="9">
                  <c:v>0.65020576131687247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2-4AC2-B0A5-2D32C0E1914E}"/>
            </c:ext>
          </c:extLst>
        </c:ser>
        <c:ser>
          <c:idx val="1"/>
          <c:order val="1"/>
          <c:tx>
            <c:strRef>
              <c:f>résultat!$C$17</c:f>
              <c:strCache>
                <c:ptCount val="1"/>
                <c:pt idx="0">
                  <c:v>% de structures hors ZI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résultat!$A$18:$A$27</c:f>
              <c:strCache>
                <c:ptCount val="10"/>
                <c:pt idx="0">
                  <c:v>PAPI Gardons</c:v>
                </c:pt>
                <c:pt idx="1">
                  <c:v>PAPI Cèze</c:v>
                </c:pt>
                <c:pt idx="2">
                  <c:v>Plan Rhône</c:v>
                </c:pt>
                <c:pt idx="3">
                  <c:v>PAPI Gard Rhodanien</c:v>
                </c:pt>
                <c:pt idx="4">
                  <c:v>PAPI Ardèche</c:v>
                </c:pt>
                <c:pt idx="5">
                  <c:v>PAPI Vidourle</c:v>
                </c:pt>
                <c:pt idx="6">
                  <c:v>PAPI Vistre</c:v>
                </c:pt>
                <c:pt idx="7">
                  <c:v>PAPI Hérault </c:v>
                </c:pt>
                <c:pt idx="8">
                  <c:v>PAPI Tarn amont </c:v>
                </c:pt>
                <c:pt idx="9">
                  <c:v>GARD</c:v>
                </c:pt>
              </c:strCache>
            </c:strRef>
          </c:cat>
          <c:val>
            <c:numRef>
              <c:f>résultat!$C$18:$C$27</c:f>
              <c:numCache>
                <c:formatCode>0%</c:formatCode>
                <c:ptCount val="10"/>
                <c:pt idx="0">
                  <c:v>0.27272727272727271</c:v>
                </c:pt>
                <c:pt idx="1">
                  <c:v>0.39743589743589747</c:v>
                </c:pt>
                <c:pt idx="2">
                  <c:v>0.17021276595744683</c:v>
                </c:pt>
                <c:pt idx="3">
                  <c:v>0.33333333333333337</c:v>
                </c:pt>
                <c:pt idx="4">
                  <c:v>0.75</c:v>
                </c:pt>
                <c:pt idx="5">
                  <c:v>0.27500000000000002</c:v>
                </c:pt>
                <c:pt idx="6">
                  <c:v>0.38095238095238093</c:v>
                </c:pt>
                <c:pt idx="7">
                  <c:v>0.47826086956521741</c:v>
                </c:pt>
                <c:pt idx="8">
                  <c:v>0.4</c:v>
                </c:pt>
                <c:pt idx="9">
                  <c:v>0.34979423868312753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2-4AC2-B0A5-2D32C0E19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4240648"/>
        <c:axId val="674245240"/>
        <c:axId val="0"/>
      </c:bar3DChart>
      <c:catAx>
        <c:axId val="67424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4245240"/>
        <c:crosses val="autoZero"/>
        <c:auto val="1"/>
        <c:lblAlgn val="ctr"/>
        <c:lblOffset val="100"/>
        <c:noMultiLvlLbl val="0"/>
      </c:catAx>
      <c:valAx>
        <c:axId val="67424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424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Evolution des hôtelleries de plein air gardoises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fr-FR" b="1">
                <a:solidFill>
                  <a:sysClr val="windowText" lastClr="000000"/>
                </a:solidFill>
              </a:rPr>
              <a:t>en zone inondable (2002</a:t>
            </a:r>
            <a:r>
              <a:rPr lang="fr-FR" b="1" baseline="0">
                <a:solidFill>
                  <a:sysClr val="windowText" lastClr="000000"/>
                </a:solidFill>
              </a:rPr>
              <a:t> - 2024)</a:t>
            </a:r>
            <a:endParaRPr lang="fr-FR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évolution!$A$16</c:f>
              <c:strCache>
                <c:ptCount val="1"/>
                <c:pt idx="0">
                  <c:v>% de structures en ZI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/>
            <a:sp3d>
              <a:contourClr>
                <a:schemeClr val="accent5">
                  <a:lumMod val="40000"/>
                  <a:lumOff val="6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évolution!$B$15:$H$15</c:f>
              <c:numCache>
                <c:formatCode>General</c:formatCode>
                <c:ptCount val="7"/>
                <c:pt idx="0">
                  <c:v>2002</c:v>
                </c:pt>
                <c:pt idx="1">
                  <c:v>2006</c:v>
                </c:pt>
                <c:pt idx="2">
                  <c:v>2009</c:v>
                </c:pt>
                <c:pt idx="3">
                  <c:v>2013</c:v>
                </c:pt>
                <c:pt idx="4">
                  <c:v>2017</c:v>
                </c:pt>
                <c:pt idx="5">
                  <c:v>2021</c:v>
                </c:pt>
                <c:pt idx="6">
                  <c:v>2024</c:v>
                </c:pt>
              </c:numCache>
            </c:numRef>
          </c:cat>
          <c:val>
            <c:numRef>
              <c:f>évolution!$B$16:$H$16</c:f>
              <c:numCache>
                <c:formatCode>0%</c:formatCode>
                <c:ptCount val="7"/>
                <c:pt idx="0">
                  <c:v>0.77173913043478259</c:v>
                </c:pt>
                <c:pt idx="1">
                  <c:v>0.70422535211267601</c:v>
                </c:pt>
                <c:pt idx="2">
                  <c:v>0.6901408450704225</c:v>
                </c:pt>
                <c:pt idx="3">
                  <c:v>0.72538860103626945</c:v>
                </c:pt>
                <c:pt idx="4">
                  <c:v>0.69585253456221197</c:v>
                </c:pt>
                <c:pt idx="5">
                  <c:v>0.66952789699570814</c:v>
                </c:pt>
                <c:pt idx="6">
                  <c:v>0.65020576131687247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C-4502-8E73-03675D193EC1}"/>
            </c:ext>
          </c:extLst>
        </c:ser>
        <c:ser>
          <c:idx val="1"/>
          <c:order val="1"/>
          <c:tx>
            <c:strRef>
              <c:f>évolution!$A$17</c:f>
              <c:strCache>
                <c:ptCount val="1"/>
                <c:pt idx="0">
                  <c:v>% de structures hors ZI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évolution!$B$15:$H$15</c:f>
              <c:numCache>
                <c:formatCode>General</c:formatCode>
                <c:ptCount val="7"/>
                <c:pt idx="0">
                  <c:v>2002</c:v>
                </c:pt>
                <c:pt idx="1">
                  <c:v>2006</c:v>
                </c:pt>
                <c:pt idx="2">
                  <c:v>2009</c:v>
                </c:pt>
                <c:pt idx="3">
                  <c:v>2013</c:v>
                </c:pt>
                <c:pt idx="4">
                  <c:v>2017</c:v>
                </c:pt>
                <c:pt idx="5">
                  <c:v>2021</c:v>
                </c:pt>
                <c:pt idx="6">
                  <c:v>2024</c:v>
                </c:pt>
              </c:numCache>
            </c:numRef>
          </c:cat>
          <c:val>
            <c:numRef>
              <c:f>évolution!$B$17:$H$17</c:f>
              <c:numCache>
                <c:formatCode>0%</c:formatCode>
                <c:ptCount val="7"/>
                <c:pt idx="0">
                  <c:v>0.22826086956521741</c:v>
                </c:pt>
                <c:pt idx="1">
                  <c:v>0.29577464788732399</c:v>
                </c:pt>
                <c:pt idx="2">
                  <c:v>0.3098591549295775</c:v>
                </c:pt>
                <c:pt idx="3">
                  <c:v>0.27461139896373055</c:v>
                </c:pt>
                <c:pt idx="4">
                  <c:v>0.30414746543778803</c:v>
                </c:pt>
                <c:pt idx="5">
                  <c:v>0.33047210300429186</c:v>
                </c:pt>
                <c:pt idx="6">
                  <c:v>0.34979423868312753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C-4502-8E73-03675D193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1600008"/>
        <c:axId val="731604272"/>
        <c:axId val="0"/>
      </c:bar3DChart>
      <c:catAx>
        <c:axId val="73160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1604272"/>
        <c:crosses val="autoZero"/>
        <c:auto val="1"/>
        <c:lblAlgn val="ctr"/>
        <c:lblOffset val="100"/>
        <c:noMultiLvlLbl val="0"/>
      </c:catAx>
      <c:valAx>
        <c:axId val="73160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1600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Evolution des capacités des hôtelleries de plein air gardoises </a:t>
            </a:r>
          </a:p>
          <a:p>
            <a:pPr>
              <a:defRPr b="1"/>
            </a:pPr>
            <a:r>
              <a:rPr lang="fr-FR" b="1">
                <a:solidFill>
                  <a:sysClr val="windowText" lastClr="000000"/>
                </a:solidFill>
              </a:rPr>
              <a:t>en zone inondable (2002 - 2024)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évolution!$A$19</c:f>
              <c:strCache>
                <c:ptCount val="1"/>
                <c:pt idx="0">
                  <c:v>% capacité des camping en ZI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évolution!$B$18:$H$18</c:f>
              <c:numCache>
                <c:formatCode>General</c:formatCode>
                <c:ptCount val="7"/>
                <c:pt idx="0">
                  <c:v>2002</c:v>
                </c:pt>
                <c:pt idx="1">
                  <c:v>2006</c:v>
                </c:pt>
                <c:pt idx="2">
                  <c:v>2009</c:v>
                </c:pt>
                <c:pt idx="3">
                  <c:v>2013</c:v>
                </c:pt>
                <c:pt idx="4">
                  <c:v>2017</c:v>
                </c:pt>
                <c:pt idx="5">
                  <c:v>2021</c:v>
                </c:pt>
                <c:pt idx="6">
                  <c:v>2024</c:v>
                </c:pt>
              </c:numCache>
            </c:numRef>
          </c:cat>
          <c:val>
            <c:numRef>
              <c:f>évolution!$B$19:$H$19</c:f>
              <c:numCache>
                <c:formatCode>0%</c:formatCode>
                <c:ptCount val="7"/>
                <c:pt idx="0">
                  <c:v>0.91634048573449656</c:v>
                </c:pt>
                <c:pt idx="1">
                  <c:v>0.88972696396277184</c:v>
                </c:pt>
                <c:pt idx="2">
                  <c:v>0.87213583401914496</c:v>
                </c:pt>
                <c:pt idx="3">
                  <c:v>0.89565521723913799</c:v>
                </c:pt>
                <c:pt idx="4">
                  <c:v>0.88522433638712705</c:v>
                </c:pt>
                <c:pt idx="5">
                  <c:v>0.8901108848155691</c:v>
                </c:pt>
                <c:pt idx="6">
                  <c:v>0.87628630230962723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A-4296-8DD1-AC1B7AD20E7E}"/>
            </c:ext>
          </c:extLst>
        </c:ser>
        <c:ser>
          <c:idx val="1"/>
          <c:order val="1"/>
          <c:tx>
            <c:strRef>
              <c:f>évolution!$A$20</c:f>
              <c:strCache>
                <c:ptCount val="1"/>
                <c:pt idx="0">
                  <c:v>% des capacités des structures hors ZI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évolution!$B$18:$H$18</c:f>
              <c:numCache>
                <c:formatCode>General</c:formatCode>
                <c:ptCount val="7"/>
                <c:pt idx="0">
                  <c:v>2002</c:v>
                </c:pt>
                <c:pt idx="1">
                  <c:v>2006</c:v>
                </c:pt>
                <c:pt idx="2">
                  <c:v>2009</c:v>
                </c:pt>
                <c:pt idx="3">
                  <c:v>2013</c:v>
                </c:pt>
                <c:pt idx="4">
                  <c:v>2017</c:v>
                </c:pt>
                <c:pt idx="5">
                  <c:v>2021</c:v>
                </c:pt>
                <c:pt idx="6">
                  <c:v>2024</c:v>
                </c:pt>
              </c:numCache>
            </c:numRef>
          </c:cat>
          <c:val>
            <c:numRef>
              <c:f>évolution!$B$20:$H$20</c:f>
              <c:numCache>
                <c:formatCode>0%</c:formatCode>
                <c:ptCount val="7"/>
                <c:pt idx="0">
                  <c:v>8.3659514265503443E-2</c:v>
                </c:pt>
                <c:pt idx="1">
                  <c:v>0.11027303603722816</c:v>
                </c:pt>
                <c:pt idx="2">
                  <c:v>0.12786416598085504</c:v>
                </c:pt>
                <c:pt idx="3">
                  <c:v>0.10434478276086201</c:v>
                </c:pt>
                <c:pt idx="4">
                  <c:v>0.11477566361287295</c:v>
                </c:pt>
                <c:pt idx="5">
                  <c:v>0.1098891151844309</c:v>
                </c:pt>
                <c:pt idx="6">
                  <c:v>0.12371369769037277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A-4296-8DD1-AC1B7AD20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4269840"/>
        <c:axId val="674270168"/>
        <c:axId val="0"/>
      </c:bar3DChart>
      <c:catAx>
        <c:axId val="6742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4270168"/>
        <c:crosses val="autoZero"/>
        <c:auto val="1"/>
        <c:lblAlgn val="ctr"/>
        <c:lblOffset val="100"/>
        <c:noMultiLvlLbl val="0"/>
      </c:catAx>
      <c:valAx>
        <c:axId val="67427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426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</a:t>
            </a:r>
            <a:r>
              <a:rPr lang="en-US" b="1" baseline="0">
                <a:solidFill>
                  <a:sysClr val="windowText" lastClr="000000"/>
                </a:solidFill>
              </a:rPr>
              <a:t>ampings et aires naturelles de campings dotées d'un Cahier de Prescriptions et de Sécurité (CPS) par PAPI en janvier 2024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résultat!$E$17</c:f>
              <c:strCache>
                <c:ptCount val="1"/>
                <c:pt idx="0">
                  <c:v>% CPS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résultat!$D$18:$D$27</c:f>
              <c:strCache>
                <c:ptCount val="10"/>
                <c:pt idx="0">
                  <c:v>PAPI Gardons</c:v>
                </c:pt>
                <c:pt idx="1">
                  <c:v>PAPI Cèze</c:v>
                </c:pt>
                <c:pt idx="2">
                  <c:v>Plan Rhône</c:v>
                </c:pt>
                <c:pt idx="3">
                  <c:v>PAPI Gard Rhodanien</c:v>
                </c:pt>
                <c:pt idx="4">
                  <c:v>PAPI Ardèche</c:v>
                </c:pt>
                <c:pt idx="5">
                  <c:v>PAPI Vidourle</c:v>
                </c:pt>
                <c:pt idx="6">
                  <c:v>PAPI Vistre</c:v>
                </c:pt>
                <c:pt idx="7">
                  <c:v>PAPI Hérault </c:v>
                </c:pt>
                <c:pt idx="8">
                  <c:v>PAPI Tarn amont </c:v>
                </c:pt>
                <c:pt idx="9">
                  <c:v>GARD</c:v>
                </c:pt>
              </c:strCache>
            </c:strRef>
          </c:cat>
          <c:val>
            <c:numRef>
              <c:f>résultat!$E$18:$E$27</c:f>
              <c:numCache>
                <c:formatCode>0%</c:formatCode>
                <c:ptCount val="10"/>
                <c:pt idx="0">
                  <c:v>0.93617021276595747</c:v>
                </c:pt>
                <c:pt idx="1">
                  <c:v>0.8928571428571429</c:v>
                </c:pt>
                <c:pt idx="2">
                  <c:v>1</c:v>
                </c:pt>
                <c:pt idx="3">
                  <c:v>1</c:v>
                </c:pt>
                <c:pt idx="4">
                  <c:v>0.81818181818181823</c:v>
                </c:pt>
                <c:pt idx="5">
                  <c:v>0.81481481481481477</c:v>
                </c:pt>
                <c:pt idx="6">
                  <c:v>0.81818181818181823</c:v>
                </c:pt>
                <c:pt idx="7">
                  <c:v>0.6</c:v>
                </c:pt>
                <c:pt idx="8">
                  <c:v>0.75</c:v>
                </c:pt>
                <c:pt idx="9">
                  <c:v>0.8597560975609756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4328-495B-87CC-F3713B1BD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067568"/>
        <c:axId val="704066912"/>
        <c:axId val="0"/>
      </c:bar3DChart>
      <c:catAx>
        <c:axId val="70406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4066912"/>
        <c:crosses val="autoZero"/>
        <c:auto val="1"/>
        <c:lblAlgn val="ctr"/>
        <c:lblOffset val="100"/>
        <c:noMultiLvlLbl val="0"/>
      </c:catAx>
      <c:valAx>
        <c:axId val="70406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406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Capacité des</a:t>
            </a:r>
            <a:r>
              <a:rPr lang="fr-FR" b="1" baseline="0">
                <a:solidFill>
                  <a:sysClr val="windowText" lastClr="000000"/>
                </a:solidFill>
              </a:rPr>
              <a:t> hôtelleries en plein gardoises implantées en zone inondable par PAPI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fr-FR" b="1" baseline="0">
                <a:solidFill>
                  <a:sysClr val="windowText" lastClr="000000"/>
                </a:solidFill>
              </a:rPr>
              <a:t> en janvier 2024</a:t>
            </a:r>
            <a:endParaRPr lang="fr-FR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résultat!$B$62</c:f>
              <c:strCache>
                <c:ptCount val="1"/>
                <c:pt idx="0">
                  <c:v>Capacité des hôtelleries en ZI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résultat!$A$63:$A$72</c:f>
              <c:strCache>
                <c:ptCount val="10"/>
                <c:pt idx="0">
                  <c:v>PAPI Gardons</c:v>
                </c:pt>
                <c:pt idx="1">
                  <c:v>PAPI Cèze</c:v>
                </c:pt>
                <c:pt idx="2">
                  <c:v>Plan Rhône</c:v>
                </c:pt>
                <c:pt idx="3">
                  <c:v>PAPI Gard Rhodanien</c:v>
                </c:pt>
                <c:pt idx="4">
                  <c:v>PAPI Ardèche</c:v>
                </c:pt>
                <c:pt idx="5">
                  <c:v>PAPI Vidourle</c:v>
                </c:pt>
                <c:pt idx="6">
                  <c:v>PAPI Vistre</c:v>
                </c:pt>
                <c:pt idx="7">
                  <c:v>PAPI Hérault </c:v>
                </c:pt>
                <c:pt idx="8">
                  <c:v>PAPI Tarn amont </c:v>
                </c:pt>
                <c:pt idx="9">
                  <c:v>GARD</c:v>
                </c:pt>
              </c:strCache>
            </c:strRef>
          </c:cat>
          <c:val>
            <c:numRef>
              <c:f>résultat!$B$63:$B$72</c:f>
              <c:numCache>
                <c:formatCode>0%</c:formatCode>
                <c:ptCount val="10"/>
                <c:pt idx="0">
                  <c:v>0.89655745883918181</c:v>
                </c:pt>
                <c:pt idx="1">
                  <c:v>0.80397271268057779</c:v>
                </c:pt>
                <c:pt idx="2">
                  <c:v>0.96966147358556876</c:v>
                </c:pt>
                <c:pt idx="3">
                  <c:v>0.98717948717948723</c:v>
                </c:pt>
                <c:pt idx="4">
                  <c:v>0.43814432989690721</c:v>
                </c:pt>
                <c:pt idx="5">
                  <c:v>0.92838228213769858</c:v>
                </c:pt>
                <c:pt idx="6">
                  <c:v>0.76086956521739135</c:v>
                </c:pt>
                <c:pt idx="7">
                  <c:v>0.86998616874135548</c:v>
                </c:pt>
                <c:pt idx="8">
                  <c:v>0.52586206896551724</c:v>
                </c:pt>
                <c:pt idx="9">
                  <c:v>0.87628630230962723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1-458C-AE0F-2A1BB3DADA62}"/>
            </c:ext>
          </c:extLst>
        </c:ser>
        <c:ser>
          <c:idx val="1"/>
          <c:order val="1"/>
          <c:tx>
            <c:strRef>
              <c:f>résultat!$C$62</c:f>
              <c:strCache>
                <c:ptCount val="1"/>
                <c:pt idx="0">
                  <c:v>Capacité des hôtelleries hors ZI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résultat!$A$63:$A$72</c:f>
              <c:strCache>
                <c:ptCount val="10"/>
                <c:pt idx="0">
                  <c:v>PAPI Gardons</c:v>
                </c:pt>
                <c:pt idx="1">
                  <c:v>PAPI Cèze</c:v>
                </c:pt>
                <c:pt idx="2">
                  <c:v>Plan Rhône</c:v>
                </c:pt>
                <c:pt idx="3">
                  <c:v>PAPI Gard Rhodanien</c:v>
                </c:pt>
                <c:pt idx="4">
                  <c:v>PAPI Ardèche</c:v>
                </c:pt>
                <c:pt idx="5">
                  <c:v>PAPI Vidourle</c:v>
                </c:pt>
                <c:pt idx="6">
                  <c:v>PAPI Vistre</c:v>
                </c:pt>
                <c:pt idx="7">
                  <c:v>PAPI Hérault </c:v>
                </c:pt>
                <c:pt idx="8">
                  <c:v>PAPI Tarn amont </c:v>
                </c:pt>
                <c:pt idx="9">
                  <c:v>GARD</c:v>
                </c:pt>
              </c:strCache>
            </c:strRef>
          </c:cat>
          <c:val>
            <c:numRef>
              <c:f>résultat!$C$63:$C$72</c:f>
              <c:numCache>
                <c:formatCode>0%</c:formatCode>
                <c:ptCount val="10"/>
                <c:pt idx="0">
                  <c:v>0.10344254116081819</c:v>
                </c:pt>
                <c:pt idx="1">
                  <c:v>0.19602728731942221</c:v>
                </c:pt>
                <c:pt idx="2">
                  <c:v>3.0338526414431244E-2</c:v>
                </c:pt>
                <c:pt idx="3">
                  <c:v>1.2820512820512775E-2</c:v>
                </c:pt>
                <c:pt idx="4">
                  <c:v>0.56185567010309279</c:v>
                </c:pt>
                <c:pt idx="5">
                  <c:v>7.1617717862301422E-2</c:v>
                </c:pt>
                <c:pt idx="6">
                  <c:v>0.23913043478260865</c:v>
                </c:pt>
                <c:pt idx="7">
                  <c:v>0.13001383125864452</c:v>
                </c:pt>
                <c:pt idx="8">
                  <c:v>0.47413793103448276</c:v>
                </c:pt>
                <c:pt idx="9">
                  <c:v>0.12371369769037277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21-458C-AE0F-2A1BB3DAD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0102232"/>
        <c:axId val="670102888"/>
        <c:axId val="0"/>
      </c:bar3DChart>
      <c:catAx>
        <c:axId val="67010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0102888"/>
        <c:crosses val="autoZero"/>
        <c:auto val="1"/>
        <c:lblAlgn val="ctr"/>
        <c:lblOffset val="100"/>
        <c:noMultiLvlLbl val="0"/>
      </c:catAx>
      <c:valAx>
        <c:axId val="67010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0102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Campings dotés de Cahier des Precription</a:t>
            </a:r>
            <a:r>
              <a:rPr lang="fr-FR" b="1" baseline="0">
                <a:solidFill>
                  <a:sysClr val="windowText" lastClr="000000"/>
                </a:solidFill>
              </a:rPr>
              <a:t> de Sécurité (CPS) par bassin versant</a:t>
            </a:r>
          </a:p>
          <a:p>
            <a:pPr>
              <a:defRPr b="1"/>
            </a:pPr>
            <a:r>
              <a:rPr lang="fr-FR" b="1" baseline="0">
                <a:solidFill>
                  <a:sysClr val="windowText" lastClr="000000"/>
                </a:solidFill>
              </a:rPr>
              <a:t>en janvier 2024</a:t>
            </a:r>
            <a:endParaRPr lang="fr-FR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résultat!$O$4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5">
                  <a:lumMod val="20000"/>
                  <a:lumOff val="8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résultat!$N$5:$N$14</c:f>
              <c:strCache>
                <c:ptCount val="10"/>
                <c:pt idx="0">
                  <c:v>PAPI Gardons</c:v>
                </c:pt>
                <c:pt idx="1">
                  <c:v>PAPI Cèze</c:v>
                </c:pt>
                <c:pt idx="2">
                  <c:v>Plan Rhône</c:v>
                </c:pt>
                <c:pt idx="3">
                  <c:v>PAPI Gard Rhodanien</c:v>
                </c:pt>
                <c:pt idx="4">
                  <c:v>PAPI Ardèche</c:v>
                </c:pt>
                <c:pt idx="5">
                  <c:v>PAPI Vidourle</c:v>
                </c:pt>
                <c:pt idx="6">
                  <c:v>PAPI Vistre</c:v>
                </c:pt>
                <c:pt idx="7">
                  <c:v>PAPI Hérault </c:v>
                </c:pt>
                <c:pt idx="8">
                  <c:v>PAPI Tarn amont </c:v>
                </c:pt>
                <c:pt idx="9">
                  <c:v>GARD</c:v>
                </c:pt>
              </c:strCache>
            </c:strRef>
          </c:cat>
          <c:val>
            <c:numRef>
              <c:f>résultat!$O$5:$O$14</c:f>
              <c:numCache>
                <c:formatCode>0</c:formatCode>
                <c:ptCount val="10"/>
                <c:pt idx="0">
                  <c:v>33</c:v>
                </c:pt>
                <c:pt idx="1">
                  <c:v>36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  <c:pt idx="8">
                  <c:v>1</c:v>
                </c:pt>
                <c:pt idx="9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0-471B-B73D-DA6B45EC9F52}"/>
            </c:ext>
          </c:extLst>
        </c:ser>
        <c:ser>
          <c:idx val="1"/>
          <c:order val="1"/>
          <c:tx>
            <c:strRef>
              <c:f>résultat!$P$4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résultat!$N$5:$N$14</c:f>
              <c:strCache>
                <c:ptCount val="10"/>
                <c:pt idx="0">
                  <c:v>PAPI Gardons</c:v>
                </c:pt>
                <c:pt idx="1">
                  <c:v>PAPI Cèze</c:v>
                </c:pt>
                <c:pt idx="2">
                  <c:v>Plan Rhône</c:v>
                </c:pt>
                <c:pt idx="3">
                  <c:v>PAPI Gard Rhodanien</c:v>
                </c:pt>
                <c:pt idx="4">
                  <c:v>PAPI Ardèche</c:v>
                </c:pt>
                <c:pt idx="5">
                  <c:v>PAPI Vidourle</c:v>
                </c:pt>
                <c:pt idx="6">
                  <c:v>PAPI Vistre</c:v>
                </c:pt>
                <c:pt idx="7">
                  <c:v>PAPI Hérault </c:v>
                </c:pt>
                <c:pt idx="8">
                  <c:v>PAPI Tarn amont </c:v>
                </c:pt>
                <c:pt idx="9">
                  <c:v>GARD</c:v>
                </c:pt>
              </c:strCache>
            </c:strRef>
          </c:cat>
          <c:val>
            <c:numRef>
              <c:f>résultat!$P$5:$P$14</c:f>
              <c:numCache>
                <c:formatCode>0</c:formatCode>
                <c:ptCount val="10"/>
                <c:pt idx="0">
                  <c:v>44</c:v>
                </c:pt>
                <c:pt idx="1">
                  <c:v>50</c:v>
                </c:pt>
                <c:pt idx="2">
                  <c:v>20</c:v>
                </c:pt>
                <c:pt idx="3">
                  <c:v>1</c:v>
                </c:pt>
                <c:pt idx="4">
                  <c:v>9</c:v>
                </c:pt>
                <c:pt idx="5">
                  <c:v>22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E0-471B-B73D-DA6B45EC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1260976"/>
        <c:axId val="701261632"/>
      </c:barChart>
      <c:catAx>
        <c:axId val="70126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1261632"/>
        <c:crosses val="autoZero"/>
        <c:auto val="1"/>
        <c:lblAlgn val="ctr"/>
        <c:lblOffset val="100"/>
        <c:noMultiLvlLbl val="0"/>
      </c:catAx>
      <c:valAx>
        <c:axId val="7012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126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Exposition</a:t>
            </a:r>
            <a:r>
              <a:rPr lang="fr-FR" b="1" baseline="0">
                <a:solidFill>
                  <a:sysClr val="windowText" lastClr="000000"/>
                </a:solidFill>
              </a:rPr>
              <a:t> des hôtelleries de plein air au risque inondation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fr-FR" b="1" baseline="0">
                <a:solidFill>
                  <a:sysClr val="windowText" lastClr="000000"/>
                </a:solidFill>
              </a:rPr>
              <a:t>en janvier 2024</a:t>
            </a:r>
            <a:endParaRPr lang="fr-FR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9E4-4302-B329-742CA8D37BCF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9E4-4302-B329-742CA8D37BCF}"/>
              </c:ext>
            </c:extLst>
          </c:dPt>
          <c:dLbls>
            <c:dLbl>
              <c:idx val="0"/>
              <c:layout>
                <c:manualLayout>
                  <c:x val="-0.22245235220978929"/>
                  <c:y val="-0.155047894866210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4-4302-B329-742CA8D37BCF}"/>
                </c:ext>
              </c:extLst>
            </c:dLbl>
            <c:dLbl>
              <c:idx val="1"/>
              <c:layout>
                <c:manualLayout>
                  <c:x val="0.16317734729253136"/>
                  <c:y val="6.55526117917242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E4-4302-B329-742CA8D37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résultat!$G$18:$G$19</c:f>
              <c:strCache>
                <c:ptCount val="2"/>
                <c:pt idx="0">
                  <c:v>hotelleries en ZI</c:v>
                </c:pt>
                <c:pt idx="1">
                  <c:v>hotelleries hors ZI</c:v>
                </c:pt>
              </c:strCache>
            </c:strRef>
          </c:cat>
          <c:val>
            <c:numRef>
              <c:f>résultat!$H$18:$H$19</c:f>
              <c:numCache>
                <c:formatCode>#,##0</c:formatCode>
                <c:ptCount val="2"/>
                <c:pt idx="0">
                  <c:v>158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4-4302-B329-742CA8D37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Localisation des hôtelleries de plein air par type d'aléa inondation dans le Gard (janvier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E7B-4248-A1F4-D845A26ABD6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E7B-4248-A1F4-D845A26ABD63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E7B-4248-A1F4-D845A26ABD63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chemeClr val="accent5">
                    <a:lumMod val="60000"/>
                    <a:lumOff val="40000"/>
                  </a:schemeClr>
                </a:outerShdw>
              </a:effectLst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E7B-4248-A1F4-D845A26ABD63}"/>
              </c:ext>
            </c:extLst>
          </c:dPt>
          <c:dLbls>
            <c:dLbl>
              <c:idx val="0"/>
              <c:layout>
                <c:manualLayout>
                  <c:x val="-0.27968729023726552"/>
                  <c:y val="-0.147523728704142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7B-4248-A1F4-D845A26ABD63}"/>
                </c:ext>
              </c:extLst>
            </c:dLbl>
            <c:dLbl>
              <c:idx val="2"/>
              <c:layout>
                <c:manualLayout>
                  <c:x val="4.8781919105441052E-2"/>
                  <c:y val="-0.12509987712070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7B-4248-A1F4-D845A26ABD63}"/>
                </c:ext>
              </c:extLst>
            </c:dLbl>
            <c:dLbl>
              <c:idx val="3"/>
              <c:layout>
                <c:manualLayout>
                  <c:x val="0.12442777730884712"/>
                  <c:y val="5.114311696138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7B-4248-A1F4-D845A26ABD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résultat!$B$98:$E$98</c:f>
              <c:strCache>
                <c:ptCount val="4"/>
                <c:pt idx="0">
                  <c:v>Fort</c:v>
                </c:pt>
                <c:pt idx="1">
                  <c:v>Modéré</c:v>
                </c:pt>
                <c:pt idx="2">
                  <c:v>Résiduel</c:v>
                </c:pt>
                <c:pt idx="3">
                  <c:v>Indifférencié</c:v>
                </c:pt>
              </c:strCache>
            </c:strRef>
          </c:cat>
          <c:val>
            <c:numRef>
              <c:f>résultat!$B$99:$E$99</c:f>
              <c:numCache>
                <c:formatCode>#,##0</c:formatCode>
                <c:ptCount val="4"/>
                <c:pt idx="0">
                  <c:v>98</c:v>
                </c:pt>
                <c:pt idx="1">
                  <c:v>9</c:v>
                </c:pt>
                <c:pt idx="2">
                  <c:v>5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B-4248-A1F4-D845A26AB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Capacité des hôtelleries de plein air</a:t>
            </a:r>
            <a:r>
              <a:rPr lang="fr-FR" b="1" baseline="0">
                <a:solidFill>
                  <a:sysClr val="windowText" lastClr="000000"/>
                </a:solidFill>
              </a:rPr>
              <a:t> en zone inondable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fr-FR" b="1" baseline="0">
                <a:solidFill>
                  <a:sysClr val="windowText" lastClr="000000"/>
                </a:solidFill>
              </a:rPr>
              <a:t> en janvier 2024</a:t>
            </a:r>
            <a:endParaRPr lang="fr-FR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F79646"/>
            </a:solidFill>
          </c:spPr>
          <c:dPt>
            <c:idx val="0"/>
            <c:bubble3D val="0"/>
            <c:spPr>
              <a:solidFill>
                <a:srgbClr val="F7964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966-4A79-910D-56936408249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966-4A79-910D-569364082498}"/>
              </c:ext>
            </c:extLst>
          </c:dPt>
          <c:dLbls>
            <c:dLbl>
              <c:idx val="0"/>
              <c:layout>
                <c:manualLayout>
                  <c:x val="-9.8963945296311639E-2"/>
                  <c:y val="-0.312685904148337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66-4A79-910D-569364082498}"/>
                </c:ext>
              </c:extLst>
            </c:dLbl>
            <c:dLbl>
              <c:idx val="1"/>
              <c:layout>
                <c:manualLayout>
                  <c:x val="8.5125254080082091E-2"/>
                  <c:y val="9.2145849300736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66-4A79-910D-5693640824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résultat!$G$22:$G$23</c:f>
              <c:strCache>
                <c:ptCount val="2"/>
                <c:pt idx="0">
                  <c:v>capacité en ZI</c:v>
                </c:pt>
                <c:pt idx="1">
                  <c:v>capacité hors ZI</c:v>
                </c:pt>
              </c:strCache>
            </c:strRef>
          </c:cat>
          <c:val>
            <c:numRef>
              <c:f>résultat!$H$22:$H$23</c:f>
              <c:numCache>
                <c:formatCode>#,##0</c:formatCode>
                <c:ptCount val="2"/>
                <c:pt idx="0">
                  <c:v>19160</c:v>
                </c:pt>
                <c:pt idx="1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6-4A79-910D-569364082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Campings et aires naturelles de campings</a:t>
            </a:r>
            <a:r>
              <a:rPr lang="fr-FR" b="1" baseline="0">
                <a:solidFill>
                  <a:sysClr val="windowText" lastClr="000000"/>
                </a:solidFill>
              </a:rPr>
              <a:t> dotées d'un Cahier de Prescriptions et de Sécurité en janvier 2024</a:t>
            </a:r>
            <a:endParaRPr lang="fr-FR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51-45E5-BBA6-3532CCA60A8F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D51-45E5-BBA6-3532CCA60A8F}"/>
              </c:ext>
            </c:extLst>
          </c:dPt>
          <c:dLbls>
            <c:dLbl>
              <c:idx val="0"/>
              <c:layout>
                <c:manualLayout>
                  <c:x val="-0.14738769813894109"/>
                  <c:y val="-0.281121988129862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51-45E5-BBA6-3532CCA60A8F}"/>
                </c:ext>
              </c:extLst>
            </c:dLbl>
            <c:dLbl>
              <c:idx val="1"/>
              <c:layout>
                <c:manualLayout>
                  <c:x val="9.4691501930838709E-2"/>
                  <c:y val="9.60681941784303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51-45E5-BBA6-3532CCA60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résultat!$G$25:$G$26</c:f>
              <c:strCache>
                <c:ptCount val="2"/>
                <c:pt idx="0">
                  <c:v>structures dotées d'un CPS</c:v>
                </c:pt>
                <c:pt idx="1">
                  <c:v>structures sans CPS</c:v>
                </c:pt>
              </c:strCache>
            </c:strRef>
          </c:cat>
          <c:val>
            <c:numRef>
              <c:f>résultat!$H$25:$H$26</c:f>
              <c:numCache>
                <c:formatCode>0</c:formatCode>
                <c:ptCount val="2"/>
                <c:pt idx="0">
                  <c:v>141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1-45E5-BBA6-3532CCA60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Evolution du nombre d'hôtelleries de plein air gardoises par catégorie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(2002 - 2024)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évolution!$I$15</c:f>
              <c:strCache>
                <c:ptCount val="1"/>
                <c:pt idx="0">
                  <c:v>camping permanent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évolution!$J$14:$P$14</c:f>
              <c:numCache>
                <c:formatCode>General</c:formatCode>
                <c:ptCount val="7"/>
                <c:pt idx="0">
                  <c:v>2002</c:v>
                </c:pt>
                <c:pt idx="1">
                  <c:v>2006</c:v>
                </c:pt>
                <c:pt idx="2">
                  <c:v>2009</c:v>
                </c:pt>
                <c:pt idx="3">
                  <c:v>2013</c:v>
                </c:pt>
                <c:pt idx="4">
                  <c:v>2017</c:v>
                </c:pt>
                <c:pt idx="5">
                  <c:v>2021</c:v>
                </c:pt>
                <c:pt idx="6">
                  <c:v>2024</c:v>
                </c:pt>
              </c:numCache>
            </c:numRef>
          </c:cat>
          <c:val>
            <c:numRef>
              <c:f>évolution!$J$15:$P$15</c:f>
              <c:numCache>
                <c:formatCode>General</c:formatCode>
                <c:ptCount val="7"/>
                <c:pt idx="0">
                  <c:v>152</c:v>
                </c:pt>
                <c:pt idx="1">
                  <c:v>162</c:v>
                </c:pt>
                <c:pt idx="2">
                  <c:v>162</c:v>
                </c:pt>
                <c:pt idx="3">
                  <c:v>139</c:v>
                </c:pt>
                <c:pt idx="4">
                  <c:v>138</c:v>
                </c:pt>
                <c:pt idx="5">
                  <c:v>139</c:v>
                </c:pt>
                <c:pt idx="6" formatCode="#,##0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9-45E0-8B30-C4B247AE7868}"/>
            </c:ext>
          </c:extLst>
        </c:ser>
        <c:ser>
          <c:idx val="1"/>
          <c:order val="1"/>
          <c:tx>
            <c:strRef>
              <c:f>évolution!$I$16</c:f>
              <c:strCache>
                <c:ptCount val="1"/>
                <c:pt idx="0">
                  <c:v>camping à la ferme + autre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évolution!$J$14:$P$14</c:f>
              <c:numCache>
                <c:formatCode>General</c:formatCode>
                <c:ptCount val="7"/>
                <c:pt idx="0">
                  <c:v>2002</c:v>
                </c:pt>
                <c:pt idx="1">
                  <c:v>2006</c:v>
                </c:pt>
                <c:pt idx="2">
                  <c:v>2009</c:v>
                </c:pt>
                <c:pt idx="3">
                  <c:v>2013</c:v>
                </c:pt>
                <c:pt idx="4">
                  <c:v>2017</c:v>
                </c:pt>
                <c:pt idx="5">
                  <c:v>2021</c:v>
                </c:pt>
                <c:pt idx="6">
                  <c:v>2024</c:v>
                </c:pt>
              </c:numCache>
            </c:numRef>
          </c:cat>
          <c:val>
            <c:numRef>
              <c:f>évolution!$J$16:$P$16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3</c:v>
                </c:pt>
                <c:pt idx="4">
                  <c:v>5</c:v>
                </c:pt>
                <c:pt idx="5">
                  <c:v>10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9-45E0-8B30-C4B247AE7868}"/>
            </c:ext>
          </c:extLst>
        </c:ser>
        <c:ser>
          <c:idx val="2"/>
          <c:order val="2"/>
          <c:tx>
            <c:strRef>
              <c:f>évolution!$I$17</c:f>
              <c:strCache>
                <c:ptCount val="1"/>
                <c:pt idx="0">
                  <c:v>aire naturelle de camping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évolution!$J$14:$P$14</c:f>
              <c:numCache>
                <c:formatCode>General</c:formatCode>
                <c:ptCount val="7"/>
                <c:pt idx="0">
                  <c:v>2002</c:v>
                </c:pt>
                <c:pt idx="1">
                  <c:v>2006</c:v>
                </c:pt>
                <c:pt idx="2">
                  <c:v>2009</c:v>
                </c:pt>
                <c:pt idx="3">
                  <c:v>2013</c:v>
                </c:pt>
                <c:pt idx="4">
                  <c:v>2017</c:v>
                </c:pt>
                <c:pt idx="5">
                  <c:v>2021</c:v>
                </c:pt>
                <c:pt idx="6">
                  <c:v>2024</c:v>
                </c:pt>
              </c:numCache>
            </c:numRef>
          </c:cat>
          <c:val>
            <c:numRef>
              <c:f>évolution!$J$17:$P$17</c:f>
              <c:numCache>
                <c:formatCode>General</c:formatCode>
                <c:ptCount val="7"/>
                <c:pt idx="0">
                  <c:v>32</c:v>
                </c:pt>
                <c:pt idx="1">
                  <c:v>44</c:v>
                </c:pt>
                <c:pt idx="2">
                  <c:v>37</c:v>
                </c:pt>
                <c:pt idx="3">
                  <c:v>23</c:v>
                </c:pt>
                <c:pt idx="4">
                  <c:v>18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89-45E0-8B30-C4B247AE7868}"/>
            </c:ext>
          </c:extLst>
        </c:ser>
        <c:ser>
          <c:idx val="3"/>
          <c:order val="3"/>
          <c:tx>
            <c:strRef>
              <c:f>évolution!$I$18</c:f>
              <c:strCache>
                <c:ptCount val="1"/>
                <c:pt idx="0">
                  <c:v>aire de camping car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évolution!$J$14:$P$14</c:f>
              <c:numCache>
                <c:formatCode>General</c:formatCode>
                <c:ptCount val="7"/>
                <c:pt idx="0">
                  <c:v>2002</c:v>
                </c:pt>
                <c:pt idx="1">
                  <c:v>2006</c:v>
                </c:pt>
                <c:pt idx="2">
                  <c:v>2009</c:v>
                </c:pt>
                <c:pt idx="3">
                  <c:v>2013</c:v>
                </c:pt>
                <c:pt idx="4">
                  <c:v>2017</c:v>
                </c:pt>
                <c:pt idx="5">
                  <c:v>2021</c:v>
                </c:pt>
                <c:pt idx="6">
                  <c:v>2024</c:v>
                </c:pt>
              </c:numCache>
            </c:numRef>
          </c:cat>
          <c:val>
            <c:numRef>
              <c:f>évolution!$J$18:$P$18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</c:v>
                </c:pt>
                <c:pt idx="4">
                  <c:v>51</c:v>
                </c:pt>
                <c:pt idx="5">
                  <c:v>69</c:v>
                </c:pt>
                <c:pt idx="6" formatCode="#,##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89-45E0-8B30-C4B247AE7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1572784"/>
        <c:axId val="731570160"/>
        <c:axId val="0"/>
      </c:bar3DChart>
      <c:catAx>
        <c:axId val="73157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1570160"/>
        <c:crosses val="autoZero"/>
        <c:auto val="1"/>
        <c:lblAlgn val="ctr"/>
        <c:lblOffset val="100"/>
        <c:noMultiLvlLbl val="0"/>
      </c:catAx>
      <c:valAx>
        <c:axId val="73157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157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28</xdr:row>
      <xdr:rowOff>133350</xdr:rowOff>
    </xdr:from>
    <xdr:to>
      <xdr:col>9</xdr:col>
      <xdr:colOff>70185</xdr:colOff>
      <xdr:row>61</xdr:row>
      <xdr:rowOff>10026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B0818D1-8A09-4530-A536-8A7E2D42F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704849</xdr:colOff>
      <xdr:row>15</xdr:row>
      <xdr:rowOff>28574</xdr:rowOff>
    </xdr:from>
    <xdr:to>
      <xdr:col>19</xdr:col>
      <xdr:colOff>238125</xdr:colOff>
      <xdr:row>41</xdr:row>
      <xdr:rowOff>123825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13A7CD4-0A08-47D3-B9FD-D1232BA5F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60659</xdr:colOff>
      <xdr:row>71</xdr:row>
      <xdr:rowOff>92242</xdr:rowOff>
    </xdr:from>
    <xdr:to>
      <xdr:col>19</xdr:col>
      <xdr:colOff>541421</xdr:colOff>
      <xdr:row>107</xdr:row>
      <xdr:rowOff>50131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545336C-97F4-4E06-A348-2075938E0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504824</xdr:colOff>
      <xdr:row>42</xdr:row>
      <xdr:rowOff>76198</xdr:rowOff>
    </xdr:from>
    <xdr:to>
      <xdr:col>19</xdr:col>
      <xdr:colOff>601578</xdr:colOff>
      <xdr:row>70</xdr:row>
      <xdr:rowOff>80211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37F2C1A-233D-4FBE-9F2D-0865884FE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66674</xdr:colOff>
      <xdr:row>2</xdr:row>
      <xdr:rowOff>95249</xdr:rowOff>
    </xdr:from>
    <xdr:to>
      <xdr:col>28</xdr:col>
      <xdr:colOff>219075</xdr:colOff>
      <xdr:row>21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4F4A72F-345E-4C30-A911-630D95E14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200526</xdr:colOff>
      <xdr:row>102</xdr:row>
      <xdr:rowOff>11528</xdr:rowOff>
    </xdr:from>
    <xdr:to>
      <xdr:col>8</xdr:col>
      <xdr:colOff>597065</xdr:colOff>
      <xdr:row>132</xdr:row>
      <xdr:rowOff>10025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6929B746-C8C1-4BA6-AA4F-66BEA6B41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19049</xdr:colOff>
      <xdr:row>22</xdr:row>
      <xdr:rowOff>47624</xdr:rowOff>
    </xdr:from>
    <xdr:to>
      <xdr:col>28</xdr:col>
      <xdr:colOff>257174</xdr:colOff>
      <xdr:row>45</xdr:row>
      <xdr:rowOff>66675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508E6D0-1A94-4CF7-8C20-B0513400D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723900</xdr:colOff>
      <xdr:row>46</xdr:row>
      <xdr:rowOff>76200</xdr:rowOff>
    </xdr:from>
    <xdr:to>
      <xdr:col>28</xdr:col>
      <xdr:colOff>171450</xdr:colOff>
      <xdr:row>69</xdr:row>
      <xdr:rowOff>95250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F8FD23E-6120-4402-B44A-23DCA63C2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361949</xdr:colOff>
      <xdr:row>21</xdr:row>
      <xdr:rowOff>66674</xdr:rowOff>
    </xdr:from>
    <xdr:to>
      <xdr:col>18</xdr:col>
      <xdr:colOff>542925</xdr:colOff>
      <xdr:row>53</xdr:row>
      <xdr:rowOff>76199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3D789D9-5086-4EAE-8793-8DCC63F85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23</xdr:row>
      <xdr:rowOff>76199</xdr:rowOff>
    </xdr:from>
    <xdr:to>
      <xdr:col>8</xdr:col>
      <xdr:colOff>266700</xdr:colOff>
      <xdr:row>51</xdr:row>
      <xdr:rowOff>28574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3A37C31-4F8C-446D-BF31-42F607EFF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295274</xdr:colOff>
      <xdr:row>52</xdr:row>
      <xdr:rowOff>47624</xdr:rowOff>
    </xdr:from>
    <xdr:to>
      <xdr:col>8</xdr:col>
      <xdr:colOff>104775</xdr:colOff>
      <xdr:row>81</xdr:row>
      <xdr:rowOff>9525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75DD986-DE12-49B9-AE2C-DE2A7ECBC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ureau 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 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 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ark4night.com/fr/place/4344" TargetMode="External"/><Relationship Id="rId21" Type="http://schemas.openxmlformats.org/officeDocument/2006/relationships/hyperlink" Target="http://www.camping-ferme-fumades.com/" TargetMode="External"/><Relationship Id="rId42" Type="http://schemas.openxmlformats.org/officeDocument/2006/relationships/hyperlink" Target="https://www.camping-mas-de-reilhe.fr/" TargetMode="External"/><Relationship Id="rId47" Type="http://schemas.openxmlformats.org/officeDocument/2006/relationships/hyperlink" Target="http://www.lesaintmichelet.com/" TargetMode="External"/><Relationship Id="rId63" Type="http://schemas.openxmlformats.org/officeDocument/2006/relationships/hyperlink" Target="https://www.mas-des-chenes.com/" TargetMode="External"/><Relationship Id="rId68" Type="http://schemas.openxmlformats.org/officeDocument/2006/relationships/hyperlink" Target="https://www.campinglabergefleurie.com/" TargetMode="External"/><Relationship Id="rId84" Type="http://schemas.openxmlformats.org/officeDocument/2006/relationships/hyperlink" Target="https://www.lesvistes.com/" TargetMode="External"/><Relationship Id="rId89" Type="http://schemas.openxmlformats.org/officeDocument/2006/relationships/hyperlink" Target="https://www.isisencevennes.fr/" TargetMode="External"/><Relationship Id="rId112" Type="http://schemas.openxmlformats.org/officeDocument/2006/relationships/hyperlink" Target="https://www.camping-gorges-gardon.fr/" TargetMode="External"/><Relationship Id="rId133" Type="http://schemas.openxmlformats.org/officeDocument/2006/relationships/hyperlink" Target="https://www.campingcarpark.com/fr_FR/sejour/aire-etape-camping-car/occitanie/30-gard/remoulins" TargetMode="External"/><Relationship Id="rId138" Type="http://schemas.openxmlformats.org/officeDocument/2006/relationships/hyperlink" Target="https://park4night.com/fr/place/7671" TargetMode="External"/><Relationship Id="rId154" Type="http://schemas.openxmlformats.org/officeDocument/2006/relationships/hyperlink" Target="https://park4night.com/fr/place/60666" TargetMode="External"/><Relationship Id="rId159" Type="http://schemas.openxmlformats.org/officeDocument/2006/relationships/hyperlink" Target="https://park4night.com/fr/place/91298" TargetMode="External"/><Relationship Id="rId175" Type="http://schemas.openxmlformats.org/officeDocument/2006/relationships/hyperlink" Target="https://www.le-moulin-neuf.fr/" TargetMode="External"/><Relationship Id="rId170" Type="http://schemas.openxmlformats.org/officeDocument/2006/relationships/hyperlink" Target="http://www.camping-vert.com/" TargetMode="External"/><Relationship Id="rId191" Type="http://schemas.openxmlformats.org/officeDocument/2006/relationships/hyperlink" Target="https://www.tohapi-naturiste.fr/languedoc-roussillon/camping-la-genese.php" TargetMode="External"/><Relationship Id="rId16" Type="http://schemas.openxmlformats.org/officeDocument/2006/relationships/hyperlink" Target="https://www.campinglaplage-gard.com/" TargetMode="External"/><Relationship Id="rId107" Type="http://schemas.openxmlformats.org/officeDocument/2006/relationships/hyperlink" Target="https://www.inspire-villages.com/destinations/anduze" TargetMode="External"/><Relationship Id="rId11" Type="http://schemas.openxmlformats.org/officeDocument/2006/relationships/hyperlink" Target="https://www.campingcevennes-atypique.com/" TargetMode="External"/><Relationship Id="rId32" Type="http://schemas.openxmlformats.org/officeDocument/2006/relationships/hyperlink" Target="https://www.campingmeretcamargue.fr/" TargetMode="External"/><Relationship Id="rId37" Type="http://schemas.openxmlformats.org/officeDocument/2006/relationships/hyperlink" Target="http://www.campinglevieuxverger.com/" TargetMode="External"/><Relationship Id="rId53" Type="http://schemas.openxmlformats.org/officeDocument/2006/relationships/hyperlink" Target="https://www.camping-soleil.com/" TargetMode="External"/><Relationship Id="rId58" Type="http://schemas.openxmlformats.org/officeDocument/2006/relationships/hyperlink" Target="https://www.campingleden.fr/" TargetMode="External"/><Relationship Id="rId74" Type="http://schemas.openxmlformats.org/officeDocument/2006/relationships/hyperlink" Target="https://www.camping-nimes.com/" TargetMode="External"/><Relationship Id="rId79" Type="http://schemas.openxmlformats.org/officeDocument/2006/relationships/hyperlink" Target="https://gite-le-revel.fr/" TargetMode="External"/><Relationship Id="rId102" Type="http://schemas.openxmlformats.org/officeDocument/2006/relationships/hyperlink" Target="http://www.lepresaintandre.com/" TargetMode="External"/><Relationship Id="rId123" Type="http://schemas.openxmlformats.org/officeDocument/2006/relationships/hyperlink" Target="http://www.domaine-reynaud.com/" TargetMode="External"/><Relationship Id="rId128" Type="http://schemas.openxmlformats.org/officeDocument/2006/relationships/hyperlink" Target="https://www.campercontact.com/fr/france/occitanie/saint-gilles/12811/port-de-plaisance" TargetMode="External"/><Relationship Id="rId144" Type="http://schemas.openxmlformats.org/officeDocument/2006/relationships/hyperlink" Target="https://www.campercontact.com/fr/france/occitanie/saint-laurent-des-arbres/22398/service" TargetMode="External"/><Relationship Id="rId149" Type="http://schemas.openxmlformats.org/officeDocument/2006/relationships/hyperlink" Target="https://www.campingcarpark.com/fr_FR/sejour/aire-etape-camping-car/occitanie/30-gard/le-grau-du-roi" TargetMode="External"/><Relationship Id="rId5" Type="http://schemas.openxmlformats.org/officeDocument/2006/relationships/hyperlink" Target="https://www.fleur-camargue.fr/" TargetMode="External"/><Relationship Id="rId90" Type="http://schemas.openxmlformats.org/officeDocument/2006/relationships/hyperlink" Target="https://camping-libertin.com/" TargetMode="External"/><Relationship Id="rId95" Type="http://schemas.openxmlformats.org/officeDocument/2006/relationships/hyperlink" Target="http://cabaresse.com/" TargetMode="External"/><Relationship Id="rId160" Type="http://schemas.openxmlformats.org/officeDocument/2006/relationships/hyperlink" Target="https://www.yellohvillage.fr/camping/la_petite_camargue" TargetMode="External"/><Relationship Id="rId165" Type="http://schemas.openxmlformats.org/officeDocument/2006/relationships/hyperlink" Target="https://chemin-st-guilhem.fr/camping-municipal-du-pont-vieux" TargetMode="External"/><Relationship Id="rId181" Type="http://schemas.openxmlformats.org/officeDocument/2006/relationships/hyperlink" Target="https://www.campinglacombe.com/" TargetMode="External"/><Relationship Id="rId186" Type="http://schemas.openxmlformats.org/officeDocument/2006/relationships/hyperlink" Target="https://villaoccitana.com/" TargetMode="External"/><Relationship Id="rId22" Type="http://schemas.openxmlformats.org/officeDocument/2006/relationships/hyperlink" Target="https://www.castelrose.com/" TargetMode="External"/><Relationship Id="rId27" Type="http://schemas.openxmlformats.org/officeDocument/2006/relationships/hyperlink" Target="http://campinglacoquille.com/" TargetMode="External"/><Relationship Id="rId43" Type="http://schemas.openxmlformats.org/officeDocument/2006/relationships/hyperlink" Target="https://camping-boisdesecureuils.fr/" TargetMode="External"/><Relationship Id="rId48" Type="http://schemas.openxmlformats.org/officeDocument/2006/relationships/hyperlink" Target="https://www.campingretro.com/" TargetMode="External"/><Relationship Id="rId64" Type="http://schemas.openxmlformats.org/officeDocument/2006/relationships/hyperlink" Target="https://www.campinglefief.fr/" TargetMode="External"/><Relationship Id="rId69" Type="http://schemas.openxmlformats.org/officeDocument/2006/relationships/hyperlink" Target="https://www.campingfrance.com/recherchez-votre-camping/occitanie/gard/molieres-cavaillac/la-tessonne" TargetMode="External"/><Relationship Id="rId113" Type="http://schemas.openxmlformats.org/officeDocument/2006/relationships/hyperlink" Target="http://www.camping-levaldelarre.com/" TargetMode="External"/><Relationship Id="rId118" Type="http://schemas.openxmlformats.org/officeDocument/2006/relationships/hyperlink" Target="http://www.domainedecoursac.fr/" TargetMode="External"/><Relationship Id="rId134" Type="http://schemas.openxmlformats.org/officeDocument/2006/relationships/hyperlink" Target="https://www.campingcarpark.com/fr_FR/sejour/aire-etape-camping-car/occitanie/30-gard/la-roque-sur-ceze" TargetMode="External"/><Relationship Id="rId139" Type="http://schemas.openxmlformats.org/officeDocument/2006/relationships/hyperlink" Target="https://park4night.com/fr/place/8256" TargetMode="External"/><Relationship Id="rId80" Type="http://schemas.openxmlformats.org/officeDocument/2006/relationships/hyperlink" Target="https://www.campinglescascades.com/" TargetMode="External"/><Relationship Id="rId85" Type="http://schemas.openxmlformats.org/officeDocument/2006/relationships/hyperlink" Target="https://www.gites-oliveraie.com/" TargetMode="External"/><Relationship Id="rId150" Type="http://schemas.openxmlformats.org/officeDocument/2006/relationships/hyperlink" Target="https://reseauaireservices.com/aire/grau-du-roi-aire-pour-camping-cars-rue-du-commandant-marceau-2/" TargetMode="External"/><Relationship Id="rId155" Type="http://schemas.openxmlformats.org/officeDocument/2006/relationships/hyperlink" Target="https://www.tourismegard.com/fr/fiche/hotellerie-plein-air/a9-aire-de-tavel-sud-tavel_TFO6035128/" TargetMode="External"/><Relationship Id="rId171" Type="http://schemas.openxmlformats.org/officeDocument/2006/relationships/hyperlink" Target="https://www.camping-le-petit-baigneur.fr/" TargetMode="External"/><Relationship Id="rId176" Type="http://schemas.openxmlformats.org/officeDocument/2006/relationships/hyperlink" Target="http://www.camping-cevennes-terondel.com/" TargetMode="External"/><Relationship Id="rId192" Type="http://schemas.openxmlformats.org/officeDocument/2006/relationships/hyperlink" Target="https://camping-figaret.fr/" TargetMode="External"/><Relationship Id="rId12" Type="http://schemas.openxmlformats.org/officeDocument/2006/relationships/hyperlink" Target="https://www.campingdefrance.com/camping-languedoc+roussillon-gard/camping.php?lang=FR&amp;NumCamp=7302&amp;NumDep=30" TargetMode="External"/><Relationship Id="rId17" Type="http://schemas.openxmlformats.org/officeDocument/2006/relationships/hyperlink" Target="https://www.campinglasalendrinque.fr/" TargetMode="External"/><Relationship Id="rId33" Type="http://schemas.openxmlformats.org/officeDocument/2006/relationships/hyperlink" Target="https://camping-beau-rivage.net/" TargetMode="External"/><Relationship Id="rId38" Type="http://schemas.openxmlformats.org/officeDocument/2006/relationships/hyperlink" Target="https://www.campinglesamarines.com/" TargetMode="External"/><Relationship Id="rId59" Type="http://schemas.openxmlformats.org/officeDocument/2006/relationships/hyperlink" Target="https://www.camping-les-chenes.com/" TargetMode="External"/><Relationship Id="rId103" Type="http://schemas.openxmlformats.org/officeDocument/2006/relationships/hyperlink" Target="https://www.campinglacorconne.fr/" TargetMode="External"/><Relationship Id="rId108" Type="http://schemas.openxmlformats.org/officeDocument/2006/relationships/hyperlink" Target="https://www.camping-filament.fr/" TargetMode="External"/><Relationship Id="rId124" Type="http://schemas.openxmlformats.org/officeDocument/2006/relationships/hyperlink" Target="https://www.bienvenue-a-la-ferme.com/occitanie/gard/theziers/ferme/domaine-gilphine/139963" TargetMode="External"/><Relationship Id="rId129" Type="http://schemas.openxmlformats.org/officeDocument/2006/relationships/hyperlink" Target="https://www.campingcardhotes.fr/aire-manade-bilhau-le-bosquet-destagel-2198" TargetMode="External"/><Relationship Id="rId54" Type="http://schemas.openxmlformats.org/officeDocument/2006/relationships/hyperlink" Target="https://www.campingboucanet.fr/" TargetMode="External"/><Relationship Id="rId70" Type="http://schemas.openxmlformats.org/officeDocument/2006/relationships/hyperlink" Target="https://www.camping-graniers.fr/" TargetMode="External"/><Relationship Id="rId75" Type="http://schemas.openxmlformats.org/officeDocument/2006/relationships/hyperlink" Target="https://campingcevennes.com/" TargetMode="External"/><Relationship Id="rId91" Type="http://schemas.openxmlformats.org/officeDocument/2006/relationships/hyperlink" Target="https://www.villagesabliere.com/" TargetMode="External"/><Relationship Id="rId96" Type="http://schemas.openxmlformats.org/officeDocument/2006/relationships/hyperlink" Target="http://www.campingchateaudelhom.com/" TargetMode="External"/><Relationship Id="rId140" Type="http://schemas.openxmlformats.org/officeDocument/2006/relationships/hyperlink" Target="http://masdesplantades.fr/camping.php" TargetMode="External"/><Relationship Id="rId145" Type="http://schemas.openxmlformats.org/officeDocument/2006/relationships/hyperlink" Target="https://www.lemondeducampingcar.fr/etapes/nouvelles-aires/prs-du-pont-du-gard-laire-de-camping-cars-de-thziers/60596" TargetMode="External"/><Relationship Id="rId161" Type="http://schemas.openxmlformats.org/officeDocument/2006/relationships/hyperlink" Target="https://www.camping-cigales.fr/" TargetMode="External"/><Relationship Id="rId166" Type="http://schemas.openxmlformats.org/officeDocument/2006/relationships/hyperlink" Target="https://reseauaireservices.com/aire/barjac-aire-pour-camping-cars-rue-basse-2/" TargetMode="External"/><Relationship Id="rId182" Type="http://schemas.openxmlformats.org/officeDocument/2006/relationships/hyperlink" Target="https://www.ardeche-detente.com/" TargetMode="External"/><Relationship Id="rId187" Type="http://schemas.openxmlformats.org/officeDocument/2006/relationships/hyperlink" Target="https://www.camping-clementine.fr/fr/" TargetMode="External"/><Relationship Id="rId1" Type="http://schemas.openxmlformats.org/officeDocument/2006/relationships/hyperlink" Target="http://www.lespoissonsdargent.com/" TargetMode="External"/><Relationship Id="rId6" Type="http://schemas.openxmlformats.org/officeDocument/2006/relationships/hyperlink" Target="https://camping-besseges.fr/" TargetMode="External"/><Relationship Id="rId23" Type="http://schemas.openxmlformats.org/officeDocument/2006/relationships/hyperlink" Target="https://www.camping-pradal.fr/" TargetMode="External"/><Relationship Id="rId28" Type="http://schemas.openxmlformats.org/officeDocument/2006/relationships/hyperlink" Target="https://www.camping-la-buissiere.fr/" TargetMode="External"/><Relationship Id="rId49" Type="http://schemas.openxmlformats.org/officeDocument/2006/relationships/hyperlink" Target="https://www.camping-la-saraillere.com/" TargetMode="External"/><Relationship Id="rId114" Type="http://schemas.openxmlformats.org/officeDocument/2006/relationships/hyperlink" Target="https://www.camping-villeneuvelezavignon.com/" TargetMode="External"/><Relationship Id="rId119" Type="http://schemas.openxmlformats.org/officeDocument/2006/relationships/hyperlink" Target="https://sinnae.fr/" TargetMode="External"/><Relationship Id="rId44" Type="http://schemas.openxmlformats.org/officeDocument/2006/relationships/hyperlink" Target="https://www.camping-lesamandiers.fr/" TargetMode="External"/><Relationship Id="rId60" Type="http://schemas.openxmlformats.org/officeDocument/2006/relationships/hyperlink" Target="https://www.campinglolivier.fr/" TargetMode="External"/><Relationship Id="rId65" Type="http://schemas.openxmlformats.org/officeDocument/2006/relationships/hyperlink" Target="http://www.campinglolivier.com/" TargetMode="External"/><Relationship Id="rId81" Type="http://schemas.openxmlformats.org/officeDocument/2006/relationships/hyperlink" Target="https://www.campingleclos.com/" TargetMode="External"/><Relationship Id="rId86" Type="http://schemas.openxmlformats.org/officeDocument/2006/relationships/hyperlink" Target="http://www.camping-oree-des-cevennes.fr/" TargetMode="External"/><Relationship Id="rId130" Type="http://schemas.openxmlformats.org/officeDocument/2006/relationships/hyperlink" Target="https://www.camping-car.com/aires/46151-restaurant-les-clauzes" TargetMode="External"/><Relationship Id="rId135" Type="http://schemas.openxmlformats.org/officeDocument/2006/relationships/hyperlink" Target="https://www.happy-farm.fr/" TargetMode="External"/><Relationship Id="rId151" Type="http://schemas.openxmlformats.org/officeDocument/2006/relationships/hyperlink" Target="https://www.tourismegard.com/fr/fiche/hotellerie-plein-air/aire-de-services-et-de-repos-au-grau-du-roi-le-grau-du-roi_TFO6143536/" TargetMode="External"/><Relationship Id="rId156" Type="http://schemas.openxmlformats.org/officeDocument/2006/relationships/hyperlink" Target="https://reseauaireservices.com/aire/uzes/" TargetMode="External"/><Relationship Id="rId177" Type="http://schemas.openxmlformats.org/officeDocument/2006/relationships/hyperlink" Target="https://camping-garanel.fr/" TargetMode="External"/><Relationship Id="rId172" Type="http://schemas.openxmlformats.org/officeDocument/2006/relationships/hyperlink" Target="https://www.sudcevennes.com/hebergements/chambres-dhotes/6001768_la-grillade-cevenole-camping-aire-naturelle" TargetMode="External"/><Relationship Id="rId193" Type="http://schemas.openxmlformats.org/officeDocument/2006/relationships/printerSettings" Target="../printerSettings/printerSettings1.bin"/><Relationship Id="rId13" Type="http://schemas.openxmlformats.org/officeDocument/2006/relationships/hyperlink" Target="http://www.camping-pirate.fr/" TargetMode="External"/><Relationship Id="rId18" Type="http://schemas.openxmlformats.org/officeDocument/2006/relationships/hyperlink" Target="https://www.labeiller.fr/" TargetMode="External"/><Relationship Id="rId39" Type="http://schemas.openxmlformats.org/officeDocument/2006/relationships/hyperlink" Target="https://campingleslibellules.com/" TargetMode="External"/><Relationship Id="rId109" Type="http://schemas.openxmlformats.org/officeDocument/2006/relationships/hyperlink" Target="https://www.campinglouvincen.fr/" TargetMode="External"/><Relationship Id="rId34" Type="http://schemas.openxmlformats.org/officeDocument/2006/relationships/hyperlink" Target="https://www.camping-chercheur-dor.fr/" TargetMode="External"/><Relationship Id="rId50" Type="http://schemas.openxmlformats.org/officeDocument/2006/relationships/hyperlink" Target="https://www.lesjardinsdetivoli.com/" TargetMode="External"/><Relationship Id="rId55" Type="http://schemas.openxmlformats.org/officeDocument/2006/relationships/hyperlink" Target="https://camping-bonsejour.fr/" TargetMode="External"/><Relationship Id="rId76" Type="http://schemas.openxmlformats.org/officeDocument/2006/relationships/hyperlink" Target="https://www.camping-caylou.fr/" TargetMode="External"/><Relationship Id="rId97" Type="http://schemas.openxmlformats.org/officeDocument/2006/relationships/hyperlink" Target="https://www.gcu.asso.fr/terrains/saumane-gard-30" TargetMode="External"/><Relationship Id="rId104" Type="http://schemas.openxmlformats.org/officeDocument/2006/relationships/hyperlink" Target="https://www.camping-lesgorgesdelherault.com/" TargetMode="External"/><Relationship Id="rId120" Type="http://schemas.openxmlformats.org/officeDocument/2006/relationships/hyperlink" Target="https://www.tourismegard.com/lanuejols/aire-de-services-et-de-repos-a-lanuejols/tabid/2850/offreid/60fd384b-a03b-459d-b2e0-c9f8b3da4589" TargetMode="External"/><Relationship Id="rId125" Type="http://schemas.openxmlformats.org/officeDocument/2006/relationships/hyperlink" Target="https://www.camping-car.com/aires/16401-domaine-saint-firmin" TargetMode="External"/><Relationship Id="rId141" Type="http://schemas.openxmlformats.org/officeDocument/2006/relationships/hyperlink" Target="https://www.provence-camargue-tourisme.com/produits-du-terroir/mas-des-tourelles-815162" TargetMode="External"/><Relationship Id="rId146" Type="http://schemas.openxmlformats.org/officeDocument/2006/relationships/hyperlink" Target="https://www.lemondeducampingcar.fr/courrier/gard-monsieur-lombard-accueille-les-camping-cars-sur-son-terrain-priv/59752" TargetMode="External"/><Relationship Id="rId167" Type="http://schemas.openxmlformats.org/officeDocument/2006/relationships/hyperlink" Target="https://www.lesbordsdeceze.com/" TargetMode="External"/><Relationship Id="rId188" Type="http://schemas.openxmlformats.org/officeDocument/2006/relationships/hyperlink" Target="https://www.campingfrance.com/recherchez-votre-camping/occitanie/gard/chambon/camping-municipal-le-luech" TargetMode="External"/><Relationship Id="rId7" Type="http://schemas.openxmlformats.org/officeDocument/2006/relationships/hyperlink" Target="https://www.camping-lepeyrolais.com/" TargetMode="External"/><Relationship Id="rId71" Type="http://schemas.openxmlformats.org/officeDocument/2006/relationships/hyperlink" Target="https://www.sudcevennes.com/Dormir/Campings/camping-municipal-la-couronne/9735" TargetMode="External"/><Relationship Id="rId92" Type="http://schemas.openxmlformats.org/officeDocument/2006/relationships/hyperlink" Target="http://www.camping-fereyrolles.com/" TargetMode="External"/><Relationship Id="rId162" Type="http://schemas.openxmlformats.org/officeDocument/2006/relationships/hyperlink" Target="https://www.tourismegard.com/fr/fiche/hotellerie-plein-air/camping-le-galinier-aigueze_TFO5936432/" TargetMode="External"/><Relationship Id="rId183" Type="http://schemas.openxmlformats.org/officeDocument/2006/relationships/hyperlink" Target="https://location-vacances-cevennes.com/" TargetMode="External"/><Relationship Id="rId2" Type="http://schemas.openxmlformats.org/officeDocument/2006/relationships/hyperlink" Target="mailto:port@beaucaire.fr%20GPS%20:%20Latitude%20:%2043.8061%20Longitude%20:%204.6375" TargetMode="External"/><Relationship Id="rId29" Type="http://schemas.openxmlformats.org/officeDocument/2006/relationships/hyperlink" Target="https://www.tourisme-occitanie.com/fr/fiche/hotellerie-plein-air/camping-mas-neuf-barjac_TFOSITRA2_CAM_6215036/" TargetMode="External"/><Relationship Id="rId24" Type="http://schemas.openxmlformats.org/officeDocument/2006/relationships/hyperlink" Target="https://www.camping-arche.fr/" TargetMode="External"/><Relationship Id="rId40" Type="http://schemas.openxmlformats.org/officeDocument/2006/relationships/hyperlink" Target="https://www.camping-la-borie.fr/" TargetMode="External"/><Relationship Id="rId45" Type="http://schemas.openxmlformats.org/officeDocument/2006/relationships/hyperlink" Target="https://campinglemasderome.com/" TargetMode="External"/><Relationship Id="rId66" Type="http://schemas.openxmlformats.org/officeDocument/2006/relationships/hyperlink" Target="https://www.camping-lesdolmens.fr/" TargetMode="External"/><Relationship Id="rId87" Type="http://schemas.openxmlformats.org/officeDocument/2006/relationships/hyperlink" Target="https://www.camping-des-sources.fr/" TargetMode="External"/><Relationship Id="rId110" Type="http://schemas.openxmlformats.org/officeDocument/2006/relationships/hyperlink" Target="https://camping-mouretou.com/" TargetMode="External"/><Relationship Id="rId115" Type="http://schemas.openxmlformats.org/officeDocument/2006/relationships/hyperlink" Target="https://campinglesbergassons.fr/" TargetMode="External"/><Relationship Id="rId131" Type="http://schemas.openxmlformats.org/officeDocument/2006/relationships/hyperlink" Target="https://www.camping-horizon.com/" TargetMode="External"/><Relationship Id="rId136" Type="http://schemas.openxmlformats.org/officeDocument/2006/relationships/hyperlink" Target="https://reseauaireservices.com/aire/anduze-aire-pour-camping-cars-place-de-la-gare-2/" TargetMode="External"/><Relationship Id="rId157" Type="http://schemas.openxmlformats.org/officeDocument/2006/relationships/hyperlink" Target="https://www.uzes-pontdugard.com/camping/aire-de-camping-car-le-moulin-duzes/" TargetMode="External"/><Relationship Id="rId178" Type="http://schemas.openxmlformats.org/officeDocument/2006/relationships/hyperlink" Target="https://www.facebook.com/CampingLeTrevezel/" TargetMode="External"/><Relationship Id="rId61" Type="http://schemas.openxmlformats.org/officeDocument/2006/relationships/hyperlink" Target="https://www.domaine-de-pradines.com/" TargetMode="External"/><Relationship Id="rId82" Type="http://schemas.openxmlformats.org/officeDocument/2006/relationships/hyperlink" Target="https://www.camping-de-la-tour.com/" TargetMode="External"/><Relationship Id="rId152" Type="http://schemas.openxmlformats.org/officeDocument/2006/relationships/hyperlink" Target="https://www.campingcarpark.com/fr_FR/sejour/aire-etape-camping-car/occitanie/30-gard/montclus" TargetMode="External"/><Relationship Id="rId173" Type="http://schemas.openxmlformats.org/officeDocument/2006/relationships/hyperlink" Target="https://www.campingdesacacias.fr/" TargetMode="External"/><Relationship Id="rId19" Type="http://schemas.openxmlformats.org/officeDocument/2006/relationships/hyperlink" Target="https://www.gcu.asso.fr/terrains/camprieu-gard-30" TargetMode="External"/><Relationship Id="rId14" Type="http://schemas.openxmlformats.org/officeDocument/2006/relationships/hyperlink" Target="https://www.camping-le-verdier.com/" TargetMode="External"/><Relationship Id="rId30" Type="http://schemas.openxmlformats.org/officeDocument/2006/relationships/hyperlink" Target="https://www.nouveaucampinglescypres.fr/" TargetMode="External"/><Relationship Id="rId35" Type="http://schemas.openxmlformats.org/officeDocument/2006/relationships/hyperlink" Target="https://www.gcu.asso.fr/terrains/chamborigaud-gard-30" TargetMode="External"/><Relationship Id="rId56" Type="http://schemas.openxmlformats.org/officeDocument/2006/relationships/hyperlink" Target="https://www.campinglamarine.com/" TargetMode="External"/><Relationship Id="rId77" Type="http://schemas.openxmlformats.org/officeDocument/2006/relationships/hyperlink" Target="https://www.lasousta.com/" TargetMode="External"/><Relationship Id="rId100" Type="http://schemas.openxmlformats.org/officeDocument/2006/relationships/hyperlink" Target="https://www.soubeyranne.com/" TargetMode="External"/><Relationship Id="rId105" Type="http://schemas.openxmlformats.org/officeDocument/2006/relationships/hyperlink" Target="https://www.camping-mas-carriere.com/" TargetMode="External"/><Relationship Id="rId126" Type="http://schemas.openxmlformats.org/officeDocument/2006/relationships/hyperlink" Target="https://www.domainelaromance.com/" TargetMode="External"/><Relationship Id="rId147" Type="http://schemas.openxmlformats.org/officeDocument/2006/relationships/hyperlink" Target="https://www.campingcarpark.com/fr_FR/sejour/aire-etape-camping-car/occitanie/30-gard/aveze" TargetMode="External"/><Relationship Id="rId168" Type="http://schemas.openxmlformats.org/officeDocument/2006/relationships/hyperlink" Target="http://www.camping-beau-rivage.fr/" TargetMode="External"/><Relationship Id="rId8" Type="http://schemas.openxmlformats.org/officeDocument/2006/relationships/hyperlink" Target="https://lepontdumas-camping.fr/" TargetMode="External"/><Relationship Id="rId51" Type="http://schemas.openxmlformats.org/officeDocument/2006/relationships/hyperlink" Target="https://www.abridecamargue.fr/" TargetMode="External"/><Relationship Id="rId72" Type="http://schemas.openxmlformats.org/officeDocument/2006/relationships/hyperlink" Target="https://www.causseetlamas.com/" TargetMode="External"/><Relationship Id="rId93" Type="http://schemas.openxmlformats.org/officeDocument/2006/relationships/hyperlink" Target="http://www.campingclosdescapitelles.com/" TargetMode="External"/><Relationship Id="rId98" Type="http://schemas.openxmlformats.org/officeDocument/2006/relationships/hyperlink" Target="https://www.camping-cevennes.info/" TargetMode="External"/><Relationship Id="rId121" Type="http://schemas.openxmlformats.org/officeDocument/2006/relationships/hyperlink" Target="https://www.camping-car.com/aires/45532-vignerons-du-castelas" TargetMode="External"/><Relationship Id="rId142" Type="http://schemas.openxmlformats.org/officeDocument/2006/relationships/hyperlink" Target="https://park4night.com/fr/place/17981" TargetMode="External"/><Relationship Id="rId163" Type="http://schemas.openxmlformats.org/officeDocument/2006/relationships/hyperlink" Target="https://bellevue-en-camargue.com/" TargetMode="External"/><Relationship Id="rId184" Type="http://schemas.openxmlformats.org/officeDocument/2006/relationships/hyperlink" Target="https://www.tourismegard.com/fr/fiche/hotellerie-plein-air/camping-bellevue-boisset-et-gaujac_TFO6500732/" TargetMode="External"/><Relationship Id="rId189" Type="http://schemas.openxmlformats.org/officeDocument/2006/relationships/hyperlink" Target="https://campinglachataigneraie.com/le-camping/" TargetMode="External"/><Relationship Id="rId3" Type="http://schemas.openxmlformats.org/officeDocument/2006/relationships/hyperlink" Target="mailto:contact@ccpaysduzes.fr,%20GPS%20:%20Latitude%20:%2044.1853%20Longitude%20:%204.3314%20A%20droite%20du%20lavoir%20pr&#232;s%20du%20terrain%20multisports." TargetMode="External"/><Relationship Id="rId25" Type="http://schemas.openxmlformats.org/officeDocument/2006/relationships/hyperlink" Target="http://www.camping-anduze.net/" TargetMode="External"/><Relationship Id="rId46" Type="http://schemas.openxmlformats.org/officeDocument/2006/relationships/hyperlink" Target="https://www.camping-la-grenouille.com/" TargetMode="External"/><Relationship Id="rId67" Type="http://schemas.openxmlformats.org/officeDocument/2006/relationships/hyperlink" Target="https://www.camping-les-plans.fr/" TargetMode="External"/><Relationship Id="rId116" Type="http://schemas.openxmlformats.org/officeDocument/2006/relationships/hyperlink" Target="https://www.tourisme-occitanie.com/camping-laparot/molieres-cavaillac" TargetMode="External"/><Relationship Id="rId137" Type="http://schemas.openxmlformats.org/officeDocument/2006/relationships/hyperlink" Target="https://www.tourismegard.com/fr/fiche/hotellerie-plein-air/aire-de-repos-a-sauve-sauve_TFO6214729/" TargetMode="External"/><Relationship Id="rId158" Type="http://schemas.openxmlformats.org/officeDocument/2006/relationships/hyperlink" Target="https://www.tourisme-occitanie.com/fr/fiche/hotellerie-plein-air/aire-de-camping-cars-de-valleraugue-val-d-aigoual_TFOSITRA2_CAM_6102764/" TargetMode="External"/><Relationship Id="rId20" Type="http://schemas.openxmlformats.org/officeDocument/2006/relationships/hyperlink" Target="https://www.domaine-des-fumades.com/" TargetMode="External"/><Relationship Id="rId41" Type="http://schemas.openxmlformats.org/officeDocument/2006/relationships/hyperlink" Target="https://m.facebook.com/souriredusud30" TargetMode="External"/><Relationship Id="rId62" Type="http://schemas.openxmlformats.org/officeDocument/2006/relationships/hyperlink" Target="http://www.campingledolium.fr/" TargetMode="External"/><Relationship Id="rId83" Type="http://schemas.openxmlformats.org/officeDocument/2006/relationships/hyperlink" Target="https://www.campinglachicanette.fr/" TargetMode="External"/><Relationship Id="rId88" Type="http://schemas.openxmlformats.org/officeDocument/2006/relationships/hyperlink" Target="http://www.campingalaforet.com/" TargetMode="External"/><Relationship Id="rId111" Type="http://schemas.openxmlformats.org/officeDocument/2006/relationships/hyperlink" Target="https://www.masdemourgues.com/" TargetMode="External"/><Relationship Id="rId132" Type="http://schemas.openxmlformats.org/officeDocument/2006/relationships/hyperlink" Target="https://reseauaireservices.com/aire/castillon-du-gard-aire-pour-camping-cars/" TargetMode="External"/><Relationship Id="rId153" Type="http://schemas.openxmlformats.org/officeDocument/2006/relationships/hyperlink" Target="https://www.campingcarpark.com/fr_FR/sejour/aire-etape-camping-car/occitanie/30-gard/saint-ambroix" TargetMode="External"/><Relationship Id="rId174" Type="http://schemas.openxmlformats.org/officeDocument/2006/relationships/hyperlink" Target="https://masdelinde.com/le-mas-de-linde" TargetMode="External"/><Relationship Id="rId179" Type="http://schemas.openxmlformats.org/officeDocument/2006/relationships/hyperlink" Target="https://www.loucantoucevenol.com/" TargetMode="External"/><Relationship Id="rId190" Type="http://schemas.openxmlformats.org/officeDocument/2006/relationships/hyperlink" Target="https://cvaigoual.com/" TargetMode="External"/><Relationship Id="rId15" Type="http://schemas.openxmlformats.org/officeDocument/2006/relationships/hyperlink" Target="https://campinglemasderome.com/" TargetMode="External"/><Relationship Id="rId36" Type="http://schemas.openxmlformats.org/officeDocument/2006/relationships/hyperlink" Target="https://www.barralet.fr/" TargetMode="External"/><Relationship Id="rId57" Type="http://schemas.openxmlformats.org/officeDocument/2006/relationships/hyperlink" Target="https://www.yellohvillage-petits-camarguais.com/fr" TargetMode="External"/><Relationship Id="rId106" Type="http://schemas.openxmlformats.org/officeDocument/2006/relationships/hyperlink" Target="http://www.cevennes-tourisme.fr/tornac/camping-la-cigale/tabid/2678/offreid/e3a5cd47-f80b-4255-b960-1fd436a0b6f4" TargetMode="External"/><Relationship Id="rId127" Type="http://schemas.openxmlformats.org/officeDocument/2006/relationships/hyperlink" Target="https://www.audomainedefontbespierre.com/" TargetMode="External"/><Relationship Id="rId10" Type="http://schemas.openxmlformats.org/officeDocument/2006/relationships/hyperlink" Target="https://www.campinglefontdumerle.com/" TargetMode="External"/><Relationship Id="rId31" Type="http://schemas.openxmlformats.org/officeDocument/2006/relationships/hyperlink" Target="http://www.domaine-de-gaujac.com/" TargetMode="External"/><Relationship Id="rId52" Type="http://schemas.openxmlformats.org/officeDocument/2006/relationships/hyperlink" Target="https://www.campingespiguette.fr/" TargetMode="External"/><Relationship Id="rId73" Type="http://schemas.openxmlformats.org/officeDocument/2006/relationships/hyperlink" Target="https://www.campingbellerive.fr/" TargetMode="External"/><Relationship Id="rId78" Type="http://schemas.openxmlformats.org/officeDocument/2006/relationships/hyperlink" Target="https://www.camping-universal.com/" TargetMode="External"/><Relationship Id="rId94" Type="http://schemas.openxmlformats.org/officeDocument/2006/relationships/hyperlink" Target="https://valdaigoual.fr/le-camping-de-lesperou-est-ouvert/" TargetMode="External"/><Relationship Id="rId99" Type="http://schemas.openxmlformats.org/officeDocument/2006/relationships/hyperlink" Target="http://www.domainedesebens.com/" TargetMode="External"/><Relationship Id="rId101" Type="http://schemas.openxmlformats.org/officeDocument/2006/relationships/hyperlink" Target="https://www.massereau.com/" TargetMode="External"/><Relationship Id="rId122" Type="http://schemas.openxmlformats.org/officeDocument/2006/relationships/hyperlink" Target="https://vignerons4chemins.com/" TargetMode="External"/><Relationship Id="rId143" Type="http://schemas.openxmlformats.org/officeDocument/2006/relationships/hyperlink" Target="https://www.camping-car.com/aires/38242-u-express" TargetMode="External"/><Relationship Id="rId148" Type="http://schemas.openxmlformats.org/officeDocument/2006/relationships/hyperlink" Target="https://reseauaireservices.com/aire/marguerittes-aire-pour-camping-cars-station-avia-2/" TargetMode="External"/><Relationship Id="rId164" Type="http://schemas.openxmlformats.org/officeDocument/2006/relationships/hyperlink" Target="https://aujac.fr/camping-a-la-ferme/la-baraque-camping-chambres-dhotes-et-table-paysanne" TargetMode="External"/><Relationship Id="rId169" Type="http://schemas.openxmlformats.org/officeDocument/2006/relationships/hyperlink" Target="https://www.camping-mascauvy.com/" TargetMode="External"/><Relationship Id="rId185" Type="http://schemas.openxmlformats.org/officeDocument/2006/relationships/hyperlink" Target="https://www.leslodgesdulagon.com/fr-fr" TargetMode="External"/><Relationship Id="rId4" Type="http://schemas.openxmlformats.org/officeDocument/2006/relationships/hyperlink" Target="mailto:contact@genolhac.fr%20D906,%20GPS%20:%20Latitude%20:%2044.3539%20Longitude%20:%203.9483" TargetMode="External"/><Relationship Id="rId9" Type="http://schemas.openxmlformats.org/officeDocument/2006/relationships/hyperlink" Target="https://www.bivouac-nature.com/" TargetMode="External"/><Relationship Id="rId180" Type="http://schemas.openxmlformats.org/officeDocument/2006/relationships/hyperlink" Target="https://www.campingmasderey.com/camping-nature" TargetMode="External"/><Relationship Id="rId26" Type="http://schemas.openxmlformats.org/officeDocument/2006/relationships/hyperlink" Target="https://camping-bel-ete.com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udomainedefontbespierre.com/" TargetMode="External"/><Relationship Id="rId13" Type="http://schemas.openxmlformats.org/officeDocument/2006/relationships/hyperlink" Target="https://reseauaireservices.com/aire/marguerittes-aire-pour-camping-cars-station-avia-2/" TargetMode="External"/><Relationship Id="rId3" Type="http://schemas.openxmlformats.org/officeDocument/2006/relationships/hyperlink" Target="https://www.campingmeretcamargue.fr/" TargetMode="External"/><Relationship Id="rId7" Type="http://schemas.openxmlformats.org/officeDocument/2006/relationships/hyperlink" Target="https://www.masdemourgues.com/" TargetMode="External"/><Relationship Id="rId12" Type="http://schemas.openxmlformats.org/officeDocument/2006/relationships/hyperlink" Target="https://www.lemondeducampingcar.fr/courrier/gard-monsieur-lombard-accueille-les-camping-cars-sur-son-terrain-priv/59752" TargetMode="External"/><Relationship Id="rId17" Type="http://schemas.openxmlformats.org/officeDocument/2006/relationships/printerSettings" Target="../printerSettings/printerSettings9.bin"/><Relationship Id="rId2" Type="http://schemas.openxmlformats.org/officeDocument/2006/relationships/hyperlink" Target="https://www.nouveaucampinglescypres.fr/" TargetMode="External"/><Relationship Id="rId16" Type="http://schemas.openxmlformats.org/officeDocument/2006/relationships/hyperlink" Target="https://villaoccitana.com/" TargetMode="External"/><Relationship Id="rId1" Type="http://schemas.openxmlformats.org/officeDocument/2006/relationships/hyperlink" Target="https://www.fleur-camargue.fr/" TargetMode="External"/><Relationship Id="rId6" Type="http://schemas.openxmlformats.org/officeDocument/2006/relationships/hyperlink" Target="https://www.campinglachicanette.fr/" TargetMode="External"/><Relationship Id="rId11" Type="http://schemas.openxmlformats.org/officeDocument/2006/relationships/hyperlink" Target="https://www.camping-car.com/aires/38242-u-express" TargetMode="External"/><Relationship Id="rId5" Type="http://schemas.openxmlformats.org/officeDocument/2006/relationships/hyperlink" Target="https://www.camping-nimes.com/" TargetMode="External"/><Relationship Id="rId15" Type="http://schemas.openxmlformats.org/officeDocument/2006/relationships/hyperlink" Target="https://www.leslodgesdulagon.com/fr-fr" TargetMode="External"/><Relationship Id="rId10" Type="http://schemas.openxmlformats.org/officeDocument/2006/relationships/hyperlink" Target="https://www.campingcardhotes.fr/aire-manade-bilhau-le-bosquet-destagel-2198" TargetMode="External"/><Relationship Id="rId4" Type="http://schemas.openxmlformats.org/officeDocument/2006/relationships/hyperlink" Target="https://www.camping-lesamandiers.fr/" TargetMode="External"/><Relationship Id="rId9" Type="http://schemas.openxmlformats.org/officeDocument/2006/relationships/hyperlink" Target="https://www.campercontact.com/fr/france/occitanie/saint-gilles/12811/port-de-plaisance" TargetMode="External"/><Relationship Id="rId14" Type="http://schemas.openxmlformats.org/officeDocument/2006/relationships/hyperlink" Target="https://bellevue-en-camargue.com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mping-mas-carriere.com/" TargetMode="External"/><Relationship Id="rId13" Type="http://schemas.openxmlformats.org/officeDocument/2006/relationships/hyperlink" Target="https://www.campingcarpark.com/fr_FR/sejour/aire-etape-camping-car/occitanie/30-gard/aveze" TargetMode="External"/><Relationship Id="rId3" Type="http://schemas.openxmlformats.org/officeDocument/2006/relationships/hyperlink" Target="https://www.causseetlamas.com/" TargetMode="External"/><Relationship Id="rId7" Type="http://schemas.openxmlformats.org/officeDocument/2006/relationships/hyperlink" Target="https://www.camping-lesgorgesdelherault.com/" TargetMode="External"/><Relationship Id="rId12" Type="http://schemas.openxmlformats.org/officeDocument/2006/relationships/hyperlink" Target="https://www.camping-car.com/aires/46151-restaurant-les-clauzes" TargetMode="External"/><Relationship Id="rId17" Type="http://schemas.openxmlformats.org/officeDocument/2006/relationships/hyperlink" Target="https://www.sudcevennes.com/hebergements/chambres-dhotes/6001768_la-grillade-cevenole-camping-aire-naturelle" TargetMode="External"/><Relationship Id="rId2" Type="http://schemas.openxmlformats.org/officeDocument/2006/relationships/hyperlink" Target="https://www.sudcevennes.com/Dormir/Campings/camping-municipal-la-couronne/9735" TargetMode="External"/><Relationship Id="rId16" Type="http://schemas.openxmlformats.org/officeDocument/2006/relationships/hyperlink" Target="https://chemin-st-guilhem.fr/camping-municipal-du-pont-vieux" TargetMode="External"/><Relationship Id="rId1" Type="http://schemas.openxmlformats.org/officeDocument/2006/relationships/hyperlink" Target="https://www.campingfrance.com/recherchez-votre-camping/occitanie/gard/molieres-cavaillac/la-tessonne" TargetMode="External"/><Relationship Id="rId6" Type="http://schemas.openxmlformats.org/officeDocument/2006/relationships/hyperlink" Target="https://www.campinglacorconne.fr/" TargetMode="External"/><Relationship Id="rId11" Type="http://schemas.openxmlformats.org/officeDocument/2006/relationships/hyperlink" Target="https://www.tourisme-occitanie.com/camping-laparot/molieres-cavaillac" TargetMode="External"/><Relationship Id="rId5" Type="http://schemas.openxmlformats.org/officeDocument/2006/relationships/hyperlink" Target="https://www.isisencevennes.fr/" TargetMode="External"/><Relationship Id="rId15" Type="http://schemas.openxmlformats.org/officeDocument/2006/relationships/hyperlink" Target="https://park4night.com/fr/place/91298" TargetMode="External"/><Relationship Id="rId10" Type="http://schemas.openxmlformats.org/officeDocument/2006/relationships/hyperlink" Target="http://www.camping-levaldelarre.com/" TargetMode="External"/><Relationship Id="rId4" Type="http://schemas.openxmlformats.org/officeDocument/2006/relationships/hyperlink" Target="https://gite-le-revel.fr/" TargetMode="External"/><Relationship Id="rId9" Type="http://schemas.openxmlformats.org/officeDocument/2006/relationships/hyperlink" Target="https://camping-mouretou.com/" TargetMode="External"/><Relationship Id="rId14" Type="http://schemas.openxmlformats.org/officeDocument/2006/relationships/hyperlink" Target="https://www.tourisme-occitanie.com/fr/fiche/hotellerie-plein-air/aire-de-camping-cars-de-valleraugue-val-d-aigoual_TFOSITRA2_CAM_6102764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valdaigoual.fr/le-camping-de-lesperou-est-ouvert/" TargetMode="External"/><Relationship Id="rId7" Type="http://schemas.openxmlformats.org/officeDocument/2006/relationships/hyperlink" Target="https://cvaigoual.com/" TargetMode="External"/><Relationship Id="rId2" Type="http://schemas.openxmlformats.org/officeDocument/2006/relationships/hyperlink" Target="https://www.domaine-de-pradines.com/" TargetMode="External"/><Relationship Id="rId1" Type="http://schemas.openxmlformats.org/officeDocument/2006/relationships/hyperlink" Target="https://www.gcu.asso.fr/terrains/camprieu-gard-30" TargetMode="External"/><Relationship Id="rId6" Type="http://schemas.openxmlformats.org/officeDocument/2006/relationships/hyperlink" Target="https://www.facebook.com/CampingLeTrevezel/" TargetMode="External"/><Relationship Id="rId5" Type="http://schemas.openxmlformats.org/officeDocument/2006/relationships/hyperlink" Target="http://www.camping-cevennes-terondel.com/" TargetMode="External"/><Relationship Id="rId4" Type="http://schemas.openxmlformats.org/officeDocument/2006/relationships/hyperlink" Target="https://www.tourismegard.com/lanuejols/aire-de-services-et-de-repos-a-lanuejols/tabid/2850/offreid/60fd384b-a03b-459d-b2e0-c9f8b3da458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amping-chercheur-dor.fr/" TargetMode="External"/><Relationship Id="rId18" Type="http://schemas.openxmlformats.org/officeDocument/2006/relationships/hyperlink" Target="https://www.campinglefief.fr/" TargetMode="External"/><Relationship Id="rId26" Type="http://schemas.openxmlformats.org/officeDocument/2006/relationships/hyperlink" Target="https://www.camping-des-sources.fr/" TargetMode="External"/><Relationship Id="rId39" Type="http://schemas.openxmlformats.org/officeDocument/2006/relationships/hyperlink" Target="https://www.camping-car.com/aires/16401-domaine-saint-firmin" TargetMode="External"/><Relationship Id="rId3" Type="http://schemas.openxmlformats.org/officeDocument/2006/relationships/hyperlink" Target="http://www.camping-pirate.fr/" TargetMode="External"/><Relationship Id="rId21" Type="http://schemas.openxmlformats.org/officeDocument/2006/relationships/hyperlink" Target="https://www.campinglabergefleurie.com/" TargetMode="External"/><Relationship Id="rId34" Type="http://schemas.openxmlformats.org/officeDocument/2006/relationships/hyperlink" Target="https://www.camping-filament.fr/" TargetMode="External"/><Relationship Id="rId42" Type="http://schemas.openxmlformats.org/officeDocument/2006/relationships/hyperlink" Target="https://reseauaireservices.com/aire/anduze-aire-pour-camping-cars-place-de-la-gare-2/" TargetMode="External"/><Relationship Id="rId47" Type="http://schemas.openxmlformats.org/officeDocument/2006/relationships/hyperlink" Target="http://www.camping-vert.com/" TargetMode="External"/><Relationship Id="rId50" Type="http://schemas.openxmlformats.org/officeDocument/2006/relationships/hyperlink" Target="https://www.mas-des-chenes.com/" TargetMode="External"/><Relationship Id="rId7" Type="http://schemas.openxmlformats.org/officeDocument/2006/relationships/hyperlink" Target="https://www.camping-pradal.fr/" TargetMode="External"/><Relationship Id="rId12" Type="http://schemas.openxmlformats.org/officeDocument/2006/relationships/hyperlink" Target="https://camping-beau-rivage.net/" TargetMode="External"/><Relationship Id="rId17" Type="http://schemas.openxmlformats.org/officeDocument/2006/relationships/hyperlink" Target="https://camping-boisdesecureuils.fr/" TargetMode="External"/><Relationship Id="rId25" Type="http://schemas.openxmlformats.org/officeDocument/2006/relationships/hyperlink" Target="https://www.lesvistes.com/" TargetMode="External"/><Relationship Id="rId33" Type="http://schemas.openxmlformats.org/officeDocument/2006/relationships/hyperlink" Target="https://www.inspire-villages.com/destinations/anduze" TargetMode="External"/><Relationship Id="rId38" Type="http://schemas.openxmlformats.org/officeDocument/2006/relationships/hyperlink" Target="https://www.bienvenue-a-la-ferme.com/occitanie/gard/theziers/ferme/domaine-gilphine/139963" TargetMode="External"/><Relationship Id="rId46" Type="http://schemas.openxmlformats.org/officeDocument/2006/relationships/hyperlink" Target="https://www.camping-mascauvy.com/" TargetMode="External"/><Relationship Id="rId2" Type="http://schemas.openxmlformats.org/officeDocument/2006/relationships/hyperlink" Target="https://www.campinglefontdumerle.com/" TargetMode="External"/><Relationship Id="rId16" Type="http://schemas.openxmlformats.org/officeDocument/2006/relationships/hyperlink" Target="https://www.camping-mas-de-reilhe.fr/" TargetMode="External"/><Relationship Id="rId20" Type="http://schemas.openxmlformats.org/officeDocument/2006/relationships/hyperlink" Target="https://www.camping-les-plans.fr/" TargetMode="External"/><Relationship Id="rId29" Type="http://schemas.openxmlformats.org/officeDocument/2006/relationships/hyperlink" Target="https://www.gcu.asso.fr/terrains/saumane-gard-30" TargetMode="External"/><Relationship Id="rId41" Type="http://schemas.openxmlformats.org/officeDocument/2006/relationships/hyperlink" Target="https://www.campingcarpark.com/fr_FR/sejour/aire-etape-camping-car/occitanie/30-gard/remoulins" TargetMode="External"/><Relationship Id="rId1" Type="http://schemas.openxmlformats.org/officeDocument/2006/relationships/hyperlink" Target="https://www.bivouac-nature.com/" TargetMode="External"/><Relationship Id="rId6" Type="http://schemas.openxmlformats.org/officeDocument/2006/relationships/hyperlink" Target="https://www.castelrose.com/" TargetMode="External"/><Relationship Id="rId11" Type="http://schemas.openxmlformats.org/officeDocument/2006/relationships/hyperlink" Target="http://www.domaine-de-gaujac.com/" TargetMode="External"/><Relationship Id="rId24" Type="http://schemas.openxmlformats.org/officeDocument/2006/relationships/hyperlink" Target="https://www.lasousta.com/" TargetMode="External"/><Relationship Id="rId32" Type="http://schemas.openxmlformats.org/officeDocument/2006/relationships/hyperlink" Target="http://www.cevennes-tourisme.fr/tornac/camping-la-cigale/tabid/2678/offreid/e3a5cd47-f80b-4255-b960-1fd436a0b6f4" TargetMode="External"/><Relationship Id="rId37" Type="http://schemas.openxmlformats.org/officeDocument/2006/relationships/hyperlink" Target="http://www.domaine-reynaud.com/" TargetMode="External"/><Relationship Id="rId40" Type="http://schemas.openxmlformats.org/officeDocument/2006/relationships/hyperlink" Target="https://reseauaireservices.com/aire/castillon-du-gard-aire-pour-camping-cars/" TargetMode="External"/><Relationship Id="rId45" Type="http://schemas.openxmlformats.org/officeDocument/2006/relationships/hyperlink" Target="https://www.uzes-pontdugard.com/camping/aire-de-camping-car-le-moulin-duzes/" TargetMode="External"/><Relationship Id="rId5" Type="http://schemas.openxmlformats.org/officeDocument/2006/relationships/hyperlink" Target="https://www.campinglasalendrinque.fr/" TargetMode="External"/><Relationship Id="rId15" Type="http://schemas.openxmlformats.org/officeDocument/2006/relationships/hyperlink" Target="https://m.facebook.com/souriredusud30" TargetMode="External"/><Relationship Id="rId23" Type="http://schemas.openxmlformats.org/officeDocument/2006/relationships/hyperlink" Target="https://www.camping-caylou.fr/" TargetMode="External"/><Relationship Id="rId28" Type="http://schemas.openxmlformats.org/officeDocument/2006/relationships/hyperlink" Target="http://www.campingchateaudelhom.com/" TargetMode="External"/><Relationship Id="rId36" Type="http://schemas.openxmlformats.org/officeDocument/2006/relationships/hyperlink" Target="https://www.camping-gorges-gardon.fr/" TargetMode="External"/><Relationship Id="rId49" Type="http://schemas.openxmlformats.org/officeDocument/2006/relationships/hyperlink" Target="https://www.le-moulin-neuf.fr/" TargetMode="External"/><Relationship Id="rId10" Type="http://schemas.openxmlformats.org/officeDocument/2006/relationships/hyperlink" Target="https://camping-bel-ete.com/" TargetMode="External"/><Relationship Id="rId19" Type="http://schemas.openxmlformats.org/officeDocument/2006/relationships/hyperlink" Target="http://www.campinglolivier.com/" TargetMode="External"/><Relationship Id="rId31" Type="http://schemas.openxmlformats.org/officeDocument/2006/relationships/hyperlink" Target="https://www.soubeyranne.com/" TargetMode="External"/><Relationship Id="rId44" Type="http://schemas.openxmlformats.org/officeDocument/2006/relationships/hyperlink" Target="https://reseauaireservices.com/aire/uzes/" TargetMode="External"/><Relationship Id="rId52" Type="http://schemas.openxmlformats.org/officeDocument/2006/relationships/printerSettings" Target="../printerSettings/printerSettings4.bin"/><Relationship Id="rId4" Type="http://schemas.openxmlformats.org/officeDocument/2006/relationships/hyperlink" Target="https://www.camping-le-verdier.com/" TargetMode="External"/><Relationship Id="rId9" Type="http://schemas.openxmlformats.org/officeDocument/2006/relationships/hyperlink" Target="http://www.camping-anduze.net/" TargetMode="External"/><Relationship Id="rId14" Type="http://schemas.openxmlformats.org/officeDocument/2006/relationships/hyperlink" Target="https://www.barralet.fr/" TargetMode="External"/><Relationship Id="rId22" Type="http://schemas.openxmlformats.org/officeDocument/2006/relationships/hyperlink" Target="https://www.campingbellerive.fr/" TargetMode="External"/><Relationship Id="rId27" Type="http://schemas.openxmlformats.org/officeDocument/2006/relationships/hyperlink" Target="http://www.campingalaforet.com/" TargetMode="External"/><Relationship Id="rId30" Type="http://schemas.openxmlformats.org/officeDocument/2006/relationships/hyperlink" Target="https://www.camping-cevennes.info/" TargetMode="External"/><Relationship Id="rId35" Type="http://schemas.openxmlformats.org/officeDocument/2006/relationships/hyperlink" Target="https://www.campinglouvincen.fr/" TargetMode="External"/><Relationship Id="rId43" Type="http://schemas.openxmlformats.org/officeDocument/2006/relationships/hyperlink" Target="https://www.lemondeducampingcar.fr/etapes/nouvelles-aires/prs-du-pont-du-gard-laire-de-camping-cars-de-thziers/60596" TargetMode="External"/><Relationship Id="rId48" Type="http://schemas.openxmlformats.org/officeDocument/2006/relationships/hyperlink" Target="https://www.camping-le-petit-baigneur.fr/" TargetMode="External"/><Relationship Id="rId8" Type="http://schemas.openxmlformats.org/officeDocument/2006/relationships/hyperlink" Target="https://www.camping-arche.fr/" TargetMode="External"/><Relationship Id="rId51" Type="http://schemas.openxmlformats.org/officeDocument/2006/relationships/hyperlink" Target="https://www.mialet.net/larouquette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ing-villeneuvelezavignon.com/" TargetMode="External"/><Relationship Id="rId1" Type="http://schemas.openxmlformats.org/officeDocument/2006/relationships/hyperlink" Target="https://www.camping-car.com/aires/45532-vignerons-du-castelas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amping-la-buissiere.fr/" TargetMode="External"/><Relationship Id="rId18" Type="http://schemas.openxmlformats.org/officeDocument/2006/relationships/hyperlink" Target="https://campingleslibellules.com/" TargetMode="External"/><Relationship Id="rId26" Type="http://schemas.openxmlformats.org/officeDocument/2006/relationships/hyperlink" Target="https://www.camping-lesdolmens.fr/" TargetMode="External"/><Relationship Id="rId39" Type="http://schemas.openxmlformats.org/officeDocument/2006/relationships/hyperlink" Target="https://campinglesbergassons.fr/" TargetMode="External"/><Relationship Id="rId21" Type="http://schemas.openxmlformats.org/officeDocument/2006/relationships/hyperlink" Target="https://www.camping-la-grenouille.com/" TargetMode="External"/><Relationship Id="rId34" Type="http://schemas.openxmlformats.org/officeDocument/2006/relationships/hyperlink" Target="https://camping-libertin.com/" TargetMode="External"/><Relationship Id="rId42" Type="http://schemas.openxmlformats.org/officeDocument/2006/relationships/hyperlink" Target="https://vignerons4chemins.com/" TargetMode="External"/><Relationship Id="rId47" Type="http://schemas.openxmlformats.org/officeDocument/2006/relationships/hyperlink" Target="https://park4night.com/fr/place/17981" TargetMode="External"/><Relationship Id="rId50" Type="http://schemas.openxmlformats.org/officeDocument/2006/relationships/hyperlink" Target="https://www.campingcarpark.com/fr_FR/sejour/aire-etape-camping-car/occitanie/30-gard/saint-ambroix" TargetMode="External"/><Relationship Id="rId55" Type="http://schemas.openxmlformats.org/officeDocument/2006/relationships/hyperlink" Target="http://www.camping-beau-rivage.fr/" TargetMode="External"/><Relationship Id="rId7" Type="http://schemas.openxmlformats.org/officeDocument/2006/relationships/hyperlink" Target="https://campinglemasderome.com/" TargetMode="External"/><Relationship Id="rId12" Type="http://schemas.openxmlformats.org/officeDocument/2006/relationships/hyperlink" Target="http://campinglacoquille.com/" TargetMode="External"/><Relationship Id="rId17" Type="http://schemas.openxmlformats.org/officeDocument/2006/relationships/hyperlink" Target="https://www.campinglesamarines.com/" TargetMode="External"/><Relationship Id="rId25" Type="http://schemas.openxmlformats.org/officeDocument/2006/relationships/hyperlink" Target="http://www.campingledolium.fr/" TargetMode="External"/><Relationship Id="rId33" Type="http://schemas.openxmlformats.org/officeDocument/2006/relationships/hyperlink" Target="http://www.camping-oree-des-cevennes.fr/" TargetMode="External"/><Relationship Id="rId38" Type="http://schemas.openxmlformats.org/officeDocument/2006/relationships/hyperlink" Target="http://cabaresse.com/" TargetMode="External"/><Relationship Id="rId46" Type="http://schemas.openxmlformats.org/officeDocument/2006/relationships/hyperlink" Target="https://park4night.com/fr/place/7671" TargetMode="External"/><Relationship Id="rId59" Type="http://schemas.openxmlformats.org/officeDocument/2006/relationships/hyperlink" Target="https://www.slow-village.fr/provence-occitanie" TargetMode="External"/><Relationship Id="rId2" Type="http://schemas.openxmlformats.org/officeDocument/2006/relationships/hyperlink" Target="mailto:contact@genolhac.fr%20D906,%20GPS%20:%20Latitude%20:%2044.3539%20Longitude%20:%203.9483" TargetMode="External"/><Relationship Id="rId16" Type="http://schemas.openxmlformats.org/officeDocument/2006/relationships/hyperlink" Target="http://www.campinglevieuxverger.com/" TargetMode="External"/><Relationship Id="rId20" Type="http://schemas.openxmlformats.org/officeDocument/2006/relationships/hyperlink" Target="https://campinglemasderome.com/" TargetMode="External"/><Relationship Id="rId29" Type="http://schemas.openxmlformats.org/officeDocument/2006/relationships/hyperlink" Target="https://www.campinglescascades.com/" TargetMode="External"/><Relationship Id="rId41" Type="http://schemas.openxmlformats.org/officeDocument/2006/relationships/hyperlink" Target="https://sinnae.fr/" TargetMode="External"/><Relationship Id="rId54" Type="http://schemas.openxmlformats.org/officeDocument/2006/relationships/hyperlink" Target="https://www.lesbordsdeceze.com/" TargetMode="External"/><Relationship Id="rId1" Type="http://schemas.openxmlformats.org/officeDocument/2006/relationships/hyperlink" Target="mailto:contact@ccpaysduzes.fr,%20GPS%20:%20Latitude%20:%2044.1853%20Longitude%20:%204.3314%20A%20droite%20du%20lavoir%20pr&#232;s%20du%20terrain%20multisports." TargetMode="External"/><Relationship Id="rId6" Type="http://schemas.openxmlformats.org/officeDocument/2006/relationships/hyperlink" Target="https://www.campingdefrance.com/camping-languedoc+roussillon-gard/camping.php?lang=FR&amp;NumCamp=7302&amp;NumDep=30" TargetMode="External"/><Relationship Id="rId11" Type="http://schemas.openxmlformats.org/officeDocument/2006/relationships/hyperlink" Target="http://www.camping-ferme-fumades.com/" TargetMode="External"/><Relationship Id="rId24" Type="http://schemas.openxmlformats.org/officeDocument/2006/relationships/hyperlink" Target="https://www.camping-la-saraillere.com/" TargetMode="External"/><Relationship Id="rId32" Type="http://schemas.openxmlformats.org/officeDocument/2006/relationships/hyperlink" Target="https://www.gites-oliveraie.com/" TargetMode="External"/><Relationship Id="rId37" Type="http://schemas.openxmlformats.org/officeDocument/2006/relationships/hyperlink" Target="http://www.campingclosdescapitelles.com/" TargetMode="External"/><Relationship Id="rId40" Type="http://schemas.openxmlformats.org/officeDocument/2006/relationships/hyperlink" Target="https://park4night.com/fr/place/4344" TargetMode="External"/><Relationship Id="rId45" Type="http://schemas.openxmlformats.org/officeDocument/2006/relationships/hyperlink" Target="https://www.campingcarpark.com/fr_FR/sejour/aire-etape-camping-car/occitanie/30-gard/la-roque-sur-ceze" TargetMode="External"/><Relationship Id="rId53" Type="http://schemas.openxmlformats.org/officeDocument/2006/relationships/hyperlink" Target="https://reseauaireservices.com/aire/barjac-aire-pour-camping-cars-rue-basse-2/" TargetMode="External"/><Relationship Id="rId58" Type="http://schemas.openxmlformats.org/officeDocument/2006/relationships/hyperlink" Target="https://www.tourismegard.com/fr/fiche/hotellerie-plein-air/camping-a-la-ferme-mas-de-reboul-barjac_TFO6214709/" TargetMode="External"/><Relationship Id="rId5" Type="http://schemas.openxmlformats.org/officeDocument/2006/relationships/hyperlink" Target="https://www.campingcevennes-atypique.com/" TargetMode="External"/><Relationship Id="rId15" Type="http://schemas.openxmlformats.org/officeDocument/2006/relationships/hyperlink" Target="https://www.gcu.asso.fr/terrains/chamborigaud-gard-30" TargetMode="External"/><Relationship Id="rId23" Type="http://schemas.openxmlformats.org/officeDocument/2006/relationships/hyperlink" Target="https://www.campingretro.com/" TargetMode="External"/><Relationship Id="rId28" Type="http://schemas.openxmlformats.org/officeDocument/2006/relationships/hyperlink" Target="https://www.camping-universal.com/" TargetMode="External"/><Relationship Id="rId36" Type="http://schemas.openxmlformats.org/officeDocument/2006/relationships/hyperlink" Target="http://www.camping-fereyrolles.com/" TargetMode="External"/><Relationship Id="rId49" Type="http://schemas.openxmlformats.org/officeDocument/2006/relationships/hyperlink" Target="https://www.campingcarpark.com/fr_FR/sejour/aire-etape-camping-car/occitanie/30-gard/montclus" TargetMode="External"/><Relationship Id="rId57" Type="http://schemas.openxmlformats.org/officeDocument/2006/relationships/hyperlink" Target="https://www.ardeche-detente.com/" TargetMode="External"/><Relationship Id="rId10" Type="http://schemas.openxmlformats.org/officeDocument/2006/relationships/hyperlink" Target="https://www.domaine-des-fumades.com/" TargetMode="External"/><Relationship Id="rId19" Type="http://schemas.openxmlformats.org/officeDocument/2006/relationships/hyperlink" Target="https://www.camping-la-borie.fr/" TargetMode="External"/><Relationship Id="rId31" Type="http://schemas.openxmlformats.org/officeDocument/2006/relationships/hyperlink" Target="https://www.camping-de-la-tour.com/" TargetMode="External"/><Relationship Id="rId44" Type="http://schemas.openxmlformats.org/officeDocument/2006/relationships/hyperlink" Target="https://www.camping-horizon.com/" TargetMode="External"/><Relationship Id="rId52" Type="http://schemas.openxmlformats.org/officeDocument/2006/relationships/hyperlink" Target="https://aujac.fr/camping-a-la-ferme/la-baraque-camping-chambres-dhotes-et-table-paysanne" TargetMode="External"/><Relationship Id="rId60" Type="http://schemas.openxmlformats.org/officeDocument/2006/relationships/printerSettings" Target="../printerSettings/printerSettings5.bin"/><Relationship Id="rId4" Type="http://schemas.openxmlformats.org/officeDocument/2006/relationships/hyperlink" Target="https://lepontdumas-camping.fr/" TargetMode="External"/><Relationship Id="rId9" Type="http://schemas.openxmlformats.org/officeDocument/2006/relationships/hyperlink" Target="https://www.labeiller.fr/" TargetMode="External"/><Relationship Id="rId14" Type="http://schemas.openxmlformats.org/officeDocument/2006/relationships/hyperlink" Target="https://www.tourisme-occitanie.com/fr/fiche/hotellerie-plein-air/camping-mas-neuf-barjac_TFOSITRA2_CAM_6215036/" TargetMode="External"/><Relationship Id="rId22" Type="http://schemas.openxmlformats.org/officeDocument/2006/relationships/hyperlink" Target="http://www.lesaintmichelet.com/" TargetMode="External"/><Relationship Id="rId27" Type="http://schemas.openxmlformats.org/officeDocument/2006/relationships/hyperlink" Target="https://campingcevennes.com/" TargetMode="External"/><Relationship Id="rId30" Type="http://schemas.openxmlformats.org/officeDocument/2006/relationships/hyperlink" Target="https://www.campingleclos.com/" TargetMode="External"/><Relationship Id="rId35" Type="http://schemas.openxmlformats.org/officeDocument/2006/relationships/hyperlink" Target="https://www.villagesabliere.com/" TargetMode="External"/><Relationship Id="rId43" Type="http://schemas.openxmlformats.org/officeDocument/2006/relationships/hyperlink" Target="https://www.domainelaromance.com/" TargetMode="External"/><Relationship Id="rId48" Type="http://schemas.openxmlformats.org/officeDocument/2006/relationships/hyperlink" Target="https://www.campercontact.com/fr/france/occitanie/saint-laurent-des-arbres/22398/service" TargetMode="External"/><Relationship Id="rId56" Type="http://schemas.openxmlformats.org/officeDocument/2006/relationships/hyperlink" Target="https://masdelinde.com/le-mas-de-linde" TargetMode="External"/><Relationship Id="rId8" Type="http://schemas.openxmlformats.org/officeDocument/2006/relationships/hyperlink" Target="https://www.campinglaplage-gard.com/" TargetMode="External"/><Relationship Id="rId51" Type="http://schemas.openxmlformats.org/officeDocument/2006/relationships/hyperlink" Target="https://www.tourismegard.com/fr/fiche/hotellerie-plein-air/a9-aire-de-tavel-sud-tavel_TFO6035128/" TargetMode="External"/><Relationship Id="rId3" Type="http://schemas.openxmlformats.org/officeDocument/2006/relationships/hyperlink" Target="https://camping-besseges.fr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mpingboucanet.fr/" TargetMode="External"/><Relationship Id="rId13" Type="http://schemas.openxmlformats.org/officeDocument/2006/relationships/hyperlink" Target="https://www.campinglachicanette.fr/" TargetMode="External"/><Relationship Id="rId18" Type="http://schemas.openxmlformats.org/officeDocument/2006/relationships/hyperlink" Target="https://park4night.com/fr/place/4344" TargetMode="External"/><Relationship Id="rId26" Type="http://schemas.openxmlformats.org/officeDocument/2006/relationships/hyperlink" Target="https://www.provence-camargue-tourisme.com/produits-du-terroir/mas-des-tourelles-815162" TargetMode="External"/><Relationship Id="rId3" Type="http://schemas.openxmlformats.org/officeDocument/2006/relationships/hyperlink" Target="https://www.fleur-camargue.fr/" TargetMode="External"/><Relationship Id="rId21" Type="http://schemas.openxmlformats.org/officeDocument/2006/relationships/hyperlink" Target="https://www.campercontact.com/fr/france/occitanie/saint-gilles/12811/port-de-plaisance" TargetMode="External"/><Relationship Id="rId34" Type="http://schemas.openxmlformats.org/officeDocument/2006/relationships/hyperlink" Target="https://bellevue-en-camargue.com/" TargetMode="External"/><Relationship Id="rId7" Type="http://schemas.openxmlformats.org/officeDocument/2006/relationships/hyperlink" Target="https://www.camping-soleil.com/" TargetMode="External"/><Relationship Id="rId12" Type="http://schemas.openxmlformats.org/officeDocument/2006/relationships/hyperlink" Target="http://www.campingledolium.fr/" TargetMode="External"/><Relationship Id="rId17" Type="http://schemas.openxmlformats.org/officeDocument/2006/relationships/hyperlink" Target="https://campinglesbergassons.fr/" TargetMode="External"/><Relationship Id="rId25" Type="http://schemas.openxmlformats.org/officeDocument/2006/relationships/hyperlink" Target="http://masdesplantades.fr/camping.php" TargetMode="External"/><Relationship Id="rId33" Type="http://schemas.openxmlformats.org/officeDocument/2006/relationships/hyperlink" Target="https://www.yellohvillage.fr/camping/la_petite_camargue" TargetMode="External"/><Relationship Id="rId2" Type="http://schemas.openxmlformats.org/officeDocument/2006/relationships/hyperlink" Target="mailto:port@beaucaire.fr%20GPS%20:%20Latitude%20:%2043.8061%20Longitude%20:%204.6375" TargetMode="External"/><Relationship Id="rId16" Type="http://schemas.openxmlformats.org/officeDocument/2006/relationships/hyperlink" Target="https://www.camping-villeneuvelezavignon.com/" TargetMode="External"/><Relationship Id="rId20" Type="http://schemas.openxmlformats.org/officeDocument/2006/relationships/hyperlink" Target="https://vignerons4chemins.com/" TargetMode="External"/><Relationship Id="rId29" Type="http://schemas.openxmlformats.org/officeDocument/2006/relationships/hyperlink" Target="https://www.lemondeducampingcar.fr/courrier/gard-monsieur-lombard-accueille-les-camping-cars-sur-son-terrain-priv/59752" TargetMode="External"/><Relationship Id="rId1" Type="http://schemas.openxmlformats.org/officeDocument/2006/relationships/hyperlink" Target="http://www.lespoissonsdargent.com/" TargetMode="External"/><Relationship Id="rId6" Type="http://schemas.openxmlformats.org/officeDocument/2006/relationships/hyperlink" Target="https://www.campingespiguette.fr/" TargetMode="External"/><Relationship Id="rId11" Type="http://schemas.openxmlformats.org/officeDocument/2006/relationships/hyperlink" Target="https://www.campingleden.fr/" TargetMode="External"/><Relationship Id="rId24" Type="http://schemas.openxmlformats.org/officeDocument/2006/relationships/hyperlink" Target="https://park4night.com/fr/place/8256" TargetMode="External"/><Relationship Id="rId32" Type="http://schemas.openxmlformats.org/officeDocument/2006/relationships/hyperlink" Target="https://www.tourismegard.com/fr/fiche/hotellerie-plein-air/aire-de-services-et-de-repos-au-grau-du-roi-le-grau-du-roi_TFO6143536/" TargetMode="External"/><Relationship Id="rId37" Type="http://schemas.openxmlformats.org/officeDocument/2006/relationships/printerSettings" Target="../printerSettings/printerSettings6.bin"/><Relationship Id="rId5" Type="http://schemas.openxmlformats.org/officeDocument/2006/relationships/hyperlink" Target="https://www.abridecamargue.fr/" TargetMode="External"/><Relationship Id="rId15" Type="http://schemas.openxmlformats.org/officeDocument/2006/relationships/hyperlink" Target="https://www.masdemourgues.com/" TargetMode="External"/><Relationship Id="rId23" Type="http://schemas.openxmlformats.org/officeDocument/2006/relationships/hyperlink" Target="https://www.happy-farm.fr/" TargetMode="External"/><Relationship Id="rId28" Type="http://schemas.openxmlformats.org/officeDocument/2006/relationships/hyperlink" Target="https://www.camping-car.com/aires/38242-u-express" TargetMode="External"/><Relationship Id="rId36" Type="http://schemas.openxmlformats.org/officeDocument/2006/relationships/hyperlink" Target="https://www.camping-vagues-oceanes.com/camping-gard/elysee.html" TargetMode="External"/><Relationship Id="rId10" Type="http://schemas.openxmlformats.org/officeDocument/2006/relationships/hyperlink" Target="https://www.yellohvillage-petits-camarguais.com/fr" TargetMode="External"/><Relationship Id="rId19" Type="http://schemas.openxmlformats.org/officeDocument/2006/relationships/hyperlink" Target="https://sinnae.fr/" TargetMode="External"/><Relationship Id="rId31" Type="http://schemas.openxmlformats.org/officeDocument/2006/relationships/hyperlink" Target="https://reseauaireservices.com/aire/grau-du-roi-aire-pour-camping-cars-rue-du-commandant-marceau-2/" TargetMode="External"/><Relationship Id="rId4" Type="http://schemas.openxmlformats.org/officeDocument/2006/relationships/hyperlink" Target="https://www.lesjardinsdetivoli.com/" TargetMode="External"/><Relationship Id="rId9" Type="http://schemas.openxmlformats.org/officeDocument/2006/relationships/hyperlink" Target="https://www.campinglamarine.com/" TargetMode="External"/><Relationship Id="rId14" Type="http://schemas.openxmlformats.org/officeDocument/2006/relationships/hyperlink" Target="https://www.campinglouvincen.fr/" TargetMode="External"/><Relationship Id="rId22" Type="http://schemas.openxmlformats.org/officeDocument/2006/relationships/hyperlink" Target="https://www.campingcardhotes.fr/aire-manade-bilhau-le-bosquet-destagel-2198" TargetMode="External"/><Relationship Id="rId27" Type="http://schemas.openxmlformats.org/officeDocument/2006/relationships/hyperlink" Target="https://park4night.com/fr/place/17981" TargetMode="External"/><Relationship Id="rId30" Type="http://schemas.openxmlformats.org/officeDocument/2006/relationships/hyperlink" Target="https://www.campingcarpark.com/fr_FR/sejour/aire-etape-camping-car/occitanie/30-gard/le-grau-du-roi" TargetMode="External"/><Relationship Id="rId35" Type="http://schemas.openxmlformats.org/officeDocument/2006/relationships/hyperlink" Target="https://camping-bonsejour.fr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cabaresse.com/" TargetMode="External"/><Relationship Id="rId3" Type="http://schemas.openxmlformats.org/officeDocument/2006/relationships/hyperlink" Target="https://www.camping-la-buissiere.fr/" TargetMode="External"/><Relationship Id="rId7" Type="http://schemas.openxmlformats.org/officeDocument/2006/relationships/hyperlink" Target="https://www.campingdesacacias.fr/" TargetMode="External"/><Relationship Id="rId2" Type="http://schemas.openxmlformats.org/officeDocument/2006/relationships/hyperlink" Target="https://www.tourismegard.com/fr/fiche/hotellerie-plein-air/camping-le-galinier-aigueze_TFO5936432/" TargetMode="External"/><Relationship Id="rId1" Type="http://schemas.openxmlformats.org/officeDocument/2006/relationships/hyperlink" Target="https://www.camping-cigales.fr/" TargetMode="External"/><Relationship Id="rId6" Type="http://schemas.openxmlformats.org/officeDocument/2006/relationships/hyperlink" Target="https://www.camping-lepeyrolais.com/" TargetMode="External"/><Relationship Id="rId5" Type="http://schemas.openxmlformats.org/officeDocument/2006/relationships/hyperlink" Target="https://reseauaireservices.com/aire/barjac-aire-pour-camping-cars-rue-basse-2/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s://www.tourisme-occitanie.com/fr/fiche/hotellerie-plein-air/camping-mas-neuf-barjac_TFOSITRA2_CAM_6215036/" TargetMode="External"/><Relationship Id="rId9" Type="http://schemas.openxmlformats.org/officeDocument/2006/relationships/hyperlink" Target="https://www.ardeche-detente.com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mpingespiguette.fr/" TargetMode="External"/><Relationship Id="rId13" Type="http://schemas.openxmlformats.org/officeDocument/2006/relationships/hyperlink" Target="https://www.campingleden.fr/" TargetMode="External"/><Relationship Id="rId18" Type="http://schemas.openxmlformats.org/officeDocument/2006/relationships/hyperlink" Target="https://www.massereau.com/" TargetMode="External"/><Relationship Id="rId26" Type="http://schemas.openxmlformats.org/officeDocument/2006/relationships/hyperlink" Target="https://reseauaireservices.com/aire/grau-du-roi-aire-pour-camping-cars-rue-du-commandant-marceau-2/" TargetMode="External"/><Relationship Id="rId3" Type="http://schemas.openxmlformats.org/officeDocument/2006/relationships/hyperlink" Target="https://www.campingmeretcamargue.fr/" TargetMode="External"/><Relationship Id="rId21" Type="http://schemas.openxmlformats.org/officeDocument/2006/relationships/hyperlink" Target="https://www.happy-farm.fr/" TargetMode="External"/><Relationship Id="rId34" Type="http://schemas.openxmlformats.org/officeDocument/2006/relationships/hyperlink" Target="https://camping-bonsejour.fr/" TargetMode="External"/><Relationship Id="rId7" Type="http://schemas.openxmlformats.org/officeDocument/2006/relationships/hyperlink" Target="https://www.abridecamargue.fr/" TargetMode="External"/><Relationship Id="rId12" Type="http://schemas.openxmlformats.org/officeDocument/2006/relationships/hyperlink" Target="https://www.yellohvillage-petits-camarguais.com/fr" TargetMode="External"/><Relationship Id="rId17" Type="http://schemas.openxmlformats.org/officeDocument/2006/relationships/hyperlink" Target="http://www.domainedesebens.com/" TargetMode="External"/><Relationship Id="rId25" Type="http://schemas.openxmlformats.org/officeDocument/2006/relationships/hyperlink" Target="https://www.campingcarpark.com/fr_FR/sejour/aire-etape-camping-car/occitanie/30-gard/le-grau-du-roi" TargetMode="External"/><Relationship Id="rId33" Type="http://schemas.openxmlformats.org/officeDocument/2006/relationships/hyperlink" Target="https://villaoccitana.com/" TargetMode="External"/><Relationship Id="rId2" Type="http://schemas.openxmlformats.org/officeDocument/2006/relationships/hyperlink" Target="https://www.fleur-camargue.fr/" TargetMode="External"/><Relationship Id="rId16" Type="http://schemas.openxmlformats.org/officeDocument/2006/relationships/hyperlink" Target="https://www.camping-graniers.fr/" TargetMode="External"/><Relationship Id="rId20" Type="http://schemas.openxmlformats.org/officeDocument/2006/relationships/hyperlink" Target="http://www.domainedecoursac.fr/" TargetMode="External"/><Relationship Id="rId29" Type="http://schemas.openxmlformats.org/officeDocument/2006/relationships/hyperlink" Target="https://www.yellohvillage.fr/camping/la_petite_camargue" TargetMode="External"/><Relationship Id="rId1" Type="http://schemas.openxmlformats.org/officeDocument/2006/relationships/hyperlink" Target="http://www.lespoissonsdargent.com/" TargetMode="External"/><Relationship Id="rId6" Type="http://schemas.openxmlformats.org/officeDocument/2006/relationships/hyperlink" Target="https://www.lesjardinsdetivoli.com/" TargetMode="External"/><Relationship Id="rId11" Type="http://schemas.openxmlformats.org/officeDocument/2006/relationships/hyperlink" Target="https://www.campinglamarine.com/" TargetMode="External"/><Relationship Id="rId24" Type="http://schemas.openxmlformats.org/officeDocument/2006/relationships/hyperlink" Target="https://www.lemondeducampingcar.fr/courrier/gard-monsieur-lombard-accueille-les-camping-cars-sur-son-terrain-priv/59752" TargetMode="External"/><Relationship Id="rId32" Type="http://schemas.openxmlformats.org/officeDocument/2006/relationships/hyperlink" Target="https://www.leslodgesdulagon.com/fr-fr" TargetMode="External"/><Relationship Id="rId5" Type="http://schemas.openxmlformats.org/officeDocument/2006/relationships/hyperlink" Target="https://www.camping-lesamandiers.fr/" TargetMode="External"/><Relationship Id="rId15" Type="http://schemas.openxmlformats.org/officeDocument/2006/relationships/hyperlink" Target="https://www.campinglolivier.fr/" TargetMode="External"/><Relationship Id="rId23" Type="http://schemas.openxmlformats.org/officeDocument/2006/relationships/hyperlink" Target="https://www.camping-car.com/aires/38242-u-express" TargetMode="External"/><Relationship Id="rId28" Type="http://schemas.openxmlformats.org/officeDocument/2006/relationships/hyperlink" Target="https://park4night.com/fr/place/60666" TargetMode="External"/><Relationship Id="rId10" Type="http://schemas.openxmlformats.org/officeDocument/2006/relationships/hyperlink" Target="https://www.campingboucanet.fr/" TargetMode="External"/><Relationship Id="rId19" Type="http://schemas.openxmlformats.org/officeDocument/2006/relationships/hyperlink" Target="http://www.lepresaintandre.com/" TargetMode="External"/><Relationship Id="rId31" Type="http://schemas.openxmlformats.org/officeDocument/2006/relationships/hyperlink" Target="https://camping-garanel.fr/" TargetMode="External"/><Relationship Id="rId4" Type="http://schemas.openxmlformats.org/officeDocument/2006/relationships/hyperlink" Target="https://www.camping-mas-de-reilhe.fr/" TargetMode="External"/><Relationship Id="rId9" Type="http://schemas.openxmlformats.org/officeDocument/2006/relationships/hyperlink" Target="https://www.camping-soleil.com/" TargetMode="External"/><Relationship Id="rId14" Type="http://schemas.openxmlformats.org/officeDocument/2006/relationships/hyperlink" Target="https://www.camping-les-chenes.com/" TargetMode="External"/><Relationship Id="rId22" Type="http://schemas.openxmlformats.org/officeDocument/2006/relationships/hyperlink" Target="https://www.tourismegard.com/fr/fiche/hotellerie-plein-air/aire-de-repos-a-sauve-sauve_TFO6214729/" TargetMode="External"/><Relationship Id="rId27" Type="http://schemas.openxmlformats.org/officeDocument/2006/relationships/hyperlink" Target="https://www.tourismegard.com/fr/fiche/hotellerie-plein-air/aire-de-services-et-de-repos-au-grau-du-roi-le-grau-du-roi_TFO6143536/" TargetMode="External"/><Relationship Id="rId30" Type="http://schemas.openxmlformats.org/officeDocument/2006/relationships/hyperlink" Target="https://bellevue-en-camargue.com/" TargetMode="External"/><Relationship Id="rId35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68"/>
  <sheetViews>
    <sheetView topLeftCell="B252" workbookViewId="0">
      <pane xSplit="8475" topLeftCell="Q1" activePane="topRight"/>
      <selection activeCell="D66" sqref="D66"/>
      <selection pane="topRight" activeCell="S269" sqref="S269"/>
    </sheetView>
  </sheetViews>
  <sheetFormatPr baseColWidth="10" defaultRowHeight="12.75"/>
  <cols>
    <col min="1" max="1" width="8" style="65" customWidth="1"/>
    <col min="2" max="2" width="8.7109375" style="65" customWidth="1"/>
    <col min="3" max="3" width="16.85546875" style="65" customWidth="1"/>
    <col min="4" max="4" width="17.7109375" style="65" customWidth="1"/>
    <col min="5" max="5" width="19.42578125" style="65" customWidth="1"/>
    <col min="6" max="6" width="8.28515625" style="65" customWidth="1"/>
    <col min="7" max="7" width="33.7109375" style="65" customWidth="1"/>
    <col min="8" max="8" width="8.140625" style="65" customWidth="1"/>
    <col min="9" max="9" width="9" style="65" customWidth="1"/>
    <col min="10" max="10" width="27.5703125" style="65" customWidth="1"/>
    <col min="11" max="11" width="15.42578125" style="120" customWidth="1"/>
    <col min="12" max="12" width="9" style="120" customWidth="1"/>
    <col min="13" max="13" width="16" style="120" customWidth="1"/>
    <col min="14" max="14" width="11.42578125" style="65"/>
    <col min="15" max="15" width="11.42578125" style="285"/>
    <col min="16" max="16" width="11.42578125" style="65"/>
    <col min="17" max="17" width="26.42578125" style="65" customWidth="1"/>
    <col min="18" max="18" width="14.42578125" style="65" customWidth="1"/>
    <col min="19" max="19" width="35.42578125" style="65" customWidth="1"/>
    <col min="20" max="20" width="13.140625" style="65" customWidth="1"/>
    <col min="21" max="24" width="11.42578125" style="65"/>
    <col min="25" max="25" width="13.85546875" style="65" customWidth="1"/>
    <col min="26" max="26" width="19.140625" style="65" customWidth="1"/>
    <col min="27" max="27" width="7.28515625" style="65" customWidth="1"/>
    <col min="28" max="30" width="5.28515625" style="65" customWidth="1"/>
    <col min="31" max="31" width="11.42578125" style="65"/>
    <col min="32" max="32" width="25.28515625" style="65" customWidth="1"/>
    <col min="33" max="33" width="33.42578125" style="65" customWidth="1"/>
    <col min="34" max="37" width="11.42578125" style="65"/>
    <col min="38" max="38" width="13.85546875" style="65" customWidth="1"/>
    <col min="39" max="16384" width="11.42578125" style="65"/>
  </cols>
  <sheetData>
    <row r="1" spans="1:39" ht="26.25" customHeight="1">
      <c r="A1" s="25" t="s">
        <v>126</v>
      </c>
      <c r="B1" s="25"/>
      <c r="C1" s="25"/>
      <c r="D1" s="25"/>
      <c r="E1" s="79"/>
      <c r="F1" s="263"/>
      <c r="G1" s="19" t="s">
        <v>1816</v>
      </c>
      <c r="H1" s="19"/>
      <c r="I1" s="698"/>
      <c r="J1" s="699"/>
      <c r="K1" s="138"/>
      <c r="L1" s="138"/>
      <c r="M1" s="142"/>
      <c r="N1" s="700"/>
      <c r="O1" s="701"/>
      <c r="P1" s="139"/>
      <c r="Q1" s="27"/>
      <c r="R1" s="94"/>
      <c r="S1" s="94"/>
      <c r="T1" s="4"/>
      <c r="U1" s="28"/>
      <c r="V1" s="28"/>
      <c r="W1" s="28"/>
      <c r="X1" s="28"/>
      <c r="Y1" s="28"/>
      <c r="Z1" s="28"/>
      <c r="AA1" s="54"/>
      <c r="AB1" s="54"/>
      <c r="AC1" s="54"/>
      <c r="AD1" s="54"/>
      <c r="AE1" s="28"/>
      <c r="AF1" s="27"/>
      <c r="AG1" s="27"/>
      <c r="AH1" s="27"/>
      <c r="AI1" s="29"/>
      <c r="AJ1" s="29"/>
      <c r="AK1" s="26"/>
      <c r="AL1" s="58"/>
      <c r="AM1" s="59"/>
    </row>
    <row r="2" spans="1:39" ht="18">
      <c r="A2" s="25"/>
      <c r="B2" s="25"/>
      <c r="C2" s="25"/>
      <c r="D2" s="25"/>
      <c r="E2" s="79"/>
      <c r="F2" s="519"/>
      <c r="G2" s="285" t="s">
        <v>1807</v>
      </c>
      <c r="H2" s="19"/>
      <c r="I2" s="698"/>
      <c r="J2" s="699"/>
      <c r="K2" s="138"/>
      <c r="L2" s="138"/>
      <c r="M2" s="138"/>
      <c r="N2" s="700"/>
      <c r="O2" s="699"/>
      <c r="P2" s="139"/>
      <c r="Q2" s="27"/>
      <c r="R2" s="178"/>
      <c r="S2" s="178"/>
      <c r="T2" s="4"/>
      <c r="U2" s="28"/>
      <c r="V2" s="28"/>
      <c r="W2" s="28"/>
      <c r="X2" s="28"/>
      <c r="Y2" s="28"/>
      <c r="Z2" s="28"/>
      <c r="AA2" s="54"/>
      <c r="AB2" s="54"/>
      <c r="AC2" s="54"/>
      <c r="AD2" s="54"/>
      <c r="AE2" s="28"/>
      <c r="AF2" s="27"/>
      <c r="AG2" s="27"/>
      <c r="AH2" s="27"/>
      <c r="AI2" s="29"/>
      <c r="AJ2" s="29"/>
      <c r="AK2" s="26"/>
      <c r="AL2" s="58"/>
      <c r="AM2" s="59"/>
    </row>
    <row r="3" spans="1:39" ht="18">
      <c r="A3" s="25"/>
      <c r="B3" s="25"/>
      <c r="C3" s="25"/>
      <c r="D3" s="25"/>
      <c r="E3" s="79"/>
      <c r="F3" s="122"/>
      <c r="G3" s="4" t="s">
        <v>1559</v>
      </c>
      <c r="H3" s="19"/>
      <c r="I3" s="698"/>
      <c r="J3" s="699"/>
      <c r="K3" s="138"/>
      <c r="L3" s="138"/>
      <c r="M3" s="138"/>
      <c r="N3" s="121"/>
      <c r="O3" s="699"/>
      <c r="P3" s="139"/>
      <c r="Q3" s="27"/>
      <c r="R3" s="178"/>
      <c r="S3" s="178"/>
      <c r="T3" s="4"/>
      <c r="U3" s="28"/>
      <c r="V3" s="28"/>
      <c r="W3" s="28"/>
      <c r="X3" s="28"/>
      <c r="Y3" s="28"/>
      <c r="Z3" s="28"/>
      <c r="AA3" s="54"/>
      <c r="AB3" s="54"/>
      <c r="AC3" s="54"/>
      <c r="AD3" s="54"/>
      <c r="AE3" s="28"/>
      <c r="AF3" s="27"/>
      <c r="AG3" s="27"/>
      <c r="AH3" s="27"/>
      <c r="AI3" s="29"/>
      <c r="AJ3" s="29"/>
      <c r="AK3" s="26"/>
      <c r="AL3" s="58"/>
      <c r="AM3" s="59"/>
    </row>
    <row r="4" spans="1:39" ht="30" customHeight="1">
      <c r="A4" s="75"/>
      <c r="B4" s="75"/>
      <c r="C4" s="75"/>
      <c r="D4" s="75"/>
      <c r="E4" s="75"/>
      <c r="F4" s="388"/>
      <c r="G4" s="196" t="s">
        <v>1560</v>
      </c>
      <c r="H4" s="76"/>
      <c r="I4" s="140"/>
      <c r="J4" s="702"/>
      <c r="K4" s="121"/>
      <c r="L4" s="141"/>
      <c r="M4" s="142"/>
      <c r="N4" s="139"/>
      <c r="O4" s="139"/>
      <c r="P4" s="139"/>
      <c r="Q4" s="4"/>
      <c r="R4" s="139"/>
      <c r="S4" s="139"/>
      <c r="T4" s="4"/>
      <c r="U4" s="77"/>
      <c r="V4" s="77"/>
      <c r="W4" s="77"/>
      <c r="X4" s="77"/>
      <c r="Y4" s="77"/>
      <c r="Z4" s="77"/>
      <c r="AA4" s="55"/>
      <c r="AB4" s="55"/>
      <c r="AC4" s="55"/>
      <c r="AD4" s="55"/>
      <c r="AE4" s="77"/>
      <c r="AF4" s="4"/>
      <c r="AG4" s="4"/>
      <c r="AH4" s="4"/>
      <c r="AI4" s="9"/>
      <c r="AJ4" s="9"/>
      <c r="AK4" s="23"/>
      <c r="AL4" s="60"/>
      <c r="AM4" s="81"/>
    </row>
    <row r="5" spans="1:39" ht="30" customHeight="1">
      <c r="A5" s="75"/>
      <c r="B5" s="75"/>
      <c r="C5" s="75"/>
      <c r="D5" s="75"/>
      <c r="E5" s="75"/>
      <c r="F5" s="349"/>
      <c r="G5" s="285" t="s">
        <v>1679</v>
      </c>
      <c r="H5" s="76"/>
      <c r="I5" s="140"/>
      <c r="J5" s="76"/>
      <c r="K5" s="80"/>
      <c r="L5" s="141"/>
      <c r="M5" s="142"/>
      <c r="N5" s="139"/>
      <c r="O5" s="139"/>
      <c r="P5" s="139"/>
      <c r="Q5" s="4"/>
      <c r="R5" s="139"/>
      <c r="S5" s="139"/>
      <c r="T5" s="4"/>
      <c r="U5" s="77"/>
      <c r="V5" s="77"/>
      <c r="W5" s="77"/>
      <c r="X5" s="77"/>
      <c r="Y5" s="77"/>
      <c r="Z5" s="77"/>
      <c r="AA5" s="55"/>
      <c r="AB5" s="55"/>
      <c r="AC5" s="55"/>
      <c r="AD5" s="55"/>
      <c r="AE5" s="77"/>
      <c r="AF5" s="4"/>
      <c r="AG5" s="4"/>
      <c r="AH5" s="4"/>
      <c r="AI5" s="9"/>
      <c r="AJ5" s="9"/>
      <c r="AK5" s="23"/>
      <c r="AL5" s="60"/>
      <c r="AM5" s="81"/>
    </row>
    <row r="6" spans="1:39" ht="30" customHeight="1">
      <c r="A6" s="75"/>
      <c r="B6" s="75"/>
      <c r="C6" s="75"/>
      <c r="D6" s="75"/>
      <c r="E6" s="75"/>
      <c r="F6" s="466"/>
      <c r="G6" s="4" t="s">
        <v>1808</v>
      </c>
      <c r="H6" s="76"/>
      <c r="I6" s="140"/>
      <c r="J6" s="76"/>
      <c r="K6" s="80"/>
      <c r="L6" s="141"/>
      <c r="M6" s="142"/>
      <c r="N6" s="139"/>
      <c r="O6" s="139"/>
      <c r="P6" s="139"/>
      <c r="Q6" s="4"/>
      <c r="R6" s="139"/>
      <c r="S6" s="139"/>
      <c r="T6" s="4"/>
      <c r="U6" s="77"/>
      <c r="V6" s="77"/>
      <c r="W6" s="77"/>
      <c r="X6" s="77"/>
      <c r="Y6" s="77"/>
      <c r="Z6" s="77"/>
      <c r="AA6" s="55"/>
      <c r="AB6" s="55"/>
      <c r="AC6" s="55"/>
      <c r="AD6" s="55"/>
      <c r="AE6" s="77"/>
      <c r="AF6" s="4"/>
      <c r="AG6" s="4"/>
      <c r="AH6" s="4"/>
      <c r="AI6" s="9"/>
      <c r="AJ6" s="9"/>
      <c r="AK6" s="23"/>
      <c r="AL6" s="60"/>
      <c r="AM6" s="81"/>
    </row>
    <row r="7" spans="1:39">
      <c r="A7" s="75"/>
      <c r="B7" s="75"/>
      <c r="C7" s="75"/>
      <c r="D7" s="75"/>
      <c r="E7" s="75"/>
      <c r="F7" s="933"/>
      <c r="G7" s="4" t="s">
        <v>2451</v>
      </c>
      <c r="H7" s="76"/>
      <c r="I7" s="76"/>
      <c r="J7" s="76"/>
      <c r="K7" s="80"/>
      <c r="L7" s="80"/>
      <c r="M7" s="80"/>
      <c r="N7" s="4"/>
      <c r="O7" s="139"/>
      <c r="P7" s="139"/>
      <c r="Q7" s="4"/>
      <c r="R7" s="139"/>
      <c r="S7" s="139"/>
      <c r="T7" s="4"/>
      <c r="U7" s="77"/>
      <c r="V7" s="77"/>
      <c r="W7" s="77"/>
      <c r="X7" s="77"/>
      <c r="Y7" s="77"/>
      <c r="Z7" s="77"/>
      <c r="AA7" s="55"/>
      <c r="AB7" s="55"/>
      <c r="AC7" s="55"/>
      <c r="AD7" s="55"/>
      <c r="AE7" s="77"/>
      <c r="AF7" s="4"/>
      <c r="AG7" s="4"/>
      <c r="AH7" s="4"/>
      <c r="AI7" s="9"/>
      <c r="AJ7" s="9"/>
      <c r="AK7" s="23"/>
      <c r="AL7" s="60"/>
      <c r="AM7" s="81"/>
    </row>
    <row r="8" spans="1:39">
      <c r="A8" s="75"/>
      <c r="B8" s="75"/>
      <c r="C8" s="75"/>
      <c r="D8" s="75"/>
      <c r="E8" s="75"/>
      <c r="F8" s="80"/>
      <c r="G8" s="76"/>
      <c r="H8" s="76"/>
      <c r="I8" s="76"/>
      <c r="J8" s="76"/>
      <c r="K8" s="80"/>
      <c r="L8" s="80"/>
      <c r="M8" s="80"/>
      <c r="N8" s="4"/>
      <c r="O8" s="4"/>
      <c r="P8" s="4"/>
      <c r="Q8" s="4"/>
      <c r="R8" s="4"/>
      <c r="S8" s="4"/>
      <c r="T8" s="4"/>
      <c r="U8" s="909" t="s">
        <v>312</v>
      </c>
      <c r="V8" s="909"/>
      <c r="W8" s="77"/>
      <c r="X8" s="77"/>
      <c r="Y8" s="77"/>
      <c r="Z8" s="77"/>
      <c r="AA8" s="910" t="s">
        <v>387</v>
      </c>
      <c r="AB8" s="910"/>
      <c r="AC8" s="911"/>
      <c r="AD8" s="911"/>
      <c r="AE8" s="77"/>
      <c r="AF8" s="4"/>
      <c r="AG8" s="4"/>
      <c r="AH8" s="4"/>
      <c r="AI8" s="9"/>
      <c r="AJ8" s="9"/>
      <c r="AK8" s="23"/>
      <c r="AL8" s="60"/>
      <c r="AM8" s="81"/>
    </row>
    <row r="9" spans="1:39" ht="51">
      <c r="A9" s="20" t="s">
        <v>388</v>
      </c>
      <c r="B9" s="20" t="s">
        <v>503</v>
      </c>
      <c r="C9" s="199" t="s">
        <v>523</v>
      </c>
      <c r="D9" s="68" t="s">
        <v>1606</v>
      </c>
      <c r="E9" s="68" t="s">
        <v>592</v>
      </c>
      <c r="F9" s="20" t="s">
        <v>507</v>
      </c>
      <c r="G9" s="14" t="s">
        <v>350</v>
      </c>
      <c r="H9" s="115" t="s">
        <v>495</v>
      </c>
      <c r="I9" s="116" t="s">
        <v>27</v>
      </c>
      <c r="J9" s="125" t="s">
        <v>2125</v>
      </c>
      <c r="K9" s="117" t="s">
        <v>628</v>
      </c>
      <c r="L9" s="117" t="s">
        <v>629</v>
      </c>
      <c r="M9" s="95" t="s">
        <v>632</v>
      </c>
      <c r="N9" s="2" t="s">
        <v>345</v>
      </c>
      <c r="O9" s="2" t="s">
        <v>565</v>
      </c>
      <c r="P9" s="2" t="s">
        <v>23</v>
      </c>
      <c r="Q9" s="3" t="s">
        <v>21</v>
      </c>
      <c r="R9" s="3" t="s">
        <v>22</v>
      </c>
      <c r="S9" s="3" t="s">
        <v>637</v>
      </c>
      <c r="T9" s="97" t="s">
        <v>24</v>
      </c>
      <c r="U9" s="14" t="s">
        <v>310</v>
      </c>
      <c r="V9" s="14" t="s">
        <v>311</v>
      </c>
      <c r="W9" s="14" t="s">
        <v>475</v>
      </c>
      <c r="X9" s="96" t="s">
        <v>242</v>
      </c>
      <c r="Y9" s="22" t="s">
        <v>191</v>
      </c>
      <c r="Z9" s="14" t="s">
        <v>313</v>
      </c>
      <c r="AA9" s="3" t="s">
        <v>521</v>
      </c>
      <c r="AB9" s="3" t="s">
        <v>520</v>
      </c>
      <c r="AC9" s="3" t="s">
        <v>560</v>
      </c>
      <c r="AD9" s="3" t="s">
        <v>559</v>
      </c>
      <c r="AE9" s="14" t="s">
        <v>230</v>
      </c>
      <c r="AF9" s="3" t="s">
        <v>483</v>
      </c>
      <c r="AG9" s="3" t="s">
        <v>484</v>
      </c>
      <c r="AH9" s="3" t="s">
        <v>352</v>
      </c>
      <c r="AI9" s="10" t="s">
        <v>346</v>
      </c>
      <c r="AJ9" s="10" t="s">
        <v>347</v>
      </c>
      <c r="AK9" s="95" t="s">
        <v>348</v>
      </c>
      <c r="AL9" s="82" t="s">
        <v>192</v>
      </c>
      <c r="AM9" s="83" t="s">
        <v>349</v>
      </c>
    </row>
    <row r="10" spans="1:39" s="243" customFormat="1" ht="38.25">
      <c r="A10" s="425">
        <v>30003</v>
      </c>
      <c r="B10" s="226">
        <v>53</v>
      </c>
      <c r="C10" s="227" t="s">
        <v>524</v>
      </c>
      <c r="D10" s="228" t="s">
        <v>1587</v>
      </c>
      <c r="E10" s="229" t="s">
        <v>473</v>
      </c>
      <c r="F10" s="230" t="s">
        <v>520</v>
      </c>
      <c r="G10" s="231" t="s">
        <v>762</v>
      </c>
      <c r="H10" s="232">
        <v>1</v>
      </c>
      <c r="I10" s="233"/>
      <c r="J10" s="233"/>
      <c r="K10" s="234" t="s">
        <v>631</v>
      </c>
      <c r="L10" s="756" t="s">
        <v>630</v>
      </c>
      <c r="M10" s="235">
        <v>401538996</v>
      </c>
      <c r="N10" s="237">
        <v>553</v>
      </c>
      <c r="O10" s="236">
        <v>14.9</v>
      </c>
      <c r="P10" s="238" t="s">
        <v>49</v>
      </c>
      <c r="Q10" s="239" t="s">
        <v>172</v>
      </c>
      <c r="R10" s="239" t="s">
        <v>2123</v>
      </c>
      <c r="S10" s="240" t="s">
        <v>1607</v>
      </c>
      <c r="T10" s="239" t="s">
        <v>1608</v>
      </c>
      <c r="U10" s="232">
        <v>1</v>
      </c>
      <c r="V10" s="232"/>
      <c r="W10" s="241">
        <v>1</v>
      </c>
      <c r="X10" s="232">
        <v>1</v>
      </c>
      <c r="Y10" s="242" t="s">
        <v>2122</v>
      </c>
      <c r="Z10" s="232" t="s">
        <v>509</v>
      </c>
      <c r="AA10" s="232">
        <v>1</v>
      </c>
      <c r="AB10" s="232"/>
      <c r="AC10" s="232"/>
      <c r="AD10" s="232"/>
      <c r="AE10" s="232">
        <f>N10</f>
        <v>553</v>
      </c>
      <c r="AF10" s="239" t="s">
        <v>2124</v>
      </c>
      <c r="AG10" s="239" t="s">
        <v>1809</v>
      </c>
      <c r="AH10" s="239" t="s">
        <v>167</v>
      </c>
      <c r="AI10" s="850">
        <v>4</v>
      </c>
      <c r="AJ10" s="850">
        <f>SUM(N10:N13)</f>
        <v>797</v>
      </c>
      <c r="AK10" s="845">
        <v>4</v>
      </c>
      <c r="AL10" s="869">
        <f>SUM(AE10:AE13)</f>
        <v>797</v>
      </c>
      <c r="AM10" s="867">
        <v>1</v>
      </c>
    </row>
    <row r="11" spans="1:39" s="270" customFormat="1" ht="55.5" customHeight="1">
      <c r="A11" s="425">
        <v>30003</v>
      </c>
      <c r="B11" s="244">
        <v>219</v>
      </c>
      <c r="C11" s="245" t="s">
        <v>524</v>
      </c>
      <c r="D11" s="264" t="s">
        <v>1587</v>
      </c>
      <c r="E11" s="247" t="s">
        <v>473</v>
      </c>
      <c r="F11" s="248" t="s">
        <v>520</v>
      </c>
      <c r="G11" s="265" t="s">
        <v>251</v>
      </c>
      <c r="H11" s="266"/>
      <c r="I11" s="266">
        <v>1</v>
      </c>
      <c r="J11" s="266"/>
      <c r="K11" s="267"/>
      <c r="L11" s="267"/>
      <c r="M11" s="267"/>
      <c r="N11" s="254">
        <v>150</v>
      </c>
      <c r="O11" s="253">
        <v>0.84</v>
      </c>
      <c r="P11" s="255"/>
      <c r="Q11" s="256" t="s">
        <v>1146</v>
      </c>
      <c r="R11" s="256" t="s">
        <v>1612</v>
      </c>
      <c r="S11" s="257" t="s">
        <v>1611</v>
      </c>
      <c r="T11" s="256" t="s">
        <v>490</v>
      </c>
      <c r="U11" s="266">
        <v>1</v>
      </c>
      <c r="V11" s="266"/>
      <c r="W11" s="268">
        <v>1</v>
      </c>
      <c r="X11" s="266"/>
      <c r="Y11" s="269"/>
      <c r="Z11" s="266" t="s">
        <v>509</v>
      </c>
      <c r="AA11" s="266">
        <v>1</v>
      </c>
      <c r="AB11" s="266"/>
      <c r="AC11" s="266"/>
      <c r="AD11" s="266"/>
      <c r="AE11" s="266">
        <f>N11</f>
        <v>150</v>
      </c>
      <c r="AF11" s="256" t="s">
        <v>492</v>
      </c>
      <c r="AG11" s="256" t="s">
        <v>343</v>
      </c>
      <c r="AH11" s="256" t="s">
        <v>65</v>
      </c>
      <c r="AI11" s="851"/>
      <c r="AJ11" s="851"/>
      <c r="AK11" s="851"/>
      <c r="AL11" s="851"/>
      <c r="AM11" s="851"/>
    </row>
    <row r="12" spans="1:39" s="261" customFormat="1" ht="44.25" customHeight="1">
      <c r="A12" s="425">
        <v>30003</v>
      </c>
      <c r="B12" s="244">
        <v>247</v>
      </c>
      <c r="C12" s="245" t="s">
        <v>524</v>
      </c>
      <c r="D12" s="246" t="s">
        <v>1587</v>
      </c>
      <c r="E12" s="247" t="s">
        <v>473</v>
      </c>
      <c r="F12" s="248" t="s">
        <v>520</v>
      </c>
      <c r="G12" s="249" t="s">
        <v>252</v>
      </c>
      <c r="H12" s="250"/>
      <c r="I12" s="250">
        <v>1</v>
      </c>
      <c r="J12" s="251"/>
      <c r="K12" s="252"/>
      <c r="L12" s="252"/>
      <c r="M12" s="252"/>
      <c r="N12" s="254">
        <v>74</v>
      </c>
      <c r="O12" s="253">
        <v>1.54</v>
      </c>
      <c r="P12" s="255"/>
      <c r="Q12" s="256" t="s">
        <v>1190</v>
      </c>
      <c r="R12" s="256" t="s">
        <v>1613</v>
      </c>
      <c r="S12" s="257" t="s">
        <v>1609</v>
      </c>
      <c r="T12" s="256" t="s">
        <v>490</v>
      </c>
      <c r="U12" s="250">
        <v>1</v>
      </c>
      <c r="V12" s="250"/>
      <c r="W12" s="258">
        <v>1</v>
      </c>
      <c r="X12" s="250"/>
      <c r="Y12" s="259"/>
      <c r="Z12" s="250" t="s">
        <v>509</v>
      </c>
      <c r="AA12" s="250">
        <v>1</v>
      </c>
      <c r="AB12" s="250"/>
      <c r="AC12" s="250"/>
      <c r="AD12" s="250"/>
      <c r="AE12" s="250">
        <f>N12</f>
        <v>74</v>
      </c>
      <c r="AF12" s="256" t="s">
        <v>341</v>
      </c>
      <c r="AG12" s="260" t="s">
        <v>1149</v>
      </c>
      <c r="AH12" s="256" t="s">
        <v>65</v>
      </c>
      <c r="AI12" s="851"/>
      <c r="AJ12" s="851"/>
      <c r="AK12" s="851"/>
      <c r="AL12" s="851"/>
      <c r="AM12" s="851"/>
    </row>
    <row r="13" spans="1:39" s="166" customFormat="1" ht="42.75" customHeight="1">
      <c r="A13" s="425">
        <v>30003</v>
      </c>
      <c r="B13" s="389">
        <v>248</v>
      </c>
      <c r="C13" s="143" t="s">
        <v>524</v>
      </c>
      <c r="D13" s="144" t="s">
        <v>1587</v>
      </c>
      <c r="E13" s="158" t="s">
        <v>473</v>
      </c>
      <c r="F13" s="145" t="s">
        <v>520</v>
      </c>
      <c r="G13" s="146" t="s">
        <v>1549</v>
      </c>
      <c r="H13" s="160"/>
      <c r="I13" s="160">
        <v>1</v>
      </c>
      <c r="J13" s="183"/>
      <c r="K13" s="161"/>
      <c r="L13" s="161"/>
      <c r="M13" s="161"/>
      <c r="N13" s="152">
        <v>20</v>
      </c>
      <c r="O13" s="162">
        <v>0.7</v>
      </c>
      <c r="P13" s="151"/>
      <c r="Q13" s="153" t="s">
        <v>1696</v>
      </c>
      <c r="R13" s="153" t="s">
        <v>858</v>
      </c>
      <c r="S13" s="177" t="s">
        <v>1610</v>
      </c>
      <c r="T13" s="153" t="s">
        <v>490</v>
      </c>
      <c r="U13" s="160">
        <v>1</v>
      </c>
      <c r="V13" s="160"/>
      <c r="W13" s="163">
        <v>1</v>
      </c>
      <c r="X13" s="160"/>
      <c r="Y13" s="164"/>
      <c r="Z13" s="160" t="s">
        <v>509</v>
      </c>
      <c r="AA13" s="160">
        <v>1</v>
      </c>
      <c r="AB13" s="160"/>
      <c r="AC13" s="160"/>
      <c r="AD13" s="160"/>
      <c r="AE13" s="160">
        <f>N13</f>
        <v>20</v>
      </c>
      <c r="AF13" s="153" t="s">
        <v>341</v>
      </c>
      <c r="AG13" s="153" t="s">
        <v>342</v>
      </c>
      <c r="AH13" s="153" t="s">
        <v>65</v>
      </c>
      <c r="AI13" s="847"/>
      <c r="AJ13" s="847"/>
      <c r="AK13" s="847"/>
      <c r="AL13" s="847"/>
      <c r="AM13" s="847"/>
    </row>
    <row r="14" spans="1:39" s="243" customFormat="1" ht="38.25">
      <c r="A14" s="469">
        <v>30005</v>
      </c>
      <c r="B14" s="226">
        <v>57</v>
      </c>
      <c r="C14" s="227" t="s">
        <v>525</v>
      </c>
      <c r="D14" s="288" t="s">
        <v>1589</v>
      </c>
      <c r="E14" s="229"/>
      <c r="F14" s="230" t="s">
        <v>520</v>
      </c>
      <c r="G14" s="233" t="s">
        <v>424</v>
      </c>
      <c r="H14" s="232">
        <v>1</v>
      </c>
      <c r="I14" s="232"/>
      <c r="J14" s="289"/>
      <c r="K14" s="290" t="s">
        <v>633</v>
      </c>
      <c r="L14" s="291" t="s">
        <v>630</v>
      </c>
      <c r="M14" s="291">
        <v>334696564</v>
      </c>
      <c r="N14" s="237">
        <v>25</v>
      </c>
      <c r="O14" s="236">
        <v>1.32</v>
      </c>
      <c r="P14" s="292"/>
      <c r="Q14" s="239" t="s">
        <v>1614</v>
      </c>
      <c r="R14" s="239" t="s">
        <v>26</v>
      </c>
      <c r="S14" s="240" t="s">
        <v>1810</v>
      </c>
      <c r="T14" s="239" t="s">
        <v>497</v>
      </c>
      <c r="U14" s="232"/>
      <c r="V14" s="232">
        <v>1</v>
      </c>
      <c r="W14" s="232"/>
      <c r="X14" s="232">
        <v>1</v>
      </c>
      <c r="Y14" s="293">
        <v>43167</v>
      </c>
      <c r="Z14" s="232" t="s">
        <v>428</v>
      </c>
      <c r="AA14" s="232"/>
      <c r="AB14" s="232"/>
      <c r="AC14" s="232"/>
      <c r="AD14" s="232"/>
      <c r="AE14" s="232">
        <v>0</v>
      </c>
      <c r="AF14" s="239" t="s">
        <v>25</v>
      </c>
      <c r="AG14" s="239" t="s">
        <v>152</v>
      </c>
      <c r="AH14" s="239" t="s">
        <v>66</v>
      </c>
      <c r="AI14" s="850">
        <v>4</v>
      </c>
      <c r="AJ14" s="850">
        <f>N14+N15+N16+N17</f>
        <v>121</v>
      </c>
      <c r="AK14" s="845">
        <v>1</v>
      </c>
      <c r="AL14" s="845">
        <f>AE14+AE15+AE16</f>
        <v>56</v>
      </c>
      <c r="AM14" s="879">
        <v>2</v>
      </c>
    </row>
    <row r="15" spans="1:39" s="243" customFormat="1" ht="57" customHeight="1">
      <c r="A15" s="744">
        <v>30005</v>
      </c>
      <c r="B15" s="226">
        <v>213</v>
      </c>
      <c r="C15" s="227" t="s">
        <v>525</v>
      </c>
      <c r="D15" s="288" t="s">
        <v>1589</v>
      </c>
      <c r="E15" s="229"/>
      <c r="F15" s="230" t="s">
        <v>520</v>
      </c>
      <c r="G15" s="231" t="s">
        <v>789</v>
      </c>
      <c r="H15" s="296">
        <v>1</v>
      </c>
      <c r="I15" s="296"/>
      <c r="J15" s="697" t="s">
        <v>2142</v>
      </c>
      <c r="K15" s="696"/>
      <c r="L15" s="300"/>
      <c r="M15" s="215">
        <v>421044843</v>
      </c>
      <c r="N15" s="237">
        <v>10</v>
      </c>
      <c r="O15" s="236">
        <v>1.23</v>
      </c>
      <c r="P15" s="238"/>
      <c r="Q15" s="239" t="s">
        <v>1617</v>
      </c>
      <c r="R15" s="239" t="s">
        <v>429</v>
      </c>
      <c r="S15" s="467" t="s">
        <v>1811</v>
      </c>
      <c r="T15" s="239" t="s">
        <v>183</v>
      </c>
      <c r="U15" s="232"/>
      <c r="V15" s="232">
        <v>1</v>
      </c>
      <c r="W15" s="232"/>
      <c r="X15" s="232">
        <v>0</v>
      </c>
      <c r="Y15" s="751"/>
      <c r="Z15" s="232" t="s">
        <v>428</v>
      </c>
      <c r="AA15" s="232"/>
      <c r="AB15" s="232"/>
      <c r="AC15" s="232"/>
      <c r="AD15" s="232"/>
      <c r="AE15" s="232">
        <v>0</v>
      </c>
      <c r="AF15" s="239" t="s">
        <v>788</v>
      </c>
      <c r="AG15" s="239" t="s">
        <v>339</v>
      </c>
      <c r="AH15" s="239" t="s">
        <v>66</v>
      </c>
      <c r="AI15" s="855"/>
      <c r="AJ15" s="855"/>
      <c r="AK15" s="846"/>
      <c r="AL15" s="846"/>
      <c r="AM15" s="851"/>
    </row>
    <row r="16" spans="1:39" s="243" customFormat="1" ht="51">
      <c r="A16" s="425">
        <v>30005</v>
      </c>
      <c r="B16" s="226">
        <v>130</v>
      </c>
      <c r="C16" s="227" t="s">
        <v>525</v>
      </c>
      <c r="D16" s="288" t="s">
        <v>1589</v>
      </c>
      <c r="E16" s="229"/>
      <c r="F16" s="230" t="s">
        <v>520</v>
      </c>
      <c r="G16" s="233" t="s">
        <v>92</v>
      </c>
      <c r="H16" s="232">
        <v>1</v>
      </c>
      <c r="I16" s="232"/>
      <c r="J16" s="604" t="s">
        <v>2225</v>
      </c>
      <c r="K16" s="295" t="s">
        <v>634</v>
      </c>
      <c r="L16" s="295" t="s">
        <v>630</v>
      </c>
      <c r="M16" s="752">
        <v>492896055</v>
      </c>
      <c r="N16" s="237">
        <v>56</v>
      </c>
      <c r="O16" s="236">
        <v>0.72</v>
      </c>
      <c r="P16" s="238" t="s">
        <v>99</v>
      </c>
      <c r="Q16" s="239" t="s">
        <v>1616</v>
      </c>
      <c r="R16" s="239" t="s">
        <v>93</v>
      </c>
      <c r="S16" s="240" t="s">
        <v>2224</v>
      </c>
      <c r="T16" s="239" t="s">
        <v>182</v>
      </c>
      <c r="U16" s="296">
        <v>1</v>
      </c>
      <c r="V16" s="296"/>
      <c r="W16" s="297">
        <v>0.2</v>
      </c>
      <c r="X16" s="296">
        <v>1</v>
      </c>
      <c r="Y16" s="293">
        <v>43167</v>
      </c>
      <c r="Z16" s="296" t="s">
        <v>423</v>
      </c>
      <c r="AA16" s="296"/>
      <c r="AB16" s="298"/>
      <c r="AC16" s="298"/>
      <c r="AD16" s="296">
        <v>1</v>
      </c>
      <c r="AE16" s="232">
        <f>N16</f>
        <v>56</v>
      </c>
      <c r="AF16" s="299" t="s">
        <v>2442</v>
      </c>
      <c r="AG16" s="239" t="s">
        <v>1619</v>
      </c>
      <c r="AH16" s="239" t="s">
        <v>167</v>
      </c>
      <c r="AI16" s="855"/>
      <c r="AJ16" s="851"/>
      <c r="AK16" s="846"/>
      <c r="AL16" s="846"/>
      <c r="AM16" s="851"/>
    </row>
    <row r="17" spans="1:39" s="270" customFormat="1" ht="48" customHeight="1">
      <c r="A17" s="425">
        <v>30005</v>
      </c>
      <c r="B17" s="244">
        <v>291</v>
      </c>
      <c r="C17" s="245" t="s">
        <v>525</v>
      </c>
      <c r="D17" s="246" t="s">
        <v>1589</v>
      </c>
      <c r="E17" s="247"/>
      <c r="F17" s="248"/>
      <c r="G17" s="301" t="s">
        <v>1192</v>
      </c>
      <c r="H17" s="302"/>
      <c r="I17" s="303">
        <v>1</v>
      </c>
      <c r="J17" s="304"/>
      <c r="K17" s="305"/>
      <c r="L17" s="306"/>
      <c r="M17" s="307"/>
      <c r="N17" s="254">
        <v>30</v>
      </c>
      <c r="O17" s="253">
        <v>0.63</v>
      </c>
      <c r="P17" s="255"/>
      <c r="Q17" s="256" t="s">
        <v>1191</v>
      </c>
      <c r="R17" s="256" t="s">
        <v>805</v>
      </c>
      <c r="S17" s="257" t="s">
        <v>1618</v>
      </c>
      <c r="T17" s="256" t="s">
        <v>490</v>
      </c>
      <c r="U17" s="250"/>
      <c r="V17" s="250">
        <v>1</v>
      </c>
      <c r="W17" s="258"/>
      <c r="X17" s="308"/>
      <c r="Y17" s="308"/>
      <c r="Z17" s="250" t="s">
        <v>428</v>
      </c>
      <c r="AA17" s="250"/>
      <c r="AB17" s="308"/>
      <c r="AC17" s="308"/>
      <c r="AD17" s="250"/>
      <c r="AE17" s="266">
        <v>0</v>
      </c>
      <c r="AF17" s="309"/>
      <c r="AG17" s="310" t="s">
        <v>1147</v>
      </c>
      <c r="AH17" s="256" t="s">
        <v>65</v>
      </c>
      <c r="AI17" s="847"/>
      <c r="AJ17" s="847"/>
      <c r="AK17" s="847"/>
      <c r="AL17" s="847"/>
      <c r="AM17" s="847"/>
    </row>
    <row r="18" spans="1:39" s="243" customFormat="1" ht="51">
      <c r="A18" s="425">
        <v>30006</v>
      </c>
      <c r="B18" s="226">
        <v>7</v>
      </c>
      <c r="C18" s="227" t="s">
        <v>526</v>
      </c>
      <c r="D18" s="288" t="s">
        <v>1590</v>
      </c>
      <c r="E18" s="229" t="s">
        <v>474</v>
      </c>
      <c r="F18" s="230" t="s">
        <v>521</v>
      </c>
      <c r="G18" s="233" t="s">
        <v>98</v>
      </c>
      <c r="H18" s="232">
        <v>1</v>
      </c>
      <c r="I18" s="289"/>
      <c r="J18" s="745" t="s">
        <v>2236</v>
      </c>
      <c r="K18" s="311" t="s">
        <v>635</v>
      </c>
      <c r="L18" s="312" t="s">
        <v>630</v>
      </c>
      <c r="M18" s="312">
        <v>882806169</v>
      </c>
      <c r="N18" s="237">
        <v>185</v>
      </c>
      <c r="O18" s="236">
        <v>4.37</v>
      </c>
      <c r="P18" s="238" t="s">
        <v>97</v>
      </c>
      <c r="Q18" s="239" t="s">
        <v>1193</v>
      </c>
      <c r="R18" s="239" t="s">
        <v>95</v>
      </c>
      <c r="S18" s="467" t="s">
        <v>1812</v>
      </c>
      <c r="T18" s="313" t="s">
        <v>490</v>
      </c>
      <c r="U18" s="314">
        <v>1</v>
      </c>
      <c r="V18" s="314"/>
      <c r="W18" s="241">
        <v>1</v>
      </c>
      <c r="X18" s="232">
        <v>1</v>
      </c>
      <c r="Y18" s="242" t="s">
        <v>2128</v>
      </c>
      <c r="Z18" s="232" t="s">
        <v>511</v>
      </c>
      <c r="AA18" s="232">
        <v>1</v>
      </c>
      <c r="AB18" s="232"/>
      <c r="AC18" s="232"/>
      <c r="AD18" s="232"/>
      <c r="AE18" s="232">
        <f t="shared" ref="AE18:AE29" si="0">N18</f>
        <v>185</v>
      </c>
      <c r="AF18" s="239" t="s">
        <v>2127</v>
      </c>
      <c r="AG18" s="239" t="s">
        <v>2443</v>
      </c>
      <c r="AH18" s="239" t="s">
        <v>167</v>
      </c>
      <c r="AI18" s="850">
        <v>2</v>
      </c>
      <c r="AJ18" s="850">
        <f>N18+N19</f>
        <v>195</v>
      </c>
      <c r="AK18" s="845">
        <v>2</v>
      </c>
      <c r="AL18" s="869">
        <f>AE18+AE19</f>
        <v>195</v>
      </c>
      <c r="AM18" s="867">
        <v>1</v>
      </c>
    </row>
    <row r="19" spans="1:39" s="156" customFormat="1" ht="50.25" customHeight="1">
      <c r="A19" s="425">
        <v>30006</v>
      </c>
      <c r="B19" s="389">
        <v>292</v>
      </c>
      <c r="C19" s="143" t="s">
        <v>526</v>
      </c>
      <c r="D19" s="144" t="s">
        <v>1590</v>
      </c>
      <c r="E19" s="158" t="s">
        <v>474</v>
      </c>
      <c r="F19" s="145"/>
      <c r="G19" s="148" t="s">
        <v>879</v>
      </c>
      <c r="H19" s="147"/>
      <c r="I19" s="175">
        <v>1</v>
      </c>
      <c r="J19" s="183" t="s">
        <v>1747</v>
      </c>
      <c r="K19" s="401"/>
      <c r="L19" s="401"/>
      <c r="M19" s="401"/>
      <c r="N19" s="197">
        <v>10</v>
      </c>
      <c r="O19" s="162">
        <v>0.23</v>
      </c>
      <c r="P19" s="151"/>
      <c r="Q19" s="153" t="s">
        <v>883</v>
      </c>
      <c r="R19" s="153" t="s">
        <v>881</v>
      </c>
      <c r="S19" s="177" t="s">
        <v>1711</v>
      </c>
      <c r="T19" s="184" t="s">
        <v>490</v>
      </c>
      <c r="U19" s="147">
        <v>1</v>
      </c>
      <c r="V19" s="147"/>
      <c r="W19" s="154"/>
      <c r="X19" s="147"/>
      <c r="Y19" s="155"/>
      <c r="Z19" s="147" t="s">
        <v>511</v>
      </c>
      <c r="AA19" s="147"/>
      <c r="AB19" s="147">
        <v>1</v>
      </c>
      <c r="AC19" s="147"/>
      <c r="AD19" s="147"/>
      <c r="AE19" s="147">
        <f t="shared" si="0"/>
        <v>10</v>
      </c>
      <c r="AF19" s="153" t="s">
        <v>880</v>
      </c>
      <c r="AG19" s="159" t="s">
        <v>882</v>
      </c>
      <c r="AH19" s="153" t="s">
        <v>65</v>
      </c>
      <c r="AI19" s="847"/>
      <c r="AJ19" s="847"/>
      <c r="AK19" s="852"/>
      <c r="AL19" s="852"/>
      <c r="AM19" s="852"/>
    </row>
    <row r="20" spans="1:39" s="393" customFormat="1" ht="41.25" customHeight="1">
      <c r="A20" s="425">
        <v>30007</v>
      </c>
      <c r="B20" s="389">
        <v>249</v>
      </c>
      <c r="C20" s="143" t="s">
        <v>344</v>
      </c>
      <c r="D20" s="144" t="s">
        <v>1585</v>
      </c>
      <c r="E20" s="143"/>
      <c r="F20" s="145" t="s">
        <v>521</v>
      </c>
      <c r="G20" s="148" t="s">
        <v>253</v>
      </c>
      <c r="H20" s="148"/>
      <c r="I20" s="147">
        <v>1</v>
      </c>
      <c r="J20" s="146"/>
      <c r="K20" s="150"/>
      <c r="L20" s="150"/>
      <c r="M20" s="150"/>
      <c r="N20" s="197">
        <v>12</v>
      </c>
      <c r="O20" s="162">
        <v>0.16</v>
      </c>
      <c r="P20" s="151"/>
      <c r="Q20" s="159" t="s">
        <v>1695</v>
      </c>
      <c r="R20" s="153" t="s">
        <v>802</v>
      </c>
      <c r="S20" s="390" t="s">
        <v>1620</v>
      </c>
      <c r="T20" s="153" t="s">
        <v>490</v>
      </c>
      <c r="U20" s="147">
        <v>1</v>
      </c>
      <c r="V20" s="147"/>
      <c r="W20" s="154">
        <v>1</v>
      </c>
      <c r="X20" s="147"/>
      <c r="Y20" s="155"/>
      <c r="Z20" s="147" t="s">
        <v>439</v>
      </c>
      <c r="AA20" s="147"/>
      <c r="AB20" s="147"/>
      <c r="AC20" s="147">
        <v>1</v>
      </c>
      <c r="AD20" s="147"/>
      <c r="AE20" s="151">
        <f t="shared" si="0"/>
        <v>12</v>
      </c>
      <c r="AF20" s="153" t="s">
        <v>492</v>
      </c>
      <c r="AG20" s="391" t="s">
        <v>1150</v>
      </c>
      <c r="AH20" s="153" t="s">
        <v>65</v>
      </c>
      <c r="AI20" s="392">
        <v>1</v>
      </c>
      <c r="AJ20" s="392">
        <f>N20</f>
        <v>12</v>
      </c>
      <c r="AK20" s="392">
        <v>1</v>
      </c>
      <c r="AL20" s="392">
        <f>AE20</f>
        <v>12</v>
      </c>
      <c r="AM20" s="392">
        <v>0</v>
      </c>
    </row>
    <row r="21" spans="1:39" s="243" customFormat="1" ht="25.5">
      <c r="A21" s="425">
        <v>30008</v>
      </c>
      <c r="B21" s="226">
        <v>16</v>
      </c>
      <c r="C21" s="227" t="s">
        <v>527</v>
      </c>
      <c r="D21" s="288" t="s">
        <v>1591</v>
      </c>
      <c r="E21" s="229"/>
      <c r="F21" s="230" t="s">
        <v>521</v>
      </c>
      <c r="G21" s="231" t="s">
        <v>1621</v>
      </c>
      <c r="H21" s="232">
        <v>1</v>
      </c>
      <c r="I21" s="233"/>
      <c r="J21" s="319"/>
      <c r="K21" s="215" t="s">
        <v>886</v>
      </c>
      <c r="L21" s="312" t="s">
        <v>630</v>
      </c>
      <c r="M21" s="215">
        <v>402136279</v>
      </c>
      <c r="N21" s="237">
        <v>178</v>
      </c>
      <c r="O21" s="236">
        <v>6.25</v>
      </c>
      <c r="P21" s="236" t="s">
        <v>609</v>
      </c>
      <c r="Q21" s="239" t="s">
        <v>100</v>
      </c>
      <c r="R21" s="239" t="s">
        <v>1622</v>
      </c>
      <c r="S21" s="240" t="s">
        <v>1623</v>
      </c>
      <c r="T21" s="239" t="s">
        <v>1814</v>
      </c>
      <c r="U21" s="232">
        <v>1</v>
      </c>
      <c r="V21" s="232"/>
      <c r="W21" s="241">
        <v>0.15</v>
      </c>
      <c r="X21" s="232">
        <v>1</v>
      </c>
      <c r="Y21" s="315">
        <v>43171</v>
      </c>
      <c r="Z21" s="232" t="s">
        <v>467</v>
      </c>
      <c r="AA21" s="232">
        <v>1</v>
      </c>
      <c r="AB21" s="232"/>
      <c r="AC21" s="232"/>
      <c r="AD21" s="232"/>
      <c r="AE21" s="232">
        <f t="shared" si="0"/>
        <v>178</v>
      </c>
      <c r="AF21" s="239" t="s">
        <v>2129</v>
      </c>
      <c r="AG21" s="239" t="s">
        <v>2444</v>
      </c>
      <c r="AH21" s="239" t="s">
        <v>167</v>
      </c>
      <c r="AI21" s="858">
        <v>3</v>
      </c>
      <c r="AJ21" s="858">
        <f>N21+N22+N23</f>
        <v>454</v>
      </c>
      <c r="AK21" s="860">
        <v>3</v>
      </c>
      <c r="AL21" s="876">
        <f>AE21+AE22+AE23</f>
        <v>454</v>
      </c>
      <c r="AM21" s="882">
        <v>3</v>
      </c>
    </row>
    <row r="22" spans="1:39" s="243" customFormat="1" ht="38.25">
      <c r="A22" s="425">
        <v>30008</v>
      </c>
      <c r="B22" s="226">
        <v>22</v>
      </c>
      <c r="C22" s="227" t="s">
        <v>527</v>
      </c>
      <c r="D22" s="288" t="s">
        <v>1591</v>
      </c>
      <c r="E22" s="227"/>
      <c r="F22" s="230" t="s">
        <v>521</v>
      </c>
      <c r="G22" s="233" t="s">
        <v>101</v>
      </c>
      <c r="H22" s="232">
        <v>1</v>
      </c>
      <c r="I22" s="233"/>
      <c r="J22" s="636" t="s">
        <v>2130</v>
      </c>
      <c r="K22" s="215" t="s">
        <v>887</v>
      </c>
      <c r="L22" s="295" t="s">
        <v>630</v>
      </c>
      <c r="M22" s="215">
        <v>432836377</v>
      </c>
      <c r="N22" s="237">
        <v>251</v>
      </c>
      <c r="O22" s="236">
        <v>6.7</v>
      </c>
      <c r="P22" s="238" t="s">
        <v>210</v>
      </c>
      <c r="Q22" s="239" t="s">
        <v>216</v>
      </c>
      <c r="R22" s="239" t="s">
        <v>102</v>
      </c>
      <c r="S22" s="240" t="s">
        <v>889</v>
      </c>
      <c r="T22" s="239" t="s">
        <v>1815</v>
      </c>
      <c r="U22" s="232">
        <v>1</v>
      </c>
      <c r="V22" s="232"/>
      <c r="W22" s="241">
        <v>0.9</v>
      </c>
      <c r="X22" s="232">
        <v>1</v>
      </c>
      <c r="Y22" s="315">
        <v>43171</v>
      </c>
      <c r="Z22" s="232" t="s">
        <v>96</v>
      </c>
      <c r="AA22" s="232">
        <v>1</v>
      </c>
      <c r="AB22" s="232"/>
      <c r="AC22" s="232"/>
      <c r="AD22" s="232"/>
      <c r="AE22" s="232">
        <f t="shared" si="0"/>
        <v>251</v>
      </c>
      <c r="AF22" s="239" t="s">
        <v>2129</v>
      </c>
      <c r="AG22" s="239" t="s">
        <v>340</v>
      </c>
      <c r="AH22" s="239" t="s">
        <v>167</v>
      </c>
      <c r="AI22" s="859"/>
      <c r="AJ22" s="859"/>
      <c r="AK22" s="859"/>
      <c r="AL22" s="859"/>
      <c r="AM22" s="859"/>
    </row>
    <row r="23" spans="1:39" s="243" customFormat="1" ht="25.5">
      <c r="A23" s="425">
        <v>30008</v>
      </c>
      <c r="B23" s="226">
        <v>73</v>
      </c>
      <c r="C23" s="227" t="s">
        <v>527</v>
      </c>
      <c r="D23" s="288" t="s">
        <v>1591</v>
      </c>
      <c r="E23" s="227"/>
      <c r="F23" s="230" t="s">
        <v>521</v>
      </c>
      <c r="G23" s="233" t="s">
        <v>28</v>
      </c>
      <c r="H23" s="232">
        <v>1</v>
      </c>
      <c r="I23" s="233"/>
      <c r="J23" s="636" t="s">
        <v>2109</v>
      </c>
      <c r="K23" s="215" t="s">
        <v>888</v>
      </c>
      <c r="L23" s="295" t="s">
        <v>630</v>
      </c>
      <c r="M23" s="215">
        <v>388193096</v>
      </c>
      <c r="N23" s="237">
        <v>25</v>
      </c>
      <c r="O23" s="236">
        <v>0.98</v>
      </c>
      <c r="P23" s="286"/>
      <c r="Q23" s="239" t="s">
        <v>103</v>
      </c>
      <c r="R23" s="239" t="s">
        <v>650</v>
      </c>
      <c r="S23" s="240" t="s">
        <v>890</v>
      </c>
      <c r="T23" s="239" t="s">
        <v>501</v>
      </c>
      <c r="U23" s="232">
        <v>1</v>
      </c>
      <c r="V23" s="232"/>
      <c r="W23" s="241">
        <v>1</v>
      </c>
      <c r="X23" s="232">
        <v>1</v>
      </c>
      <c r="Y23" s="321">
        <v>42913</v>
      </c>
      <c r="Z23" s="232" t="s">
        <v>96</v>
      </c>
      <c r="AA23" s="232">
        <v>1</v>
      </c>
      <c r="AB23" s="232"/>
      <c r="AC23" s="232"/>
      <c r="AD23" s="232"/>
      <c r="AE23" s="232">
        <f t="shared" si="0"/>
        <v>25</v>
      </c>
      <c r="AF23" s="239" t="s">
        <v>2131</v>
      </c>
      <c r="AG23" s="239" t="s">
        <v>65</v>
      </c>
      <c r="AH23" s="239" t="s">
        <v>58</v>
      </c>
      <c r="AI23" s="859"/>
      <c r="AJ23" s="859"/>
      <c r="AK23" s="859"/>
      <c r="AL23" s="859"/>
      <c r="AM23" s="859"/>
    </row>
    <row r="24" spans="1:39" s="324" customFormat="1" ht="41.25" customHeight="1">
      <c r="A24" s="425">
        <v>30009</v>
      </c>
      <c r="B24" s="244">
        <v>250</v>
      </c>
      <c r="C24" s="245" t="s">
        <v>351</v>
      </c>
      <c r="D24" s="246" t="s">
        <v>1594</v>
      </c>
      <c r="E24" s="245"/>
      <c r="F24" s="248" t="s">
        <v>519</v>
      </c>
      <c r="G24" s="325" t="s">
        <v>1626</v>
      </c>
      <c r="H24" s="265"/>
      <c r="I24" s="266">
        <v>1</v>
      </c>
      <c r="J24" s="249" t="s">
        <v>1660</v>
      </c>
      <c r="K24" s="267"/>
      <c r="L24" s="267"/>
      <c r="M24" s="267"/>
      <c r="N24" s="262">
        <v>15</v>
      </c>
      <c r="O24" s="253">
        <v>0.08</v>
      </c>
      <c r="P24" s="255"/>
      <c r="Q24" s="322" t="s">
        <v>1659</v>
      </c>
      <c r="R24" s="256" t="s">
        <v>1716</v>
      </c>
      <c r="S24" s="257" t="s">
        <v>1624</v>
      </c>
      <c r="T24" s="256" t="s">
        <v>490</v>
      </c>
      <c r="U24" s="266">
        <v>1</v>
      </c>
      <c r="V24" s="266"/>
      <c r="W24" s="268">
        <v>1</v>
      </c>
      <c r="X24" s="266"/>
      <c r="Y24" s="269"/>
      <c r="Z24" s="266" t="s">
        <v>169</v>
      </c>
      <c r="AA24" s="266"/>
      <c r="AB24" s="266"/>
      <c r="AC24" s="266"/>
      <c r="AD24" s="266">
        <v>1</v>
      </c>
      <c r="AE24" s="255">
        <f t="shared" si="0"/>
        <v>15</v>
      </c>
      <c r="AF24" s="256" t="s">
        <v>492</v>
      </c>
      <c r="AG24" s="256" t="s">
        <v>1151</v>
      </c>
      <c r="AH24" s="256" t="s">
        <v>65</v>
      </c>
      <c r="AI24" s="323">
        <v>1</v>
      </c>
      <c r="AJ24" s="323">
        <f>N24</f>
        <v>15</v>
      </c>
      <c r="AK24" s="323">
        <v>1</v>
      </c>
      <c r="AL24" s="323">
        <f>AE24</f>
        <v>15</v>
      </c>
      <c r="AM24" s="323">
        <v>0</v>
      </c>
    </row>
    <row r="25" spans="1:39" s="243" customFormat="1" ht="42" customHeight="1">
      <c r="A25" s="426">
        <v>30010</v>
      </c>
      <c r="B25" s="226">
        <v>79</v>
      </c>
      <c r="C25" s="227" t="s">
        <v>528</v>
      </c>
      <c r="D25" s="288" t="s">
        <v>1585</v>
      </c>
      <c r="E25" s="227"/>
      <c r="F25" s="230" t="s">
        <v>521</v>
      </c>
      <c r="G25" s="326" t="s">
        <v>1625</v>
      </c>
      <c r="H25" s="327">
        <v>1</v>
      </c>
      <c r="I25" s="328"/>
      <c r="J25" s="326" t="s">
        <v>2237</v>
      </c>
      <c r="K25" s="329" t="s">
        <v>892</v>
      </c>
      <c r="L25" s="329" t="s">
        <v>630</v>
      </c>
      <c r="M25" s="329">
        <v>411109572</v>
      </c>
      <c r="N25" s="473">
        <v>270</v>
      </c>
      <c r="O25" s="330">
        <v>6.51</v>
      </c>
      <c r="P25" s="238" t="s">
        <v>210</v>
      </c>
      <c r="Q25" s="239" t="s">
        <v>500</v>
      </c>
      <c r="R25" s="239" t="s">
        <v>106</v>
      </c>
      <c r="S25" s="240" t="s">
        <v>891</v>
      </c>
      <c r="T25" s="239" t="s">
        <v>1817</v>
      </c>
      <c r="U25" s="327">
        <v>1</v>
      </c>
      <c r="V25" s="327"/>
      <c r="W25" s="331">
        <v>0.85</v>
      </c>
      <c r="X25" s="327">
        <v>1</v>
      </c>
      <c r="Y25" s="242" t="s">
        <v>2134</v>
      </c>
      <c r="Z25" s="333" t="s">
        <v>432</v>
      </c>
      <c r="AA25" s="327">
        <v>1</v>
      </c>
      <c r="AB25" s="327"/>
      <c r="AC25" s="327"/>
      <c r="AD25" s="327"/>
      <c r="AE25" s="232">
        <f t="shared" si="0"/>
        <v>270</v>
      </c>
      <c r="AF25" s="239" t="s">
        <v>2133</v>
      </c>
      <c r="AG25" s="239" t="s">
        <v>1818</v>
      </c>
      <c r="AH25" s="239" t="s">
        <v>167</v>
      </c>
      <c r="AI25" s="850">
        <v>7</v>
      </c>
      <c r="AJ25" s="850">
        <f>N25+N26+N27+N28+N29+N30+N31</f>
        <v>1007</v>
      </c>
      <c r="AK25" s="845">
        <v>5</v>
      </c>
      <c r="AL25" s="869">
        <f>AE25+AE26+AE27+AE28+AE29+AE30+AE31</f>
        <v>947</v>
      </c>
      <c r="AM25" s="867">
        <v>6</v>
      </c>
    </row>
    <row r="26" spans="1:39" s="243" customFormat="1" ht="37.5" customHeight="1">
      <c r="A26" s="426">
        <v>30010</v>
      </c>
      <c r="B26" s="226">
        <v>108</v>
      </c>
      <c r="C26" s="227" t="s">
        <v>528</v>
      </c>
      <c r="D26" s="288" t="s">
        <v>1585</v>
      </c>
      <c r="E26" s="227"/>
      <c r="F26" s="230" t="s">
        <v>521</v>
      </c>
      <c r="G26" s="233" t="s">
        <v>104</v>
      </c>
      <c r="H26" s="232">
        <v>1</v>
      </c>
      <c r="I26" s="233"/>
      <c r="J26" s="335" t="s">
        <v>2137</v>
      </c>
      <c r="K26" s="215" t="s">
        <v>894</v>
      </c>
      <c r="L26" s="329" t="s">
        <v>630</v>
      </c>
      <c r="M26" s="215">
        <v>434042883</v>
      </c>
      <c r="N26" s="237">
        <v>137</v>
      </c>
      <c r="O26" s="236">
        <v>4.04</v>
      </c>
      <c r="P26" s="334" t="s">
        <v>210</v>
      </c>
      <c r="Q26" s="239" t="s">
        <v>514</v>
      </c>
      <c r="R26" s="239" t="s">
        <v>1627</v>
      </c>
      <c r="S26" s="240" t="s">
        <v>893</v>
      </c>
      <c r="T26" s="239" t="s">
        <v>497</v>
      </c>
      <c r="U26" s="232">
        <v>1</v>
      </c>
      <c r="V26" s="232"/>
      <c r="W26" s="241">
        <v>1</v>
      </c>
      <c r="X26" s="232">
        <v>1</v>
      </c>
      <c r="Y26" s="332">
        <v>42724</v>
      </c>
      <c r="Z26" s="232" t="s">
        <v>432</v>
      </c>
      <c r="AA26" s="232">
        <v>1</v>
      </c>
      <c r="AB26" s="232"/>
      <c r="AC26" s="232"/>
      <c r="AD26" s="232"/>
      <c r="AE26" s="232">
        <f t="shared" si="0"/>
        <v>137</v>
      </c>
      <c r="AF26" s="299" t="s">
        <v>2138</v>
      </c>
      <c r="AG26" s="239" t="s">
        <v>1628</v>
      </c>
      <c r="AH26" s="239" t="s">
        <v>167</v>
      </c>
      <c r="AI26" s="851"/>
      <c r="AJ26" s="846"/>
      <c r="AK26" s="913"/>
      <c r="AL26" s="872"/>
      <c r="AM26" s="868"/>
    </row>
    <row r="27" spans="1:39" s="243" customFormat="1" ht="42.75" customHeight="1">
      <c r="A27" s="426">
        <v>30010</v>
      </c>
      <c r="B27" s="226">
        <v>72</v>
      </c>
      <c r="C27" s="227" t="s">
        <v>528</v>
      </c>
      <c r="D27" s="288" t="s">
        <v>1585</v>
      </c>
      <c r="E27" s="227"/>
      <c r="F27" s="230" t="s">
        <v>521</v>
      </c>
      <c r="G27" s="233" t="s">
        <v>108</v>
      </c>
      <c r="H27" s="232">
        <v>1</v>
      </c>
      <c r="I27" s="233"/>
      <c r="J27" s="636" t="s">
        <v>2135</v>
      </c>
      <c r="K27" s="215" t="s">
        <v>895</v>
      </c>
      <c r="L27" s="329" t="s">
        <v>630</v>
      </c>
      <c r="M27" s="215">
        <v>384618302</v>
      </c>
      <c r="N27" s="237">
        <v>302</v>
      </c>
      <c r="O27" s="236">
        <v>6.98</v>
      </c>
      <c r="P27" s="294" t="s">
        <v>49</v>
      </c>
      <c r="Q27" s="239" t="s">
        <v>476</v>
      </c>
      <c r="R27" s="239" t="s">
        <v>110</v>
      </c>
      <c r="S27" s="240" t="s">
        <v>899</v>
      </c>
      <c r="T27" s="239" t="s">
        <v>745</v>
      </c>
      <c r="U27" s="232">
        <v>1</v>
      </c>
      <c r="V27" s="232"/>
      <c r="W27" s="241">
        <v>0.3</v>
      </c>
      <c r="X27" s="232">
        <v>1</v>
      </c>
      <c r="Y27" s="332">
        <v>42724</v>
      </c>
      <c r="Z27" s="296" t="s">
        <v>432</v>
      </c>
      <c r="AA27" s="232">
        <v>1</v>
      </c>
      <c r="AB27" s="232"/>
      <c r="AC27" s="232"/>
      <c r="AD27" s="232"/>
      <c r="AE27" s="232">
        <f t="shared" si="0"/>
        <v>302</v>
      </c>
      <c r="AF27" s="239" t="s">
        <v>109</v>
      </c>
      <c r="AG27" s="239" t="s">
        <v>746</v>
      </c>
      <c r="AH27" s="239" t="s">
        <v>167</v>
      </c>
      <c r="AI27" s="851"/>
      <c r="AJ27" s="846"/>
      <c r="AK27" s="913"/>
      <c r="AL27" s="872"/>
      <c r="AM27" s="868"/>
    </row>
    <row r="28" spans="1:39" s="243" customFormat="1" ht="25.5">
      <c r="A28" s="426">
        <v>30010</v>
      </c>
      <c r="B28" s="226">
        <v>135</v>
      </c>
      <c r="C28" s="227" t="s">
        <v>528</v>
      </c>
      <c r="D28" s="288" t="s">
        <v>1585</v>
      </c>
      <c r="E28" s="227"/>
      <c r="F28" s="230" t="s">
        <v>521</v>
      </c>
      <c r="G28" s="231" t="s">
        <v>727</v>
      </c>
      <c r="H28" s="232">
        <v>1</v>
      </c>
      <c r="I28" s="233"/>
      <c r="J28" s="636" t="s">
        <v>2226</v>
      </c>
      <c r="K28" s="329" t="s">
        <v>898</v>
      </c>
      <c r="L28" s="329" t="s">
        <v>630</v>
      </c>
      <c r="M28" s="329">
        <v>522325141</v>
      </c>
      <c r="N28" s="237">
        <v>141</v>
      </c>
      <c r="O28" s="236">
        <v>5.16</v>
      </c>
      <c r="P28" s="238" t="s">
        <v>107</v>
      </c>
      <c r="Q28" s="239" t="s">
        <v>1630</v>
      </c>
      <c r="R28" s="239" t="s">
        <v>1629</v>
      </c>
      <c r="S28" s="240" t="s">
        <v>900</v>
      </c>
      <c r="T28" s="239" t="s">
        <v>728</v>
      </c>
      <c r="U28" s="296">
        <v>1</v>
      </c>
      <c r="V28" s="232"/>
      <c r="W28" s="241">
        <v>0.1</v>
      </c>
      <c r="X28" s="232">
        <v>1</v>
      </c>
      <c r="Y28" s="315">
        <v>43171</v>
      </c>
      <c r="Z28" s="232" t="s">
        <v>431</v>
      </c>
      <c r="AA28" s="296">
        <v>1</v>
      </c>
      <c r="AB28" s="296"/>
      <c r="AC28" s="296"/>
      <c r="AD28" s="296"/>
      <c r="AE28" s="232">
        <f t="shared" si="0"/>
        <v>141</v>
      </c>
      <c r="AF28" s="239" t="s">
        <v>2136</v>
      </c>
      <c r="AG28" s="239" t="s">
        <v>850</v>
      </c>
      <c r="AH28" s="239" t="s">
        <v>167</v>
      </c>
      <c r="AI28" s="851"/>
      <c r="AJ28" s="846"/>
      <c r="AK28" s="913"/>
      <c r="AL28" s="872"/>
      <c r="AM28" s="868"/>
    </row>
    <row r="29" spans="1:39" s="243" customFormat="1" ht="32.25" customHeight="1">
      <c r="A29" s="426">
        <v>30010</v>
      </c>
      <c r="B29" s="226">
        <v>165</v>
      </c>
      <c r="C29" s="227" t="s">
        <v>528</v>
      </c>
      <c r="D29" s="288" t="s">
        <v>1585</v>
      </c>
      <c r="E29" s="227"/>
      <c r="F29" s="230" t="s">
        <v>521</v>
      </c>
      <c r="G29" s="231" t="s">
        <v>695</v>
      </c>
      <c r="H29" s="232">
        <v>1</v>
      </c>
      <c r="I29" s="233"/>
      <c r="J29" s="319"/>
      <c r="K29" s="215" t="s">
        <v>897</v>
      </c>
      <c r="L29" s="329" t="s">
        <v>630</v>
      </c>
      <c r="M29" s="215">
        <v>529289472</v>
      </c>
      <c r="N29" s="237">
        <v>97</v>
      </c>
      <c r="O29" s="236">
        <v>2.76</v>
      </c>
      <c r="P29" s="238" t="s">
        <v>210</v>
      </c>
      <c r="Q29" s="239" t="s">
        <v>112</v>
      </c>
      <c r="R29" s="239" t="s">
        <v>696</v>
      </c>
      <c r="S29" s="240" t="s">
        <v>901</v>
      </c>
      <c r="T29" s="239" t="s">
        <v>692</v>
      </c>
      <c r="U29" s="232">
        <v>1</v>
      </c>
      <c r="V29" s="232"/>
      <c r="W29" s="241">
        <v>0.95</v>
      </c>
      <c r="X29" s="232">
        <v>1</v>
      </c>
      <c r="Y29" s="332">
        <v>42907</v>
      </c>
      <c r="Z29" s="232" t="s">
        <v>432</v>
      </c>
      <c r="AA29" s="232">
        <v>1</v>
      </c>
      <c r="AB29" s="232"/>
      <c r="AC29" s="232"/>
      <c r="AD29" s="232"/>
      <c r="AE29" s="232">
        <f t="shared" si="0"/>
        <v>97</v>
      </c>
      <c r="AF29" s="239" t="s">
        <v>2132</v>
      </c>
      <c r="AG29" s="239" t="s">
        <v>1819</v>
      </c>
      <c r="AH29" s="239" t="s">
        <v>167</v>
      </c>
      <c r="AI29" s="851"/>
      <c r="AJ29" s="846"/>
      <c r="AK29" s="913"/>
      <c r="AL29" s="872"/>
      <c r="AM29" s="868"/>
    </row>
    <row r="30" spans="1:39" s="243" customFormat="1" ht="38.25">
      <c r="A30" s="426">
        <v>30010</v>
      </c>
      <c r="B30" s="226">
        <v>143</v>
      </c>
      <c r="C30" s="227" t="s">
        <v>528</v>
      </c>
      <c r="D30" s="288" t="s">
        <v>1585</v>
      </c>
      <c r="E30" s="227"/>
      <c r="F30" s="230" t="s">
        <v>521</v>
      </c>
      <c r="G30" s="335" t="s">
        <v>1631</v>
      </c>
      <c r="H30" s="232">
        <v>1</v>
      </c>
      <c r="I30" s="233"/>
      <c r="J30" s="233"/>
      <c r="K30" s="215" t="s">
        <v>896</v>
      </c>
      <c r="L30" s="295" t="s">
        <v>630</v>
      </c>
      <c r="M30" s="757">
        <v>909096208</v>
      </c>
      <c r="N30" s="237">
        <v>25</v>
      </c>
      <c r="O30" s="236">
        <v>0.42</v>
      </c>
      <c r="P30" s="238"/>
      <c r="Q30" s="239" t="s">
        <v>113</v>
      </c>
      <c r="R30" s="239" t="s">
        <v>1634</v>
      </c>
      <c r="S30" s="240" t="s">
        <v>1632</v>
      </c>
      <c r="T30" s="239" t="s">
        <v>1633</v>
      </c>
      <c r="U30" s="232"/>
      <c r="V30" s="232">
        <v>1</v>
      </c>
      <c r="W30" s="232"/>
      <c r="X30" s="232">
        <v>1</v>
      </c>
      <c r="Y30" s="332">
        <v>42724</v>
      </c>
      <c r="Z30" s="232" t="s">
        <v>432</v>
      </c>
      <c r="AA30" s="232"/>
      <c r="AB30" s="232"/>
      <c r="AC30" s="232"/>
      <c r="AD30" s="232"/>
      <c r="AE30" s="232">
        <v>0</v>
      </c>
      <c r="AF30" s="746" t="s">
        <v>2163</v>
      </c>
      <c r="AG30" s="239" t="s">
        <v>65</v>
      </c>
      <c r="AH30" s="239" t="s">
        <v>66</v>
      </c>
      <c r="AI30" s="851"/>
      <c r="AJ30" s="846"/>
      <c r="AK30" s="913"/>
      <c r="AL30" s="872"/>
      <c r="AM30" s="868"/>
    </row>
    <row r="31" spans="1:39" s="156" customFormat="1" ht="57" customHeight="1">
      <c r="A31" s="426">
        <v>30010</v>
      </c>
      <c r="B31" s="389">
        <v>221</v>
      </c>
      <c r="C31" s="143" t="s">
        <v>528</v>
      </c>
      <c r="D31" s="144" t="s">
        <v>1585</v>
      </c>
      <c r="E31" s="143"/>
      <c r="F31" s="145" t="s">
        <v>521</v>
      </c>
      <c r="G31" s="148" t="s">
        <v>29</v>
      </c>
      <c r="H31" s="148"/>
      <c r="I31" s="147">
        <v>1</v>
      </c>
      <c r="J31" s="148"/>
      <c r="K31" s="150"/>
      <c r="L31" s="150"/>
      <c r="M31" s="150"/>
      <c r="N31" s="197">
        <v>35</v>
      </c>
      <c r="O31" s="162">
        <v>0.18</v>
      </c>
      <c r="P31" s="151"/>
      <c r="Q31" s="153" t="s">
        <v>1636</v>
      </c>
      <c r="R31" s="153" t="s">
        <v>1152</v>
      </c>
      <c r="S31" s="177" t="s">
        <v>1635</v>
      </c>
      <c r="T31" s="153" t="s">
        <v>490</v>
      </c>
      <c r="U31" s="147"/>
      <c r="V31" s="147">
        <v>1</v>
      </c>
      <c r="W31" s="147"/>
      <c r="X31" s="147"/>
      <c r="Y31" s="147"/>
      <c r="Z31" s="147" t="s">
        <v>432</v>
      </c>
      <c r="AA31" s="147"/>
      <c r="AB31" s="147"/>
      <c r="AC31" s="147"/>
      <c r="AD31" s="147"/>
      <c r="AE31" s="147">
        <v>0</v>
      </c>
      <c r="AF31" s="153" t="s">
        <v>492</v>
      </c>
      <c r="AG31" s="153" t="s">
        <v>353</v>
      </c>
      <c r="AH31" s="153" t="s">
        <v>65</v>
      </c>
      <c r="AI31" s="847"/>
      <c r="AJ31" s="890"/>
      <c r="AK31" s="902"/>
      <c r="AL31" s="847"/>
      <c r="AM31" s="847"/>
    </row>
    <row r="32" spans="1:39" s="156" customFormat="1" ht="46.5" customHeight="1">
      <c r="A32" s="426">
        <v>30012</v>
      </c>
      <c r="B32" s="389">
        <v>286</v>
      </c>
      <c r="C32" s="143" t="s">
        <v>1505</v>
      </c>
      <c r="D32" s="144" t="s">
        <v>1593</v>
      </c>
      <c r="E32" s="143"/>
      <c r="F32" s="145"/>
      <c r="G32" s="146" t="s">
        <v>1508</v>
      </c>
      <c r="H32" s="148"/>
      <c r="I32" s="147">
        <v>1</v>
      </c>
      <c r="J32" s="186"/>
      <c r="K32" s="150"/>
      <c r="L32" s="194"/>
      <c r="M32" s="150"/>
      <c r="N32" s="197">
        <v>22</v>
      </c>
      <c r="O32" s="162">
        <v>0.97</v>
      </c>
      <c r="P32" s="151"/>
      <c r="Q32" s="153" t="s">
        <v>1509</v>
      </c>
      <c r="R32" s="153" t="s">
        <v>1775</v>
      </c>
      <c r="S32" s="177" t="s">
        <v>1507</v>
      </c>
      <c r="T32" s="153" t="s">
        <v>490</v>
      </c>
      <c r="U32" s="147">
        <v>1</v>
      </c>
      <c r="V32" s="147"/>
      <c r="W32" s="147"/>
      <c r="X32" s="147"/>
      <c r="Y32" s="147"/>
      <c r="Z32" s="160" t="s">
        <v>1510</v>
      </c>
      <c r="AA32" s="147">
        <v>1</v>
      </c>
      <c r="AB32" s="147"/>
      <c r="AC32" s="147"/>
      <c r="AD32" s="147"/>
      <c r="AE32" s="147">
        <f>N32</f>
        <v>22</v>
      </c>
      <c r="AF32" s="153"/>
      <c r="AG32" s="195" t="s">
        <v>1506</v>
      </c>
      <c r="AH32" s="153" t="s">
        <v>65</v>
      </c>
      <c r="AI32" s="394">
        <v>1</v>
      </c>
      <c r="AJ32" s="394">
        <f>N32</f>
        <v>22</v>
      </c>
      <c r="AK32" s="394">
        <v>1</v>
      </c>
      <c r="AL32" s="394">
        <f>AE32</f>
        <v>22</v>
      </c>
      <c r="AM32" s="394">
        <v>0</v>
      </c>
    </row>
    <row r="33" spans="1:39" s="243" customFormat="1" ht="38.25">
      <c r="A33" s="425">
        <v>30014</v>
      </c>
      <c r="B33" s="226">
        <v>95</v>
      </c>
      <c r="C33" s="227" t="s">
        <v>529</v>
      </c>
      <c r="D33" s="288" t="s">
        <v>1585</v>
      </c>
      <c r="E33" s="229"/>
      <c r="F33" s="230" t="s">
        <v>519</v>
      </c>
      <c r="G33" s="231" t="s">
        <v>1548</v>
      </c>
      <c r="H33" s="232">
        <v>1</v>
      </c>
      <c r="I33" s="233"/>
      <c r="J33" s="320"/>
      <c r="K33" s="474" t="s">
        <v>902</v>
      </c>
      <c r="L33" s="312" t="s">
        <v>630</v>
      </c>
      <c r="M33" s="474">
        <v>319804688</v>
      </c>
      <c r="N33" s="475">
        <v>66</v>
      </c>
      <c r="O33" s="236">
        <v>2.1</v>
      </c>
      <c r="P33" s="476" t="s">
        <v>210</v>
      </c>
      <c r="Q33" s="477" t="s">
        <v>1786</v>
      </c>
      <c r="R33" s="478" t="s">
        <v>118</v>
      </c>
      <c r="S33" s="479" t="s">
        <v>1821</v>
      </c>
      <c r="T33" s="477" t="s">
        <v>676</v>
      </c>
      <c r="U33" s="232">
        <v>1</v>
      </c>
      <c r="V33" s="232"/>
      <c r="W33" s="241">
        <v>0.2</v>
      </c>
      <c r="X33" s="232">
        <v>1</v>
      </c>
      <c r="Y33" s="332">
        <v>42724</v>
      </c>
      <c r="Z33" s="232" t="s">
        <v>434</v>
      </c>
      <c r="AA33" s="232"/>
      <c r="AB33" s="232">
        <v>1</v>
      </c>
      <c r="AC33" s="232"/>
      <c r="AD33" s="232"/>
      <c r="AE33" s="232">
        <f>N33</f>
        <v>66</v>
      </c>
      <c r="AF33" s="477" t="s">
        <v>2139</v>
      </c>
      <c r="AG33" s="477" t="s">
        <v>1823</v>
      </c>
      <c r="AH33" s="239" t="s">
        <v>167</v>
      </c>
      <c r="AI33" s="891">
        <v>2</v>
      </c>
      <c r="AJ33" s="891">
        <f>N33+N34</f>
        <v>125</v>
      </c>
      <c r="AK33" s="891">
        <v>1</v>
      </c>
      <c r="AL33" s="877">
        <f>AE33+AE34</f>
        <v>66</v>
      </c>
      <c r="AM33" s="880">
        <v>2</v>
      </c>
    </row>
    <row r="34" spans="1:39" s="243" customFormat="1" ht="42" customHeight="1">
      <c r="A34" s="469">
        <v>30014</v>
      </c>
      <c r="B34" s="226">
        <v>251</v>
      </c>
      <c r="C34" s="227" t="s">
        <v>529</v>
      </c>
      <c r="D34" s="288" t="s">
        <v>1585</v>
      </c>
      <c r="E34" s="288"/>
      <c r="F34" s="230" t="s">
        <v>519</v>
      </c>
      <c r="G34" s="233" t="s">
        <v>213</v>
      </c>
      <c r="H34" s="232">
        <v>1</v>
      </c>
      <c r="I34" s="233"/>
      <c r="J34" s="636" t="s">
        <v>2227</v>
      </c>
      <c r="K34" s="215" t="s">
        <v>903</v>
      </c>
      <c r="L34" s="295" t="s">
        <v>630</v>
      </c>
      <c r="M34" s="215">
        <v>319804688</v>
      </c>
      <c r="N34" s="475">
        <v>59</v>
      </c>
      <c r="O34" s="236">
        <v>1.77</v>
      </c>
      <c r="P34" s="476" t="s">
        <v>609</v>
      </c>
      <c r="Q34" s="477" t="s">
        <v>1786</v>
      </c>
      <c r="R34" s="478" t="s">
        <v>368</v>
      </c>
      <c r="S34" s="550" t="s">
        <v>1822</v>
      </c>
      <c r="T34" s="477" t="s">
        <v>676</v>
      </c>
      <c r="U34" s="232"/>
      <c r="V34" s="232">
        <v>1</v>
      </c>
      <c r="W34" s="241"/>
      <c r="X34" s="232">
        <v>1</v>
      </c>
      <c r="Y34" s="332">
        <v>42724</v>
      </c>
      <c r="Z34" s="232" t="s">
        <v>434</v>
      </c>
      <c r="AA34" s="232"/>
      <c r="AB34" s="232"/>
      <c r="AC34" s="232"/>
      <c r="AD34" s="232"/>
      <c r="AE34" s="232">
        <v>0</v>
      </c>
      <c r="AF34" s="477" t="s">
        <v>2139</v>
      </c>
      <c r="AG34" s="477" t="s">
        <v>1824</v>
      </c>
      <c r="AH34" s="239" t="s">
        <v>167</v>
      </c>
      <c r="AI34" s="878"/>
      <c r="AJ34" s="878"/>
      <c r="AK34" s="878"/>
      <c r="AL34" s="878"/>
      <c r="AM34" s="878"/>
    </row>
    <row r="35" spans="1:39" s="270" customFormat="1" ht="46.5" customHeight="1">
      <c r="A35" s="427">
        <v>30016</v>
      </c>
      <c r="B35" s="244">
        <v>272</v>
      </c>
      <c r="C35" s="245" t="s">
        <v>30</v>
      </c>
      <c r="D35" s="246" t="s">
        <v>1594</v>
      </c>
      <c r="E35" s="247"/>
      <c r="F35" s="248" t="s">
        <v>519</v>
      </c>
      <c r="G35" s="265" t="s">
        <v>31</v>
      </c>
      <c r="H35" s="265"/>
      <c r="I35" s="266">
        <v>1</v>
      </c>
      <c r="J35" s="265"/>
      <c r="K35" s="267"/>
      <c r="L35" s="267"/>
      <c r="M35" s="267"/>
      <c r="N35" s="254">
        <v>6</v>
      </c>
      <c r="O35" s="253">
        <v>0.13</v>
      </c>
      <c r="P35" s="364"/>
      <c r="Q35" s="365" t="s">
        <v>1153</v>
      </c>
      <c r="R35" s="366" t="s">
        <v>32</v>
      </c>
      <c r="S35" s="367" t="s">
        <v>1661</v>
      </c>
      <c r="T35" s="256" t="s">
        <v>490</v>
      </c>
      <c r="U35" s="266"/>
      <c r="V35" s="266">
        <v>1</v>
      </c>
      <c r="W35" s="266"/>
      <c r="X35" s="266"/>
      <c r="Y35" s="269"/>
      <c r="Z35" s="266" t="s">
        <v>436</v>
      </c>
      <c r="AA35" s="266"/>
      <c r="AB35" s="266"/>
      <c r="AC35" s="266"/>
      <c r="AD35" s="266"/>
      <c r="AE35" s="266">
        <f>0</f>
        <v>0</v>
      </c>
      <c r="AF35" s="256" t="s">
        <v>492</v>
      </c>
      <c r="AG35" s="365" t="s">
        <v>1154</v>
      </c>
      <c r="AH35" s="256" t="s">
        <v>65</v>
      </c>
      <c r="AI35" s="368">
        <v>1</v>
      </c>
      <c r="AJ35" s="368">
        <f>N35</f>
        <v>6</v>
      </c>
      <c r="AK35" s="368">
        <v>0</v>
      </c>
      <c r="AL35" s="369">
        <f>AE35</f>
        <v>0</v>
      </c>
      <c r="AM35" s="370">
        <v>0</v>
      </c>
    </row>
    <row r="36" spans="1:39" s="156" customFormat="1" ht="27.75" customHeight="1">
      <c r="A36" s="427">
        <v>30018</v>
      </c>
      <c r="B36" s="389">
        <v>277</v>
      </c>
      <c r="C36" s="143" t="s">
        <v>863</v>
      </c>
      <c r="D36" s="144" t="s">
        <v>1586</v>
      </c>
      <c r="E36" s="158"/>
      <c r="F36" s="145"/>
      <c r="G36" s="146" t="s">
        <v>1156</v>
      </c>
      <c r="H36" s="148"/>
      <c r="I36" s="147">
        <v>1</v>
      </c>
      <c r="J36" s="186"/>
      <c r="K36" s="150"/>
      <c r="L36" s="150"/>
      <c r="M36" s="150"/>
      <c r="N36" s="197">
        <v>3</v>
      </c>
      <c r="O36" s="162">
        <v>7.0000000000000007E-2</v>
      </c>
      <c r="P36" s="172"/>
      <c r="Q36" s="173" t="s">
        <v>1195</v>
      </c>
      <c r="R36" s="173" t="s">
        <v>864</v>
      </c>
      <c r="S36" s="179" t="s">
        <v>1155</v>
      </c>
      <c r="T36" s="153" t="s">
        <v>490</v>
      </c>
      <c r="U36" s="147"/>
      <c r="V36" s="147">
        <v>1</v>
      </c>
      <c r="W36" s="147"/>
      <c r="X36" s="147"/>
      <c r="Y36" s="155"/>
      <c r="Z36" s="147" t="s">
        <v>1200</v>
      </c>
      <c r="AA36" s="147"/>
      <c r="AB36" s="147"/>
      <c r="AC36" s="147"/>
      <c r="AD36" s="147"/>
      <c r="AE36" s="147">
        <v>0</v>
      </c>
      <c r="AF36" s="153"/>
      <c r="AG36" s="180" t="s">
        <v>865</v>
      </c>
      <c r="AH36" s="153" t="s">
        <v>65</v>
      </c>
      <c r="AI36" s="407">
        <v>1</v>
      </c>
      <c r="AJ36" s="407">
        <f>N36</f>
        <v>3</v>
      </c>
      <c r="AK36" s="407">
        <v>0</v>
      </c>
      <c r="AL36" s="408">
        <v>0</v>
      </c>
      <c r="AM36" s="409">
        <v>0</v>
      </c>
    </row>
    <row r="37" spans="1:39" s="156" customFormat="1" ht="46.5" customHeight="1">
      <c r="A37" s="428">
        <v>30022</v>
      </c>
      <c r="B37" s="406">
        <v>223</v>
      </c>
      <c r="C37" s="143" t="s">
        <v>530</v>
      </c>
      <c r="D37" s="144" t="s">
        <v>1591</v>
      </c>
      <c r="E37" s="158"/>
      <c r="F37" s="145" t="s">
        <v>519</v>
      </c>
      <c r="G37" s="146" t="s">
        <v>812</v>
      </c>
      <c r="H37" s="148"/>
      <c r="I37" s="147">
        <v>1</v>
      </c>
      <c r="J37" s="148"/>
      <c r="K37" s="150"/>
      <c r="L37" s="150"/>
      <c r="M37" s="150"/>
      <c r="N37" s="162">
        <v>20</v>
      </c>
      <c r="O37" s="162">
        <v>0.04</v>
      </c>
      <c r="P37" s="151"/>
      <c r="Q37" s="153" t="s">
        <v>813</v>
      </c>
      <c r="R37" s="153" t="s">
        <v>33</v>
      </c>
      <c r="S37" s="177" t="s">
        <v>1697</v>
      </c>
      <c r="T37" s="153" t="s">
        <v>490</v>
      </c>
      <c r="U37" s="147"/>
      <c r="V37" s="147">
        <v>1</v>
      </c>
      <c r="W37" s="154"/>
      <c r="X37" s="147"/>
      <c r="Y37" s="155"/>
      <c r="Z37" s="147" t="s">
        <v>315</v>
      </c>
      <c r="AA37" s="147"/>
      <c r="AB37" s="147"/>
      <c r="AC37" s="147"/>
      <c r="AD37" s="147"/>
      <c r="AE37" s="147">
        <v>0</v>
      </c>
      <c r="AF37" s="153" t="s">
        <v>492</v>
      </c>
      <c r="AG37" s="153" t="s">
        <v>1165</v>
      </c>
      <c r="AH37" s="153" t="s">
        <v>65</v>
      </c>
      <c r="AI37" s="879">
        <v>2</v>
      </c>
      <c r="AJ37" s="879">
        <f>N37+N38</f>
        <v>26</v>
      </c>
      <c r="AK37" s="879">
        <v>0</v>
      </c>
      <c r="AL37" s="879">
        <f>AE37+AE38</f>
        <v>0</v>
      </c>
      <c r="AM37" s="879">
        <v>0</v>
      </c>
    </row>
    <row r="38" spans="1:39" s="529" customFormat="1" ht="45.75" customHeight="1">
      <c r="A38" s="747">
        <v>30022</v>
      </c>
      <c r="B38" s="520">
        <v>293</v>
      </c>
      <c r="C38" s="507" t="s">
        <v>530</v>
      </c>
      <c r="D38" s="508" t="s">
        <v>1591</v>
      </c>
      <c r="E38" s="521"/>
      <c r="F38" s="509" t="s">
        <v>519</v>
      </c>
      <c r="G38" s="522" t="s">
        <v>1196</v>
      </c>
      <c r="H38" s="523">
        <v>1</v>
      </c>
      <c r="I38" s="523"/>
      <c r="J38" s="748" t="s">
        <v>2142</v>
      </c>
      <c r="K38" s="703"/>
      <c r="L38" s="524"/>
      <c r="M38" s="512">
        <v>494142904</v>
      </c>
      <c r="N38" s="525">
        <v>6</v>
      </c>
      <c r="O38" s="514">
        <v>0.11</v>
      </c>
      <c r="P38" s="513"/>
      <c r="Q38" s="515" t="s">
        <v>944</v>
      </c>
      <c r="R38" s="515" t="s">
        <v>1825</v>
      </c>
      <c r="S38" s="526" t="s">
        <v>942</v>
      </c>
      <c r="T38" s="515" t="s">
        <v>466</v>
      </c>
      <c r="U38" s="523"/>
      <c r="V38" s="523">
        <v>1</v>
      </c>
      <c r="W38" s="527"/>
      <c r="X38" s="528">
        <v>0</v>
      </c>
      <c r="Y38" s="813"/>
      <c r="Z38" s="523" t="s">
        <v>315</v>
      </c>
      <c r="AA38" s="523"/>
      <c r="AB38" s="523"/>
      <c r="AC38" s="523"/>
      <c r="AD38" s="523"/>
      <c r="AE38" s="523">
        <v>0</v>
      </c>
      <c r="AF38" s="515" t="s">
        <v>943</v>
      </c>
      <c r="AG38" s="515" t="s">
        <v>945</v>
      </c>
      <c r="AH38" s="515" t="s">
        <v>58</v>
      </c>
      <c r="AI38" s="852"/>
      <c r="AJ38" s="852"/>
      <c r="AK38" s="852"/>
      <c r="AL38" s="852"/>
      <c r="AM38" s="852"/>
    </row>
    <row r="39" spans="1:39" s="243" customFormat="1" ht="39" customHeight="1">
      <c r="A39" s="428">
        <v>30024</v>
      </c>
      <c r="B39" s="226">
        <v>212</v>
      </c>
      <c r="C39" s="227" t="s">
        <v>53</v>
      </c>
      <c r="D39" s="288" t="s">
        <v>1594</v>
      </c>
      <c r="E39" s="229"/>
      <c r="F39" s="230" t="s">
        <v>519</v>
      </c>
      <c r="G39" s="231" t="s">
        <v>55</v>
      </c>
      <c r="H39" s="232">
        <v>1</v>
      </c>
      <c r="I39" s="233"/>
      <c r="J39" s="636" t="s">
        <v>2107</v>
      </c>
      <c r="K39" s="704"/>
      <c r="L39" s="482"/>
      <c r="M39" s="215">
        <v>479584278</v>
      </c>
      <c r="N39" s="475">
        <v>7</v>
      </c>
      <c r="O39" s="236">
        <v>2.73</v>
      </c>
      <c r="P39" s="238" t="s">
        <v>105</v>
      </c>
      <c r="Q39" s="483" t="s">
        <v>904</v>
      </c>
      <c r="R39" s="239" t="s">
        <v>747</v>
      </c>
      <c r="S39" s="240" t="s">
        <v>2156</v>
      </c>
      <c r="T39" s="239" t="s">
        <v>490</v>
      </c>
      <c r="U39" s="232">
        <v>1</v>
      </c>
      <c r="V39" s="232"/>
      <c r="W39" s="241">
        <v>0.8</v>
      </c>
      <c r="X39" s="232">
        <v>0</v>
      </c>
      <c r="Y39" s="751"/>
      <c r="Z39" s="232" t="s">
        <v>54</v>
      </c>
      <c r="AA39" s="232"/>
      <c r="AB39" s="232"/>
      <c r="AC39" s="232"/>
      <c r="AD39" s="232">
        <v>1</v>
      </c>
      <c r="AE39" s="238">
        <f>N39</f>
        <v>7</v>
      </c>
      <c r="AF39" s="239"/>
      <c r="AG39" s="239" t="s">
        <v>1826</v>
      </c>
      <c r="AH39" s="239" t="s">
        <v>167</v>
      </c>
      <c r="AI39" s="484">
        <v>1</v>
      </c>
      <c r="AJ39" s="484">
        <f>N39</f>
        <v>7</v>
      </c>
      <c r="AK39" s="329">
        <v>1</v>
      </c>
      <c r="AL39" s="485">
        <f>AE39</f>
        <v>7</v>
      </c>
      <c r="AM39" s="486">
        <v>0</v>
      </c>
    </row>
    <row r="40" spans="1:39" s="243" customFormat="1" ht="25.5">
      <c r="A40" s="426">
        <v>30026</v>
      </c>
      <c r="B40" s="226">
        <v>174</v>
      </c>
      <c r="C40" s="227" t="s">
        <v>531</v>
      </c>
      <c r="D40" s="288" t="s">
        <v>1594</v>
      </c>
      <c r="E40" s="229"/>
      <c r="F40" s="230" t="s">
        <v>521</v>
      </c>
      <c r="G40" s="231" t="s">
        <v>1827</v>
      </c>
      <c r="H40" s="232">
        <v>1</v>
      </c>
      <c r="I40" s="233"/>
      <c r="J40" s="335" t="s">
        <v>2141</v>
      </c>
      <c r="K40" s="215" t="s">
        <v>905</v>
      </c>
      <c r="L40" s="329" t="s">
        <v>630</v>
      </c>
      <c r="M40" s="215">
        <v>213000268</v>
      </c>
      <c r="N40" s="237">
        <v>44</v>
      </c>
      <c r="O40" s="236">
        <v>3.72</v>
      </c>
      <c r="P40" s="238" t="s">
        <v>99</v>
      </c>
      <c r="Q40" s="239" t="s">
        <v>123</v>
      </c>
      <c r="R40" s="746" t="s">
        <v>804</v>
      </c>
      <c r="S40" s="487" t="s">
        <v>1828</v>
      </c>
      <c r="T40" s="239" t="s">
        <v>462</v>
      </c>
      <c r="U40" s="232">
        <v>1</v>
      </c>
      <c r="V40" s="232"/>
      <c r="W40" s="241">
        <v>1</v>
      </c>
      <c r="X40" s="232">
        <v>1</v>
      </c>
      <c r="Y40" s="242" t="s">
        <v>2140</v>
      </c>
      <c r="Z40" s="232" t="s">
        <v>34</v>
      </c>
      <c r="AA40" s="296"/>
      <c r="AB40" s="232"/>
      <c r="AC40" s="232"/>
      <c r="AD40" s="232">
        <v>1</v>
      </c>
      <c r="AE40" s="232">
        <f>N40</f>
        <v>44</v>
      </c>
      <c r="AF40" s="239" t="s">
        <v>492</v>
      </c>
      <c r="AG40" s="239" t="s">
        <v>65</v>
      </c>
      <c r="AH40" s="239" t="s">
        <v>167</v>
      </c>
      <c r="AI40" s="850">
        <v>2</v>
      </c>
      <c r="AJ40" s="850">
        <f>N40+N41</f>
        <v>54</v>
      </c>
      <c r="AK40" s="845">
        <v>2</v>
      </c>
      <c r="AL40" s="869">
        <f>AE40+AE41</f>
        <v>54</v>
      </c>
      <c r="AM40" s="867">
        <v>1</v>
      </c>
    </row>
    <row r="41" spans="1:39" s="270" customFormat="1" ht="45.75" customHeight="1">
      <c r="A41" s="426">
        <v>30026</v>
      </c>
      <c r="B41" s="244">
        <v>224</v>
      </c>
      <c r="C41" s="245" t="s">
        <v>531</v>
      </c>
      <c r="D41" s="246" t="s">
        <v>1594</v>
      </c>
      <c r="E41" s="246"/>
      <c r="F41" s="248" t="s">
        <v>521</v>
      </c>
      <c r="G41" s="265" t="s">
        <v>35</v>
      </c>
      <c r="H41" s="265"/>
      <c r="I41" s="266">
        <v>1</v>
      </c>
      <c r="J41" s="265"/>
      <c r="K41" s="267"/>
      <c r="L41" s="267"/>
      <c r="M41" s="267"/>
      <c r="N41" s="254">
        <v>10</v>
      </c>
      <c r="O41" s="253">
        <v>0.2</v>
      </c>
      <c r="P41" s="255"/>
      <c r="Q41" s="256" t="s">
        <v>123</v>
      </c>
      <c r="R41" s="256" t="s">
        <v>36</v>
      </c>
      <c r="S41" s="257" t="s">
        <v>1686</v>
      </c>
      <c r="T41" s="256" t="s">
        <v>490</v>
      </c>
      <c r="U41" s="266">
        <v>1</v>
      </c>
      <c r="V41" s="266"/>
      <c r="W41" s="268">
        <v>1</v>
      </c>
      <c r="X41" s="266"/>
      <c r="Y41" s="269"/>
      <c r="Z41" s="266" t="s">
        <v>34</v>
      </c>
      <c r="AA41" s="266"/>
      <c r="AB41" s="266"/>
      <c r="AC41" s="266"/>
      <c r="AD41" s="266">
        <v>1</v>
      </c>
      <c r="AE41" s="266">
        <f>N41</f>
        <v>10</v>
      </c>
      <c r="AF41" s="256" t="s">
        <v>492</v>
      </c>
      <c r="AG41" s="256" t="s">
        <v>241</v>
      </c>
      <c r="AH41" s="256" t="s">
        <v>65</v>
      </c>
      <c r="AI41" s="847"/>
      <c r="AJ41" s="847"/>
      <c r="AK41" s="847"/>
      <c r="AL41" s="847"/>
      <c r="AM41" s="847"/>
    </row>
    <row r="42" spans="1:39" s="243" customFormat="1" ht="30.75" customHeight="1">
      <c r="A42" s="426">
        <v>30028</v>
      </c>
      <c r="B42" s="226">
        <v>138</v>
      </c>
      <c r="C42" s="227" t="s">
        <v>532</v>
      </c>
      <c r="D42" s="288" t="s">
        <v>1591</v>
      </c>
      <c r="E42" s="229"/>
      <c r="F42" s="230" t="s">
        <v>521</v>
      </c>
      <c r="G42" s="233" t="s">
        <v>147</v>
      </c>
      <c r="H42" s="232">
        <v>1</v>
      </c>
      <c r="I42" s="233"/>
      <c r="J42" s="319"/>
      <c r="K42" s="215" t="s">
        <v>906</v>
      </c>
      <c r="L42" s="488" t="s">
        <v>630</v>
      </c>
      <c r="M42" s="215">
        <v>304734890</v>
      </c>
      <c r="N42" s="237">
        <v>95</v>
      </c>
      <c r="O42" s="236">
        <v>5.87</v>
      </c>
      <c r="P42" s="238" t="s">
        <v>56</v>
      </c>
      <c r="Q42" s="239" t="s">
        <v>1846</v>
      </c>
      <c r="R42" s="239" t="s">
        <v>124</v>
      </c>
      <c r="S42" s="240" t="s">
        <v>1831</v>
      </c>
      <c r="T42" s="239" t="s">
        <v>1832</v>
      </c>
      <c r="U42" s="232">
        <v>1</v>
      </c>
      <c r="V42" s="232"/>
      <c r="W42" s="241">
        <v>1</v>
      </c>
      <c r="X42" s="232">
        <v>1</v>
      </c>
      <c r="Y42" s="332">
        <v>42797</v>
      </c>
      <c r="Z42" s="232" t="s">
        <v>315</v>
      </c>
      <c r="AA42" s="232">
        <v>1</v>
      </c>
      <c r="AB42" s="232"/>
      <c r="AC42" s="232"/>
      <c r="AD42" s="232"/>
      <c r="AE42" s="232">
        <f>N42</f>
        <v>95</v>
      </c>
      <c r="AF42" s="239" t="s">
        <v>2143</v>
      </c>
      <c r="AG42" s="239" t="s">
        <v>659</v>
      </c>
      <c r="AH42" s="239" t="s">
        <v>167</v>
      </c>
      <c r="AI42" s="850">
        <v>4</v>
      </c>
      <c r="AJ42" s="850">
        <f>SUM(N42:N45)</f>
        <v>150</v>
      </c>
      <c r="AK42" s="845">
        <v>3</v>
      </c>
      <c r="AL42" s="869">
        <f>SUM(AE42:AE45)</f>
        <v>140</v>
      </c>
      <c r="AM42" s="867">
        <v>1</v>
      </c>
    </row>
    <row r="43" spans="1:39" s="243" customFormat="1" ht="35.25" customHeight="1">
      <c r="A43" s="426">
        <v>30028</v>
      </c>
      <c r="B43" s="226">
        <v>35</v>
      </c>
      <c r="C43" s="227" t="s">
        <v>532</v>
      </c>
      <c r="D43" s="288" t="s">
        <v>1591</v>
      </c>
      <c r="E43" s="227"/>
      <c r="F43" s="230" t="s">
        <v>521</v>
      </c>
      <c r="G43" s="233" t="s">
        <v>148</v>
      </c>
      <c r="H43" s="232">
        <v>1</v>
      </c>
      <c r="I43" s="233"/>
      <c r="J43" s="636" t="s">
        <v>2228</v>
      </c>
      <c r="K43" s="215" t="s">
        <v>907</v>
      </c>
      <c r="L43" s="329" t="s">
        <v>630</v>
      </c>
      <c r="M43" s="215">
        <v>448401612</v>
      </c>
      <c r="N43" s="237">
        <v>33</v>
      </c>
      <c r="O43" s="236">
        <v>1.52</v>
      </c>
      <c r="P43" s="238" t="s">
        <v>107</v>
      </c>
      <c r="Q43" s="239" t="s">
        <v>125</v>
      </c>
      <c r="R43" s="239" t="s">
        <v>149</v>
      </c>
      <c r="S43" s="240" t="s">
        <v>908</v>
      </c>
      <c r="T43" s="239" t="s">
        <v>1829</v>
      </c>
      <c r="U43" s="232">
        <v>1</v>
      </c>
      <c r="V43" s="232"/>
      <c r="W43" s="241">
        <v>1</v>
      </c>
      <c r="X43" s="232">
        <v>0</v>
      </c>
      <c r="Y43" s="751"/>
      <c r="Z43" s="232" t="s">
        <v>315</v>
      </c>
      <c r="AA43" s="232">
        <v>1</v>
      </c>
      <c r="AB43" s="232"/>
      <c r="AC43" s="232"/>
      <c r="AD43" s="232"/>
      <c r="AE43" s="232">
        <f>N43</f>
        <v>33</v>
      </c>
      <c r="AF43" s="239" t="s">
        <v>2144</v>
      </c>
      <c r="AG43" s="239" t="s">
        <v>1830</v>
      </c>
      <c r="AH43" s="239" t="s">
        <v>167</v>
      </c>
      <c r="AI43" s="851"/>
      <c r="AJ43" s="851"/>
      <c r="AK43" s="846"/>
      <c r="AL43" s="872"/>
      <c r="AM43" s="868"/>
    </row>
    <row r="44" spans="1:39" s="156" customFormat="1" ht="43.5" customHeight="1">
      <c r="A44" s="426">
        <v>30028</v>
      </c>
      <c r="B44" s="389">
        <v>253</v>
      </c>
      <c r="C44" s="143" t="s">
        <v>532</v>
      </c>
      <c r="D44" s="144" t="s">
        <v>1591</v>
      </c>
      <c r="E44" s="143"/>
      <c r="F44" s="145" t="s">
        <v>521</v>
      </c>
      <c r="G44" s="148" t="s">
        <v>254</v>
      </c>
      <c r="H44" s="148"/>
      <c r="I44" s="147">
        <v>1</v>
      </c>
      <c r="J44" s="148"/>
      <c r="K44" s="150"/>
      <c r="L44" s="150"/>
      <c r="M44" s="150"/>
      <c r="N44" s="152">
        <v>10</v>
      </c>
      <c r="O44" s="162">
        <v>0.02</v>
      </c>
      <c r="P44" s="151"/>
      <c r="Q44" s="153" t="s">
        <v>859</v>
      </c>
      <c r="R44" s="153" t="s">
        <v>860</v>
      </c>
      <c r="S44" s="177" t="s">
        <v>1158</v>
      </c>
      <c r="T44" s="153" t="s">
        <v>490</v>
      </c>
      <c r="U44" s="147"/>
      <c r="V44" s="147">
        <v>1</v>
      </c>
      <c r="W44" s="154"/>
      <c r="X44" s="147"/>
      <c r="Y44" s="147"/>
      <c r="Z44" s="147" t="s">
        <v>315</v>
      </c>
      <c r="AA44" s="147"/>
      <c r="AB44" s="147"/>
      <c r="AC44" s="147"/>
      <c r="AD44" s="147"/>
      <c r="AE44" s="147">
        <v>0</v>
      </c>
      <c r="AF44" s="153" t="s">
        <v>341</v>
      </c>
      <c r="AG44" s="153" t="s">
        <v>861</v>
      </c>
      <c r="AH44" s="153" t="s">
        <v>65</v>
      </c>
      <c r="AI44" s="851"/>
      <c r="AJ44" s="851"/>
      <c r="AK44" s="851"/>
      <c r="AL44" s="851"/>
      <c r="AM44" s="851"/>
    </row>
    <row r="45" spans="1:39" s="270" customFormat="1" ht="57.75" customHeight="1">
      <c r="A45" s="426">
        <v>30028</v>
      </c>
      <c r="B45" s="244">
        <v>252</v>
      </c>
      <c r="C45" s="245" t="s">
        <v>532</v>
      </c>
      <c r="D45" s="246" t="s">
        <v>1591</v>
      </c>
      <c r="E45" s="245"/>
      <c r="F45" s="248" t="s">
        <v>521</v>
      </c>
      <c r="G45" s="265" t="s">
        <v>369</v>
      </c>
      <c r="H45" s="265"/>
      <c r="I45" s="266">
        <v>1</v>
      </c>
      <c r="J45" s="265"/>
      <c r="K45" s="267"/>
      <c r="L45" s="267"/>
      <c r="M45" s="267"/>
      <c r="N45" s="254">
        <v>12</v>
      </c>
      <c r="O45" s="253">
        <v>7.0000000000000007E-2</v>
      </c>
      <c r="P45" s="255"/>
      <c r="Q45" s="256" t="s">
        <v>1642</v>
      </c>
      <c r="R45" s="256" t="s">
        <v>1640</v>
      </c>
      <c r="S45" s="257" t="s">
        <v>1641</v>
      </c>
      <c r="T45" s="256" t="s">
        <v>490</v>
      </c>
      <c r="U45" s="266">
        <v>1</v>
      </c>
      <c r="V45" s="266"/>
      <c r="W45" s="268">
        <v>1</v>
      </c>
      <c r="X45" s="266"/>
      <c r="Y45" s="266"/>
      <c r="Z45" s="266" t="s">
        <v>315</v>
      </c>
      <c r="AA45" s="266">
        <v>1</v>
      </c>
      <c r="AB45" s="266"/>
      <c r="AC45" s="266"/>
      <c r="AD45" s="266"/>
      <c r="AE45" s="266">
        <f>N45</f>
        <v>12</v>
      </c>
      <c r="AF45" s="256" t="s">
        <v>492</v>
      </c>
      <c r="AG45" s="256" t="s">
        <v>845</v>
      </c>
      <c r="AH45" s="256" t="s">
        <v>65</v>
      </c>
      <c r="AI45" s="847"/>
      <c r="AJ45" s="847"/>
      <c r="AK45" s="847"/>
      <c r="AL45" s="847"/>
      <c r="AM45" s="847"/>
    </row>
    <row r="46" spans="1:39" s="243" customFormat="1" ht="25.5">
      <c r="A46" s="426">
        <v>30029</v>
      </c>
      <c r="B46" s="226">
        <v>37</v>
      </c>
      <c r="C46" s="227" t="s">
        <v>533</v>
      </c>
      <c r="D46" s="288" t="s">
        <v>1595</v>
      </c>
      <c r="E46" s="229" t="s">
        <v>377</v>
      </c>
      <c r="F46" s="230" t="s">
        <v>519</v>
      </c>
      <c r="G46" s="231" t="s">
        <v>1839</v>
      </c>
      <c r="H46" s="232">
        <v>1</v>
      </c>
      <c r="I46" s="233"/>
      <c r="J46" s="636" t="s">
        <v>2158</v>
      </c>
      <c r="K46" s="215" t="s">
        <v>910</v>
      </c>
      <c r="L46" s="488" t="s">
        <v>630</v>
      </c>
      <c r="M46" s="215">
        <v>820680775</v>
      </c>
      <c r="N46" s="237">
        <v>100</v>
      </c>
      <c r="O46" s="236">
        <v>3.31</v>
      </c>
      <c r="P46" s="238" t="s">
        <v>150</v>
      </c>
      <c r="Q46" s="239" t="s">
        <v>1842</v>
      </c>
      <c r="R46" s="239" t="s">
        <v>1840</v>
      </c>
      <c r="S46" s="240" t="s">
        <v>909</v>
      </c>
      <c r="T46" s="239" t="s">
        <v>1841</v>
      </c>
      <c r="U46" s="232"/>
      <c r="V46" s="232">
        <v>1</v>
      </c>
      <c r="W46" s="232"/>
      <c r="X46" s="232">
        <v>1</v>
      </c>
      <c r="Y46" s="332">
        <v>43166</v>
      </c>
      <c r="Z46" s="232" t="s">
        <v>171</v>
      </c>
      <c r="AA46" s="232"/>
      <c r="AB46" s="232"/>
      <c r="AC46" s="232"/>
      <c r="AD46" s="232"/>
      <c r="AE46" s="232">
        <v>0</v>
      </c>
      <c r="AF46" s="239" t="s">
        <v>2145</v>
      </c>
      <c r="AG46" s="239" t="s">
        <v>354</v>
      </c>
      <c r="AH46" s="239" t="s">
        <v>167</v>
      </c>
      <c r="AI46" s="850">
        <v>6</v>
      </c>
      <c r="AJ46" s="850">
        <f>N46+N47+N48+N49+N51+N50</f>
        <v>260</v>
      </c>
      <c r="AK46" s="845">
        <v>1</v>
      </c>
      <c r="AL46" s="869">
        <f>AE46+AE47+AE48+AE49+AE51</f>
        <v>100</v>
      </c>
      <c r="AM46" s="867">
        <v>4</v>
      </c>
    </row>
    <row r="47" spans="1:39" s="490" customFormat="1" ht="41.25" customHeight="1">
      <c r="A47" s="426">
        <v>30029</v>
      </c>
      <c r="B47" s="489">
        <v>278</v>
      </c>
      <c r="C47" s="227" t="s">
        <v>533</v>
      </c>
      <c r="D47" s="288" t="s">
        <v>1595</v>
      </c>
      <c r="E47" s="229" t="s">
        <v>377</v>
      </c>
      <c r="F47" s="288" t="s">
        <v>519</v>
      </c>
      <c r="G47" s="231" t="s">
        <v>1569</v>
      </c>
      <c r="H47" s="492">
        <v>1</v>
      </c>
      <c r="I47" s="491"/>
      <c r="J47" s="636"/>
      <c r="K47" s="215" t="s">
        <v>1570</v>
      </c>
      <c r="L47" s="215"/>
      <c r="M47" s="215">
        <v>487888950</v>
      </c>
      <c r="N47" s="237">
        <v>25</v>
      </c>
      <c r="O47" s="236">
        <v>0.88</v>
      </c>
      <c r="P47" s="238"/>
      <c r="Q47" s="239" t="s">
        <v>1834</v>
      </c>
      <c r="R47" s="239" t="s">
        <v>660</v>
      </c>
      <c r="S47" s="240" t="s">
        <v>1835</v>
      </c>
      <c r="T47" s="239" t="s">
        <v>458</v>
      </c>
      <c r="U47" s="296"/>
      <c r="V47" s="296">
        <v>1</v>
      </c>
      <c r="W47" s="296"/>
      <c r="X47" s="604">
        <v>1</v>
      </c>
      <c r="Y47" s="755">
        <v>44326</v>
      </c>
      <c r="Z47" s="296" t="s">
        <v>171</v>
      </c>
      <c r="AA47" s="296"/>
      <c r="AB47" s="296"/>
      <c r="AC47" s="296"/>
      <c r="AD47" s="296"/>
      <c r="AE47" s="296">
        <v>0</v>
      </c>
      <c r="AF47" s="239" t="s">
        <v>661</v>
      </c>
      <c r="AG47" s="239" t="s">
        <v>1833</v>
      </c>
      <c r="AH47" s="239" t="s">
        <v>58</v>
      </c>
      <c r="AI47" s="855"/>
      <c r="AJ47" s="855"/>
      <c r="AK47" s="846"/>
      <c r="AL47" s="872"/>
      <c r="AM47" s="868"/>
    </row>
    <row r="48" spans="1:39" s="243" customFormat="1" ht="38.25">
      <c r="A48" s="426">
        <v>30029</v>
      </c>
      <c r="B48" s="226">
        <v>41</v>
      </c>
      <c r="C48" s="227" t="s">
        <v>533</v>
      </c>
      <c r="D48" s="288" t="s">
        <v>1595</v>
      </c>
      <c r="E48" s="229" t="s">
        <v>377</v>
      </c>
      <c r="F48" s="230" t="s">
        <v>519</v>
      </c>
      <c r="G48" s="233" t="s">
        <v>151</v>
      </c>
      <c r="H48" s="232">
        <v>1</v>
      </c>
      <c r="I48" s="233"/>
      <c r="J48" s="326" t="s">
        <v>2148</v>
      </c>
      <c r="K48" s="215" t="s">
        <v>911</v>
      </c>
      <c r="L48" s="329" t="s">
        <v>630</v>
      </c>
      <c r="M48" s="215">
        <v>487888950</v>
      </c>
      <c r="N48" s="237">
        <v>100</v>
      </c>
      <c r="O48" s="236">
        <v>2.08</v>
      </c>
      <c r="P48" s="238" t="s">
        <v>97</v>
      </c>
      <c r="Q48" s="239" t="s">
        <v>662</v>
      </c>
      <c r="R48" s="239" t="s">
        <v>652</v>
      </c>
      <c r="S48" s="240" t="s">
        <v>2229</v>
      </c>
      <c r="T48" s="239" t="s">
        <v>2013</v>
      </c>
      <c r="U48" s="232">
        <v>1</v>
      </c>
      <c r="V48" s="232"/>
      <c r="W48" s="241">
        <v>0.95</v>
      </c>
      <c r="X48" s="232">
        <v>1</v>
      </c>
      <c r="Y48" s="242" t="s">
        <v>2147</v>
      </c>
      <c r="Z48" s="232" t="s">
        <v>90</v>
      </c>
      <c r="AA48" s="296">
        <v>1</v>
      </c>
      <c r="AB48" s="298"/>
      <c r="AC48" s="298"/>
      <c r="AD48" s="298"/>
      <c r="AE48" s="232">
        <f>N48</f>
        <v>100</v>
      </c>
      <c r="AF48" s="239" t="s">
        <v>2146</v>
      </c>
      <c r="AG48" s="239" t="s">
        <v>844</v>
      </c>
      <c r="AH48" s="239" t="s">
        <v>167</v>
      </c>
      <c r="AI48" s="855"/>
      <c r="AJ48" s="851"/>
      <c r="AK48" s="862"/>
      <c r="AL48" s="872"/>
      <c r="AM48" s="868"/>
    </row>
    <row r="49" spans="1:39" s="243" customFormat="1" ht="51">
      <c r="A49" s="426">
        <v>30029</v>
      </c>
      <c r="B49" s="226">
        <v>96</v>
      </c>
      <c r="C49" s="227" t="s">
        <v>533</v>
      </c>
      <c r="D49" s="288" t="s">
        <v>1595</v>
      </c>
      <c r="E49" s="229" t="s">
        <v>377</v>
      </c>
      <c r="F49" s="230" t="s">
        <v>519</v>
      </c>
      <c r="G49" s="233" t="s">
        <v>425</v>
      </c>
      <c r="H49" s="232">
        <v>1</v>
      </c>
      <c r="I49" s="233"/>
      <c r="J49" s="335" t="s">
        <v>2157</v>
      </c>
      <c r="K49" s="215" t="s">
        <v>912</v>
      </c>
      <c r="L49" s="329" t="s">
        <v>630</v>
      </c>
      <c r="M49" s="215">
        <v>322998774</v>
      </c>
      <c r="N49" s="237">
        <v>20</v>
      </c>
      <c r="O49" s="236">
        <v>0.44</v>
      </c>
      <c r="P49" s="236" t="s">
        <v>107</v>
      </c>
      <c r="Q49" s="239" t="s">
        <v>1837</v>
      </c>
      <c r="R49" s="313" t="s">
        <v>651</v>
      </c>
      <c r="S49" s="487" t="s">
        <v>1838</v>
      </c>
      <c r="T49" s="239" t="s">
        <v>490</v>
      </c>
      <c r="U49" s="232"/>
      <c r="V49" s="232">
        <v>1</v>
      </c>
      <c r="W49" s="232"/>
      <c r="X49" s="604">
        <v>1</v>
      </c>
      <c r="Y49" s="755">
        <v>43356</v>
      </c>
      <c r="Z49" s="232" t="s">
        <v>177</v>
      </c>
      <c r="AA49" s="232"/>
      <c r="AB49" s="232"/>
      <c r="AC49" s="232"/>
      <c r="AD49" s="232"/>
      <c r="AE49" s="232">
        <v>0</v>
      </c>
      <c r="AF49" s="239" t="s">
        <v>2162</v>
      </c>
      <c r="AG49" s="239"/>
      <c r="AH49" s="239" t="s">
        <v>167</v>
      </c>
      <c r="AI49" s="851"/>
      <c r="AJ49" s="851"/>
      <c r="AK49" s="862"/>
      <c r="AL49" s="872"/>
      <c r="AM49" s="868"/>
    </row>
    <row r="50" spans="1:39" s="349" customFormat="1" ht="46.5" customHeight="1">
      <c r="A50" s="426">
        <v>30029</v>
      </c>
      <c r="B50" s="185">
        <v>317</v>
      </c>
      <c r="C50" s="336" t="s">
        <v>533</v>
      </c>
      <c r="D50" s="337" t="s">
        <v>1595</v>
      </c>
      <c r="E50" s="358" t="s">
        <v>377</v>
      </c>
      <c r="F50" s="338" t="s">
        <v>519</v>
      </c>
      <c r="G50" s="339" t="s">
        <v>2152</v>
      </c>
      <c r="H50" s="123">
        <v>1</v>
      </c>
      <c r="I50" s="340"/>
      <c r="J50" s="771" t="s">
        <v>2239</v>
      </c>
      <c r="K50" s="381"/>
      <c r="L50" s="753"/>
      <c r="M50" s="381">
        <v>802033688</v>
      </c>
      <c r="N50" s="422">
        <v>10</v>
      </c>
      <c r="O50" s="344">
        <v>0.78</v>
      </c>
      <c r="P50" s="344" t="s">
        <v>405</v>
      </c>
      <c r="Q50" s="345" t="s">
        <v>2151</v>
      </c>
      <c r="R50" s="345" t="s">
        <v>2154</v>
      </c>
      <c r="S50" s="766" t="s">
        <v>2238</v>
      </c>
      <c r="T50" s="754" t="s">
        <v>2180</v>
      </c>
      <c r="U50" s="123"/>
      <c r="V50" s="123">
        <v>1</v>
      </c>
      <c r="W50" s="123"/>
      <c r="X50" s="123">
        <v>0</v>
      </c>
      <c r="Y50" s="751"/>
      <c r="Z50" s="124" t="s">
        <v>171</v>
      </c>
      <c r="AA50" s="123"/>
      <c r="AB50" s="123"/>
      <c r="AC50" s="123"/>
      <c r="AD50" s="123"/>
      <c r="AE50" s="123"/>
      <c r="AF50" s="345" t="s">
        <v>2153</v>
      </c>
      <c r="AG50" s="345" t="s">
        <v>2150</v>
      </c>
      <c r="AH50" s="345" t="s">
        <v>2460</v>
      </c>
      <c r="AI50" s="851"/>
      <c r="AJ50" s="851"/>
      <c r="AK50" s="862"/>
      <c r="AL50" s="872"/>
      <c r="AM50" s="868"/>
    </row>
    <row r="51" spans="1:39" s="156" customFormat="1" ht="50.25" customHeight="1">
      <c r="A51" s="426">
        <v>30029</v>
      </c>
      <c r="B51" s="389">
        <v>225</v>
      </c>
      <c r="C51" s="143" t="s">
        <v>533</v>
      </c>
      <c r="D51" s="144" t="s">
        <v>1595</v>
      </c>
      <c r="E51" s="144"/>
      <c r="F51" s="145" t="s">
        <v>519</v>
      </c>
      <c r="G51" s="148" t="s">
        <v>37</v>
      </c>
      <c r="H51" s="148"/>
      <c r="I51" s="147">
        <v>1</v>
      </c>
      <c r="J51" s="148"/>
      <c r="K51" s="150"/>
      <c r="L51" s="150"/>
      <c r="M51" s="150"/>
      <c r="N51" s="152">
        <v>5</v>
      </c>
      <c r="O51" s="162">
        <v>0.19</v>
      </c>
      <c r="P51" s="151"/>
      <c r="Q51" s="153" t="s">
        <v>355</v>
      </c>
      <c r="R51" s="153" t="s">
        <v>38</v>
      </c>
      <c r="S51" s="177" t="s">
        <v>1698</v>
      </c>
      <c r="T51" s="153" t="s">
        <v>490</v>
      </c>
      <c r="U51" s="147"/>
      <c r="V51" s="147">
        <v>1</v>
      </c>
      <c r="W51" s="147"/>
      <c r="X51" s="147"/>
      <c r="Y51" s="147"/>
      <c r="Z51" s="147" t="s">
        <v>171</v>
      </c>
      <c r="AA51" s="147"/>
      <c r="AB51" s="147"/>
      <c r="AC51" s="147"/>
      <c r="AD51" s="147"/>
      <c r="AE51" s="147">
        <v>0</v>
      </c>
      <c r="AF51" s="153" t="s">
        <v>492</v>
      </c>
      <c r="AG51" s="153"/>
      <c r="AH51" s="153" t="s">
        <v>65</v>
      </c>
      <c r="AI51" s="847"/>
      <c r="AJ51" s="847"/>
      <c r="AK51" s="887"/>
      <c r="AL51" s="847"/>
      <c r="AM51" s="847"/>
    </row>
    <row r="52" spans="1:39" s="270" customFormat="1" ht="54" customHeight="1">
      <c r="A52" s="426">
        <v>30032</v>
      </c>
      <c r="B52" s="244">
        <v>254</v>
      </c>
      <c r="C52" s="245" t="s">
        <v>356</v>
      </c>
      <c r="D52" s="246" t="s">
        <v>1596</v>
      </c>
      <c r="E52" s="246"/>
      <c r="F52" s="248" t="s">
        <v>521</v>
      </c>
      <c r="G52" s="265" t="s">
        <v>370</v>
      </c>
      <c r="H52" s="265"/>
      <c r="I52" s="266">
        <v>1</v>
      </c>
      <c r="J52" s="265"/>
      <c r="K52" s="267"/>
      <c r="L52" s="267"/>
      <c r="M52" s="267"/>
      <c r="N52" s="253">
        <v>6</v>
      </c>
      <c r="O52" s="253">
        <v>7.0000000000000007E-2</v>
      </c>
      <c r="P52" s="255"/>
      <c r="Q52" s="322" t="s">
        <v>1700</v>
      </c>
      <c r="R52" s="256" t="s">
        <v>1701</v>
      </c>
      <c r="S52" s="257" t="s">
        <v>1699</v>
      </c>
      <c r="T52" s="256" t="s">
        <v>610</v>
      </c>
      <c r="U52" s="266">
        <v>1</v>
      </c>
      <c r="V52" s="266"/>
      <c r="W52" s="268">
        <v>1</v>
      </c>
      <c r="X52" s="266"/>
      <c r="Y52" s="266"/>
      <c r="Z52" s="266" t="s">
        <v>437</v>
      </c>
      <c r="AA52" s="266"/>
      <c r="AB52" s="266">
        <v>1</v>
      </c>
      <c r="AC52" s="266"/>
      <c r="AD52" s="266"/>
      <c r="AE52" s="266">
        <f t="shared" ref="AE52:AE57" si="1">N52</f>
        <v>6</v>
      </c>
      <c r="AF52" s="256" t="s">
        <v>492</v>
      </c>
      <c r="AG52" s="260" t="s">
        <v>1166</v>
      </c>
      <c r="AH52" s="256" t="s">
        <v>65</v>
      </c>
      <c r="AI52" s="879">
        <v>4</v>
      </c>
      <c r="AJ52" s="879">
        <f>N52+N53+N54+N55</f>
        <v>21</v>
      </c>
      <c r="AK52" s="879">
        <v>4</v>
      </c>
      <c r="AL52" s="879">
        <f>AE52+AE53+AE54+AE55</f>
        <v>21</v>
      </c>
      <c r="AM52" s="879">
        <v>0</v>
      </c>
    </row>
    <row r="53" spans="1:39" s="156" customFormat="1" ht="42.75" customHeight="1">
      <c r="A53" s="426">
        <v>30032</v>
      </c>
      <c r="B53" s="389">
        <v>294</v>
      </c>
      <c r="C53" s="143" t="s">
        <v>356</v>
      </c>
      <c r="D53" s="144" t="s">
        <v>1596</v>
      </c>
      <c r="E53" s="144"/>
      <c r="F53" s="145" t="s">
        <v>521</v>
      </c>
      <c r="G53" s="148" t="s">
        <v>866</v>
      </c>
      <c r="H53" s="148"/>
      <c r="I53" s="147">
        <v>1</v>
      </c>
      <c r="J53" s="183"/>
      <c r="K53" s="150"/>
      <c r="L53" s="150"/>
      <c r="M53" s="150"/>
      <c r="N53" s="152">
        <v>6</v>
      </c>
      <c r="O53" s="162">
        <v>0.13</v>
      </c>
      <c r="P53" s="151"/>
      <c r="Q53" s="159" t="s">
        <v>868</v>
      </c>
      <c r="R53" s="153" t="s">
        <v>869</v>
      </c>
      <c r="S53" s="177" t="s">
        <v>1706</v>
      </c>
      <c r="T53" s="153" t="s">
        <v>870</v>
      </c>
      <c r="U53" s="147">
        <v>1</v>
      </c>
      <c r="V53" s="147"/>
      <c r="W53" s="154">
        <v>1</v>
      </c>
      <c r="X53" s="147"/>
      <c r="Y53" s="147"/>
      <c r="Z53" s="160" t="s">
        <v>437</v>
      </c>
      <c r="AA53" s="147">
        <v>1</v>
      </c>
      <c r="AB53" s="147"/>
      <c r="AC53" s="147"/>
      <c r="AD53" s="147"/>
      <c r="AE53" s="147">
        <f t="shared" si="1"/>
        <v>6</v>
      </c>
      <c r="AF53" s="153"/>
      <c r="AG53" s="174"/>
      <c r="AH53" s="153" t="s">
        <v>65</v>
      </c>
      <c r="AI53" s="851"/>
      <c r="AJ53" s="851"/>
      <c r="AK53" s="851"/>
      <c r="AL53" s="851"/>
      <c r="AM53" s="851"/>
    </row>
    <row r="54" spans="1:39" s="156" customFormat="1" ht="42.75" customHeight="1">
      <c r="A54" s="426">
        <v>30032</v>
      </c>
      <c r="B54" s="389">
        <v>295</v>
      </c>
      <c r="C54" s="143" t="s">
        <v>356</v>
      </c>
      <c r="D54" s="144" t="s">
        <v>1596</v>
      </c>
      <c r="E54" s="144"/>
      <c r="F54" s="145" t="s">
        <v>521</v>
      </c>
      <c r="G54" s="148" t="s">
        <v>867</v>
      </c>
      <c r="H54" s="148"/>
      <c r="I54" s="147">
        <v>1</v>
      </c>
      <c r="J54" s="183"/>
      <c r="K54" s="150"/>
      <c r="L54" s="150"/>
      <c r="M54" s="150"/>
      <c r="N54" s="197">
        <v>3</v>
      </c>
      <c r="O54" s="162">
        <v>0.11</v>
      </c>
      <c r="P54" s="151"/>
      <c r="Q54" s="159" t="s">
        <v>872</v>
      </c>
      <c r="R54" s="153" t="s">
        <v>871</v>
      </c>
      <c r="S54" s="177" t="s">
        <v>1705</v>
      </c>
      <c r="T54" s="153" t="s">
        <v>490</v>
      </c>
      <c r="U54" s="147">
        <v>1</v>
      </c>
      <c r="V54" s="147"/>
      <c r="W54" s="154">
        <v>1</v>
      </c>
      <c r="X54" s="147"/>
      <c r="Y54" s="147"/>
      <c r="Z54" s="160" t="s">
        <v>437</v>
      </c>
      <c r="AA54" s="147">
        <v>1</v>
      </c>
      <c r="AB54" s="147"/>
      <c r="AC54" s="147"/>
      <c r="AD54" s="147"/>
      <c r="AE54" s="147">
        <f t="shared" si="1"/>
        <v>3</v>
      </c>
      <c r="AF54" s="153"/>
      <c r="AG54" s="174"/>
      <c r="AH54" s="153" t="s">
        <v>65</v>
      </c>
      <c r="AI54" s="851"/>
      <c r="AJ54" s="851"/>
      <c r="AK54" s="851"/>
      <c r="AL54" s="851"/>
      <c r="AM54" s="851"/>
    </row>
    <row r="55" spans="1:39" s="156" customFormat="1" ht="42.75" customHeight="1">
      <c r="A55" s="426">
        <v>30032</v>
      </c>
      <c r="B55" s="389">
        <v>296</v>
      </c>
      <c r="C55" s="143" t="s">
        <v>356</v>
      </c>
      <c r="D55" s="144" t="s">
        <v>1596</v>
      </c>
      <c r="E55" s="144"/>
      <c r="F55" s="145" t="s">
        <v>521</v>
      </c>
      <c r="G55" s="146" t="s">
        <v>884</v>
      </c>
      <c r="H55" s="148"/>
      <c r="I55" s="147">
        <v>1</v>
      </c>
      <c r="J55" s="183"/>
      <c r="K55" s="150"/>
      <c r="L55" s="150"/>
      <c r="M55" s="150"/>
      <c r="N55" s="197">
        <v>6</v>
      </c>
      <c r="O55" s="162">
        <v>0.03</v>
      </c>
      <c r="P55" s="151"/>
      <c r="Q55" s="159" t="s">
        <v>1702</v>
      </c>
      <c r="R55" s="153" t="s">
        <v>885</v>
      </c>
      <c r="S55" s="177" t="s">
        <v>1703</v>
      </c>
      <c r="T55" s="153" t="s">
        <v>490</v>
      </c>
      <c r="U55" s="147">
        <v>1</v>
      </c>
      <c r="V55" s="147"/>
      <c r="W55" s="154">
        <v>1</v>
      </c>
      <c r="X55" s="147"/>
      <c r="Y55" s="147"/>
      <c r="Z55" s="160" t="s">
        <v>437</v>
      </c>
      <c r="AA55" s="147">
        <v>1</v>
      </c>
      <c r="AB55" s="147"/>
      <c r="AC55" s="147"/>
      <c r="AD55" s="147"/>
      <c r="AE55" s="147">
        <f t="shared" si="1"/>
        <v>6</v>
      </c>
      <c r="AF55" s="153"/>
      <c r="AG55" s="174"/>
      <c r="AH55" s="153" t="s">
        <v>65</v>
      </c>
      <c r="AI55" s="847"/>
      <c r="AJ55" s="847"/>
      <c r="AK55" s="847"/>
      <c r="AL55" s="847"/>
      <c r="AM55" s="847"/>
    </row>
    <row r="56" spans="1:39" s="156" customFormat="1" ht="38.25" customHeight="1">
      <c r="A56" s="426">
        <v>30034</v>
      </c>
      <c r="B56" s="389">
        <v>273</v>
      </c>
      <c r="C56" s="143" t="s">
        <v>39</v>
      </c>
      <c r="D56" s="144" t="s">
        <v>1597</v>
      </c>
      <c r="E56" s="144"/>
      <c r="F56" s="145" t="s">
        <v>521</v>
      </c>
      <c r="G56" s="148" t="s">
        <v>1755</v>
      </c>
      <c r="H56" s="148"/>
      <c r="I56" s="147">
        <v>1</v>
      </c>
      <c r="J56" s="186"/>
      <c r="K56" s="150"/>
      <c r="L56" s="150"/>
      <c r="M56" s="150"/>
      <c r="N56" s="197">
        <v>21</v>
      </c>
      <c r="O56" s="162">
        <v>0.33</v>
      </c>
      <c r="P56" s="151"/>
      <c r="Q56" s="153" t="s">
        <v>811</v>
      </c>
      <c r="R56" s="153" t="s">
        <v>40</v>
      </c>
      <c r="S56" s="177" t="s">
        <v>1687</v>
      </c>
      <c r="T56" s="153" t="s">
        <v>610</v>
      </c>
      <c r="U56" s="147">
        <v>1</v>
      </c>
      <c r="V56" s="147"/>
      <c r="W56" s="154">
        <v>1</v>
      </c>
      <c r="X56" s="147"/>
      <c r="Y56" s="147"/>
      <c r="Z56" s="147" t="s">
        <v>357</v>
      </c>
      <c r="AA56" s="147">
        <v>1</v>
      </c>
      <c r="AB56" s="147"/>
      <c r="AC56" s="147"/>
      <c r="AD56" s="147"/>
      <c r="AE56" s="147">
        <f t="shared" si="1"/>
        <v>21</v>
      </c>
      <c r="AF56" s="153" t="s">
        <v>492</v>
      </c>
      <c r="AG56" s="153" t="s">
        <v>1167</v>
      </c>
      <c r="AH56" s="153" t="s">
        <v>65</v>
      </c>
      <c r="AI56" s="399">
        <v>1</v>
      </c>
      <c r="AJ56" s="399">
        <f>N56</f>
        <v>21</v>
      </c>
      <c r="AK56" s="399">
        <v>1</v>
      </c>
      <c r="AL56" s="399">
        <f>AE56</f>
        <v>21</v>
      </c>
      <c r="AM56" s="399">
        <v>0</v>
      </c>
    </row>
    <row r="57" spans="1:39" s="243" customFormat="1" ht="25.5">
      <c r="A57" s="426">
        <v>30037</v>
      </c>
      <c r="B57" s="226">
        <v>54</v>
      </c>
      <c r="C57" s="227" t="s">
        <v>534</v>
      </c>
      <c r="D57" s="288" t="s">
        <v>1591</v>
      </c>
      <c r="E57" s="229"/>
      <c r="F57" s="230" t="s">
        <v>520</v>
      </c>
      <c r="G57" s="231" t="s">
        <v>915</v>
      </c>
      <c r="H57" s="232">
        <v>1</v>
      </c>
      <c r="I57" s="233"/>
      <c r="J57" s="319"/>
      <c r="K57" s="215" t="s">
        <v>914</v>
      </c>
      <c r="L57" s="329" t="s">
        <v>630</v>
      </c>
      <c r="M57" s="215">
        <v>213000375</v>
      </c>
      <c r="N57" s="237">
        <v>75</v>
      </c>
      <c r="O57" s="236">
        <v>1.34</v>
      </c>
      <c r="P57" s="238" t="s">
        <v>105</v>
      </c>
      <c r="Q57" s="239" t="s">
        <v>1844</v>
      </c>
      <c r="R57" s="239" t="s">
        <v>1843</v>
      </c>
      <c r="S57" s="240" t="s">
        <v>913</v>
      </c>
      <c r="T57" s="239" t="s">
        <v>497</v>
      </c>
      <c r="U57" s="232">
        <v>1</v>
      </c>
      <c r="V57" s="232"/>
      <c r="W57" s="241">
        <v>1</v>
      </c>
      <c r="X57" s="232">
        <v>1</v>
      </c>
      <c r="Y57" s="332" t="s">
        <v>2160</v>
      </c>
      <c r="Z57" s="232" t="s">
        <v>315</v>
      </c>
      <c r="AA57" s="232">
        <v>1</v>
      </c>
      <c r="AB57" s="232"/>
      <c r="AC57" s="232"/>
      <c r="AD57" s="232"/>
      <c r="AE57" s="232">
        <f t="shared" si="1"/>
        <v>75</v>
      </c>
      <c r="AF57" s="239" t="s">
        <v>2159</v>
      </c>
      <c r="AG57" s="239" t="s">
        <v>649</v>
      </c>
      <c r="AH57" s="239" t="s">
        <v>167</v>
      </c>
      <c r="AI57" s="484">
        <v>1</v>
      </c>
      <c r="AJ57" s="484">
        <f>N57</f>
        <v>75</v>
      </c>
      <c r="AK57" s="826">
        <v>1</v>
      </c>
      <c r="AL57" s="485">
        <f>AE57</f>
        <v>75</v>
      </c>
      <c r="AM57" s="486">
        <v>1</v>
      </c>
    </row>
    <row r="58" spans="1:39" s="243" customFormat="1" ht="25.5">
      <c r="A58" s="426">
        <v>30039</v>
      </c>
      <c r="B58" s="226">
        <v>131</v>
      </c>
      <c r="C58" s="227" t="s">
        <v>535</v>
      </c>
      <c r="D58" s="288" t="s">
        <v>1588</v>
      </c>
      <c r="E58" s="229"/>
      <c r="F58" s="230" t="s">
        <v>519</v>
      </c>
      <c r="G58" s="233" t="s">
        <v>154</v>
      </c>
      <c r="H58" s="232">
        <v>1</v>
      </c>
      <c r="I58" s="233"/>
      <c r="J58" s="495"/>
      <c r="K58" s="215" t="s">
        <v>917</v>
      </c>
      <c r="L58" s="329" t="s">
        <v>630</v>
      </c>
      <c r="M58" s="215">
        <v>808015242</v>
      </c>
      <c r="N58" s="237">
        <v>33</v>
      </c>
      <c r="O58" s="236">
        <v>0.79</v>
      </c>
      <c r="P58" s="238" t="s">
        <v>405</v>
      </c>
      <c r="Q58" s="239" t="s">
        <v>438</v>
      </c>
      <c r="R58" s="239" t="s">
        <v>691</v>
      </c>
      <c r="S58" s="240" t="s">
        <v>916</v>
      </c>
      <c r="T58" s="239" t="s">
        <v>490</v>
      </c>
      <c r="U58" s="232"/>
      <c r="V58" s="232">
        <v>1</v>
      </c>
      <c r="W58" s="232"/>
      <c r="X58" s="232">
        <v>1</v>
      </c>
      <c r="Y58" s="332">
        <v>43174</v>
      </c>
      <c r="Z58" s="232" t="s">
        <v>590</v>
      </c>
      <c r="AA58" s="232"/>
      <c r="AB58" s="232"/>
      <c r="AC58" s="232"/>
      <c r="AD58" s="232"/>
      <c r="AE58" s="232">
        <v>0</v>
      </c>
      <c r="AF58" s="746" t="s">
        <v>2161</v>
      </c>
      <c r="AG58" s="239" t="s">
        <v>1845</v>
      </c>
      <c r="AH58" s="239" t="s">
        <v>167</v>
      </c>
      <c r="AI58" s="484">
        <v>1</v>
      </c>
      <c r="AJ58" s="484">
        <f>N58</f>
        <v>33</v>
      </c>
      <c r="AK58" s="329">
        <v>0</v>
      </c>
      <c r="AL58" s="485">
        <f>AE58</f>
        <v>0</v>
      </c>
      <c r="AM58" s="486">
        <v>1</v>
      </c>
    </row>
    <row r="59" spans="1:39" s="349" customFormat="1" ht="29.25" customHeight="1">
      <c r="A59" s="426">
        <v>30040</v>
      </c>
      <c r="B59" s="185">
        <v>318</v>
      </c>
      <c r="C59" s="336" t="s">
        <v>2170</v>
      </c>
      <c r="D59" s="337" t="s">
        <v>1594</v>
      </c>
      <c r="E59" s="358"/>
      <c r="F59" s="338"/>
      <c r="G59" s="340" t="s">
        <v>2181</v>
      </c>
      <c r="H59" s="123">
        <v>1</v>
      </c>
      <c r="I59" s="340"/>
      <c r="J59" s="772" t="s">
        <v>2240</v>
      </c>
      <c r="K59" s="381"/>
      <c r="L59" s="753"/>
      <c r="M59" s="381">
        <v>897509568</v>
      </c>
      <c r="N59" s="422">
        <v>12</v>
      </c>
      <c r="O59" s="344">
        <v>0.83</v>
      </c>
      <c r="P59" s="352" t="s">
        <v>405</v>
      </c>
      <c r="Q59" s="345" t="s">
        <v>2183</v>
      </c>
      <c r="R59" s="345" t="s">
        <v>2184</v>
      </c>
      <c r="S59" s="346" t="s">
        <v>2182</v>
      </c>
      <c r="T59" s="345" t="s">
        <v>497</v>
      </c>
      <c r="U59" s="123"/>
      <c r="V59" s="123">
        <v>1</v>
      </c>
      <c r="W59" s="123"/>
      <c r="X59" s="123">
        <v>0</v>
      </c>
      <c r="Y59" s="814"/>
      <c r="Z59" s="123" t="s">
        <v>169</v>
      </c>
      <c r="AA59" s="123"/>
      <c r="AB59" s="123"/>
      <c r="AC59" s="123"/>
      <c r="AD59" s="123"/>
      <c r="AE59" s="123">
        <v>0</v>
      </c>
      <c r="AF59" s="759" t="s">
        <v>2185</v>
      </c>
      <c r="AG59" s="345" t="s">
        <v>2186</v>
      </c>
      <c r="AH59" s="345" t="s">
        <v>167</v>
      </c>
      <c r="AI59" s="765">
        <v>1</v>
      </c>
      <c r="AJ59" s="765">
        <f>N59</f>
        <v>12</v>
      </c>
      <c r="AK59" s="753">
        <v>0</v>
      </c>
      <c r="AL59" s="382">
        <f>AE59</f>
        <v>0</v>
      </c>
      <c r="AM59" s="383">
        <v>0</v>
      </c>
    </row>
    <row r="60" spans="1:39" s="243" customFormat="1" ht="38.25">
      <c r="A60" s="426">
        <v>30042</v>
      </c>
      <c r="B60" s="226">
        <v>11</v>
      </c>
      <c r="C60" s="227" t="s">
        <v>537</v>
      </c>
      <c r="D60" s="288" t="s">
        <v>1585</v>
      </c>
      <c r="E60" s="229"/>
      <c r="F60" s="230" t="s">
        <v>520</v>
      </c>
      <c r="G60" s="231" t="s">
        <v>719</v>
      </c>
      <c r="H60" s="232">
        <v>1</v>
      </c>
      <c r="I60" s="233"/>
      <c r="J60" s="319"/>
      <c r="K60" s="215" t="s">
        <v>918</v>
      </c>
      <c r="L60" s="329" t="s">
        <v>630</v>
      </c>
      <c r="M60" s="215">
        <v>319064861</v>
      </c>
      <c r="N60" s="237">
        <v>25</v>
      </c>
      <c r="O60" s="236">
        <v>1.56</v>
      </c>
      <c r="P60" s="294"/>
      <c r="Q60" s="239" t="s">
        <v>1849</v>
      </c>
      <c r="R60" s="239" t="s">
        <v>1848</v>
      </c>
      <c r="S60" s="240" t="s">
        <v>1850</v>
      </c>
      <c r="T60" s="239" t="s">
        <v>186</v>
      </c>
      <c r="U60" s="232"/>
      <c r="V60" s="232">
        <v>1</v>
      </c>
      <c r="W60" s="232"/>
      <c r="X60" s="232">
        <v>1</v>
      </c>
      <c r="Y60" s="332">
        <v>43357</v>
      </c>
      <c r="Z60" s="296" t="s">
        <v>432</v>
      </c>
      <c r="AA60" s="232"/>
      <c r="AB60" s="232"/>
      <c r="AC60" s="232"/>
      <c r="AD60" s="232"/>
      <c r="AE60" s="232">
        <v>0</v>
      </c>
      <c r="AF60" s="239" t="s">
        <v>111</v>
      </c>
      <c r="AG60" s="239" t="s">
        <v>1847</v>
      </c>
      <c r="AH60" s="239" t="s">
        <v>66</v>
      </c>
      <c r="AI60" s="848">
        <v>2</v>
      </c>
      <c r="AJ60" s="848">
        <f>N60+N61</f>
        <v>300</v>
      </c>
      <c r="AK60" s="853">
        <v>1</v>
      </c>
      <c r="AL60" s="871">
        <f>AE60+AE61</f>
        <v>275</v>
      </c>
      <c r="AM60" s="870">
        <v>2</v>
      </c>
    </row>
    <row r="61" spans="1:39" s="243" customFormat="1" ht="38.25">
      <c r="A61" s="426">
        <v>30042</v>
      </c>
      <c r="B61" s="226">
        <v>19</v>
      </c>
      <c r="C61" s="227" t="s">
        <v>537</v>
      </c>
      <c r="D61" s="288" t="s">
        <v>1585</v>
      </c>
      <c r="E61" s="227"/>
      <c r="F61" s="230" t="s">
        <v>520</v>
      </c>
      <c r="G61" s="231" t="s">
        <v>1851</v>
      </c>
      <c r="H61" s="232">
        <v>1</v>
      </c>
      <c r="I61" s="233"/>
      <c r="J61" s="636"/>
      <c r="K61" s="215" t="s">
        <v>919</v>
      </c>
      <c r="L61" s="329" t="s">
        <v>630</v>
      </c>
      <c r="M61" s="215">
        <v>322314360</v>
      </c>
      <c r="N61" s="237">
        <v>275</v>
      </c>
      <c r="O61" s="236">
        <v>9.52</v>
      </c>
      <c r="P61" s="238" t="s">
        <v>107</v>
      </c>
      <c r="Q61" s="239" t="s">
        <v>1853</v>
      </c>
      <c r="R61" s="239" t="s">
        <v>2198</v>
      </c>
      <c r="S61" s="240" t="s">
        <v>920</v>
      </c>
      <c r="T61" s="239" t="s">
        <v>1852</v>
      </c>
      <c r="U61" s="232">
        <v>1</v>
      </c>
      <c r="V61" s="232"/>
      <c r="W61" s="241">
        <v>0.8</v>
      </c>
      <c r="X61" s="232">
        <v>1</v>
      </c>
      <c r="Y61" s="332">
        <v>44322</v>
      </c>
      <c r="Z61" s="296" t="s">
        <v>432</v>
      </c>
      <c r="AA61" s="232"/>
      <c r="AB61" s="232"/>
      <c r="AC61" s="232"/>
      <c r="AD61" s="232">
        <v>1</v>
      </c>
      <c r="AE61" s="232">
        <f>N61</f>
        <v>275</v>
      </c>
      <c r="AF61" s="746" t="s">
        <v>2164</v>
      </c>
      <c r="AG61" s="239" t="s">
        <v>704</v>
      </c>
      <c r="AH61" s="239" t="s">
        <v>167</v>
      </c>
      <c r="AI61" s="849"/>
      <c r="AJ61" s="849"/>
      <c r="AK61" s="853"/>
      <c r="AL61" s="871"/>
      <c r="AM61" s="870"/>
    </row>
    <row r="62" spans="1:39" s="243" customFormat="1" ht="44.25" customHeight="1">
      <c r="A62" s="499">
        <v>30051</v>
      </c>
      <c r="B62" s="226">
        <v>27</v>
      </c>
      <c r="C62" s="227" t="s">
        <v>538</v>
      </c>
      <c r="D62" s="288" t="s">
        <v>1585</v>
      </c>
      <c r="E62" s="229"/>
      <c r="F62" s="230" t="s">
        <v>519</v>
      </c>
      <c r="G62" s="233" t="s">
        <v>156</v>
      </c>
      <c r="H62" s="232">
        <v>1</v>
      </c>
      <c r="I62" s="233"/>
      <c r="J62" s="636" t="s">
        <v>2230</v>
      </c>
      <c r="K62" s="215" t="s">
        <v>921</v>
      </c>
      <c r="L62" s="329" t="s">
        <v>630</v>
      </c>
      <c r="M62" s="215">
        <v>853778157</v>
      </c>
      <c r="N62" s="237">
        <v>44</v>
      </c>
      <c r="O62" s="236">
        <v>1.19</v>
      </c>
      <c r="P62" s="238" t="s">
        <v>94</v>
      </c>
      <c r="Q62" s="239" t="s">
        <v>705</v>
      </c>
      <c r="R62" s="239" t="s">
        <v>706</v>
      </c>
      <c r="S62" s="240" t="s">
        <v>707</v>
      </c>
      <c r="T62" s="239" t="s">
        <v>462</v>
      </c>
      <c r="U62" s="232">
        <v>1</v>
      </c>
      <c r="V62" s="232"/>
      <c r="W62" s="241">
        <v>0.5</v>
      </c>
      <c r="X62" s="232">
        <v>1</v>
      </c>
      <c r="Y62" s="332">
        <v>42724</v>
      </c>
      <c r="Z62" s="232" t="s">
        <v>439</v>
      </c>
      <c r="AA62" s="296">
        <v>1</v>
      </c>
      <c r="AB62" s="298"/>
      <c r="AC62" s="298"/>
      <c r="AD62" s="298"/>
      <c r="AE62" s="232">
        <f>N62</f>
        <v>44</v>
      </c>
      <c r="AF62" s="746" t="s">
        <v>2165</v>
      </c>
      <c r="AG62" s="239" t="s">
        <v>1855</v>
      </c>
      <c r="AH62" s="239" t="s">
        <v>167</v>
      </c>
      <c r="AI62" s="850">
        <v>2</v>
      </c>
      <c r="AJ62" s="850">
        <f>N62+N63</f>
        <v>54</v>
      </c>
      <c r="AK62" s="845">
        <v>2</v>
      </c>
      <c r="AL62" s="869">
        <f>AE62+AE63</f>
        <v>54</v>
      </c>
      <c r="AM62" s="867">
        <v>1</v>
      </c>
    </row>
    <row r="63" spans="1:39" s="156" customFormat="1" ht="38.25" customHeight="1">
      <c r="A63" s="426">
        <v>30051</v>
      </c>
      <c r="B63" s="389">
        <v>255</v>
      </c>
      <c r="C63" s="143" t="s">
        <v>538</v>
      </c>
      <c r="D63" s="144" t="s">
        <v>1585</v>
      </c>
      <c r="E63" s="158"/>
      <c r="F63" s="145" t="s">
        <v>519</v>
      </c>
      <c r="G63" s="148" t="s">
        <v>255</v>
      </c>
      <c r="H63" s="148"/>
      <c r="I63" s="147">
        <v>1</v>
      </c>
      <c r="J63" s="148"/>
      <c r="K63" s="150"/>
      <c r="L63" s="150"/>
      <c r="M63" s="150"/>
      <c r="N63" s="197">
        <v>10</v>
      </c>
      <c r="O63" s="162">
        <v>0.08</v>
      </c>
      <c r="P63" s="151"/>
      <c r="Q63" s="159" t="s">
        <v>1684</v>
      </c>
      <c r="R63" s="153" t="s">
        <v>825</v>
      </c>
      <c r="S63" s="177" t="s">
        <v>1685</v>
      </c>
      <c r="T63" s="153" t="s">
        <v>490</v>
      </c>
      <c r="U63" s="147">
        <v>1</v>
      </c>
      <c r="V63" s="147"/>
      <c r="W63" s="154">
        <v>1</v>
      </c>
      <c r="X63" s="147"/>
      <c r="Y63" s="155"/>
      <c r="Z63" s="147" t="s">
        <v>439</v>
      </c>
      <c r="AA63" s="160"/>
      <c r="AB63" s="160"/>
      <c r="AC63" s="160">
        <v>1</v>
      </c>
      <c r="AD63" s="398"/>
      <c r="AE63" s="147">
        <f>N63</f>
        <v>10</v>
      </c>
      <c r="AF63" s="153" t="s">
        <v>235</v>
      </c>
      <c r="AG63" s="153" t="s">
        <v>1168</v>
      </c>
      <c r="AH63" s="153" t="s">
        <v>65</v>
      </c>
      <c r="AI63" s="847"/>
      <c r="AJ63" s="847"/>
      <c r="AK63" s="847"/>
      <c r="AL63" s="847"/>
      <c r="AM63" s="847"/>
    </row>
    <row r="64" spans="1:39" s="270" customFormat="1" ht="52.5" customHeight="1">
      <c r="A64" s="426">
        <v>30052</v>
      </c>
      <c r="B64" s="244">
        <v>256</v>
      </c>
      <c r="C64" s="245" t="s">
        <v>1198</v>
      </c>
      <c r="D64" s="246" t="s">
        <v>1594</v>
      </c>
      <c r="E64" s="247"/>
      <c r="F64" s="248" t="s">
        <v>519</v>
      </c>
      <c r="G64" s="265" t="s">
        <v>372</v>
      </c>
      <c r="H64" s="265"/>
      <c r="I64" s="266">
        <v>1</v>
      </c>
      <c r="J64" s="265"/>
      <c r="K64" s="374"/>
      <c r="L64" s="374"/>
      <c r="M64" s="374"/>
      <c r="N64" s="254">
        <v>6</v>
      </c>
      <c r="O64" s="253">
        <v>0.05</v>
      </c>
      <c r="P64" s="255"/>
      <c r="Q64" s="322" t="s">
        <v>1668</v>
      </c>
      <c r="R64" s="256" t="s">
        <v>807</v>
      </c>
      <c r="S64" s="257" t="s">
        <v>1667</v>
      </c>
      <c r="T64" s="256" t="s">
        <v>490</v>
      </c>
      <c r="U64" s="266"/>
      <c r="V64" s="266">
        <v>1</v>
      </c>
      <c r="W64" s="268"/>
      <c r="X64" s="266"/>
      <c r="Y64" s="269"/>
      <c r="Z64" s="266" t="s">
        <v>373</v>
      </c>
      <c r="AA64" s="250"/>
      <c r="AB64" s="308"/>
      <c r="AC64" s="308"/>
      <c r="AD64" s="308"/>
      <c r="AE64" s="266">
        <f>0</f>
        <v>0</v>
      </c>
      <c r="AF64" s="256" t="s">
        <v>371</v>
      </c>
      <c r="AG64" s="256" t="s">
        <v>1169</v>
      </c>
      <c r="AH64" s="256" t="s">
        <v>65</v>
      </c>
      <c r="AI64" s="305">
        <v>1</v>
      </c>
      <c r="AJ64" s="305">
        <f>N64</f>
        <v>6</v>
      </c>
      <c r="AK64" s="305">
        <v>0</v>
      </c>
      <c r="AL64" s="305">
        <f>AE64</f>
        <v>0</v>
      </c>
      <c r="AM64" s="305">
        <v>0</v>
      </c>
    </row>
    <row r="65" spans="1:39" s="243" customFormat="1" ht="39" customHeight="1">
      <c r="A65" s="426">
        <v>30062</v>
      </c>
      <c r="B65" s="226">
        <v>257</v>
      </c>
      <c r="C65" s="227" t="s">
        <v>539</v>
      </c>
      <c r="D65" s="288" t="s">
        <v>1598</v>
      </c>
      <c r="E65" s="229"/>
      <c r="F65" s="230" t="s">
        <v>520</v>
      </c>
      <c r="G65" s="231" t="s">
        <v>800</v>
      </c>
      <c r="H65" s="232">
        <v>1</v>
      </c>
      <c r="I65" s="233"/>
      <c r="J65" s="319"/>
      <c r="K65" s="215" t="s">
        <v>923</v>
      </c>
      <c r="L65" s="329" t="s">
        <v>630</v>
      </c>
      <c r="M65" s="215">
        <v>882409097</v>
      </c>
      <c r="N65" s="237">
        <v>100</v>
      </c>
      <c r="O65" s="236">
        <v>4.26</v>
      </c>
      <c r="P65" s="238" t="s">
        <v>210</v>
      </c>
      <c r="Q65" s="239" t="s">
        <v>2166</v>
      </c>
      <c r="R65" s="239" t="s">
        <v>693</v>
      </c>
      <c r="S65" s="240" t="s">
        <v>922</v>
      </c>
      <c r="T65" s="239" t="s">
        <v>490</v>
      </c>
      <c r="U65" s="232"/>
      <c r="V65" s="232">
        <v>1</v>
      </c>
      <c r="W65" s="241"/>
      <c r="X65" s="232">
        <v>1</v>
      </c>
      <c r="Y65" s="332">
        <v>42914</v>
      </c>
      <c r="Z65" s="296" t="s">
        <v>214</v>
      </c>
      <c r="AA65" s="296"/>
      <c r="AB65" s="298"/>
      <c r="AC65" s="298"/>
      <c r="AD65" s="298"/>
      <c r="AE65" s="232">
        <v>0</v>
      </c>
      <c r="AF65" s="746" t="s">
        <v>2167</v>
      </c>
      <c r="AG65" s="239" t="s">
        <v>1854</v>
      </c>
      <c r="AH65" s="239" t="s">
        <v>167</v>
      </c>
      <c r="AI65" s="888">
        <v>3</v>
      </c>
      <c r="AJ65" s="888">
        <f>N65+N66+N67</f>
        <v>184</v>
      </c>
      <c r="AK65" s="864">
        <v>0</v>
      </c>
      <c r="AL65" s="877">
        <f>AE65</f>
        <v>0</v>
      </c>
      <c r="AM65" s="880">
        <v>1</v>
      </c>
    </row>
    <row r="66" spans="1:39" s="349" customFormat="1" ht="39" customHeight="1">
      <c r="A66" s="426">
        <v>30062</v>
      </c>
      <c r="B66" s="185">
        <v>319</v>
      </c>
      <c r="C66" s="336" t="s">
        <v>539</v>
      </c>
      <c r="D66" s="337" t="s">
        <v>1598</v>
      </c>
      <c r="E66" s="358"/>
      <c r="F66" s="338" t="s">
        <v>520</v>
      </c>
      <c r="G66" s="339" t="s">
        <v>2168</v>
      </c>
      <c r="H66" s="123">
        <v>1</v>
      </c>
      <c r="I66" s="340"/>
      <c r="J66" s="771" t="s">
        <v>2242</v>
      </c>
      <c r="K66" s="381" t="s">
        <v>2243</v>
      </c>
      <c r="L66" s="753"/>
      <c r="M66" s="381">
        <v>951322858</v>
      </c>
      <c r="N66" s="422">
        <v>20</v>
      </c>
      <c r="O66" s="344">
        <v>2.0099999999999998</v>
      </c>
      <c r="P66" s="352"/>
      <c r="Q66" s="345" t="s">
        <v>2241</v>
      </c>
      <c r="R66" s="345" t="s">
        <v>2173</v>
      </c>
      <c r="S66" s="346" t="s">
        <v>2179</v>
      </c>
      <c r="T66" s="345" t="s">
        <v>490</v>
      </c>
      <c r="U66" s="123"/>
      <c r="V66" s="123">
        <v>1</v>
      </c>
      <c r="W66" s="347"/>
      <c r="X66" s="123">
        <v>0</v>
      </c>
      <c r="Y66" s="814"/>
      <c r="Z66" s="123" t="s">
        <v>214</v>
      </c>
      <c r="AA66" s="124"/>
      <c r="AB66" s="758"/>
      <c r="AC66" s="758"/>
      <c r="AD66" s="758"/>
      <c r="AE66" s="123"/>
      <c r="AF66" s="345" t="s">
        <v>2171</v>
      </c>
      <c r="AG66" s="345"/>
      <c r="AH66" s="345" t="s">
        <v>2460</v>
      </c>
      <c r="AI66" s="881"/>
      <c r="AJ66" s="881"/>
      <c r="AK66" s="881"/>
      <c r="AL66" s="881"/>
      <c r="AM66" s="881"/>
    </row>
    <row r="67" spans="1:39" s="349" customFormat="1" ht="39" customHeight="1">
      <c r="A67" s="426">
        <v>30062</v>
      </c>
      <c r="B67" s="185">
        <v>320</v>
      </c>
      <c r="C67" s="336" t="s">
        <v>539</v>
      </c>
      <c r="D67" s="337" t="s">
        <v>1598</v>
      </c>
      <c r="E67" s="358"/>
      <c r="F67" s="338" t="s">
        <v>520</v>
      </c>
      <c r="G67" s="339" t="s">
        <v>2175</v>
      </c>
      <c r="H67" s="123">
        <v>1</v>
      </c>
      <c r="I67" s="340"/>
      <c r="J67" s="772" t="s">
        <v>2240</v>
      </c>
      <c r="K67" s="761"/>
      <c r="L67" s="762"/>
      <c r="M67" s="763">
        <v>880640651</v>
      </c>
      <c r="N67" s="764">
        <v>64</v>
      </c>
      <c r="O67" s="344">
        <v>1.37</v>
      </c>
      <c r="P67" s="352" t="s">
        <v>405</v>
      </c>
      <c r="Q67" s="345" t="s">
        <v>2177</v>
      </c>
      <c r="R67" s="345" t="s">
        <v>2174</v>
      </c>
      <c r="S67" s="346" t="s">
        <v>2176</v>
      </c>
      <c r="T67" s="345" t="s">
        <v>490</v>
      </c>
      <c r="U67" s="123"/>
      <c r="V67" s="123">
        <v>1</v>
      </c>
      <c r="W67" s="347"/>
      <c r="X67" s="123">
        <v>0</v>
      </c>
      <c r="Y67" s="814"/>
      <c r="Z67" s="123" t="s">
        <v>214</v>
      </c>
      <c r="AA67" s="124"/>
      <c r="AB67" s="758"/>
      <c r="AC67" s="758"/>
      <c r="AD67" s="758"/>
      <c r="AE67" s="123"/>
      <c r="AF67" s="345" t="s">
        <v>2187</v>
      </c>
      <c r="AG67" s="345" t="s">
        <v>2178</v>
      </c>
      <c r="AH67" s="345" t="s">
        <v>2460</v>
      </c>
      <c r="AI67" s="852"/>
      <c r="AJ67" s="852"/>
      <c r="AK67" s="852"/>
      <c r="AL67" s="852"/>
      <c r="AM67" s="852"/>
    </row>
    <row r="68" spans="1:39" s="243" customFormat="1" ht="39" customHeight="1">
      <c r="A68" s="426">
        <v>30068</v>
      </c>
      <c r="B68" s="226">
        <v>3</v>
      </c>
      <c r="C68" s="227" t="s">
        <v>540</v>
      </c>
      <c r="D68" s="288" t="s">
        <v>1585</v>
      </c>
      <c r="E68" s="229"/>
      <c r="F68" s="230" t="s">
        <v>521</v>
      </c>
      <c r="G68" s="233" t="s">
        <v>157</v>
      </c>
      <c r="H68" s="232">
        <v>1</v>
      </c>
      <c r="I68" s="233"/>
      <c r="J68" s="767"/>
      <c r="K68" s="474" t="s">
        <v>925</v>
      </c>
      <c r="L68" s="488" t="s">
        <v>630</v>
      </c>
      <c r="M68" s="215">
        <v>303679815</v>
      </c>
      <c r="N68" s="237">
        <v>132</v>
      </c>
      <c r="O68" s="236">
        <v>4.42</v>
      </c>
      <c r="P68" s="238" t="s">
        <v>105</v>
      </c>
      <c r="Q68" s="239" t="s">
        <v>441</v>
      </c>
      <c r="R68" s="239" t="s">
        <v>158</v>
      </c>
      <c r="S68" s="240" t="s">
        <v>924</v>
      </c>
      <c r="T68" s="239" t="s">
        <v>1857</v>
      </c>
      <c r="U68" s="232">
        <v>1</v>
      </c>
      <c r="V68" s="232"/>
      <c r="W68" s="241">
        <v>1</v>
      </c>
      <c r="X68" s="232">
        <v>1</v>
      </c>
      <c r="Y68" s="332">
        <v>44323</v>
      </c>
      <c r="Z68" s="232" t="s">
        <v>432</v>
      </c>
      <c r="AA68" s="232"/>
      <c r="AB68" s="298"/>
      <c r="AC68" s="298"/>
      <c r="AD68" s="296">
        <v>1</v>
      </c>
      <c r="AE68" s="232">
        <f>N68</f>
        <v>132</v>
      </c>
      <c r="AF68" s="239" t="s">
        <v>2188</v>
      </c>
      <c r="AG68" s="239" t="s">
        <v>358</v>
      </c>
      <c r="AH68" s="239" t="s">
        <v>167</v>
      </c>
      <c r="AI68" s="888">
        <v>2</v>
      </c>
      <c r="AJ68" s="888">
        <f>N68+N69</f>
        <v>282</v>
      </c>
      <c r="AK68" s="864">
        <v>2</v>
      </c>
      <c r="AL68" s="877">
        <f>AE68+AE69</f>
        <v>282</v>
      </c>
      <c r="AM68" s="880">
        <v>2</v>
      </c>
    </row>
    <row r="69" spans="1:39" s="243" customFormat="1" ht="25.5">
      <c r="A69" s="426">
        <v>30068</v>
      </c>
      <c r="B69" s="226">
        <v>129</v>
      </c>
      <c r="C69" s="227" t="s">
        <v>540</v>
      </c>
      <c r="D69" s="288" t="s">
        <v>1585</v>
      </c>
      <c r="E69" s="227"/>
      <c r="F69" s="230" t="s">
        <v>521</v>
      </c>
      <c r="G69" s="233" t="s">
        <v>159</v>
      </c>
      <c r="H69" s="232">
        <v>1</v>
      </c>
      <c r="I69" s="233"/>
      <c r="J69" s="335"/>
      <c r="K69" s="215" t="s">
        <v>926</v>
      </c>
      <c r="L69" s="496" t="s">
        <v>630</v>
      </c>
      <c r="M69" s="215">
        <v>923479091</v>
      </c>
      <c r="N69" s="237">
        <v>150</v>
      </c>
      <c r="O69" s="236">
        <v>2.29</v>
      </c>
      <c r="P69" s="238" t="s">
        <v>105</v>
      </c>
      <c r="Q69" s="239" t="s">
        <v>440</v>
      </c>
      <c r="R69" s="239" t="s">
        <v>748</v>
      </c>
      <c r="S69" s="240" t="s">
        <v>929</v>
      </c>
      <c r="T69" s="239" t="s">
        <v>497</v>
      </c>
      <c r="U69" s="232">
        <v>1</v>
      </c>
      <c r="V69" s="232"/>
      <c r="W69" s="241">
        <v>1</v>
      </c>
      <c r="X69" s="232">
        <v>1</v>
      </c>
      <c r="Y69" s="332" t="s">
        <v>2189</v>
      </c>
      <c r="Z69" s="232" t="s">
        <v>432</v>
      </c>
      <c r="AA69" s="232"/>
      <c r="AB69" s="232"/>
      <c r="AC69" s="232"/>
      <c r="AD69" s="232">
        <v>1</v>
      </c>
      <c r="AE69" s="232">
        <f>N69</f>
        <v>150</v>
      </c>
      <c r="AF69" s="746" t="s">
        <v>2191</v>
      </c>
      <c r="AG69" s="239" t="s">
        <v>1856</v>
      </c>
      <c r="AH69" s="239" t="s">
        <v>167</v>
      </c>
      <c r="AI69" s="912"/>
      <c r="AJ69" s="878"/>
      <c r="AK69" s="915"/>
      <c r="AL69" s="883"/>
      <c r="AM69" s="884"/>
    </row>
    <row r="70" spans="1:39" s="156" customFormat="1" ht="31.5" customHeight="1">
      <c r="A70" s="426">
        <v>30069</v>
      </c>
      <c r="B70" s="389">
        <v>279</v>
      </c>
      <c r="C70" s="143" t="s">
        <v>826</v>
      </c>
      <c r="D70" s="144" t="s">
        <v>1586</v>
      </c>
      <c r="E70" s="143"/>
      <c r="F70" s="145"/>
      <c r="G70" s="146" t="s">
        <v>827</v>
      </c>
      <c r="H70" s="147"/>
      <c r="I70" s="147">
        <v>1</v>
      </c>
      <c r="J70" s="183"/>
      <c r="K70" s="150"/>
      <c r="L70" s="150"/>
      <c r="M70" s="150"/>
      <c r="N70" s="152">
        <v>3</v>
      </c>
      <c r="O70" s="162">
        <v>0.03</v>
      </c>
      <c r="P70" s="151"/>
      <c r="Q70" s="153" t="s">
        <v>828</v>
      </c>
      <c r="R70" s="153" t="s">
        <v>829</v>
      </c>
      <c r="S70" s="177" t="s">
        <v>1159</v>
      </c>
      <c r="T70" s="153" t="s">
        <v>490</v>
      </c>
      <c r="U70" s="147"/>
      <c r="V70" s="147">
        <v>1</v>
      </c>
      <c r="W70" s="154"/>
      <c r="X70" s="147"/>
      <c r="Y70" s="155"/>
      <c r="Z70" s="147" t="s">
        <v>1200</v>
      </c>
      <c r="AA70" s="147"/>
      <c r="AB70" s="147"/>
      <c r="AC70" s="147"/>
      <c r="AD70" s="147"/>
      <c r="AE70" s="147">
        <v>0</v>
      </c>
      <c r="AF70" s="153"/>
      <c r="AG70" s="181" t="s">
        <v>830</v>
      </c>
      <c r="AH70" s="153" t="s">
        <v>65</v>
      </c>
      <c r="AI70" s="412">
        <v>1</v>
      </c>
      <c r="AJ70" s="399">
        <f>N70</f>
        <v>3</v>
      </c>
      <c r="AK70" s="413">
        <v>0</v>
      </c>
      <c r="AL70" s="408">
        <f>AE70</f>
        <v>0</v>
      </c>
      <c r="AM70" s="409">
        <v>0</v>
      </c>
    </row>
    <row r="71" spans="1:39" s="349" customFormat="1" ht="40.5" customHeight="1">
      <c r="A71" s="426">
        <v>30073</v>
      </c>
      <c r="B71" s="185">
        <v>307</v>
      </c>
      <c r="C71" s="336" t="s">
        <v>1863</v>
      </c>
      <c r="D71" s="337" t="s">
        <v>1585</v>
      </c>
      <c r="E71" s="336"/>
      <c r="F71" s="338"/>
      <c r="G71" s="339" t="s">
        <v>1754</v>
      </c>
      <c r="H71" s="123"/>
      <c r="I71" s="123">
        <v>1</v>
      </c>
      <c r="J71" s="350"/>
      <c r="K71" s="342"/>
      <c r="L71" s="351"/>
      <c r="M71" s="342"/>
      <c r="N71" s="422">
        <v>19</v>
      </c>
      <c r="O71" s="344">
        <v>0.23</v>
      </c>
      <c r="P71" s="352"/>
      <c r="Q71" s="345" t="s">
        <v>1753</v>
      </c>
      <c r="R71" s="345" t="s">
        <v>1748</v>
      </c>
      <c r="S71" s="452" t="s">
        <v>1777</v>
      </c>
      <c r="T71" s="345" t="s">
        <v>490</v>
      </c>
      <c r="U71" s="123">
        <v>1</v>
      </c>
      <c r="V71" s="123"/>
      <c r="W71" s="347">
        <v>1</v>
      </c>
      <c r="X71" s="123"/>
      <c r="Y71" s="353"/>
      <c r="Z71" s="123" t="s">
        <v>442</v>
      </c>
      <c r="AA71" s="123">
        <v>1</v>
      </c>
      <c r="AB71" s="123"/>
      <c r="AC71" s="123"/>
      <c r="AD71" s="123"/>
      <c r="AE71" s="123">
        <f>N71</f>
        <v>19</v>
      </c>
      <c r="AF71" s="345"/>
      <c r="AG71" s="434"/>
      <c r="AH71" s="345" t="s">
        <v>65</v>
      </c>
      <c r="AI71" s="354">
        <v>1</v>
      </c>
      <c r="AJ71" s="348">
        <f>N71</f>
        <v>19</v>
      </c>
      <c r="AK71" s="355">
        <v>1</v>
      </c>
      <c r="AL71" s="356">
        <f>AE71</f>
        <v>19</v>
      </c>
      <c r="AM71" s="357">
        <v>0</v>
      </c>
    </row>
    <row r="72" spans="1:39" s="243" customFormat="1" ht="45.75" customHeight="1">
      <c r="A72" s="426">
        <v>30077</v>
      </c>
      <c r="B72" s="226">
        <v>86</v>
      </c>
      <c r="C72" s="227" t="s">
        <v>542</v>
      </c>
      <c r="D72" s="288" t="s">
        <v>1585</v>
      </c>
      <c r="E72" s="229"/>
      <c r="F72" s="230" t="s">
        <v>521</v>
      </c>
      <c r="G72" s="233" t="s">
        <v>426</v>
      </c>
      <c r="H72" s="232">
        <v>1</v>
      </c>
      <c r="I72" s="233"/>
      <c r="J72" s="319"/>
      <c r="K72" s="215" t="s">
        <v>928</v>
      </c>
      <c r="L72" s="488" t="s">
        <v>630</v>
      </c>
      <c r="M72" s="215">
        <v>442413795</v>
      </c>
      <c r="N72" s="237">
        <v>50</v>
      </c>
      <c r="O72" s="236">
        <v>1.1399999999999999</v>
      </c>
      <c r="P72" s="238" t="s">
        <v>405</v>
      </c>
      <c r="Q72" s="239" t="s">
        <v>1864</v>
      </c>
      <c r="R72" s="239" t="s">
        <v>714</v>
      </c>
      <c r="S72" s="240" t="s">
        <v>1858</v>
      </c>
      <c r="T72" s="239" t="s">
        <v>466</v>
      </c>
      <c r="U72" s="232">
        <v>1</v>
      </c>
      <c r="V72" s="232"/>
      <c r="W72" s="241">
        <v>1</v>
      </c>
      <c r="X72" s="232">
        <v>1</v>
      </c>
      <c r="Y72" s="242" t="s">
        <v>2193</v>
      </c>
      <c r="Z72" s="232" t="s">
        <v>430</v>
      </c>
      <c r="AA72" s="232">
        <v>1</v>
      </c>
      <c r="AB72" s="232"/>
      <c r="AC72" s="232"/>
      <c r="AD72" s="232"/>
      <c r="AE72" s="232">
        <f>N72</f>
        <v>50</v>
      </c>
      <c r="AF72" s="239" t="s">
        <v>2192</v>
      </c>
      <c r="AG72" s="239" t="s">
        <v>502</v>
      </c>
      <c r="AH72" s="239" t="s">
        <v>167</v>
      </c>
      <c r="AI72" s="858">
        <v>2</v>
      </c>
      <c r="AJ72" s="858">
        <f>N72+N73</f>
        <v>284</v>
      </c>
      <c r="AK72" s="860">
        <v>2</v>
      </c>
      <c r="AL72" s="876">
        <f>AE72+AE73</f>
        <v>284</v>
      </c>
      <c r="AM72" s="882">
        <v>2</v>
      </c>
    </row>
    <row r="73" spans="1:39" s="243" customFormat="1" ht="25.5">
      <c r="A73" s="426">
        <v>30077</v>
      </c>
      <c r="B73" s="226">
        <v>43</v>
      </c>
      <c r="C73" s="227" t="s">
        <v>542</v>
      </c>
      <c r="D73" s="288" t="s">
        <v>1585</v>
      </c>
      <c r="E73" s="227"/>
      <c r="F73" s="230" t="s">
        <v>521</v>
      </c>
      <c r="G73" s="335" t="s">
        <v>1862</v>
      </c>
      <c r="H73" s="232">
        <v>1</v>
      </c>
      <c r="I73" s="233"/>
      <c r="J73" s="319"/>
      <c r="K73" s="215" t="s">
        <v>927</v>
      </c>
      <c r="L73" s="496" t="s">
        <v>630</v>
      </c>
      <c r="M73" s="215">
        <v>395329717</v>
      </c>
      <c r="N73" s="237">
        <v>234</v>
      </c>
      <c r="O73" s="236">
        <v>13.06</v>
      </c>
      <c r="P73" s="238" t="s">
        <v>210</v>
      </c>
      <c r="Q73" s="239" t="s">
        <v>1859</v>
      </c>
      <c r="R73" s="239" t="s">
        <v>160</v>
      </c>
      <c r="S73" s="240" t="s">
        <v>1860</v>
      </c>
      <c r="T73" s="239" t="s">
        <v>2195</v>
      </c>
      <c r="U73" s="232">
        <v>1</v>
      </c>
      <c r="V73" s="232"/>
      <c r="W73" s="241">
        <v>0.15</v>
      </c>
      <c r="X73" s="232">
        <v>1</v>
      </c>
      <c r="Y73" s="332">
        <v>43167</v>
      </c>
      <c r="Z73" s="232" t="s">
        <v>379</v>
      </c>
      <c r="AA73" s="296">
        <v>1</v>
      </c>
      <c r="AB73" s="296"/>
      <c r="AC73" s="296"/>
      <c r="AD73" s="296"/>
      <c r="AE73" s="232">
        <f>N73</f>
        <v>234</v>
      </c>
      <c r="AF73" s="239" t="s">
        <v>2221</v>
      </c>
      <c r="AG73" s="239" t="s">
        <v>1861</v>
      </c>
      <c r="AH73" s="239" t="s">
        <v>167</v>
      </c>
      <c r="AI73" s="858"/>
      <c r="AJ73" s="859"/>
      <c r="AK73" s="916"/>
      <c r="AL73" s="876"/>
      <c r="AM73" s="882"/>
    </row>
    <row r="74" spans="1:39" s="519" customFormat="1" ht="52.5" customHeight="1">
      <c r="A74" s="426">
        <v>30079</v>
      </c>
      <c r="B74" s="506">
        <v>178</v>
      </c>
      <c r="C74" s="507" t="s">
        <v>543</v>
      </c>
      <c r="D74" s="508" t="s">
        <v>1591</v>
      </c>
      <c r="E74" s="551"/>
      <c r="F74" s="509" t="s">
        <v>522</v>
      </c>
      <c r="G74" s="510" t="s">
        <v>161</v>
      </c>
      <c r="H74" s="511">
        <v>1</v>
      </c>
      <c r="I74" s="510"/>
      <c r="J74" s="768"/>
      <c r="K74" s="512" t="s">
        <v>930</v>
      </c>
      <c r="L74" s="512" t="s">
        <v>630</v>
      </c>
      <c r="M74" s="512">
        <v>213000797</v>
      </c>
      <c r="N74" s="525">
        <v>30</v>
      </c>
      <c r="O74" s="514">
        <v>1.63</v>
      </c>
      <c r="P74" s="513" t="s">
        <v>405</v>
      </c>
      <c r="Q74" s="515" t="s">
        <v>1866</v>
      </c>
      <c r="R74" s="515" t="s">
        <v>162</v>
      </c>
      <c r="S74" s="516" t="s">
        <v>790</v>
      </c>
      <c r="T74" s="515" t="s">
        <v>466</v>
      </c>
      <c r="U74" s="511">
        <v>1</v>
      </c>
      <c r="V74" s="511"/>
      <c r="W74" s="517">
        <v>0.3</v>
      </c>
      <c r="X74" s="511">
        <v>1</v>
      </c>
      <c r="Y74" s="518">
        <v>42900</v>
      </c>
      <c r="Z74" s="511" t="s">
        <v>316</v>
      </c>
      <c r="AA74" s="511">
        <v>1</v>
      </c>
      <c r="AB74" s="511"/>
      <c r="AC74" s="511"/>
      <c r="AD74" s="511"/>
      <c r="AE74" s="511">
        <f>N74</f>
        <v>30</v>
      </c>
      <c r="AF74" s="515" t="s">
        <v>492</v>
      </c>
      <c r="AG74" s="515" t="s">
        <v>1865</v>
      </c>
      <c r="AH74" s="515" t="s">
        <v>167</v>
      </c>
      <c r="AI74" s="454">
        <v>1</v>
      </c>
      <c r="AJ74" s="454">
        <f>N74</f>
        <v>30</v>
      </c>
      <c r="AK74" s="453">
        <v>1</v>
      </c>
      <c r="AL74" s="456">
        <f>AE74</f>
        <v>30</v>
      </c>
      <c r="AM74" s="455">
        <v>1</v>
      </c>
    </row>
    <row r="75" spans="1:39" s="519" customFormat="1" ht="45" customHeight="1">
      <c r="A75" s="499">
        <v>30080</v>
      </c>
      <c r="B75" s="506">
        <v>55</v>
      </c>
      <c r="C75" s="507" t="s">
        <v>544</v>
      </c>
      <c r="D75" s="508" t="s">
        <v>1591</v>
      </c>
      <c r="E75" s="508"/>
      <c r="F75" s="509" t="s">
        <v>520</v>
      </c>
      <c r="G75" s="522" t="s">
        <v>768</v>
      </c>
      <c r="H75" s="511">
        <v>1</v>
      </c>
      <c r="I75" s="510"/>
      <c r="J75" s="748" t="s">
        <v>2109</v>
      </c>
      <c r="K75" s="512" t="s">
        <v>931</v>
      </c>
      <c r="L75" s="512" t="s">
        <v>630</v>
      </c>
      <c r="M75" s="512">
        <v>775692072</v>
      </c>
      <c r="N75" s="525">
        <v>57</v>
      </c>
      <c r="O75" s="514">
        <v>1</v>
      </c>
      <c r="P75" s="513" t="s">
        <v>99</v>
      </c>
      <c r="Q75" s="515" t="s">
        <v>146</v>
      </c>
      <c r="R75" s="515" t="s">
        <v>374</v>
      </c>
      <c r="S75" s="516" t="s">
        <v>749</v>
      </c>
      <c r="T75" s="515" t="s">
        <v>1867</v>
      </c>
      <c r="U75" s="511"/>
      <c r="V75" s="511">
        <v>1</v>
      </c>
      <c r="W75" s="517"/>
      <c r="X75" s="511">
        <v>1</v>
      </c>
      <c r="Y75" s="518">
        <v>44326</v>
      </c>
      <c r="Z75" s="511" t="s">
        <v>316</v>
      </c>
      <c r="AA75" s="511"/>
      <c r="AB75" s="511"/>
      <c r="AC75" s="511"/>
      <c r="AD75" s="511"/>
      <c r="AE75" s="511">
        <v>0</v>
      </c>
      <c r="AF75" s="515"/>
      <c r="AG75" s="515"/>
      <c r="AH75" s="515" t="s">
        <v>167</v>
      </c>
      <c r="AI75" s="530">
        <v>1</v>
      </c>
      <c r="AJ75" s="530">
        <f>N75</f>
        <v>57</v>
      </c>
      <c r="AK75" s="530">
        <v>0</v>
      </c>
      <c r="AL75" s="531">
        <f>AE75</f>
        <v>0</v>
      </c>
      <c r="AM75" s="532">
        <v>1</v>
      </c>
    </row>
    <row r="76" spans="1:39" s="594" customFormat="1" ht="38.25">
      <c r="A76" s="806">
        <v>30081</v>
      </c>
      <c r="B76" s="583">
        <v>125</v>
      </c>
      <c r="C76" s="584" t="s">
        <v>545</v>
      </c>
      <c r="D76" s="585" t="s">
        <v>1601</v>
      </c>
      <c r="E76" s="622" t="s">
        <v>595</v>
      </c>
      <c r="F76" s="586" t="s">
        <v>521</v>
      </c>
      <c r="G76" s="595" t="s">
        <v>751</v>
      </c>
      <c r="H76" s="587">
        <v>0</v>
      </c>
      <c r="I76" s="588"/>
      <c r="J76" s="705" t="s">
        <v>2196</v>
      </c>
      <c r="K76" s="589" t="s">
        <v>932</v>
      </c>
      <c r="L76" s="589" t="s">
        <v>630</v>
      </c>
      <c r="M76" s="589">
        <v>401404959</v>
      </c>
      <c r="N76" s="590" t="s">
        <v>1868</v>
      </c>
      <c r="O76" s="591">
        <v>2</v>
      </c>
      <c r="P76" s="590" t="s">
        <v>405</v>
      </c>
      <c r="Q76" s="592" t="s">
        <v>383</v>
      </c>
      <c r="R76" s="592" t="s">
        <v>163</v>
      </c>
      <c r="S76" s="807" t="s">
        <v>1144</v>
      </c>
      <c r="T76" s="592" t="s">
        <v>490</v>
      </c>
      <c r="U76" s="587"/>
      <c r="V76" s="587" t="s">
        <v>1795</v>
      </c>
      <c r="W76" s="587"/>
      <c r="X76" s="587" t="s">
        <v>1795</v>
      </c>
      <c r="Y76" s="593">
        <v>42905</v>
      </c>
      <c r="Z76" s="587" t="s">
        <v>315</v>
      </c>
      <c r="AA76" s="587"/>
      <c r="AB76" s="587"/>
      <c r="AC76" s="587"/>
      <c r="AD76" s="587"/>
      <c r="AE76" s="587">
        <v>0</v>
      </c>
      <c r="AF76" s="592" t="s">
        <v>515</v>
      </c>
      <c r="AG76" s="592" t="s">
        <v>750</v>
      </c>
      <c r="AH76" s="592" t="s">
        <v>167</v>
      </c>
      <c r="AI76" s="858">
        <v>1</v>
      </c>
      <c r="AJ76" s="858">
        <f>N77</f>
        <v>10</v>
      </c>
      <c r="AK76" s="860">
        <v>1</v>
      </c>
      <c r="AL76" s="876">
        <f>AE76+AE77</f>
        <v>10</v>
      </c>
      <c r="AM76" s="882">
        <v>0</v>
      </c>
    </row>
    <row r="77" spans="1:39" s="270" customFormat="1" ht="57" customHeight="1">
      <c r="A77" s="426">
        <v>30081</v>
      </c>
      <c r="B77" s="244">
        <v>258</v>
      </c>
      <c r="C77" s="245" t="s">
        <v>545</v>
      </c>
      <c r="D77" s="246" t="s">
        <v>1601</v>
      </c>
      <c r="E77" s="247" t="s">
        <v>595</v>
      </c>
      <c r="F77" s="248" t="s">
        <v>521</v>
      </c>
      <c r="G77" s="249" t="s">
        <v>1756</v>
      </c>
      <c r="H77" s="265"/>
      <c r="I77" s="266">
        <v>1</v>
      </c>
      <c r="J77" s="265"/>
      <c r="K77" s="267"/>
      <c r="L77" s="267"/>
      <c r="M77" s="267"/>
      <c r="N77" s="262">
        <v>10</v>
      </c>
      <c r="O77" s="253">
        <v>0.43</v>
      </c>
      <c r="P77" s="255"/>
      <c r="Q77" s="322" t="s">
        <v>1644</v>
      </c>
      <c r="R77" s="256" t="s">
        <v>1645</v>
      </c>
      <c r="S77" s="361" t="s">
        <v>1646</v>
      </c>
      <c r="T77" s="256" t="s">
        <v>490</v>
      </c>
      <c r="U77" s="266">
        <v>1</v>
      </c>
      <c r="V77" s="266"/>
      <c r="W77" s="268">
        <v>1</v>
      </c>
      <c r="X77" s="266"/>
      <c r="Y77" s="269"/>
      <c r="Z77" s="266" t="s">
        <v>315</v>
      </c>
      <c r="AA77" s="266">
        <v>1</v>
      </c>
      <c r="AB77" s="266"/>
      <c r="AC77" s="266"/>
      <c r="AD77" s="266"/>
      <c r="AE77" s="266">
        <f>N77</f>
        <v>10</v>
      </c>
      <c r="AF77" s="256" t="s">
        <v>341</v>
      </c>
      <c r="AG77" s="256" t="s">
        <v>1160</v>
      </c>
      <c r="AH77" s="256" t="s">
        <v>65</v>
      </c>
      <c r="AI77" s="847"/>
      <c r="AJ77" s="847"/>
      <c r="AK77" s="847"/>
      <c r="AL77" s="847"/>
      <c r="AM77" s="847"/>
    </row>
    <row r="78" spans="1:39" s="243" customFormat="1" ht="74.25" customHeight="1">
      <c r="A78" s="426">
        <v>30085</v>
      </c>
      <c r="B78" s="226">
        <v>75</v>
      </c>
      <c r="C78" s="227" t="s">
        <v>546</v>
      </c>
      <c r="D78" s="288" t="s">
        <v>1585</v>
      </c>
      <c r="E78" s="229"/>
      <c r="F78" s="230" t="s">
        <v>521</v>
      </c>
      <c r="G78" s="233" t="s">
        <v>164</v>
      </c>
      <c r="H78" s="232">
        <v>1</v>
      </c>
      <c r="I78" s="233"/>
      <c r="J78" s="636" t="s">
        <v>2231</v>
      </c>
      <c r="K78" s="215" t="s">
        <v>933</v>
      </c>
      <c r="L78" s="215" t="s">
        <v>630</v>
      </c>
      <c r="M78" s="215">
        <v>443621487</v>
      </c>
      <c r="N78" s="237">
        <v>135</v>
      </c>
      <c r="O78" s="236">
        <v>6.48</v>
      </c>
      <c r="P78" s="238" t="s">
        <v>107</v>
      </c>
      <c r="Q78" s="239" t="s">
        <v>359</v>
      </c>
      <c r="R78" s="239" t="s">
        <v>2197</v>
      </c>
      <c r="S78" s="467" t="s">
        <v>1787</v>
      </c>
      <c r="T78" s="239" t="s">
        <v>497</v>
      </c>
      <c r="U78" s="232"/>
      <c r="V78" s="232">
        <v>1</v>
      </c>
      <c r="W78" s="232"/>
      <c r="X78" s="232">
        <v>1</v>
      </c>
      <c r="Y78" s="332">
        <v>42901</v>
      </c>
      <c r="Z78" s="296" t="s">
        <v>1201</v>
      </c>
      <c r="AA78" s="296"/>
      <c r="AB78" s="298"/>
      <c r="AC78" s="298"/>
      <c r="AD78" s="298"/>
      <c r="AE78" s="232">
        <v>0</v>
      </c>
      <c r="AF78" s="239" t="s">
        <v>2199</v>
      </c>
      <c r="AG78" s="239" t="s">
        <v>2200</v>
      </c>
      <c r="AH78" s="239" t="s">
        <v>167</v>
      </c>
      <c r="AI78" s="502">
        <v>1</v>
      </c>
      <c r="AJ78" s="502">
        <f>N78</f>
        <v>135</v>
      </c>
      <c r="AK78" s="503">
        <v>0</v>
      </c>
      <c r="AL78" s="501">
        <f>AE78</f>
        <v>0</v>
      </c>
      <c r="AM78" s="500">
        <v>1</v>
      </c>
    </row>
    <row r="79" spans="1:39" s="270" customFormat="1" ht="48" customHeight="1">
      <c r="A79" s="426">
        <v>30089</v>
      </c>
      <c r="B79" s="244">
        <v>227</v>
      </c>
      <c r="C79" s="245" t="s">
        <v>41</v>
      </c>
      <c r="D79" s="450" t="s">
        <v>1585</v>
      </c>
      <c r="E79" s="410" t="s">
        <v>593</v>
      </c>
      <c r="F79" s="248" t="s">
        <v>521</v>
      </c>
      <c r="G79" s="265" t="s">
        <v>42</v>
      </c>
      <c r="H79" s="265"/>
      <c r="I79" s="266">
        <v>1</v>
      </c>
      <c r="J79" s="265"/>
      <c r="K79" s="267"/>
      <c r="L79" s="267"/>
      <c r="M79" s="267"/>
      <c r="N79" s="254">
        <v>80</v>
      </c>
      <c r="O79" s="253">
        <v>0.5</v>
      </c>
      <c r="P79" s="255"/>
      <c r="Q79" s="256" t="s">
        <v>43</v>
      </c>
      <c r="R79" s="256" t="s">
        <v>814</v>
      </c>
      <c r="S79" s="257" t="s">
        <v>1774</v>
      </c>
      <c r="T79" s="256" t="s">
        <v>490</v>
      </c>
      <c r="U79" s="266">
        <v>1</v>
      </c>
      <c r="V79" s="266"/>
      <c r="W79" s="268">
        <v>1</v>
      </c>
      <c r="X79" s="266"/>
      <c r="Y79" s="266"/>
      <c r="Z79" s="250" t="s">
        <v>44</v>
      </c>
      <c r="AA79" s="250">
        <v>1</v>
      </c>
      <c r="AB79" s="308"/>
      <c r="AC79" s="308"/>
      <c r="AD79" s="308"/>
      <c r="AE79" s="266">
        <f>N79</f>
        <v>80</v>
      </c>
      <c r="AF79" s="256" t="s">
        <v>492</v>
      </c>
      <c r="AG79" s="256" t="s">
        <v>360</v>
      </c>
      <c r="AH79" s="256" t="s">
        <v>65</v>
      </c>
      <c r="AI79" s="372">
        <v>1</v>
      </c>
      <c r="AJ79" s="372">
        <f>N79</f>
        <v>80</v>
      </c>
      <c r="AK79" s="411">
        <v>1</v>
      </c>
      <c r="AL79" s="369">
        <f>AE79</f>
        <v>80</v>
      </c>
      <c r="AM79" s="370">
        <v>0</v>
      </c>
    </row>
    <row r="80" spans="1:39" s="243" customFormat="1" ht="25.5">
      <c r="A80" s="499">
        <v>30092</v>
      </c>
      <c r="B80" s="226">
        <v>118</v>
      </c>
      <c r="C80" s="227" t="s">
        <v>547</v>
      </c>
      <c r="D80" s="288" t="s">
        <v>1591</v>
      </c>
      <c r="E80" s="229"/>
      <c r="F80" s="230" t="s">
        <v>522</v>
      </c>
      <c r="G80" s="233" t="s">
        <v>165</v>
      </c>
      <c r="H80" s="232">
        <v>1</v>
      </c>
      <c r="I80" s="233"/>
      <c r="J80" s="636"/>
      <c r="K80" s="215" t="s">
        <v>934</v>
      </c>
      <c r="L80" s="215" t="s">
        <v>630</v>
      </c>
      <c r="M80" s="215">
        <v>530191576</v>
      </c>
      <c r="N80" s="237">
        <v>60</v>
      </c>
      <c r="O80" s="236">
        <v>3.41</v>
      </c>
      <c r="P80" s="238" t="s">
        <v>107</v>
      </c>
      <c r="Q80" s="239" t="s">
        <v>166</v>
      </c>
      <c r="R80" s="239" t="s">
        <v>685</v>
      </c>
      <c r="S80" s="240" t="s">
        <v>935</v>
      </c>
      <c r="T80" s="239" t="s">
        <v>490</v>
      </c>
      <c r="U80" s="232"/>
      <c r="V80" s="232">
        <v>1</v>
      </c>
      <c r="W80" s="232"/>
      <c r="X80" s="232">
        <v>1</v>
      </c>
      <c r="Y80" s="242">
        <v>44327</v>
      </c>
      <c r="Z80" s="232" t="s">
        <v>246</v>
      </c>
      <c r="AA80" s="232"/>
      <c r="AB80" s="232"/>
      <c r="AC80" s="232"/>
      <c r="AD80" s="232"/>
      <c r="AE80" s="232">
        <v>0</v>
      </c>
      <c r="AF80" s="299" t="s">
        <v>2201</v>
      </c>
      <c r="AG80" s="239" t="s">
        <v>1870</v>
      </c>
      <c r="AH80" s="239" t="s">
        <v>167</v>
      </c>
      <c r="AI80" s="502">
        <v>1</v>
      </c>
      <c r="AJ80" s="502">
        <f>N80</f>
        <v>60</v>
      </c>
      <c r="AK80" s="503">
        <v>0</v>
      </c>
      <c r="AL80" s="501">
        <f>AE80</f>
        <v>0</v>
      </c>
      <c r="AM80" s="500">
        <v>1</v>
      </c>
    </row>
    <row r="81" spans="1:39" s="243" customFormat="1" ht="56.25" customHeight="1">
      <c r="A81" s="499">
        <v>30094</v>
      </c>
      <c r="B81" s="226">
        <v>280</v>
      </c>
      <c r="C81" s="227" t="s">
        <v>878</v>
      </c>
      <c r="D81" s="288" t="s">
        <v>1585</v>
      </c>
      <c r="E81" s="229"/>
      <c r="F81" s="230"/>
      <c r="G81" s="231" t="s">
        <v>948</v>
      </c>
      <c r="H81" s="232">
        <v>1</v>
      </c>
      <c r="I81" s="233"/>
      <c r="J81" s="636" t="s">
        <v>2142</v>
      </c>
      <c r="K81" s="704"/>
      <c r="L81" s="482"/>
      <c r="M81" s="215">
        <v>830682605</v>
      </c>
      <c r="N81" s="238">
        <v>10</v>
      </c>
      <c r="O81" s="236">
        <v>0.11</v>
      </c>
      <c r="P81" s="238"/>
      <c r="Q81" s="239" t="s">
        <v>1199</v>
      </c>
      <c r="R81" s="239" t="s">
        <v>1871</v>
      </c>
      <c r="S81" s="549" t="s">
        <v>947</v>
      </c>
      <c r="T81" s="239" t="s">
        <v>946</v>
      </c>
      <c r="U81" s="232"/>
      <c r="V81" s="232">
        <v>1</v>
      </c>
      <c r="W81" s="232"/>
      <c r="X81" s="232">
        <v>0</v>
      </c>
      <c r="Y81" s="751"/>
      <c r="Z81" s="232" t="s">
        <v>327</v>
      </c>
      <c r="AA81" s="232"/>
      <c r="AB81" s="232"/>
      <c r="AC81" s="232"/>
      <c r="AD81" s="232"/>
      <c r="AE81" s="232">
        <v>0</v>
      </c>
      <c r="AF81" s="299" t="s">
        <v>2206</v>
      </c>
      <c r="AG81" s="239"/>
      <c r="AH81" s="239" t="s">
        <v>58</v>
      </c>
      <c r="AI81" s="538">
        <v>1</v>
      </c>
      <c r="AJ81" s="538">
        <f>N81</f>
        <v>10</v>
      </c>
      <c r="AK81" s="536">
        <v>0</v>
      </c>
      <c r="AL81" s="539">
        <f>AE81</f>
        <v>0</v>
      </c>
      <c r="AM81" s="537">
        <v>0</v>
      </c>
    </row>
    <row r="82" spans="1:39" s="243" customFormat="1" ht="38.25">
      <c r="A82" s="426">
        <v>30096</v>
      </c>
      <c r="B82" s="226">
        <v>124</v>
      </c>
      <c r="C82" s="227" t="s">
        <v>548</v>
      </c>
      <c r="D82" s="288" t="s">
        <v>1591</v>
      </c>
      <c r="E82" s="229"/>
      <c r="F82" s="230" t="s">
        <v>520</v>
      </c>
      <c r="G82" s="231" t="s">
        <v>664</v>
      </c>
      <c r="H82" s="232">
        <v>1</v>
      </c>
      <c r="I82" s="233"/>
      <c r="J82" s="319"/>
      <c r="K82" s="215" t="s">
        <v>937</v>
      </c>
      <c r="L82" s="215" t="s">
        <v>630</v>
      </c>
      <c r="M82" s="215">
        <v>798043659</v>
      </c>
      <c r="N82" s="237">
        <v>120</v>
      </c>
      <c r="O82" s="236">
        <v>6</v>
      </c>
      <c r="P82" s="238" t="s">
        <v>1872</v>
      </c>
      <c r="Q82" s="239" t="s">
        <v>2205</v>
      </c>
      <c r="R82" s="239" t="s">
        <v>2202</v>
      </c>
      <c r="S82" s="240" t="s">
        <v>936</v>
      </c>
      <c r="T82" s="239" t="s">
        <v>497</v>
      </c>
      <c r="U82" s="232">
        <v>1</v>
      </c>
      <c r="V82" s="232"/>
      <c r="W82" s="241">
        <v>1</v>
      </c>
      <c r="X82" s="232">
        <v>1</v>
      </c>
      <c r="Y82" s="332">
        <v>44322</v>
      </c>
      <c r="Z82" s="232" t="s">
        <v>315</v>
      </c>
      <c r="AA82" s="232">
        <v>1</v>
      </c>
      <c r="AB82" s="232"/>
      <c r="AC82" s="232"/>
      <c r="AD82" s="232"/>
      <c r="AE82" s="232">
        <f>N82</f>
        <v>120</v>
      </c>
      <c r="AF82" s="239" t="s">
        <v>2203</v>
      </c>
      <c r="AG82" s="239" t="s">
        <v>1873</v>
      </c>
      <c r="AH82" s="239" t="s">
        <v>167</v>
      </c>
      <c r="AI82" s="888">
        <v>3</v>
      </c>
      <c r="AJ82" s="888">
        <f>N82+N83+N84</f>
        <v>215</v>
      </c>
      <c r="AK82" s="864">
        <v>3</v>
      </c>
      <c r="AL82" s="877">
        <f>AE82+AE83+AE84</f>
        <v>215</v>
      </c>
      <c r="AM82" s="880">
        <v>3</v>
      </c>
    </row>
    <row r="83" spans="1:39" s="243" customFormat="1" ht="25.5">
      <c r="A83" s="426">
        <v>30096</v>
      </c>
      <c r="B83" s="226">
        <v>145</v>
      </c>
      <c r="C83" s="227" t="s">
        <v>548</v>
      </c>
      <c r="D83" s="288" t="s">
        <v>1591</v>
      </c>
      <c r="E83" s="227"/>
      <c r="F83" s="230" t="s">
        <v>520</v>
      </c>
      <c r="G83" s="233" t="s">
        <v>187</v>
      </c>
      <c r="H83" s="232">
        <v>1</v>
      </c>
      <c r="I83" s="233"/>
      <c r="J83" s="319"/>
      <c r="K83" s="215" t="s">
        <v>938</v>
      </c>
      <c r="L83" s="215" t="s">
        <v>630</v>
      </c>
      <c r="M83" s="215">
        <v>814753877</v>
      </c>
      <c r="N83" s="237">
        <v>50</v>
      </c>
      <c r="O83" s="236">
        <v>2.31</v>
      </c>
      <c r="P83" s="238" t="s">
        <v>105</v>
      </c>
      <c r="Q83" s="239" t="s">
        <v>638</v>
      </c>
      <c r="R83" s="239" t="s">
        <v>188</v>
      </c>
      <c r="S83" s="240" t="s">
        <v>941</v>
      </c>
      <c r="T83" s="239" t="s">
        <v>462</v>
      </c>
      <c r="U83" s="232">
        <v>1</v>
      </c>
      <c r="V83" s="232"/>
      <c r="W83" s="241">
        <v>1</v>
      </c>
      <c r="X83" s="232">
        <v>1</v>
      </c>
      <c r="Y83" s="332">
        <v>43174</v>
      </c>
      <c r="Z83" s="232" t="s">
        <v>315</v>
      </c>
      <c r="AA83" s="232">
        <v>1</v>
      </c>
      <c r="AB83" s="232"/>
      <c r="AC83" s="232"/>
      <c r="AD83" s="232"/>
      <c r="AE83" s="232">
        <f>N83</f>
        <v>50</v>
      </c>
      <c r="AF83" s="239" t="s">
        <v>2204</v>
      </c>
      <c r="AG83" s="239" t="s">
        <v>1874</v>
      </c>
      <c r="AH83" s="239" t="s">
        <v>167</v>
      </c>
      <c r="AI83" s="889"/>
      <c r="AJ83" s="889"/>
      <c r="AK83" s="904"/>
      <c r="AL83" s="886"/>
      <c r="AM83" s="885"/>
    </row>
    <row r="84" spans="1:39" s="798" customFormat="1" ht="32.25" customHeight="1">
      <c r="A84" s="833">
        <v>30096</v>
      </c>
      <c r="B84" s="780">
        <v>163</v>
      </c>
      <c r="C84" s="781" t="s">
        <v>548</v>
      </c>
      <c r="D84" s="782" t="s">
        <v>1591</v>
      </c>
      <c r="E84" s="781"/>
      <c r="F84" s="784" t="s">
        <v>520</v>
      </c>
      <c r="G84" s="834" t="s">
        <v>1875</v>
      </c>
      <c r="H84" s="835">
        <v>1</v>
      </c>
      <c r="I84" s="836"/>
      <c r="J84" s="837"/>
      <c r="K84" s="801" t="s">
        <v>1561</v>
      </c>
      <c r="L84" s="789" t="s">
        <v>630</v>
      </c>
      <c r="M84" s="835">
        <v>901904326</v>
      </c>
      <c r="N84" s="838">
        <v>45</v>
      </c>
      <c r="O84" s="839">
        <v>2.14</v>
      </c>
      <c r="P84" s="840" t="s">
        <v>97</v>
      </c>
      <c r="Q84" s="841" t="s">
        <v>1562</v>
      </c>
      <c r="R84" s="841" t="s">
        <v>1877</v>
      </c>
      <c r="S84" s="842" t="s">
        <v>1878</v>
      </c>
      <c r="T84" s="841" t="s">
        <v>1879</v>
      </c>
      <c r="U84" s="843">
        <v>1</v>
      </c>
      <c r="V84" s="843"/>
      <c r="W84" s="795">
        <v>1</v>
      </c>
      <c r="X84" s="843">
        <v>1</v>
      </c>
      <c r="Y84" s="796">
        <v>42740</v>
      </c>
      <c r="Z84" s="843" t="s">
        <v>315</v>
      </c>
      <c r="AA84" s="843">
        <v>1</v>
      </c>
      <c r="AB84" s="843"/>
      <c r="AC84" s="841"/>
      <c r="AD84" s="843"/>
      <c r="AE84" s="843">
        <f>N84</f>
        <v>45</v>
      </c>
      <c r="AF84" s="844" t="s">
        <v>2219</v>
      </c>
      <c r="AG84" s="792" t="s">
        <v>1876</v>
      </c>
      <c r="AH84" s="792" t="s">
        <v>167</v>
      </c>
      <c r="AI84" s="878"/>
      <c r="AJ84" s="878"/>
      <c r="AK84" s="878"/>
      <c r="AL84" s="878"/>
      <c r="AM84" s="878"/>
    </row>
    <row r="85" spans="1:39" s="568" customFormat="1" ht="57" customHeight="1">
      <c r="A85" s="437">
        <v>30097</v>
      </c>
      <c r="B85" s="552">
        <v>151</v>
      </c>
      <c r="C85" s="551" t="s">
        <v>549</v>
      </c>
      <c r="D85" s="553" t="s">
        <v>1591</v>
      </c>
      <c r="E85" s="551"/>
      <c r="F85" s="554" t="s">
        <v>522</v>
      </c>
      <c r="G85" s="569" t="s">
        <v>1202</v>
      </c>
      <c r="H85" s="555">
        <v>1</v>
      </c>
      <c r="I85" s="556"/>
      <c r="J85" s="658" t="s">
        <v>2208</v>
      </c>
      <c r="K85" s="558" t="s">
        <v>939</v>
      </c>
      <c r="L85" s="558" t="s">
        <v>630</v>
      </c>
      <c r="M85" s="558">
        <v>510412273</v>
      </c>
      <c r="N85" s="570">
        <v>35</v>
      </c>
      <c r="O85" s="559">
        <v>0.6</v>
      </c>
      <c r="P85" s="560"/>
      <c r="Q85" s="560" t="s">
        <v>190</v>
      </c>
      <c r="R85" s="560" t="s">
        <v>2207</v>
      </c>
      <c r="S85" s="561" t="s">
        <v>1882</v>
      </c>
      <c r="T85" s="560" t="s">
        <v>1880</v>
      </c>
      <c r="U85" s="555">
        <v>1</v>
      </c>
      <c r="V85" s="555"/>
      <c r="W85" s="562">
        <v>0.95</v>
      </c>
      <c r="X85" s="555">
        <v>1</v>
      </c>
      <c r="Y85" s="563">
        <v>42901</v>
      </c>
      <c r="Z85" s="555" t="s">
        <v>1204</v>
      </c>
      <c r="AA85" s="555">
        <v>1</v>
      </c>
      <c r="AB85" s="555"/>
      <c r="AC85" s="555"/>
      <c r="AD85" s="555"/>
      <c r="AE85" s="555">
        <f>N85</f>
        <v>35</v>
      </c>
      <c r="AF85" s="560" t="s">
        <v>2209</v>
      </c>
      <c r="AG85" s="560" t="s">
        <v>1881</v>
      </c>
      <c r="AH85" s="560" t="s">
        <v>66</v>
      </c>
      <c r="AI85" s="564">
        <v>1</v>
      </c>
      <c r="AJ85" s="564">
        <f>N85</f>
        <v>35</v>
      </c>
      <c r="AK85" s="565">
        <v>1</v>
      </c>
      <c r="AL85" s="566">
        <f>AE85</f>
        <v>35</v>
      </c>
      <c r="AM85" s="567">
        <v>1</v>
      </c>
    </row>
    <row r="86" spans="1:39" s="243" customFormat="1" ht="38.25">
      <c r="A86" s="438">
        <v>30098</v>
      </c>
      <c r="B86" s="226">
        <v>170</v>
      </c>
      <c r="C86" s="227" t="s">
        <v>550</v>
      </c>
      <c r="D86" s="288" t="s">
        <v>1602</v>
      </c>
      <c r="E86" s="229"/>
      <c r="F86" s="230" t="s">
        <v>522</v>
      </c>
      <c r="G86" s="233" t="s">
        <v>1203</v>
      </c>
      <c r="H86" s="232">
        <v>1</v>
      </c>
      <c r="I86" s="233"/>
      <c r="J86" s="636"/>
      <c r="K86" s="215" t="s">
        <v>940</v>
      </c>
      <c r="L86" s="215" t="s">
        <v>630</v>
      </c>
      <c r="M86" s="215">
        <v>344644885</v>
      </c>
      <c r="N86" s="237">
        <v>90</v>
      </c>
      <c r="O86" s="236">
        <v>4.49</v>
      </c>
      <c r="P86" s="238" t="s">
        <v>210</v>
      </c>
      <c r="Q86" s="239" t="s">
        <v>1885</v>
      </c>
      <c r="R86" s="239" t="s">
        <v>194</v>
      </c>
      <c r="S86" s="240" t="s">
        <v>949</v>
      </c>
      <c r="T86" s="239" t="s">
        <v>1883</v>
      </c>
      <c r="U86" s="232">
        <v>1</v>
      </c>
      <c r="V86" s="232"/>
      <c r="W86" s="241">
        <v>0.4</v>
      </c>
      <c r="X86" s="232">
        <v>1</v>
      </c>
      <c r="Y86" s="332">
        <v>42723</v>
      </c>
      <c r="Z86" s="296" t="s">
        <v>471</v>
      </c>
      <c r="AA86" s="232">
        <v>1</v>
      </c>
      <c r="AB86" s="232"/>
      <c r="AC86" s="232"/>
      <c r="AD86" s="232"/>
      <c r="AE86" s="232">
        <f>N86</f>
        <v>90</v>
      </c>
      <c r="AF86" s="299" t="s">
        <v>2210</v>
      </c>
      <c r="AG86" s="239" t="s">
        <v>1884</v>
      </c>
      <c r="AH86" s="239" t="s">
        <v>167</v>
      </c>
      <c r="AI86" s="534">
        <v>1</v>
      </c>
      <c r="AJ86" s="534">
        <f>AE86</f>
        <v>90</v>
      </c>
      <c r="AK86" s="535">
        <v>1</v>
      </c>
      <c r="AL86" s="533">
        <f>AE86</f>
        <v>90</v>
      </c>
      <c r="AM86" s="540">
        <v>1</v>
      </c>
    </row>
    <row r="87" spans="1:39" s="243" customFormat="1" ht="25.5">
      <c r="A87" s="438">
        <v>30103</v>
      </c>
      <c r="B87" s="226">
        <v>76</v>
      </c>
      <c r="C87" s="227" t="s">
        <v>551</v>
      </c>
      <c r="D87" s="288" t="s">
        <v>1585</v>
      </c>
      <c r="E87" s="435" t="s">
        <v>593</v>
      </c>
      <c r="F87" s="230" t="s">
        <v>520</v>
      </c>
      <c r="G87" s="233" t="s">
        <v>195</v>
      </c>
      <c r="H87" s="232">
        <v>1</v>
      </c>
      <c r="I87" s="233"/>
      <c r="J87" s="319"/>
      <c r="K87" s="215" t="s">
        <v>951</v>
      </c>
      <c r="L87" s="215" t="s">
        <v>630</v>
      </c>
      <c r="M87" s="215">
        <v>345282180</v>
      </c>
      <c r="N87" s="237">
        <v>46</v>
      </c>
      <c r="O87" s="236">
        <v>1.9</v>
      </c>
      <c r="P87" s="238" t="s">
        <v>105</v>
      </c>
      <c r="Q87" s="239" t="s">
        <v>1887</v>
      </c>
      <c r="R87" s="239" t="s">
        <v>193</v>
      </c>
      <c r="S87" s="240" t="s">
        <v>950</v>
      </c>
      <c r="T87" s="239" t="s">
        <v>490</v>
      </c>
      <c r="U87" s="232"/>
      <c r="V87" s="232">
        <v>1</v>
      </c>
      <c r="W87" s="232"/>
      <c r="X87" s="232">
        <v>1</v>
      </c>
      <c r="Y87" s="332">
        <v>43167</v>
      </c>
      <c r="Z87" s="232" t="s">
        <v>174</v>
      </c>
      <c r="AA87" s="232"/>
      <c r="AB87" s="232"/>
      <c r="AC87" s="232"/>
      <c r="AD87" s="232"/>
      <c r="AE87" s="232">
        <v>0</v>
      </c>
      <c r="AF87" s="239" t="s">
        <v>2211</v>
      </c>
      <c r="AG87" s="239" t="s">
        <v>1886</v>
      </c>
      <c r="AH87" s="239" t="s">
        <v>167</v>
      </c>
      <c r="AI87" s="534">
        <v>1</v>
      </c>
      <c r="AJ87" s="534">
        <f>N87</f>
        <v>46</v>
      </c>
      <c r="AK87" s="535">
        <v>0</v>
      </c>
      <c r="AL87" s="533">
        <f>AE87</f>
        <v>0</v>
      </c>
      <c r="AM87" s="540">
        <v>1</v>
      </c>
    </row>
    <row r="88" spans="1:39" s="243" customFormat="1" ht="38.25" customHeight="1">
      <c r="A88" s="433">
        <v>30105</v>
      </c>
      <c r="B88" s="226">
        <v>52</v>
      </c>
      <c r="C88" s="227" t="s">
        <v>552</v>
      </c>
      <c r="D88" s="288" t="s">
        <v>1750</v>
      </c>
      <c r="E88" s="229"/>
      <c r="F88" s="230" t="s">
        <v>522</v>
      </c>
      <c r="G88" s="233" t="s">
        <v>385</v>
      </c>
      <c r="H88" s="232">
        <v>1</v>
      </c>
      <c r="I88" s="233"/>
      <c r="J88" s="319"/>
      <c r="K88" s="215" t="s">
        <v>952</v>
      </c>
      <c r="L88" s="215" t="s">
        <v>630</v>
      </c>
      <c r="M88" s="215">
        <v>213001050</v>
      </c>
      <c r="N88" s="237">
        <v>38</v>
      </c>
      <c r="O88" s="236">
        <v>1.55</v>
      </c>
      <c r="P88" s="238" t="s">
        <v>153</v>
      </c>
      <c r="Q88" s="239" t="s">
        <v>45</v>
      </c>
      <c r="R88" s="239" t="s">
        <v>715</v>
      </c>
      <c r="S88" s="240" t="s">
        <v>1890</v>
      </c>
      <c r="T88" s="239" t="s">
        <v>1888</v>
      </c>
      <c r="U88" s="232">
        <v>1</v>
      </c>
      <c r="V88" s="232"/>
      <c r="W88" s="241">
        <v>0.7</v>
      </c>
      <c r="X88" s="232">
        <v>1</v>
      </c>
      <c r="Y88" s="332">
        <v>42723</v>
      </c>
      <c r="Z88" s="232" t="s">
        <v>384</v>
      </c>
      <c r="AA88" s="232"/>
      <c r="AB88" s="232"/>
      <c r="AC88" s="232"/>
      <c r="AD88" s="232">
        <v>1</v>
      </c>
      <c r="AE88" s="232">
        <f>N88</f>
        <v>38</v>
      </c>
      <c r="AF88" s="239" t="s">
        <v>492</v>
      </c>
      <c r="AG88" s="239" t="s">
        <v>1889</v>
      </c>
      <c r="AH88" s="239" t="s">
        <v>167</v>
      </c>
      <c r="AI88" s="534">
        <v>1</v>
      </c>
      <c r="AJ88" s="534">
        <f>N88</f>
        <v>38</v>
      </c>
      <c r="AK88" s="535">
        <v>1</v>
      </c>
      <c r="AL88" s="533">
        <f>AE88</f>
        <v>38</v>
      </c>
      <c r="AM88" s="540">
        <v>1</v>
      </c>
    </row>
    <row r="89" spans="1:39" s="270" customFormat="1" ht="85.5" customHeight="1">
      <c r="A89" s="437">
        <v>30113</v>
      </c>
      <c r="B89" s="244">
        <v>259</v>
      </c>
      <c r="C89" s="245" t="s">
        <v>236</v>
      </c>
      <c r="D89" s="246" t="s">
        <v>1591</v>
      </c>
      <c r="E89" s="245"/>
      <c r="F89" s="248" t="s">
        <v>519</v>
      </c>
      <c r="G89" s="249" t="s">
        <v>256</v>
      </c>
      <c r="H89" s="250"/>
      <c r="I89" s="250">
        <v>1</v>
      </c>
      <c r="J89" s="249"/>
      <c r="K89" s="252"/>
      <c r="L89" s="252"/>
      <c r="M89" s="252"/>
      <c r="N89" s="254">
        <v>8</v>
      </c>
      <c r="O89" s="253">
        <v>0.04</v>
      </c>
      <c r="P89" s="253"/>
      <c r="Q89" s="256" t="s">
        <v>1708</v>
      </c>
      <c r="R89" s="256" t="s">
        <v>1707</v>
      </c>
      <c r="S89" s="257" t="s">
        <v>1782</v>
      </c>
      <c r="T89" s="256" t="s">
        <v>490</v>
      </c>
      <c r="U89" s="266">
        <v>1</v>
      </c>
      <c r="V89" s="266"/>
      <c r="W89" s="268">
        <v>1</v>
      </c>
      <c r="X89" s="266"/>
      <c r="Y89" s="266"/>
      <c r="Z89" s="266" t="s">
        <v>1757</v>
      </c>
      <c r="AA89" s="266"/>
      <c r="AB89" s="266">
        <v>1</v>
      </c>
      <c r="AC89" s="266"/>
      <c r="AD89" s="266"/>
      <c r="AE89" s="266">
        <f>N89</f>
        <v>8</v>
      </c>
      <c r="AF89" s="256" t="s">
        <v>237</v>
      </c>
      <c r="AG89" s="260" t="s">
        <v>1170</v>
      </c>
      <c r="AH89" s="256" t="s">
        <v>65</v>
      </c>
      <c r="AI89" s="371">
        <v>1</v>
      </c>
      <c r="AJ89" s="371">
        <f>N89</f>
        <v>8</v>
      </c>
      <c r="AK89" s="371">
        <v>1</v>
      </c>
      <c r="AL89" s="371">
        <f>AE89</f>
        <v>8</v>
      </c>
      <c r="AM89" s="371">
        <v>0</v>
      </c>
    </row>
    <row r="90" spans="1:39" s="578" customFormat="1" ht="49.5" customHeight="1">
      <c r="A90" s="438">
        <v>30120</v>
      </c>
      <c r="B90" s="552">
        <v>17</v>
      </c>
      <c r="C90" s="551" t="s">
        <v>561</v>
      </c>
      <c r="D90" s="553" t="s">
        <v>1591</v>
      </c>
      <c r="E90" s="572"/>
      <c r="F90" s="554" t="s">
        <v>520</v>
      </c>
      <c r="G90" s="569" t="s">
        <v>427</v>
      </c>
      <c r="H90" s="573">
        <v>1</v>
      </c>
      <c r="I90" s="569"/>
      <c r="J90" s="557"/>
      <c r="K90" s="558" t="s">
        <v>953</v>
      </c>
      <c r="L90" s="558" t="s">
        <v>630</v>
      </c>
      <c r="M90" s="558">
        <v>798479226</v>
      </c>
      <c r="N90" s="570">
        <v>30</v>
      </c>
      <c r="O90" s="574">
        <v>3.44</v>
      </c>
      <c r="P90" s="574" t="s">
        <v>405</v>
      </c>
      <c r="Q90" s="560" t="s">
        <v>1893</v>
      </c>
      <c r="R90" s="560" t="s">
        <v>752</v>
      </c>
      <c r="S90" s="575" t="s">
        <v>753</v>
      </c>
      <c r="T90" s="560" t="s">
        <v>1891</v>
      </c>
      <c r="U90" s="573">
        <v>1</v>
      </c>
      <c r="V90" s="573"/>
      <c r="W90" s="576">
        <v>1</v>
      </c>
      <c r="X90" s="573">
        <v>1</v>
      </c>
      <c r="Y90" s="577">
        <v>43171</v>
      </c>
      <c r="Z90" s="573" t="s">
        <v>314</v>
      </c>
      <c r="AA90" s="573">
        <v>1</v>
      </c>
      <c r="AB90" s="573"/>
      <c r="AC90" s="573"/>
      <c r="AD90" s="573"/>
      <c r="AE90" s="573">
        <f t="shared" ref="AE90:AE96" si="2">N90</f>
        <v>30</v>
      </c>
      <c r="AF90" s="560" t="s">
        <v>196</v>
      </c>
      <c r="AG90" s="560"/>
      <c r="AH90" s="560" t="s">
        <v>167</v>
      </c>
      <c r="AI90" s="858">
        <v>2</v>
      </c>
      <c r="AJ90" s="858">
        <f>N90+N91</f>
        <v>130</v>
      </c>
      <c r="AK90" s="860">
        <v>2</v>
      </c>
      <c r="AL90" s="876">
        <f>AE90+AE91</f>
        <v>130</v>
      </c>
      <c r="AM90" s="882">
        <v>2</v>
      </c>
    </row>
    <row r="91" spans="1:39" s="568" customFormat="1" ht="54.75" customHeight="1">
      <c r="A91" s="438">
        <v>30120</v>
      </c>
      <c r="B91" s="552">
        <v>61</v>
      </c>
      <c r="C91" s="551" t="s">
        <v>561</v>
      </c>
      <c r="D91" s="553" t="s">
        <v>1591</v>
      </c>
      <c r="E91" s="551"/>
      <c r="F91" s="554" t="s">
        <v>520</v>
      </c>
      <c r="G91" s="556" t="s">
        <v>468</v>
      </c>
      <c r="H91" s="555">
        <v>1</v>
      </c>
      <c r="I91" s="556"/>
      <c r="J91" s="557"/>
      <c r="K91" s="558" t="s">
        <v>954</v>
      </c>
      <c r="L91" s="558" t="s">
        <v>630</v>
      </c>
      <c r="M91" s="558">
        <v>418106449</v>
      </c>
      <c r="N91" s="769">
        <v>100</v>
      </c>
      <c r="O91" s="559">
        <v>7.53</v>
      </c>
      <c r="P91" s="574" t="s">
        <v>405</v>
      </c>
      <c r="Q91" s="560" t="s">
        <v>1892</v>
      </c>
      <c r="R91" s="560" t="s">
        <v>479</v>
      </c>
      <c r="S91" s="561" t="s">
        <v>1894</v>
      </c>
      <c r="T91" s="560" t="s">
        <v>461</v>
      </c>
      <c r="U91" s="555">
        <v>1</v>
      </c>
      <c r="V91" s="555"/>
      <c r="W91" s="562">
        <v>0.7</v>
      </c>
      <c r="X91" s="555">
        <v>1</v>
      </c>
      <c r="Y91" s="563">
        <v>42727</v>
      </c>
      <c r="Z91" s="555" t="s">
        <v>314</v>
      </c>
      <c r="AA91" s="555">
        <v>1</v>
      </c>
      <c r="AB91" s="555"/>
      <c r="AC91" s="555"/>
      <c r="AD91" s="555"/>
      <c r="AE91" s="555">
        <f t="shared" si="2"/>
        <v>100</v>
      </c>
      <c r="AF91" s="560" t="s">
        <v>2212</v>
      </c>
      <c r="AG91" s="560" t="s">
        <v>238</v>
      </c>
      <c r="AH91" s="560" t="s">
        <v>167</v>
      </c>
      <c r="AI91" s="858"/>
      <c r="AJ91" s="859"/>
      <c r="AK91" s="860"/>
      <c r="AL91" s="876"/>
      <c r="AM91" s="882"/>
    </row>
    <row r="92" spans="1:39" s="243" customFormat="1" ht="38.25">
      <c r="A92" s="438">
        <v>30123</v>
      </c>
      <c r="B92" s="226">
        <v>123</v>
      </c>
      <c r="C92" s="227" t="s">
        <v>562</v>
      </c>
      <c r="D92" s="288" t="s">
        <v>1598</v>
      </c>
      <c r="E92" s="229" t="s">
        <v>591</v>
      </c>
      <c r="F92" s="230" t="s">
        <v>521</v>
      </c>
      <c r="G92" s="233" t="s">
        <v>489</v>
      </c>
      <c r="H92" s="232">
        <v>1</v>
      </c>
      <c r="I92" s="233"/>
      <c r="J92" s="636" t="s">
        <v>2233</v>
      </c>
      <c r="K92" s="215" t="s">
        <v>955</v>
      </c>
      <c r="L92" s="215" t="s">
        <v>630</v>
      </c>
      <c r="M92" s="215">
        <v>529368854</v>
      </c>
      <c r="N92" s="237">
        <v>165</v>
      </c>
      <c r="O92" s="236">
        <v>3.26</v>
      </c>
      <c r="P92" s="238" t="s">
        <v>210</v>
      </c>
      <c r="Q92" s="239" t="s">
        <v>636</v>
      </c>
      <c r="R92" s="239" t="s">
        <v>967</v>
      </c>
      <c r="S92" s="240" t="s">
        <v>966</v>
      </c>
      <c r="T92" s="239" t="s">
        <v>692</v>
      </c>
      <c r="U92" s="232">
        <v>1</v>
      </c>
      <c r="V92" s="232"/>
      <c r="W92" s="241">
        <v>1</v>
      </c>
      <c r="X92" s="232">
        <v>1</v>
      </c>
      <c r="Y92" s="242" t="s">
        <v>2215</v>
      </c>
      <c r="Z92" s="232" t="s">
        <v>322</v>
      </c>
      <c r="AA92" s="232">
        <v>1</v>
      </c>
      <c r="AB92" s="232"/>
      <c r="AC92" s="232"/>
      <c r="AD92" s="232"/>
      <c r="AE92" s="232">
        <f t="shared" si="2"/>
        <v>165</v>
      </c>
      <c r="AF92" s="239" t="s">
        <v>2213</v>
      </c>
      <c r="AG92" s="239" t="s">
        <v>1895</v>
      </c>
      <c r="AH92" s="239" t="s">
        <v>167</v>
      </c>
      <c r="AI92" s="534">
        <v>1</v>
      </c>
      <c r="AJ92" s="534">
        <f>N92</f>
        <v>165</v>
      </c>
      <c r="AK92" s="535">
        <v>1</v>
      </c>
      <c r="AL92" s="533">
        <f>AE92</f>
        <v>165</v>
      </c>
      <c r="AM92" s="540">
        <v>1</v>
      </c>
    </row>
    <row r="93" spans="1:39" s="243" customFormat="1" ht="43.5" customHeight="1">
      <c r="A93" s="437">
        <v>30130</v>
      </c>
      <c r="B93" s="226">
        <v>39</v>
      </c>
      <c r="C93" s="227" t="s">
        <v>563</v>
      </c>
      <c r="D93" s="288" t="s">
        <v>1591</v>
      </c>
      <c r="E93" s="229"/>
      <c r="F93" s="230" t="s">
        <v>522</v>
      </c>
      <c r="G93" s="233" t="s">
        <v>1205</v>
      </c>
      <c r="H93" s="232">
        <v>1</v>
      </c>
      <c r="I93" s="233"/>
      <c r="J93" s="636" t="s">
        <v>2234</v>
      </c>
      <c r="K93" s="215" t="s">
        <v>956</v>
      </c>
      <c r="L93" s="215" t="s">
        <v>630</v>
      </c>
      <c r="M93" s="215">
        <v>387833890</v>
      </c>
      <c r="N93" s="237">
        <v>50</v>
      </c>
      <c r="O93" s="236">
        <v>1</v>
      </c>
      <c r="P93" s="238" t="s">
        <v>197</v>
      </c>
      <c r="Q93" s="239" t="s">
        <v>1899</v>
      </c>
      <c r="R93" s="239" t="s">
        <v>968</v>
      </c>
      <c r="S93" s="240" t="s">
        <v>1898</v>
      </c>
      <c r="T93" s="239" t="s">
        <v>497</v>
      </c>
      <c r="U93" s="232">
        <v>1</v>
      </c>
      <c r="V93" s="232"/>
      <c r="W93" s="241">
        <v>0.5</v>
      </c>
      <c r="X93" s="232">
        <v>1</v>
      </c>
      <c r="Y93" s="332">
        <v>42912</v>
      </c>
      <c r="Z93" s="232" t="s">
        <v>316</v>
      </c>
      <c r="AA93" s="232">
        <v>1</v>
      </c>
      <c r="AB93" s="232"/>
      <c r="AC93" s="232"/>
      <c r="AD93" s="232"/>
      <c r="AE93" s="232">
        <f t="shared" si="2"/>
        <v>50</v>
      </c>
      <c r="AF93" s="239" t="s">
        <v>1900</v>
      </c>
      <c r="AG93" s="239" t="s">
        <v>712</v>
      </c>
      <c r="AH93" s="239" t="s">
        <v>167</v>
      </c>
      <c r="AI93" s="850">
        <v>5</v>
      </c>
      <c r="AJ93" s="850">
        <f>N93+N94+N95+N96+N97</f>
        <v>207</v>
      </c>
      <c r="AK93" s="845">
        <v>4</v>
      </c>
      <c r="AL93" s="869">
        <f>AE93+AE94+AE95+AE96+AE97</f>
        <v>192</v>
      </c>
      <c r="AM93" s="867">
        <v>4</v>
      </c>
    </row>
    <row r="94" spans="1:39" s="568" customFormat="1" ht="37.5" customHeight="1">
      <c r="A94" s="438">
        <v>30130</v>
      </c>
      <c r="B94" s="552">
        <v>90</v>
      </c>
      <c r="C94" s="551" t="s">
        <v>563</v>
      </c>
      <c r="D94" s="553" t="s">
        <v>1591</v>
      </c>
      <c r="E94" s="551"/>
      <c r="F94" s="554" t="s">
        <v>522</v>
      </c>
      <c r="G94" s="556" t="s">
        <v>46</v>
      </c>
      <c r="H94" s="555">
        <v>1</v>
      </c>
      <c r="I94" s="556"/>
      <c r="J94" s="580"/>
      <c r="K94" s="558" t="s">
        <v>957</v>
      </c>
      <c r="L94" s="558" t="s">
        <v>630</v>
      </c>
      <c r="M94" s="558">
        <v>313668691</v>
      </c>
      <c r="N94" s="570">
        <v>50</v>
      </c>
      <c r="O94" s="559">
        <v>2.23</v>
      </c>
      <c r="P94" s="574" t="s">
        <v>94</v>
      </c>
      <c r="Q94" s="560" t="s">
        <v>512</v>
      </c>
      <c r="R94" s="560" t="s">
        <v>731</v>
      </c>
      <c r="S94" s="581" t="s">
        <v>1902</v>
      </c>
      <c r="T94" s="560" t="s">
        <v>1901</v>
      </c>
      <c r="U94" s="555">
        <v>1</v>
      </c>
      <c r="V94" s="555"/>
      <c r="W94" s="562">
        <v>0.2</v>
      </c>
      <c r="X94" s="555">
        <v>1</v>
      </c>
      <c r="Y94" s="563">
        <v>43168</v>
      </c>
      <c r="Z94" s="555" t="s">
        <v>316</v>
      </c>
      <c r="AA94" s="555">
        <v>1</v>
      </c>
      <c r="AB94" s="555"/>
      <c r="AC94" s="555"/>
      <c r="AD94" s="555"/>
      <c r="AE94" s="555">
        <f t="shared" si="2"/>
        <v>50</v>
      </c>
      <c r="AF94" s="560" t="s">
        <v>2217</v>
      </c>
      <c r="AG94" s="560" t="s">
        <v>732</v>
      </c>
      <c r="AH94" s="560" t="s">
        <v>167</v>
      </c>
      <c r="AI94" s="855"/>
      <c r="AJ94" s="851"/>
      <c r="AK94" s="846"/>
      <c r="AL94" s="872"/>
      <c r="AM94" s="868"/>
    </row>
    <row r="95" spans="1:39" s="568" customFormat="1" ht="25.5">
      <c r="A95" s="438">
        <v>30130</v>
      </c>
      <c r="B95" s="552">
        <v>134</v>
      </c>
      <c r="C95" s="551" t="s">
        <v>563</v>
      </c>
      <c r="D95" s="553" t="s">
        <v>1591</v>
      </c>
      <c r="E95" s="551"/>
      <c r="F95" s="554" t="s">
        <v>522</v>
      </c>
      <c r="G95" s="569" t="s">
        <v>1206</v>
      </c>
      <c r="H95" s="555">
        <v>1</v>
      </c>
      <c r="I95" s="556"/>
      <c r="J95" s="580"/>
      <c r="K95" s="558" t="s">
        <v>958</v>
      </c>
      <c r="L95" s="558" t="s">
        <v>630</v>
      </c>
      <c r="M95" s="558">
        <v>539811521</v>
      </c>
      <c r="N95" s="570">
        <v>63</v>
      </c>
      <c r="O95" s="574">
        <v>1.46</v>
      </c>
      <c r="P95" s="559" t="s">
        <v>97</v>
      </c>
      <c r="Q95" s="560" t="s">
        <v>754</v>
      </c>
      <c r="R95" s="560" t="s">
        <v>755</v>
      </c>
      <c r="S95" s="561" t="s">
        <v>1903</v>
      </c>
      <c r="T95" s="560" t="s">
        <v>757</v>
      </c>
      <c r="U95" s="555">
        <v>1</v>
      </c>
      <c r="V95" s="555"/>
      <c r="W95" s="562">
        <v>0.2</v>
      </c>
      <c r="X95" s="555">
        <v>1</v>
      </c>
      <c r="Y95" s="563">
        <v>42912</v>
      </c>
      <c r="Z95" s="555" t="s">
        <v>316</v>
      </c>
      <c r="AA95" s="555">
        <v>1</v>
      </c>
      <c r="AB95" s="555"/>
      <c r="AC95" s="555"/>
      <c r="AD95" s="555"/>
      <c r="AE95" s="555">
        <f t="shared" si="2"/>
        <v>63</v>
      </c>
      <c r="AF95" s="770" t="s">
        <v>2216</v>
      </c>
      <c r="AG95" s="560" t="s">
        <v>756</v>
      </c>
      <c r="AH95" s="560" t="s">
        <v>167</v>
      </c>
      <c r="AI95" s="851"/>
      <c r="AJ95" s="851"/>
      <c r="AK95" s="846"/>
      <c r="AL95" s="872"/>
      <c r="AM95" s="868"/>
    </row>
    <row r="96" spans="1:39" s="243" customFormat="1" ht="33.75" customHeight="1">
      <c r="A96" s="438">
        <v>30130</v>
      </c>
      <c r="B96" s="226">
        <v>106</v>
      </c>
      <c r="C96" s="227" t="s">
        <v>563</v>
      </c>
      <c r="D96" s="288" t="s">
        <v>1591</v>
      </c>
      <c r="E96" s="227"/>
      <c r="F96" s="230" t="s">
        <v>522</v>
      </c>
      <c r="G96" s="233" t="s">
        <v>198</v>
      </c>
      <c r="H96" s="232">
        <v>1</v>
      </c>
      <c r="I96" s="233"/>
      <c r="J96" s="636" t="s">
        <v>2235</v>
      </c>
      <c r="K96" s="215" t="s">
        <v>959</v>
      </c>
      <c r="L96" s="215" t="s">
        <v>630</v>
      </c>
      <c r="M96" s="215">
        <v>213001308</v>
      </c>
      <c r="N96" s="237">
        <v>29</v>
      </c>
      <c r="O96" s="236">
        <v>1.0900000000000001</v>
      </c>
      <c r="P96" s="238" t="s">
        <v>405</v>
      </c>
      <c r="Q96" s="239" t="s">
        <v>1897</v>
      </c>
      <c r="R96" s="239" t="s">
        <v>1896</v>
      </c>
      <c r="S96" s="240" t="s">
        <v>969</v>
      </c>
      <c r="T96" s="239" t="s">
        <v>490</v>
      </c>
      <c r="U96" s="232">
        <v>1</v>
      </c>
      <c r="V96" s="232"/>
      <c r="W96" s="232" t="s">
        <v>386</v>
      </c>
      <c r="X96" s="232">
        <v>1</v>
      </c>
      <c r="Y96" s="332">
        <v>43112</v>
      </c>
      <c r="Z96" s="232" t="s">
        <v>469</v>
      </c>
      <c r="AA96" s="232">
        <v>1</v>
      </c>
      <c r="AB96" s="232"/>
      <c r="AC96" s="232"/>
      <c r="AD96" s="232"/>
      <c r="AE96" s="232">
        <f t="shared" si="2"/>
        <v>29</v>
      </c>
      <c r="AF96" s="239" t="s">
        <v>492</v>
      </c>
      <c r="AG96" s="239" t="s">
        <v>554</v>
      </c>
      <c r="AH96" s="239" t="s">
        <v>167</v>
      </c>
      <c r="AI96" s="851"/>
      <c r="AJ96" s="851"/>
      <c r="AK96" s="846"/>
      <c r="AL96" s="872"/>
      <c r="AM96" s="868"/>
    </row>
    <row r="97" spans="1:39" s="156" customFormat="1" ht="48" customHeight="1">
      <c r="A97" s="438">
        <v>30130</v>
      </c>
      <c r="B97" s="389">
        <v>260</v>
      </c>
      <c r="C97" s="143" t="s">
        <v>563</v>
      </c>
      <c r="D97" s="144" t="s">
        <v>1591</v>
      </c>
      <c r="E97" s="143"/>
      <c r="F97" s="145" t="s">
        <v>522</v>
      </c>
      <c r="G97" s="148" t="s">
        <v>257</v>
      </c>
      <c r="H97" s="148"/>
      <c r="I97" s="147">
        <v>1</v>
      </c>
      <c r="J97" s="148"/>
      <c r="K97" s="150"/>
      <c r="L97" s="150"/>
      <c r="M97" s="150"/>
      <c r="N97" s="197">
        <v>15</v>
      </c>
      <c r="O97" s="162">
        <v>7.0000000000000007E-2</v>
      </c>
      <c r="P97" s="151"/>
      <c r="Q97" s="159" t="s">
        <v>134</v>
      </c>
      <c r="R97" s="153" t="s">
        <v>821</v>
      </c>
      <c r="S97" s="177" t="s">
        <v>1709</v>
      </c>
      <c r="T97" s="153"/>
      <c r="U97" s="147"/>
      <c r="V97" s="147">
        <v>1</v>
      </c>
      <c r="W97" s="147"/>
      <c r="X97" s="147"/>
      <c r="Y97" s="155"/>
      <c r="Z97" s="147" t="s">
        <v>245</v>
      </c>
      <c r="AA97" s="147"/>
      <c r="AB97" s="147"/>
      <c r="AC97" s="147"/>
      <c r="AD97" s="147"/>
      <c r="AE97" s="147">
        <v>0</v>
      </c>
      <c r="AF97" s="153" t="s">
        <v>492</v>
      </c>
      <c r="AG97" s="165" t="s">
        <v>1171</v>
      </c>
      <c r="AH97" s="153" t="s">
        <v>65</v>
      </c>
      <c r="AI97" s="847"/>
      <c r="AJ97" s="847"/>
      <c r="AK97" s="847"/>
      <c r="AL97" s="847"/>
      <c r="AM97" s="847"/>
    </row>
    <row r="98" spans="1:39" s="243" customFormat="1" ht="25.5">
      <c r="A98" s="438">
        <v>30131</v>
      </c>
      <c r="B98" s="226">
        <v>93</v>
      </c>
      <c r="C98" s="227" t="s">
        <v>564</v>
      </c>
      <c r="D98" s="288" t="s">
        <v>1591</v>
      </c>
      <c r="E98" s="227"/>
      <c r="F98" s="230" t="s">
        <v>521</v>
      </c>
      <c r="G98" s="233" t="s">
        <v>47</v>
      </c>
      <c r="H98" s="232">
        <v>1</v>
      </c>
      <c r="I98" s="233"/>
      <c r="J98" s="319"/>
      <c r="K98" s="215" t="s">
        <v>960</v>
      </c>
      <c r="L98" s="215" t="s">
        <v>630</v>
      </c>
      <c r="M98" s="215">
        <v>820410660</v>
      </c>
      <c r="N98" s="237">
        <v>55</v>
      </c>
      <c r="O98" s="236">
        <v>2.16</v>
      </c>
      <c r="P98" s="294" t="s">
        <v>105</v>
      </c>
      <c r="Q98" s="239" t="s">
        <v>513</v>
      </c>
      <c r="R98" s="239" t="s">
        <v>674</v>
      </c>
      <c r="S98" s="240" t="s">
        <v>970</v>
      </c>
      <c r="T98" s="239" t="s">
        <v>497</v>
      </c>
      <c r="U98" s="232">
        <v>1</v>
      </c>
      <c r="V98" s="232"/>
      <c r="W98" s="241">
        <v>0.6</v>
      </c>
      <c r="X98" s="232">
        <v>1</v>
      </c>
      <c r="Y98" s="332">
        <v>43227</v>
      </c>
      <c r="Z98" s="232" t="s">
        <v>315</v>
      </c>
      <c r="AA98" s="232">
        <v>1</v>
      </c>
      <c r="AB98" s="232"/>
      <c r="AC98" s="232"/>
      <c r="AD98" s="232"/>
      <c r="AE98" s="232">
        <f t="shared" ref="AE98:AE115" si="3">N98</f>
        <v>55</v>
      </c>
      <c r="AF98" s="239" t="s">
        <v>2220</v>
      </c>
      <c r="AG98" s="239" t="s">
        <v>675</v>
      </c>
      <c r="AH98" s="239" t="s">
        <v>167</v>
      </c>
      <c r="AI98" s="858">
        <v>5</v>
      </c>
      <c r="AJ98" s="858">
        <f>N98+N99+N100+N101+N103</f>
        <v>315</v>
      </c>
      <c r="AK98" s="860">
        <v>5</v>
      </c>
      <c r="AL98" s="876">
        <f>AE98+AE99+AE100+AE101+AE103</f>
        <v>315</v>
      </c>
      <c r="AM98" s="882">
        <v>5</v>
      </c>
    </row>
    <row r="99" spans="1:39" s="243" customFormat="1" ht="38.25">
      <c r="A99" s="438">
        <v>30131</v>
      </c>
      <c r="B99" s="226">
        <v>171</v>
      </c>
      <c r="C99" s="227" t="s">
        <v>564</v>
      </c>
      <c r="D99" s="288" t="s">
        <v>1591</v>
      </c>
      <c r="E99" s="227"/>
      <c r="F99" s="230" t="s">
        <v>521</v>
      </c>
      <c r="G99" s="233" t="s">
        <v>48</v>
      </c>
      <c r="H99" s="232">
        <v>1</v>
      </c>
      <c r="I99" s="233"/>
      <c r="J99" s="319"/>
      <c r="K99" s="215" t="s">
        <v>961</v>
      </c>
      <c r="L99" s="215" t="s">
        <v>630</v>
      </c>
      <c r="M99" s="215">
        <v>820410660</v>
      </c>
      <c r="N99" s="237">
        <v>25</v>
      </c>
      <c r="O99" s="236">
        <v>0.56999999999999995</v>
      </c>
      <c r="P99" s="238"/>
      <c r="Q99" s="239" t="s">
        <v>513</v>
      </c>
      <c r="R99" s="239" t="s">
        <v>674</v>
      </c>
      <c r="S99" s="240" t="s">
        <v>970</v>
      </c>
      <c r="T99" s="239" t="s">
        <v>460</v>
      </c>
      <c r="U99" s="232">
        <v>1</v>
      </c>
      <c r="V99" s="232"/>
      <c r="W99" s="241">
        <v>1</v>
      </c>
      <c r="X99" s="232">
        <v>1</v>
      </c>
      <c r="Y99" s="332">
        <v>43227</v>
      </c>
      <c r="Z99" s="232" t="s">
        <v>315</v>
      </c>
      <c r="AA99" s="232">
        <v>1</v>
      </c>
      <c r="AB99" s="232"/>
      <c r="AC99" s="232"/>
      <c r="AD99" s="232"/>
      <c r="AE99" s="232">
        <f t="shared" si="3"/>
        <v>25</v>
      </c>
      <c r="AF99" s="239" t="s">
        <v>2220</v>
      </c>
      <c r="AG99" s="239"/>
      <c r="AH99" s="239" t="s">
        <v>66</v>
      </c>
      <c r="AI99" s="858"/>
      <c r="AJ99" s="859"/>
      <c r="AK99" s="859"/>
      <c r="AL99" s="876"/>
      <c r="AM99" s="882"/>
    </row>
    <row r="100" spans="1:39" s="243" customFormat="1" ht="38.25">
      <c r="A100" s="438">
        <v>30131</v>
      </c>
      <c r="B100" s="226">
        <v>47</v>
      </c>
      <c r="C100" s="227" t="s">
        <v>564</v>
      </c>
      <c r="D100" s="288" t="s">
        <v>1591</v>
      </c>
      <c r="E100" s="227"/>
      <c r="F100" s="230" t="s">
        <v>521</v>
      </c>
      <c r="G100" s="233" t="s">
        <v>199</v>
      </c>
      <c r="H100" s="232">
        <v>1</v>
      </c>
      <c r="I100" s="233"/>
      <c r="J100" s="319"/>
      <c r="K100" s="215" t="s">
        <v>962</v>
      </c>
      <c r="L100" s="215" t="s">
        <v>630</v>
      </c>
      <c r="M100" s="215">
        <v>819546839</v>
      </c>
      <c r="N100" s="237">
        <v>50</v>
      </c>
      <c r="O100" s="236">
        <v>0.92</v>
      </c>
      <c r="P100" s="238" t="s">
        <v>107</v>
      </c>
      <c r="Q100" s="239" t="s">
        <v>1909</v>
      </c>
      <c r="R100" s="239" t="s">
        <v>677</v>
      </c>
      <c r="S100" s="240" t="s">
        <v>971</v>
      </c>
      <c r="T100" s="239" t="s">
        <v>1908</v>
      </c>
      <c r="U100" s="232">
        <v>1</v>
      </c>
      <c r="V100" s="232"/>
      <c r="W100" s="241">
        <v>1</v>
      </c>
      <c r="X100" s="232">
        <v>1</v>
      </c>
      <c r="Y100" s="332">
        <v>43227</v>
      </c>
      <c r="Z100" s="232" t="s">
        <v>315</v>
      </c>
      <c r="AA100" s="232">
        <v>1</v>
      </c>
      <c r="AB100" s="232"/>
      <c r="AC100" s="232"/>
      <c r="AD100" s="232"/>
      <c r="AE100" s="232">
        <f t="shared" si="3"/>
        <v>50</v>
      </c>
      <c r="AF100" s="299" t="s">
        <v>2222</v>
      </c>
      <c r="AG100" s="239" t="s">
        <v>678</v>
      </c>
      <c r="AH100" s="239" t="s">
        <v>167</v>
      </c>
      <c r="AI100" s="859"/>
      <c r="AJ100" s="859"/>
      <c r="AK100" s="859"/>
      <c r="AL100" s="876"/>
      <c r="AM100" s="882"/>
    </row>
    <row r="101" spans="1:39" s="243" customFormat="1" ht="25.5">
      <c r="A101" s="438">
        <v>30131</v>
      </c>
      <c r="B101" s="226">
        <v>192</v>
      </c>
      <c r="C101" s="227" t="s">
        <v>564</v>
      </c>
      <c r="D101" s="288" t="s">
        <v>1591</v>
      </c>
      <c r="E101" s="227"/>
      <c r="F101" s="230" t="s">
        <v>521</v>
      </c>
      <c r="G101" s="231" t="s">
        <v>758</v>
      </c>
      <c r="H101" s="232">
        <v>1</v>
      </c>
      <c r="I101" s="233"/>
      <c r="J101" s="319"/>
      <c r="K101" s="215" t="s">
        <v>963</v>
      </c>
      <c r="L101" s="215" t="s">
        <v>630</v>
      </c>
      <c r="M101" s="215">
        <v>502279318</v>
      </c>
      <c r="N101" s="237">
        <v>160</v>
      </c>
      <c r="O101" s="236">
        <v>6.52</v>
      </c>
      <c r="P101" s="236" t="s">
        <v>609</v>
      </c>
      <c r="Q101" s="239" t="s">
        <v>1208</v>
      </c>
      <c r="R101" s="239" t="s">
        <v>200</v>
      </c>
      <c r="S101" s="467" t="s">
        <v>1906</v>
      </c>
      <c r="T101" s="239" t="s">
        <v>1905</v>
      </c>
      <c r="U101" s="232">
        <v>1</v>
      </c>
      <c r="V101" s="232"/>
      <c r="W101" s="241">
        <v>0.7</v>
      </c>
      <c r="X101" s="232">
        <v>1</v>
      </c>
      <c r="Y101" s="332">
        <v>42943</v>
      </c>
      <c r="Z101" s="232" t="s">
        <v>315</v>
      </c>
      <c r="AA101" s="232">
        <v>1</v>
      </c>
      <c r="AB101" s="232"/>
      <c r="AC101" s="232"/>
      <c r="AD101" s="232"/>
      <c r="AE101" s="232">
        <f t="shared" si="3"/>
        <v>160</v>
      </c>
      <c r="AF101" s="239" t="s">
        <v>2223</v>
      </c>
      <c r="AG101" s="239" t="s">
        <v>1904</v>
      </c>
      <c r="AH101" s="239" t="s">
        <v>167</v>
      </c>
      <c r="AI101" s="859"/>
      <c r="AJ101" s="859"/>
      <c r="AK101" s="859"/>
      <c r="AL101" s="876"/>
      <c r="AM101" s="882"/>
    </row>
    <row r="102" spans="1:39" s="798" customFormat="1" ht="25.5">
      <c r="A102" s="804">
        <v>30131</v>
      </c>
      <c r="B102" s="780">
        <v>180</v>
      </c>
      <c r="C102" s="781" t="s">
        <v>564</v>
      </c>
      <c r="D102" s="782" t="s">
        <v>1591</v>
      </c>
      <c r="E102" s="781"/>
      <c r="F102" s="784" t="s">
        <v>521</v>
      </c>
      <c r="G102" s="785" t="s">
        <v>1568</v>
      </c>
      <c r="H102" s="794">
        <v>0</v>
      </c>
      <c r="I102" s="787"/>
      <c r="J102" s="788" t="s">
        <v>2298</v>
      </c>
      <c r="K102" s="789" t="s">
        <v>964</v>
      </c>
      <c r="L102" s="789" t="s">
        <v>630</v>
      </c>
      <c r="M102" s="789">
        <v>213001316</v>
      </c>
      <c r="N102" s="790" t="s">
        <v>1910</v>
      </c>
      <c r="O102" s="791">
        <v>2.11</v>
      </c>
      <c r="P102" s="790" t="s">
        <v>155</v>
      </c>
      <c r="Q102" s="792" t="s">
        <v>201</v>
      </c>
      <c r="R102" s="792" t="s">
        <v>759</v>
      </c>
      <c r="S102" s="793" t="s">
        <v>972</v>
      </c>
      <c r="T102" s="792" t="s">
        <v>760</v>
      </c>
      <c r="U102" s="794" t="s">
        <v>1795</v>
      </c>
      <c r="V102" s="786"/>
      <c r="W102" s="795">
        <v>1</v>
      </c>
      <c r="X102" s="794" t="s">
        <v>1795</v>
      </c>
      <c r="Y102" s="796">
        <v>42732</v>
      </c>
      <c r="Z102" s="786" t="s">
        <v>315</v>
      </c>
      <c r="AA102" s="794" t="s">
        <v>1795</v>
      </c>
      <c r="AB102" s="786"/>
      <c r="AC102" s="786"/>
      <c r="AD102" s="786"/>
      <c r="AE102" s="786" t="str">
        <f t="shared" si="3"/>
        <v>33 places</v>
      </c>
      <c r="AF102" s="792" t="s">
        <v>492</v>
      </c>
      <c r="AG102" s="792"/>
      <c r="AH102" s="792" t="s">
        <v>167</v>
      </c>
      <c r="AI102" s="859"/>
      <c r="AJ102" s="859"/>
      <c r="AK102" s="859"/>
      <c r="AL102" s="876"/>
      <c r="AM102" s="882"/>
    </row>
    <row r="103" spans="1:39" s="243" customFormat="1" ht="38.25">
      <c r="A103" s="438">
        <v>30131</v>
      </c>
      <c r="B103" s="226">
        <v>59</v>
      </c>
      <c r="C103" s="227" t="s">
        <v>564</v>
      </c>
      <c r="D103" s="288" t="s">
        <v>1591</v>
      </c>
      <c r="E103" s="582"/>
      <c r="F103" s="230" t="s">
        <v>521</v>
      </c>
      <c r="G103" s="231" t="s">
        <v>679</v>
      </c>
      <c r="H103" s="232">
        <v>1</v>
      </c>
      <c r="I103" s="233"/>
      <c r="J103" s="319"/>
      <c r="K103" s="215" t="s">
        <v>965</v>
      </c>
      <c r="L103" s="215" t="s">
        <v>630</v>
      </c>
      <c r="M103" s="215">
        <v>502085707</v>
      </c>
      <c r="N103" s="237">
        <v>25</v>
      </c>
      <c r="O103" s="236">
        <v>1.1100000000000001</v>
      </c>
      <c r="P103" s="238" t="s">
        <v>405</v>
      </c>
      <c r="Q103" s="239" t="s">
        <v>1207</v>
      </c>
      <c r="R103" s="239" t="s">
        <v>681</v>
      </c>
      <c r="S103" s="240" t="s">
        <v>973</v>
      </c>
      <c r="T103" s="239" t="s">
        <v>1907</v>
      </c>
      <c r="U103" s="232">
        <v>1</v>
      </c>
      <c r="V103" s="232"/>
      <c r="W103" s="241">
        <v>1</v>
      </c>
      <c r="X103" s="232">
        <v>1</v>
      </c>
      <c r="Y103" s="332">
        <v>36325</v>
      </c>
      <c r="Z103" s="232" t="s">
        <v>315</v>
      </c>
      <c r="AA103" s="232">
        <v>1</v>
      </c>
      <c r="AB103" s="232"/>
      <c r="AC103" s="232"/>
      <c r="AD103" s="232"/>
      <c r="AE103" s="232">
        <f t="shared" si="3"/>
        <v>25</v>
      </c>
      <c r="AF103" s="239" t="s">
        <v>680</v>
      </c>
      <c r="AG103" s="239" t="s">
        <v>152</v>
      </c>
      <c r="AH103" s="239" t="s">
        <v>66</v>
      </c>
      <c r="AI103" s="859"/>
      <c r="AJ103" s="859"/>
      <c r="AK103" s="859"/>
      <c r="AL103" s="876"/>
      <c r="AM103" s="882"/>
    </row>
    <row r="104" spans="1:39" s="243" customFormat="1" ht="38.25" customHeight="1">
      <c r="A104" s="438">
        <v>30133</v>
      </c>
      <c r="B104" s="226">
        <v>144</v>
      </c>
      <c r="C104" s="227" t="s">
        <v>566</v>
      </c>
      <c r="D104" s="228" t="s">
        <v>1587</v>
      </c>
      <c r="E104" s="229" t="s">
        <v>589</v>
      </c>
      <c r="F104" s="230" t="s">
        <v>521</v>
      </c>
      <c r="G104" s="335" t="s">
        <v>1921</v>
      </c>
      <c r="H104" s="232">
        <v>1</v>
      </c>
      <c r="I104" s="233"/>
      <c r="J104" s="319"/>
      <c r="K104" s="215" t="s">
        <v>974</v>
      </c>
      <c r="L104" s="215" t="s">
        <v>630</v>
      </c>
      <c r="M104" s="215">
        <v>419702949</v>
      </c>
      <c r="N104" s="237">
        <v>400</v>
      </c>
      <c r="O104" s="236">
        <v>5.97</v>
      </c>
      <c r="P104" s="238" t="s">
        <v>210</v>
      </c>
      <c r="Q104" s="239" t="s">
        <v>486</v>
      </c>
      <c r="R104" s="239" t="s">
        <v>203</v>
      </c>
      <c r="S104" s="240" t="s">
        <v>982</v>
      </c>
      <c r="T104" s="239" t="s">
        <v>497</v>
      </c>
      <c r="U104" s="232">
        <v>1</v>
      </c>
      <c r="V104" s="232"/>
      <c r="W104" s="241">
        <v>1</v>
      </c>
      <c r="X104" s="232">
        <v>1</v>
      </c>
      <c r="Y104" s="332">
        <v>43357</v>
      </c>
      <c r="Z104" s="232" t="s">
        <v>508</v>
      </c>
      <c r="AA104" s="232">
        <v>1</v>
      </c>
      <c r="AB104" s="232"/>
      <c r="AC104" s="232"/>
      <c r="AD104" s="232"/>
      <c r="AE104" s="232">
        <f t="shared" si="3"/>
        <v>400</v>
      </c>
      <c r="AF104" s="239" t="s">
        <v>2251</v>
      </c>
      <c r="AG104" s="239" t="s">
        <v>644</v>
      </c>
      <c r="AH104" s="239" t="s">
        <v>167</v>
      </c>
      <c r="AI104" s="850">
        <v>13</v>
      </c>
      <c r="AJ104" s="850">
        <f>SUM(N104:N116)</f>
        <v>6048</v>
      </c>
      <c r="AK104" s="845">
        <v>13</v>
      </c>
      <c r="AL104" s="869">
        <f>SUM(AE104:AE116)</f>
        <v>6048</v>
      </c>
      <c r="AM104" s="867">
        <v>10</v>
      </c>
    </row>
    <row r="105" spans="1:39" s="243" customFormat="1" ht="38.25" customHeight="1">
      <c r="A105" s="438">
        <v>30133</v>
      </c>
      <c r="B105" s="226">
        <v>70</v>
      </c>
      <c r="C105" s="227" t="s">
        <v>566</v>
      </c>
      <c r="D105" s="228" t="s">
        <v>1587</v>
      </c>
      <c r="E105" s="229" t="s">
        <v>589</v>
      </c>
      <c r="F105" s="230" t="s">
        <v>521</v>
      </c>
      <c r="G105" s="233" t="s">
        <v>204</v>
      </c>
      <c r="H105" s="232">
        <v>1</v>
      </c>
      <c r="I105" s="233"/>
      <c r="J105" s="319"/>
      <c r="K105" s="215" t="s">
        <v>975</v>
      </c>
      <c r="L105" s="215" t="s">
        <v>630</v>
      </c>
      <c r="M105" s="215">
        <v>438606196</v>
      </c>
      <c r="N105" s="237">
        <v>277</v>
      </c>
      <c r="O105" s="236">
        <v>4.32</v>
      </c>
      <c r="P105" s="238" t="s">
        <v>210</v>
      </c>
      <c r="Q105" s="239" t="s">
        <v>225</v>
      </c>
      <c r="R105" s="239" t="s">
        <v>205</v>
      </c>
      <c r="S105" s="240" t="s">
        <v>983</v>
      </c>
      <c r="T105" s="239" t="s">
        <v>639</v>
      </c>
      <c r="U105" s="232">
        <v>1</v>
      </c>
      <c r="V105" s="232"/>
      <c r="W105" s="241">
        <v>1</v>
      </c>
      <c r="X105" s="232">
        <v>1</v>
      </c>
      <c r="Y105" s="332">
        <v>44323</v>
      </c>
      <c r="Z105" s="232" t="s">
        <v>510</v>
      </c>
      <c r="AA105" s="232">
        <v>1</v>
      </c>
      <c r="AB105" s="232"/>
      <c r="AC105" s="232"/>
      <c r="AD105" s="232"/>
      <c r="AE105" s="232">
        <f t="shared" si="3"/>
        <v>277</v>
      </c>
      <c r="AF105" s="239" t="s">
        <v>2244</v>
      </c>
      <c r="AG105" s="239" t="s">
        <v>1915</v>
      </c>
      <c r="AH105" s="239" t="s">
        <v>167</v>
      </c>
      <c r="AI105" s="855"/>
      <c r="AJ105" s="851"/>
      <c r="AK105" s="846"/>
      <c r="AL105" s="872"/>
      <c r="AM105" s="868"/>
    </row>
    <row r="106" spans="1:39" s="243" customFormat="1" ht="25.5" customHeight="1">
      <c r="A106" s="438">
        <v>30133</v>
      </c>
      <c r="B106" s="226">
        <v>187</v>
      </c>
      <c r="C106" s="227" t="s">
        <v>566</v>
      </c>
      <c r="D106" s="228" t="s">
        <v>1587</v>
      </c>
      <c r="E106" s="229" t="s">
        <v>589</v>
      </c>
      <c r="F106" s="230" t="s">
        <v>521</v>
      </c>
      <c r="G106" s="231" t="s">
        <v>459</v>
      </c>
      <c r="H106" s="232">
        <v>1</v>
      </c>
      <c r="I106" s="233"/>
      <c r="J106" s="636" t="s">
        <v>2255</v>
      </c>
      <c r="K106" s="215" t="s">
        <v>976</v>
      </c>
      <c r="L106" s="215" t="s">
        <v>630</v>
      </c>
      <c r="M106" s="215">
        <v>213001332</v>
      </c>
      <c r="N106" s="237">
        <v>2000</v>
      </c>
      <c r="O106" s="236">
        <v>41.31</v>
      </c>
      <c r="P106" s="238" t="s">
        <v>107</v>
      </c>
      <c r="Q106" s="239" t="s">
        <v>227</v>
      </c>
      <c r="R106" s="239" t="s">
        <v>206</v>
      </c>
      <c r="S106" s="240" t="s">
        <v>984</v>
      </c>
      <c r="T106" s="239" t="s">
        <v>1919</v>
      </c>
      <c r="U106" s="232">
        <v>1</v>
      </c>
      <c r="V106" s="232"/>
      <c r="W106" s="241">
        <v>1</v>
      </c>
      <c r="X106" s="232">
        <v>1</v>
      </c>
      <c r="Y106" s="332">
        <v>43357</v>
      </c>
      <c r="Z106" s="232" t="s">
        <v>510</v>
      </c>
      <c r="AA106" s="232">
        <v>1</v>
      </c>
      <c r="AB106" s="232"/>
      <c r="AC106" s="232"/>
      <c r="AD106" s="232"/>
      <c r="AE106" s="232">
        <f t="shared" si="3"/>
        <v>2000</v>
      </c>
      <c r="AF106" s="239" t="s">
        <v>492</v>
      </c>
      <c r="AG106" s="239" t="s">
        <v>831</v>
      </c>
      <c r="AH106" s="239" t="s">
        <v>167</v>
      </c>
      <c r="AI106" s="851"/>
      <c r="AJ106" s="851"/>
      <c r="AK106" s="846"/>
      <c r="AL106" s="872"/>
      <c r="AM106" s="868"/>
    </row>
    <row r="107" spans="1:39" s="243" customFormat="1" ht="25.5" customHeight="1">
      <c r="A107" s="438">
        <v>30133</v>
      </c>
      <c r="B107" s="226">
        <v>114</v>
      </c>
      <c r="C107" s="227" t="s">
        <v>566</v>
      </c>
      <c r="D107" s="228" t="s">
        <v>1587</v>
      </c>
      <c r="E107" s="229" t="s">
        <v>589</v>
      </c>
      <c r="F107" s="230" t="s">
        <v>521</v>
      </c>
      <c r="G107" s="231" t="s">
        <v>207</v>
      </c>
      <c r="H107" s="232">
        <v>1</v>
      </c>
      <c r="I107" s="233"/>
      <c r="J107" s="319"/>
      <c r="K107" s="215" t="s">
        <v>977</v>
      </c>
      <c r="L107" s="215" t="s">
        <v>630</v>
      </c>
      <c r="M107" s="215">
        <v>720201359</v>
      </c>
      <c r="N107" s="237">
        <v>330</v>
      </c>
      <c r="O107" s="236">
        <v>4.08</v>
      </c>
      <c r="P107" s="238" t="s">
        <v>94</v>
      </c>
      <c r="Q107" s="239" t="s">
        <v>496</v>
      </c>
      <c r="R107" s="239" t="s">
        <v>208</v>
      </c>
      <c r="S107" s="240" t="s">
        <v>985</v>
      </c>
      <c r="T107" s="239" t="s">
        <v>497</v>
      </c>
      <c r="U107" s="232">
        <v>1</v>
      </c>
      <c r="V107" s="232"/>
      <c r="W107" s="241">
        <v>1</v>
      </c>
      <c r="X107" s="232">
        <v>1</v>
      </c>
      <c r="Y107" s="332">
        <v>44323</v>
      </c>
      <c r="Z107" s="232" t="s">
        <v>510</v>
      </c>
      <c r="AA107" s="232">
        <v>1</v>
      </c>
      <c r="AB107" s="232"/>
      <c r="AC107" s="232"/>
      <c r="AD107" s="232"/>
      <c r="AE107" s="232">
        <f t="shared" si="3"/>
        <v>330</v>
      </c>
      <c r="AF107" s="239" t="s">
        <v>2258</v>
      </c>
      <c r="AG107" s="239" t="s">
        <v>645</v>
      </c>
      <c r="AH107" s="239" t="s">
        <v>167</v>
      </c>
      <c r="AI107" s="851"/>
      <c r="AJ107" s="851"/>
      <c r="AK107" s="846"/>
      <c r="AL107" s="872"/>
      <c r="AM107" s="868"/>
    </row>
    <row r="108" spans="1:39" s="243" customFormat="1" ht="25.5" customHeight="1">
      <c r="A108" s="438">
        <v>30133</v>
      </c>
      <c r="B108" s="226">
        <v>77</v>
      </c>
      <c r="C108" s="227" t="s">
        <v>566</v>
      </c>
      <c r="D108" s="228" t="s">
        <v>1587</v>
      </c>
      <c r="E108" s="229" t="s">
        <v>589</v>
      </c>
      <c r="F108" s="230" t="s">
        <v>521</v>
      </c>
      <c r="G108" s="233" t="s">
        <v>209</v>
      </c>
      <c r="H108" s="232">
        <v>1</v>
      </c>
      <c r="I108" s="233"/>
      <c r="J108" s="319"/>
      <c r="K108" s="215" t="s">
        <v>978</v>
      </c>
      <c r="L108" s="215" t="s">
        <v>630</v>
      </c>
      <c r="M108" s="215">
        <v>333187706</v>
      </c>
      <c r="N108" s="237">
        <v>458</v>
      </c>
      <c r="O108" s="236">
        <v>7.36</v>
      </c>
      <c r="P108" s="238" t="s">
        <v>210</v>
      </c>
      <c r="Q108" s="239" t="s">
        <v>175</v>
      </c>
      <c r="R108" s="239" t="s">
        <v>211</v>
      </c>
      <c r="S108" s="240" t="s">
        <v>986</v>
      </c>
      <c r="T108" s="239" t="s">
        <v>1918</v>
      </c>
      <c r="U108" s="232">
        <v>1</v>
      </c>
      <c r="V108" s="232"/>
      <c r="W108" s="241">
        <v>1</v>
      </c>
      <c r="X108" s="232">
        <v>1</v>
      </c>
      <c r="Y108" s="332">
        <v>42755</v>
      </c>
      <c r="Z108" s="232" t="s">
        <v>510</v>
      </c>
      <c r="AA108" s="296">
        <v>1</v>
      </c>
      <c r="AB108" s="232"/>
      <c r="AC108" s="232"/>
      <c r="AD108" s="232"/>
      <c r="AE108" s="232">
        <f t="shared" si="3"/>
        <v>458</v>
      </c>
      <c r="AF108" s="239" t="s">
        <v>2248</v>
      </c>
      <c r="AG108" s="239" t="s">
        <v>642</v>
      </c>
      <c r="AH108" s="239" t="s">
        <v>167</v>
      </c>
      <c r="AI108" s="851"/>
      <c r="AJ108" s="851"/>
      <c r="AK108" s="846"/>
      <c r="AL108" s="872"/>
      <c r="AM108" s="868"/>
    </row>
    <row r="109" spans="1:39" s="243" customFormat="1" ht="38.25" customHeight="1">
      <c r="A109" s="438">
        <v>30133</v>
      </c>
      <c r="B109" s="226">
        <v>8</v>
      </c>
      <c r="C109" s="227" t="s">
        <v>566</v>
      </c>
      <c r="D109" s="228" t="s">
        <v>1587</v>
      </c>
      <c r="E109" s="229" t="s">
        <v>589</v>
      </c>
      <c r="F109" s="230" t="s">
        <v>521</v>
      </c>
      <c r="G109" s="233" t="s">
        <v>212</v>
      </c>
      <c r="H109" s="232">
        <v>1</v>
      </c>
      <c r="I109" s="233"/>
      <c r="J109" s="636" t="s">
        <v>2246</v>
      </c>
      <c r="K109" s="215" t="s">
        <v>979</v>
      </c>
      <c r="L109" s="215" t="s">
        <v>630</v>
      </c>
      <c r="M109" s="215">
        <v>720200807</v>
      </c>
      <c r="N109" s="237">
        <v>368</v>
      </c>
      <c r="O109" s="236">
        <v>5.19</v>
      </c>
      <c r="P109" s="238" t="s">
        <v>94</v>
      </c>
      <c r="Q109" s="239" t="s">
        <v>224</v>
      </c>
      <c r="R109" s="239" t="s">
        <v>181</v>
      </c>
      <c r="S109" s="240" t="s">
        <v>2245</v>
      </c>
      <c r="T109" s="239" t="s">
        <v>497</v>
      </c>
      <c r="U109" s="232">
        <v>1</v>
      </c>
      <c r="V109" s="232"/>
      <c r="W109" s="241">
        <v>1</v>
      </c>
      <c r="X109" s="232">
        <v>1</v>
      </c>
      <c r="Y109" s="332">
        <v>43166</v>
      </c>
      <c r="Z109" s="232" t="s">
        <v>510</v>
      </c>
      <c r="AA109" s="296">
        <v>1</v>
      </c>
      <c r="AB109" s="232"/>
      <c r="AC109" s="232"/>
      <c r="AD109" s="232"/>
      <c r="AE109" s="232">
        <f t="shared" si="3"/>
        <v>368</v>
      </c>
      <c r="AF109" s="239" t="s">
        <v>2247</v>
      </c>
      <c r="AG109" s="239" t="s">
        <v>338</v>
      </c>
      <c r="AH109" s="239" t="s">
        <v>167</v>
      </c>
      <c r="AI109" s="851"/>
      <c r="AJ109" s="851"/>
      <c r="AK109" s="846"/>
      <c r="AL109" s="872"/>
      <c r="AM109" s="868"/>
    </row>
    <row r="110" spans="1:39" s="607" customFormat="1" ht="51" customHeight="1">
      <c r="A110" s="438">
        <v>30133</v>
      </c>
      <c r="B110" s="552">
        <v>24</v>
      </c>
      <c r="C110" s="551" t="s">
        <v>566</v>
      </c>
      <c r="D110" s="553" t="s">
        <v>1587</v>
      </c>
      <c r="E110" s="572" t="s">
        <v>589</v>
      </c>
      <c r="F110" s="554" t="s">
        <v>521</v>
      </c>
      <c r="G110" s="569" t="s">
        <v>1923</v>
      </c>
      <c r="H110" s="555">
        <v>1</v>
      </c>
      <c r="I110" s="556"/>
      <c r="J110" s="658" t="s">
        <v>2252</v>
      </c>
      <c r="K110" s="558" t="s">
        <v>980</v>
      </c>
      <c r="L110" s="558" t="s">
        <v>630</v>
      </c>
      <c r="M110" s="558">
        <v>951161421</v>
      </c>
      <c r="N110" s="570">
        <v>697</v>
      </c>
      <c r="O110" s="559">
        <v>16.510000000000002</v>
      </c>
      <c r="P110" s="559" t="s">
        <v>107</v>
      </c>
      <c r="Q110" s="560" t="s">
        <v>51</v>
      </c>
      <c r="R110" s="560" t="s">
        <v>643</v>
      </c>
      <c r="S110" s="561" t="s">
        <v>1914</v>
      </c>
      <c r="T110" s="560" t="s">
        <v>1913</v>
      </c>
      <c r="U110" s="555">
        <v>1</v>
      </c>
      <c r="V110" s="555"/>
      <c r="W110" s="562">
        <v>1</v>
      </c>
      <c r="X110" s="555">
        <v>1</v>
      </c>
      <c r="Y110" s="563">
        <v>43357</v>
      </c>
      <c r="Z110" s="555" t="s">
        <v>510</v>
      </c>
      <c r="AA110" s="555">
        <v>1</v>
      </c>
      <c r="AB110" s="555"/>
      <c r="AC110" s="560"/>
      <c r="AD110" s="555"/>
      <c r="AE110" s="555">
        <f t="shared" si="3"/>
        <v>697</v>
      </c>
      <c r="AF110" s="770" t="s">
        <v>2397</v>
      </c>
      <c r="AG110" s="560" t="s">
        <v>2253</v>
      </c>
      <c r="AH110" s="560" t="s">
        <v>167</v>
      </c>
      <c r="AI110" s="851"/>
      <c r="AJ110" s="851"/>
      <c r="AK110" s="846"/>
      <c r="AL110" s="872"/>
      <c r="AM110" s="868"/>
    </row>
    <row r="111" spans="1:39" s="606" customFormat="1" ht="38.25" customHeight="1">
      <c r="A111" s="438">
        <v>30133</v>
      </c>
      <c r="B111" s="226">
        <v>48</v>
      </c>
      <c r="C111" s="227" t="s">
        <v>566</v>
      </c>
      <c r="D111" s="288" t="s">
        <v>1587</v>
      </c>
      <c r="E111" s="229" t="s">
        <v>589</v>
      </c>
      <c r="F111" s="230" t="s">
        <v>521</v>
      </c>
      <c r="G111" s="231" t="s">
        <v>1917</v>
      </c>
      <c r="H111" s="232">
        <v>1</v>
      </c>
      <c r="I111" s="231"/>
      <c r="J111" s="320"/>
      <c r="K111" s="215" t="s">
        <v>980</v>
      </c>
      <c r="L111" s="215" t="s">
        <v>630</v>
      </c>
      <c r="M111" s="215">
        <v>484881917</v>
      </c>
      <c r="N111" s="237">
        <v>287</v>
      </c>
      <c r="O111" s="236">
        <v>5.0999999999999996</v>
      </c>
      <c r="P111" s="238" t="s">
        <v>210</v>
      </c>
      <c r="Q111" s="239" t="s">
        <v>226</v>
      </c>
      <c r="R111" s="239" t="s">
        <v>988</v>
      </c>
      <c r="S111" s="240" t="s">
        <v>987</v>
      </c>
      <c r="T111" s="239" t="s">
        <v>1916</v>
      </c>
      <c r="U111" s="296">
        <v>1</v>
      </c>
      <c r="V111" s="296"/>
      <c r="W111" s="297">
        <v>1</v>
      </c>
      <c r="X111" s="296">
        <v>1</v>
      </c>
      <c r="Y111" s="332">
        <v>44323</v>
      </c>
      <c r="Z111" s="296" t="s">
        <v>510</v>
      </c>
      <c r="AA111" s="296">
        <v>1</v>
      </c>
      <c r="AB111" s="296"/>
      <c r="AC111" s="296"/>
      <c r="AD111" s="296"/>
      <c r="AE111" s="296">
        <f t="shared" si="3"/>
        <v>287</v>
      </c>
      <c r="AF111" s="239" t="s">
        <v>2250</v>
      </c>
      <c r="AG111" s="239" t="s">
        <v>641</v>
      </c>
      <c r="AH111" s="239" t="s">
        <v>167</v>
      </c>
      <c r="AI111" s="851"/>
      <c r="AJ111" s="851"/>
      <c r="AK111" s="846"/>
      <c r="AL111" s="872"/>
      <c r="AM111" s="868"/>
    </row>
    <row r="112" spans="1:39" s="243" customFormat="1" ht="65.25" customHeight="1">
      <c r="A112" s="438">
        <v>30133</v>
      </c>
      <c r="B112" s="226">
        <v>113</v>
      </c>
      <c r="C112" s="227" t="s">
        <v>566</v>
      </c>
      <c r="D112" s="228" t="s">
        <v>1587</v>
      </c>
      <c r="E112" s="229" t="s">
        <v>589</v>
      </c>
      <c r="F112" s="230" t="s">
        <v>521</v>
      </c>
      <c r="G112" s="231" t="s">
        <v>761</v>
      </c>
      <c r="H112" s="232">
        <v>1</v>
      </c>
      <c r="I112" s="233"/>
      <c r="J112" s="636" t="s">
        <v>2257</v>
      </c>
      <c r="K112" s="215" t="s">
        <v>1571</v>
      </c>
      <c r="L112" s="215" t="s">
        <v>630</v>
      </c>
      <c r="M112" s="215">
        <v>325558930</v>
      </c>
      <c r="N112" s="237">
        <v>681</v>
      </c>
      <c r="O112" s="236">
        <v>18.399999999999999</v>
      </c>
      <c r="P112" s="238" t="s">
        <v>49</v>
      </c>
      <c r="Q112" s="239" t="s">
        <v>215</v>
      </c>
      <c r="R112" s="239" t="s">
        <v>646</v>
      </c>
      <c r="S112" s="240" t="s">
        <v>1912</v>
      </c>
      <c r="T112" s="239" t="s">
        <v>1911</v>
      </c>
      <c r="U112" s="232">
        <v>1</v>
      </c>
      <c r="V112" s="232"/>
      <c r="W112" s="241">
        <v>1</v>
      </c>
      <c r="X112" s="232">
        <v>1</v>
      </c>
      <c r="Y112" s="242" t="s">
        <v>2256</v>
      </c>
      <c r="Z112" s="232" t="s">
        <v>510</v>
      </c>
      <c r="AA112" s="296">
        <v>1</v>
      </c>
      <c r="AB112" s="232"/>
      <c r="AC112" s="232"/>
      <c r="AD112" s="232"/>
      <c r="AE112" s="296">
        <f t="shared" si="3"/>
        <v>681</v>
      </c>
      <c r="AF112" s="239" t="s">
        <v>2124</v>
      </c>
      <c r="AG112" s="239" t="s">
        <v>2254</v>
      </c>
      <c r="AH112" s="239" t="s">
        <v>167</v>
      </c>
      <c r="AI112" s="851"/>
      <c r="AJ112" s="851"/>
      <c r="AK112" s="846"/>
      <c r="AL112" s="872"/>
      <c r="AM112" s="868"/>
    </row>
    <row r="113" spans="1:39" s="243" customFormat="1" ht="37.5" customHeight="1">
      <c r="A113" s="438">
        <v>30133</v>
      </c>
      <c r="B113" s="226">
        <v>119</v>
      </c>
      <c r="C113" s="227" t="s">
        <v>566</v>
      </c>
      <c r="D113" s="228" t="s">
        <v>1587</v>
      </c>
      <c r="E113" s="229" t="s">
        <v>589</v>
      </c>
      <c r="F113" s="230" t="s">
        <v>521</v>
      </c>
      <c r="G113" s="231" t="s">
        <v>1922</v>
      </c>
      <c r="H113" s="232">
        <v>1</v>
      </c>
      <c r="I113" s="233"/>
      <c r="J113" s="319"/>
      <c r="K113" s="215" t="s">
        <v>981</v>
      </c>
      <c r="L113" s="215" t="s">
        <v>630</v>
      </c>
      <c r="M113" s="215">
        <v>305095622</v>
      </c>
      <c r="N113" s="237">
        <v>377</v>
      </c>
      <c r="O113" s="236">
        <v>5.64</v>
      </c>
      <c r="P113" s="238" t="s">
        <v>52</v>
      </c>
      <c r="Q113" s="239" t="s">
        <v>491</v>
      </c>
      <c r="R113" s="239" t="s">
        <v>180</v>
      </c>
      <c r="S113" s="240" t="s">
        <v>989</v>
      </c>
      <c r="T113" s="239" t="s">
        <v>1920</v>
      </c>
      <c r="U113" s="232">
        <v>1</v>
      </c>
      <c r="V113" s="232"/>
      <c r="W113" s="241">
        <v>1</v>
      </c>
      <c r="X113" s="232">
        <v>1</v>
      </c>
      <c r="Y113" s="332">
        <v>43166</v>
      </c>
      <c r="Z113" s="232" t="s">
        <v>510</v>
      </c>
      <c r="AA113" s="296">
        <v>1</v>
      </c>
      <c r="AB113" s="232"/>
      <c r="AC113" s="232"/>
      <c r="AD113" s="232"/>
      <c r="AE113" s="296">
        <f t="shared" si="3"/>
        <v>377</v>
      </c>
      <c r="AF113" s="239" t="s">
        <v>2249</v>
      </c>
      <c r="AG113" s="239" t="s">
        <v>640</v>
      </c>
      <c r="AH113" s="239" t="s">
        <v>167</v>
      </c>
      <c r="AI113" s="851"/>
      <c r="AJ113" s="851"/>
      <c r="AK113" s="846"/>
      <c r="AL113" s="872"/>
      <c r="AM113" s="868"/>
    </row>
    <row r="114" spans="1:39" s="156" customFormat="1" ht="49.5" customHeight="1">
      <c r="A114" s="426">
        <v>30133</v>
      </c>
      <c r="B114" s="389">
        <v>231</v>
      </c>
      <c r="C114" s="143" t="s">
        <v>566</v>
      </c>
      <c r="D114" s="167" t="s">
        <v>1587</v>
      </c>
      <c r="E114" s="158" t="s">
        <v>589</v>
      </c>
      <c r="F114" s="145" t="s">
        <v>521</v>
      </c>
      <c r="G114" s="146" t="s">
        <v>1762</v>
      </c>
      <c r="H114" s="148"/>
      <c r="I114" s="147">
        <v>1</v>
      </c>
      <c r="J114" s="148"/>
      <c r="K114" s="150"/>
      <c r="L114" s="150"/>
      <c r="M114" s="150"/>
      <c r="N114" s="152">
        <v>110</v>
      </c>
      <c r="O114" s="162">
        <v>0.57999999999999996</v>
      </c>
      <c r="P114" s="151"/>
      <c r="Q114" s="153" t="s">
        <v>240</v>
      </c>
      <c r="R114" s="153" t="s">
        <v>239</v>
      </c>
      <c r="S114" s="177" t="s">
        <v>1758</v>
      </c>
      <c r="U114" s="147">
        <v>1</v>
      </c>
      <c r="V114" s="147"/>
      <c r="W114" s="154">
        <v>1</v>
      </c>
      <c r="X114" s="147"/>
      <c r="Y114" s="147"/>
      <c r="Z114" s="147" t="s">
        <v>510</v>
      </c>
      <c r="AA114" s="160"/>
      <c r="AB114" s="147"/>
      <c r="AC114" s="147">
        <v>1</v>
      </c>
      <c r="AD114" s="147"/>
      <c r="AE114" s="147">
        <f t="shared" si="3"/>
        <v>110</v>
      </c>
      <c r="AF114" s="153" t="s">
        <v>492</v>
      </c>
      <c r="AG114" s="153" t="s">
        <v>1172</v>
      </c>
      <c r="AH114" s="153" t="s">
        <v>65</v>
      </c>
      <c r="AI114" s="851"/>
      <c r="AJ114" s="851"/>
      <c r="AK114" s="846"/>
      <c r="AL114" s="851"/>
      <c r="AM114" s="851"/>
    </row>
    <row r="115" spans="1:39" s="270" customFormat="1" ht="49.5" customHeight="1">
      <c r="A115" s="438">
        <v>30133</v>
      </c>
      <c r="B115" s="244">
        <v>261</v>
      </c>
      <c r="C115" s="245" t="s">
        <v>566</v>
      </c>
      <c r="D115" s="264" t="s">
        <v>1587</v>
      </c>
      <c r="E115" s="247" t="s">
        <v>589</v>
      </c>
      <c r="F115" s="248" t="s">
        <v>521</v>
      </c>
      <c r="G115" s="265" t="s">
        <v>258</v>
      </c>
      <c r="H115" s="265"/>
      <c r="I115" s="266">
        <v>1</v>
      </c>
      <c r="J115" s="325" t="s">
        <v>1760</v>
      </c>
      <c r="K115" s="267"/>
      <c r="L115" s="267"/>
      <c r="M115" s="267"/>
      <c r="N115" s="254">
        <v>20</v>
      </c>
      <c r="O115" s="253">
        <v>0.13</v>
      </c>
      <c r="P115" s="255"/>
      <c r="Q115" s="256" t="s">
        <v>1664</v>
      </c>
      <c r="R115" s="256" t="s">
        <v>1665</v>
      </c>
      <c r="S115" s="257" t="s">
        <v>1666</v>
      </c>
      <c r="T115" s="373" t="s">
        <v>801</v>
      </c>
      <c r="U115" s="266">
        <v>1</v>
      </c>
      <c r="V115" s="266"/>
      <c r="W115" s="268">
        <v>1</v>
      </c>
      <c r="X115" s="266"/>
      <c r="Y115" s="266"/>
      <c r="Z115" s="250" t="s">
        <v>510</v>
      </c>
      <c r="AA115" s="250"/>
      <c r="AB115" s="266">
        <v>1</v>
      </c>
      <c r="AC115" s="266"/>
      <c r="AD115" s="266"/>
      <c r="AE115" s="266">
        <f t="shared" si="3"/>
        <v>20</v>
      </c>
      <c r="AF115" s="256" t="s">
        <v>492</v>
      </c>
      <c r="AG115" s="256" t="s">
        <v>1173</v>
      </c>
      <c r="AH115" s="256" t="s">
        <v>65</v>
      </c>
      <c r="AI115" s="851"/>
      <c r="AJ115" s="851"/>
      <c r="AK115" s="846"/>
      <c r="AL115" s="851"/>
      <c r="AM115" s="851"/>
    </row>
    <row r="116" spans="1:39" s="443" customFormat="1" ht="49.5" customHeight="1">
      <c r="A116" s="426">
        <v>30133</v>
      </c>
      <c r="B116" s="185">
        <v>308</v>
      </c>
      <c r="C116" s="336" t="s">
        <v>566</v>
      </c>
      <c r="D116" s="337" t="s">
        <v>1587</v>
      </c>
      <c r="E116" s="358" t="s">
        <v>589</v>
      </c>
      <c r="F116" s="338" t="s">
        <v>521</v>
      </c>
      <c r="G116" s="339" t="s">
        <v>1761</v>
      </c>
      <c r="H116" s="339"/>
      <c r="I116" s="124">
        <v>1</v>
      </c>
      <c r="J116" s="396"/>
      <c r="K116" s="440"/>
      <c r="L116" s="440"/>
      <c r="M116" s="440"/>
      <c r="N116" s="422">
        <v>43</v>
      </c>
      <c r="O116" s="344">
        <v>0.28999999999999998</v>
      </c>
      <c r="P116" s="352"/>
      <c r="Q116" s="345" t="s">
        <v>1759</v>
      </c>
      <c r="R116" s="345"/>
      <c r="S116" s="441" t="s">
        <v>1688</v>
      </c>
      <c r="T116" s="345" t="s">
        <v>490</v>
      </c>
      <c r="U116" s="124">
        <v>1</v>
      </c>
      <c r="V116" s="124"/>
      <c r="W116" s="442">
        <v>1</v>
      </c>
      <c r="X116" s="124"/>
      <c r="Y116" s="124"/>
      <c r="Z116" s="124" t="s">
        <v>510</v>
      </c>
      <c r="AA116" s="124"/>
      <c r="AB116" s="124">
        <v>1</v>
      </c>
      <c r="AC116" s="124"/>
      <c r="AD116" s="124"/>
      <c r="AE116" s="124">
        <f>N116</f>
        <v>43</v>
      </c>
      <c r="AF116" s="345" t="s">
        <v>492</v>
      </c>
      <c r="AG116" s="444" t="s">
        <v>1763</v>
      </c>
      <c r="AH116" s="345" t="s">
        <v>65</v>
      </c>
      <c r="AI116" s="852"/>
      <c r="AJ116" s="852"/>
      <c r="AK116" s="852"/>
      <c r="AL116" s="852"/>
      <c r="AM116" s="852"/>
    </row>
    <row r="117" spans="1:39" s="156" customFormat="1" ht="33.75" customHeight="1">
      <c r="A117" s="438">
        <v>30134</v>
      </c>
      <c r="B117" s="389">
        <v>281</v>
      </c>
      <c r="C117" s="143" t="s">
        <v>1209</v>
      </c>
      <c r="D117" s="167" t="s">
        <v>1595</v>
      </c>
      <c r="E117" s="158"/>
      <c r="F117" s="145"/>
      <c r="G117" s="146" t="s">
        <v>1210</v>
      </c>
      <c r="H117" s="148"/>
      <c r="I117" s="147">
        <v>1</v>
      </c>
      <c r="J117" s="186" t="s">
        <v>1760</v>
      </c>
      <c r="K117" s="150"/>
      <c r="L117" s="150"/>
      <c r="M117" s="150"/>
      <c r="N117" s="152">
        <v>30</v>
      </c>
      <c r="O117" s="162">
        <v>2.81</v>
      </c>
      <c r="P117" s="151"/>
      <c r="Q117" s="153" t="s">
        <v>1188</v>
      </c>
      <c r="R117" s="153"/>
      <c r="S117" s="177"/>
      <c r="T117" s="153" t="s">
        <v>490</v>
      </c>
      <c r="U117" s="147"/>
      <c r="V117" s="147">
        <v>1</v>
      </c>
      <c r="W117" s="154"/>
      <c r="X117" s="147"/>
      <c r="Y117" s="147"/>
      <c r="Z117" s="147"/>
      <c r="AA117" s="160"/>
      <c r="AB117" s="147"/>
      <c r="AC117" s="147"/>
      <c r="AD117" s="147"/>
      <c r="AE117" s="147">
        <v>0</v>
      </c>
      <c r="AF117" s="153"/>
      <c r="AG117" s="153" t="s">
        <v>1212</v>
      </c>
      <c r="AH117" s="153" t="s">
        <v>65</v>
      </c>
      <c r="AI117" s="399">
        <v>1</v>
      </c>
      <c r="AJ117" s="399">
        <f>N117</f>
        <v>30</v>
      </c>
      <c r="AK117" s="399">
        <v>0</v>
      </c>
      <c r="AL117" s="399">
        <v>0</v>
      </c>
      <c r="AM117" s="399">
        <v>0</v>
      </c>
    </row>
    <row r="118" spans="1:39" s="243" customFormat="1" ht="38.25" customHeight="1">
      <c r="A118" s="433">
        <v>30136</v>
      </c>
      <c r="B118" s="226">
        <v>128</v>
      </c>
      <c r="C118" s="227" t="s">
        <v>567</v>
      </c>
      <c r="D118" s="288" t="s">
        <v>1586</v>
      </c>
      <c r="E118" s="229"/>
      <c r="F118" s="230" t="s">
        <v>522</v>
      </c>
      <c r="G118" s="233" t="s">
        <v>217</v>
      </c>
      <c r="H118" s="232">
        <v>1</v>
      </c>
      <c r="I118" s="233"/>
      <c r="J118" s="636" t="s">
        <v>2261</v>
      </c>
      <c r="K118" s="215" t="s">
        <v>990</v>
      </c>
      <c r="L118" s="215" t="s">
        <v>630</v>
      </c>
      <c r="M118" s="215">
        <v>920321312</v>
      </c>
      <c r="N118" s="237">
        <v>87</v>
      </c>
      <c r="O118" s="236">
        <v>3.31</v>
      </c>
      <c r="P118" s="238" t="s">
        <v>197</v>
      </c>
      <c r="Q118" s="239" t="s">
        <v>689</v>
      </c>
      <c r="R118" s="239" t="s">
        <v>690</v>
      </c>
      <c r="S118" s="240" t="s">
        <v>994</v>
      </c>
      <c r="T118" s="239" t="s">
        <v>1926</v>
      </c>
      <c r="U118" s="232"/>
      <c r="V118" s="232">
        <v>1</v>
      </c>
      <c r="W118" s="232"/>
      <c r="X118" s="232">
        <v>1</v>
      </c>
      <c r="Y118" s="332">
        <v>42901</v>
      </c>
      <c r="Z118" s="232" t="s">
        <v>67</v>
      </c>
      <c r="AA118" s="232"/>
      <c r="AB118" s="232"/>
      <c r="AC118" s="232"/>
      <c r="AD118" s="232"/>
      <c r="AE118" s="232">
        <v>0</v>
      </c>
      <c r="AF118" s="239" t="s">
        <v>2259</v>
      </c>
      <c r="AG118" s="239" t="s">
        <v>2260</v>
      </c>
      <c r="AH118" s="239" t="s">
        <v>167</v>
      </c>
      <c r="AI118" s="858">
        <v>2</v>
      </c>
      <c r="AJ118" s="858">
        <f>N118+N119</f>
        <v>134</v>
      </c>
      <c r="AK118" s="882">
        <v>0</v>
      </c>
      <c r="AL118" s="882">
        <f>AE118+AE119</f>
        <v>0</v>
      </c>
      <c r="AM118" s="882">
        <v>2</v>
      </c>
    </row>
    <row r="119" spans="1:39" s="243" customFormat="1" ht="44.25" customHeight="1">
      <c r="A119" s="433">
        <v>30136</v>
      </c>
      <c r="B119" s="226">
        <v>160</v>
      </c>
      <c r="C119" s="227" t="s">
        <v>567</v>
      </c>
      <c r="D119" s="288" t="s">
        <v>1586</v>
      </c>
      <c r="E119" s="227"/>
      <c r="F119" s="230" t="s">
        <v>522</v>
      </c>
      <c r="G119" s="231" t="s">
        <v>218</v>
      </c>
      <c r="H119" s="232">
        <v>1</v>
      </c>
      <c r="I119" s="233"/>
      <c r="J119" s="319"/>
      <c r="K119" s="215" t="s">
        <v>991</v>
      </c>
      <c r="L119" s="215" t="s">
        <v>630</v>
      </c>
      <c r="M119" s="215">
        <v>821163284</v>
      </c>
      <c r="N119" s="237">
        <v>47</v>
      </c>
      <c r="O119" s="236">
        <v>0.83</v>
      </c>
      <c r="P119" s="238" t="s">
        <v>97</v>
      </c>
      <c r="Q119" s="239" t="s">
        <v>1925</v>
      </c>
      <c r="R119" s="239" t="s">
        <v>1924</v>
      </c>
      <c r="S119" s="240" t="s">
        <v>995</v>
      </c>
      <c r="T119" s="239" t="s">
        <v>1928</v>
      </c>
      <c r="U119" s="232"/>
      <c r="V119" s="232">
        <v>1</v>
      </c>
      <c r="W119" s="232"/>
      <c r="X119" s="232">
        <v>1</v>
      </c>
      <c r="Y119" s="332">
        <v>42901</v>
      </c>
      <c r="Z119" s="232" t="s">
        <v>67</v>
      </c>
      <c r="AA119" s="232"/>
      <c r="AB119" s="232"/>
      <c r="AC119" s="232"/>
      <c r="AD119" s="232"/>
      <c r="AE119" s="232">
        <v>0</v>
      </c>
      <c r="AF119" s="239" t="s">
        <v>2262</v>
      </c>
      <c r="AG119" s="239" t="s">
        <v>1927</v>
      </c>
      <c r="AH119" s="239" t="s">
        <v>167</v>
      </c>
      <c r="AI119" s="859"/>
      <c r="AJ119" s="859"/>
      <c r="AK119" s="882"/>
      <c r="AL119" s="882"/>
      <c r="AM119" s="882"/>
    </row>
    <row r="120" spans="1:39" s="243" customFormat="1" ht="38.25">
      <c r="A120" s="451">
        <v>30139</v>
      </c>
      <c r="B120" s="226">
        <v>153</v>
      </c>
      <c r="C120" s="227" t="s">
        <v>568</v>
      </c>
      <c r="D120" s="288" t="s">
        <v>1750</v>
      </c>
      <c r="E120" s="229"/>
      <c r="F120" s="230" t="s">
        <v>522</v>
      </c>
      <c r="G120" s="231" t="s">
        <v>713</v>
      </c>
      <c r="H120" s="232">
        <v>1</v>
      </c>
      <c r="I120" s="233"/>
      <c r="J120" s="319"/>
      <c r="K120" s="215" t="s">
        <v>992</v>
      </c>
      <c r="L120" s="215" t="s">
        <v>630</v>
      </c>
      <c r="M120" s="215">
        <v>491335923</v>
      </c>
      <c r="N120" s="237">
        <v>75</v>
      </c>
      <c r="O120" s="236">
        <v>21.17</v>
      </c>
      <c r="P120" s="238" t="s">
        <v>105</v>
      </c>
      <c r="Q120" s="239" t="s">
        <v>50</v>
      </c>
      <c r="R120" s="239" t="s">
        <v>219</v>
      </c>
      <c r="S120" s="240" t="s">
        <v>996</v>
      </c>
      <c r="T120" s="239" t="s">
        <v>1929</v>
      </c>
      <c r="U120" s="232"/>
      <c r="V120" s="232">
        <v>1</v>
      </c>
      <c r="W120" s="232"/>
      <c r="X120" s="232">
        <v>1</v>
      </c>
      <c r="Y120" s="332">
        <v>43167</v>
      </c>
      <c r="Z120" s="232" t="s">
        <v>607</v>
      </c>
      <c r="AA120" s="232"/>
      <c r="AB120" s="232"/>
      <c r="AC120" s="232"/>
      <c r="AD120" s="232"/>
      <c r="AE120" s="232">
        <v>0</v>
      </c>
      <c r="AF120" s="239" t="s">
        <v>2263</v>
      </c>
      <c r="AG120" s="239" t="s">
        <v>1930</v>
      </c>
      <c r="AH120" s="239" t="s">
        <v>167</v>
      </c>
      <c r="AI120" s="850">
        <v>3</v>
      </c>
      <c r="AJ120" s="850">
        <f>N120+N122+N121</f>
        <v>120</v>
      </c>
      <c r="AK120" s="845">
        <v>1</v>
      </c>
      <c r="AL120" s="845">
        <f>AE120+AE122</f>
        <v>5</v>
      </c>
      <c r="AM120" s="845">
        <v>2</v>
      </c>
    </row>
    <row r="121" spans="1:39" s="349" customFormat="1" ht="39.75" customHeight="1">
      <c r="A121" s="451">
        <v>30139</v>
      </c>
      <c r="B121" s="185">
        <v>321</v>
      </c>
      <c r="C121" s="336" t="s">
        <v>568</v>
      </c>
      <c r="D121" s="337" t="s">
        <v>1750</v>
      </c>
      <c r="E121" s="358"/>
      <c r="F121" s="338"/>
      <c r="G121" s="339" t="s">
        <v>2264</v>
      </c>
      <c r="H121" s="123">
        <v>1</v>
      </c>
      <c r="I121" s="340"/>
      <c r="J121" s="341"/>
      <c r="K121" s="381"/>
      <c r="L121" s="381"/>
      <c r="M121" s="381">
        <v>408239925</v>
      </c>
      <c r="N121" s="422">
        <v>40</v>
      </c>
      <c r="O121" s="344">
        <v>2.12</v>
      </c>
      <c r="P121" s="352" t="s">
        <v>405</v>
      </c>
      <c r="Q121" s="345" t="s">
        <v>2268</v>
      </c>
      <c r="R121" s="345" t="s">
        <v>2266</v>
      </c>
      <c r="S121" s="346" t="s">
        <v>2265</v>
      </c>
      <c r="T121" s="345" t="s">
        <v>2267</v>
      </c>
      <c r="U121" s="123"/>
      <c r="V121" s="123">
        <v>1</v>
      </c>
      <c r="W121" s="123"/>
      <c r="X121" s="815">
        <v>1</v>
      </c>
      <c r="Y121" s="816">
        <v>44789</v>
      </c>
      <c r="Z121" s="123" t="s">
        <v>607</v>
      </c>
      <c r="AA121" s="123"/>
      <c r="AB121" s="123"/>
      <c r="AC121" s="123"/>
      <c r="AD121" s="123"/>
      <c r="AE121" s="123">
        <v>0</v>
      </c>
      <c r="AF121" s="345" t="s">
        <v>2269</v>
      </c>
      <c r="AG121" s="345"/>
      <c r="AH121" s="345" t="s">
        <v>2460</v>
      </c>
      <c r="AI121" s="858"/>
      <c r="AJ121" s="858"/>
      <c r="AK121" s="860"/>
      <c r="AL121" s="860"/>
      <c r="AM121" s="860"/>
    </row>
    <row r="122" spans="1:39" s="270" customFormat="1" ht="54.75" customHeight="1">
      <c r="A122" s="433">
        <v>30139</v>
      </c>
      <c r="B122" s="244">
        <v>262</v>
      </c>
      <c r="C122" s="245" t="s">
        <v>568</v>
      </c>
      <c r="D122" s="246" t="s">
        <v>1750</v>
      </c>
      <c r="E122" s="247"/>
      <c r="F122" s="248" t="s">
        <v>522</v>
      </c>
      <c r="G122" s="265" t="s">
        <v>259</v>
      </c>
      <c r="H122" s="265"/>
      <c r="I122" s="266">
        <v>1</v>
      </c>
      <c r="J122" s="325"/>
      <c r="K122" s="267"/>
      <c r="L122" s="267"/>
      <c r="M122" s="267"/>
      <c r="N122" s="253">
        <v>5</v>
      </c>
      <c r="O122" s="253">
        <v>0.08</v>
      </c>
      <c r="P122" s="255"/>
      <c r="Q122" s="322" t="s">
        <v>1638</v>
      </c>
      <c r="R122" s="256" t="s">
        <v>817</v>
      </c>
      <c r="S122" s="257" t="s">
        <v>1157</v>
      </c>
      <c r="T122" s="256" t="s">
        <v>490</v>
      </c>
      <c r="U122" s="266">
        <v>1</v>
      </c>
      <c r="V122" s="266"/>
      <c r="W122" s="268">
        <v>0.9</v>
      </c>
      <c r="X122" s="266"/>
      <c r="Y122" s="266"/>
      <c r="Z122" s="266" t="s">
        <v>607</v>
      </c>
      <c r="AA122" s="266"/>
      <c r="AB122" s="266"/>
      <c r="AC122" s="266"/>
      <c r="AD122" s="266">
        <v>1</v>
      </c>
      <c r="AE122" s="266">
        <f>N122</f>
        <v>5</v>
      </c>
      <c r="AF122" s="256" t="s">
        <v>492</v>
      </c>
      <c r="AG122" s="256" t="s">
        <v>1211</v>
      </c>
      <c r="AH122" s="256" t="s">
        <v>65</v>
      </c>
      <c r="AI122" s="847"/>
      <c r="AJ122" s="847"/>
      <c r="AK122" s="847"/>
      <c r="AL122" s="847"/>
      <c r="AM122" s="847"/>
    </row>
    <row r="123" spans="1:39" s="243" customFormat="1" ht="38.25">
      <c r="A123" s="451">
        <v>30140</v>
      </c>
      <c r="B123" s="226">
        <v>195</v>
      </c>
      <c r="C123" s="227" t="s">
        <v>569</v>
      </c>
      <c r="D123" s="288" t="s">
        <v>1585</v>
      </c>
      <c r="E123" s="229"/>
      <c r="F123" s="230" t="s">
        <v>520</v>
      </c>
      <c r="G123" s="231" t="s">
        <v>796</v>
      </c>
      <c r="H123" s="232">
        <v>1</v>
      </c>
      <c r="I123" s="233"/>
      <c r="J123" s="319"/>
      <c r="K123" s="215" t="s">
        <v>993</v>
      </c>
      <c r="L123" s="215" t="s">
        <v>630</v>
      </c>
      <c r="M123" s="215">
        <v>488221490</v>
      </c>
      <c r="N123" s="237">
        <v>100</v>
      </c>
      <c r="O123" s="236">
        <v>1.97</v>
      </c>
      <c r="P123" s="238" t="s">
        <v>97</v>
      </c>
      <c r="Q123" s="239" t="s">
        <v>69</v>
      </c>
      <c r="R123" s="239" t="s">
        <v>220</v>
      </c>
      <c r="S123" s="240" t="s">
        <v>725</v>
      </c>
      <c r="T123" s="239" t="s">
        <v>1931</v>
      </c>
      <c r="U123" s="232">
        <v>1</v>
      </c>
      <c r="V123" s="232"/>
      <c r="W123" s="241">
        <v>0.1</v>
      </c>
      <c r="X123" s="232">
        <v>1</v>
      </c>
      <c r="Y123" s="242" t="s">
        <v>2271</v>
      </c>
      <c r="Z123" s="232" t="s">
        <v>433</v>
      </c>
      <c r="AA123" s="232"/>
      <c r="AB123" s="232"/>
      <c r="AC123" s="232"/>
      <c r="AD123" s="232">
        <v>1</v>
      </c>
      <c r="AE123" s="232">
        <f>N123</f>
        <v>100</v>
      </c>
      <c r="AF123" s="239" t="s">
        <v>2270</v>
      </c>
      <c r="AG123" s="239" t="s">
        <v>997</v>
      </c>
      <c r="AH123" s="239" t="s">
        <v>167</v>
      </c>
      <c r="AI123" s="546">
        <v>1</v>
      </c>
      <c r="AJ123" s="546">
        <f>N123</f>
        <v>100</v>
      </c>
      <c r="AK123" s="547">
        <v>1</v>
      </c>
      <c r="AL123" s="545">
        <f>AE123</f>
        <v>100</v>
      </c>
      <c r="AM123" s="543">
        <v>1</v>
      </c>
    </row>
    <row r="124" spans="1:39" s="243" customFormat="1" ht="41.25" customHeight="1">
      <c r="A124" s="445">
        <v>30141</v>
      </c>
      <c r="B124" s="226">
        <v>81</v>
      </c>
      <c r="C124" s="227" t="s">
        <v>570</v>
      </c>
      <c r="D124" s="288" t="s">
        <v>1601</v>
      </c>
      <c r="E124" s="229" t="s">
        <v>595</v>
      </c>
      <c r="F124" s="230" t="s">
        <v>521</v>
      </c>
      <c r="G124" s="231" t="s">
        <v>682</v>
      </c>
      <c r="H124" s="232">
        <v>1</v>
      </c>
      <c r="I124" s="233"/>
      <c r="J124" s="636" t="s">
        <v>2273</v>
      </c>
      <c r="K124" s="215" t="s">
        <v>1001</v>
      </c>
      <c r="L124" s="215" t="s">
        <v>630</v>
      </c>
      <c r="M124" s="215">
        <v>812476018</v>
      </c>
      <c r="N124" s="237">
        <v>83</v>
      </c>
      <c r="O124" s="236">
        <v>1.96</v>
      </c>
      <c r="P124" s="238" t="s">
        <v>1932</v>
      </c>
      <c r="Q124" s="491" t="s">
        <v>1213</v>
      </c>
      <c r="R124" s="239" t="s">
        <v>683</v>
      </c>
      <c r="S124" s="240" t="s">
        <v>998</v>
      </c>
      <c r="T124" s="239" t="s">
        <v>490</v>
      </c>
      <c r="U124" s="232">
        <v>1</v>
      </c>
      <c r="V124" s="232"/>
      <c r="W124" s="241">
        <v>1</v>
      </c>
      <c r="X124" s="232">
        <v>1</v>
      </c>
      <c r="Y124" s="332">
        <v>42947</v>
      </c>
      <c r="Z124" s="232" t="s">
        <v>422</v>
      </c>
      <c r="AA124" s="296"/>
      <c r="AB124" s="296">
        <v>1</v>
      </c>
      <c r="AC124" s="296"/>
      <c r="AD124" s="296"/>
      <c r="AE124" s="232">
        <f>N124</f>
        <v>83</v>
      </c>
      <c r="AF124" s="239" t="s">
        <v>2272</v>
      </c>
      <c r="AG124" s="239" t="s">
        <v>684</v>
      </c>
      <c r="AH124" s="239" t="s">
        <v>167</v>
      </c>
      <c r="AI124" s="850">
        <v>4</v>
      </c>
      <c r="AJ124" s="850">
        <f>N124+N125+N126+N127</f>
        <v>129</v>
      </c>
      <c r="AK124" s="905">
        <v>1</v>
      </c>
      <c r="AL124" s="869">
        <f>AE124+AE125+AE126+AE127</f>
        <v>83</v>
      </c>
      <c r="AM124" s="845">
        <v>1</v>
      </c>
    </row>
    <row r="125" spans="1:39" s="270" customFormat="1" ht="43.5" customHeight="1">
      <c r="A125" s="445">
        <v>30141</v>
      </c>
      <c r="B125" s="244">
        <v>229</v>
      </c>
      <c r="C125" s="245" t="s">
        <v>570</v>
      </c>
      <c r="D125" s="246" t="s">
        <v>1601</v>
      </c>
      <c r="E125" s="247" t="s">
        <v>595</v>
      </c>
      <c r="F125" s="248" t="s">
        <v>521</v>
      </c>
      <c r="G125" s="265" t="s">
        <v>248</v>
      </c>
      <c r="H125" s="265"/>
      <c r="I125" s="266">
        <v>1</v>
      </c>
      <c r="J125" s="265"/>
      <c r="K125" s="267"/>
      <c r="L125" s="267"/>
      <c r="M125" s="267"/>
      <c r="N125" s="254">
        <v>20</v>
      </c>
      <c r="O125" s="253">
        <v>0.12</v>
      </c>
      <c r="P125" s="255"/>
      <c r="Q125" s="256" t="s">
        <v>1653</v>
      </c>
      <c r="R125" s="256" t="s">
        <v>816</v>
      </c>
      <c r="S125" s="257" t="s">
        <v>1652</v>
      </c>
      <c r="T125" s="256" t="s">
        <v>490</v>
      </c>
      <c r="U125" s="266"/>
      <c r="V125" s="266">
        <v>1</v>
      </c>
      <c r="W125" s="268"/>
      <c r="X125" s="266"/>
      <c r="Y125" s="269"/>
      <c r="Z125" s="266" t="s">
        <v>246</v>
      </c>
      <c r="AA125" s="250"/>
      <c r="AB125" s="250"/>
      <c r="AC125" s="250"/>
      <c r="AD125" s="250"/>
      <c r="AE125" s="266">
        <v>0</v>
      </c>
      <c r="AF125" s="256" t="s">
        <v>492</v>
      </c>
      <c r="AG125" s="256" t="s">
        <v>1174</v>
      </c>
      <c r="AH125" s="256" t="s">
        <v>65</v>
      </c>
      <c r="AI125" s="851"/>
      <c r="AJ125" s="851"/>
      <c r="AK125" s="906"/>
      <c r="AL125" s="851"/>
      <c r="AM125" s="851"/>
    </row>
    <row r="126" spans="1:39" s="270" customFormat="1" ht="43.5" customHeight="1">
      <c r="A126" s="445">
        <v>30141</v>
      </c>
      <c r="B126" s="244">
        <v>274</v>
      </c>
      <c r="C126" s="245" t="s">
        <v>570</v>
      </c>
      <c r="D126" s="246" t="s">
        <v>1601</v>
      </c>
      <c r="E126" s="247" t="s">
        <v>595</v>
      </c>
      <c r="F126" s="248" t="s">
        <v>521</v>
      </c>
      <c r="G126" s="249" t="s">
        <v>1214</v>
      </c>
      <c r="H126" s="265"/>
      <c r="I126" s="266">
        <v>1</v>
      </c>
      <c r="J126" s="265"/>
      <c r="K126" s="267"/>
      <c r="L126" s="267"/>
      <c r="M126" s="267"/>
      <c r="N126" s="254">
        <v>20</v>
      </c>
      <c r="O126" s="253">
        <v>0.36</v>
      </c>
      <c r="P126" s="255"/>
      <c r="Q126" s="256" t="s">
        <v>1650</v>
      </c>
      <c r="R126" s="256" t="s">
        <v>1645</v>
      </c>
      <c r="S126" s="257" t="s">
        <v>1651</v>
      </c>
      <c r="T126" s="256" t="s">
        <v>490</v>
      </c>
      <c r="U126" s="266"/>
      <c r="V126" s="266">
        <v>1</v>
      </c>
      <c r="W126" s="268"/>
      <c r="X126" s="266"/>
      <c r="Y126" s="269"/>
      <c r="Z126" s="266" t="s">
        <v>246</v>
      </c>
      <c r="AA126" s="250"/>
      <c r="AB126" s="250"/>
      <c r="AC126" s="250"/>
      <c r="AD126" s="250"/>
      <c r="AE126" s="266">
        <v>0</v>
      </c>
      <c r="AF126" s="256" t="s">
        <v>59</v>
      </c>
      <c r="AG126" s="256" t="s">
        <v>1175</v>
      </c>
      <c r="AH126" s="256" t="s">
        <v>65</v>
      </c>
      <c r="AI126" s="851"/>
      <c r="AJ126" s="851"/>
      <c r="AK126" s="906"/>
      <c r="AL126" s="851"/>
      <c r="AM126" s="851"/>
    </row>
    <row r="127" spans="1:39" s="156" customFormat="1" ht="48.75" customHeight="1">
      <c r="A127" s="445">
        <v>30141</v>
      </c>
      <c r="B127" s="389">
        <v>263</v>
      </c>
      <c r="C127" s="143" t="s">
        <v>570</v>
      </c>
      <c r="D127" s="144" t="s">
        <v>1601</v>
      </c>
      <c r="E127" s="144" t="s">
        <v>595</v>
      </c>
      <c r="F127" s="145" t="s">
        <v>521</v>
      </c>
      <c r="G127" s="146" t="s">
        <v>247</v>
      </c>
      <c r="H127" s="148"/>
      <c r="I127" s="147">
        <v>1</v>
      </c>
      <c r="J127" s="148"/>
      <c r="K127" s="150"/>
      <c r="L127" s="150"/>
      <c r="M127" s="150"/>
      <c r="N127" s="197">
        <v>6</v>
      </c>
      <c r="O127" s="162">
        <v>0.15</v>
      </c>
      <c r="P127" s="151"/>
      <c r="Q127" s="153" t="s">
        <v>1215</v>
      </c>
      <c r="R127" s="153" t="s">
        <v>847</v>
      </c>
      <c r="S127" s="395" t="s">
        <v>1710</v>
      </c>
      <c r="T127" s="153" t="s">
        <v>490</v>
      </c>
      <c r="U127" s="147"/>
      <c r="V127" s="147">
        <v>1</v>
      </c>
      <c r="W127" s="154"/>
      <c r="X127" s="147"/>
      <c r="Y127" s="155"/>
      <c r="Z127" s="160" t="s">
        <v>246</v>
      </c>
      <c r="AA127" s="160"/>
      <c r="AB127" s="160"/>
      <c r="AC127" s="160"/>
      <c r="AD127" s="160"/>
      <c r="AE127" s="147">
        <v>0</v>
      </c>
      <c r="AF127" s="153" t="s">
        <v>59</v>
      </c>
      <c r="AG127" s="153" t="s">
        <v>250</v>
      </c>
      <c r="AH127" s="153" t="s">
        <v>65</v>
      </c>
      <c r="AI127" s="847"/>
      <c r="AJ127" s="847"/>
      <c r="AK127" s="907"/>
      <c r="AL127" s="847"/>
      <c r="AM127" s="847"/>
    </row>
    <row r="128" spans="1:39" s="798" customFormat="1" ht="35.25" customHeight="1">
      <c r="A128" s="779">
        <v>30147</v>
      </c>
      <c r="B128" s="780">
        <v>94</v>
      </c>
      <c r="C128" s="781" t="s">
        <v>571</v>
      </c>
      <c r="D128" s="782" t="s">
        <v>1585</v>
      </c>
      <c r="E128" s="782"/>
      <c r="F128" s="784" t="s">
        <v>520</v>
      </c>
      <c r="G128" s="787" t="s">
        <v>221</v>
      </c>
      <c r="H128" s="786">
        <v>0</v>
      </c>
      <c r="I128" s="787"/>
      <c r="J128" s="788" t="s">
        <v>2446</v>
      </c>
      <c r="K128" s="789" t="s">
        <v>1000</v>
      </c>
      <c r="L128" s="789" t="s">
        <v>630</v>
      </c>
      <c r="M128" s="789">
        <v>510755085</v>
      </c>
      <c r="N128" s="799" t="s">
        <v>2274</v>
      </c>
      <c r="O128" s="791">
        <v>8.2100000000000009</v>
      </c>
      <c r="P128" s="791" t="s">
        <v>97</v>
      </c>
      <c r="Q128" s="792" t="s">
        <v>1935</v>
      </c>
      <c r="R128" s="792" t="s">
        <v>1936</v>
      </c>
      <c r="S128" s="793" t="s">
        <v>999</v>
      </c>
      <c r="T128" s="792" t="s">
        <v>1934</v>
      </c>
      <c r="U128" s="794" t="s">
        <v>1795</v>
      </c>
      <c r="V128" s="786"/>
      <c r="W128" s="795">
        <v>1</v>
      </c>
      <c r="X128" s="794" t="s">
        <v>1795</v>
      </c>
      <c r="Y128" s="796">
        <v>42905</v>
      </c>
      <c r="Z128" s="786" t="s">
        <v>432</v>
      </c>
      <c r="AA128" s="786"/>
      <c r="AB128" s="786"/>
      <c r="AC128" s="786"/>
      <c r="AD128" s="794" t="s">
        <v>1795</v>
      </c>
      <c r="AE128" s="786" t="str">
        <f>N128</f>
        <v>180 empl</v>
      </c>
      <c r="AF128" s="792" t="s">
        <v>2275</v>
      </c>
      <c r="AG128" s="792" t="s">
        <v>1933</v>
      </c>
      <c r="AH128" s="792" t="s">
        <v>167</v>
      </c>
      <c r="AI128" s="800">
        <v>0</v>
      </c>
      <c r="AJ128" s="800">
        <v>0</v>
      </c>
      <c r="AK128" s="801">
        <v>0</v>
      </c>
      <c r="AL128" s="802">
        <v>0</v>
      </c>
      <c r="AM128" s="803">
        <v>0</v>
      </c>
    </row>
    <row r="129" spans="1:73" s="243" customFormat="1" ht="51.75" customHeight="1">
      <c r="A129" s="433">
        <v>30148</v>
      </c>
      <c r="B129" s="226">
        <v>282</v>
      </c>
      <c r="C129" s="227" t="s">
        <v>720</v>
      </c>
      <c r="D129" s="288" t="s">
        <v>1586</v>
      </c>
      <c r="E129" s="288"/>
      <c r="F129" s="230"/>
      <c r="G129" s="231" t="s">
        <v>1216</v>
      </c>
      <c r="H129" s="232">
        <v>1</v>
      </c>
      <c r="I129" s="233"/>
      <c r="J129" s="706" t="s">
        <v>2142</v>
      </c>
      <c r="K129" s="704"/>
      <c r="L129" s="482"/>
      <c r="M129" s="215">
        <v>430852806</v>
      </c>
      <c r="N129" s="286">
        <v>25</v>
      </c>
      <c r="O129" s="236">
        <v>0.67</v>
      </c>
      <c r="P129" s="238"/>
      <c r="Q129" s="239" t="s">
        <v>722</v>
      </c>
      <c r="R129" s="239" t="s">
        <v>1937</v>
      </c>
      <c r="S129" s="608" t="s">
        <v>1938</v>
      </c>
      <c r="T129" s="239" t="s">
        <v>721</v>
      </c>
      <c r="U129" s="232"/>
      <c r="V129" s="232">
        <v>1</v>
      </c>
      <c r="W129" s="241"/>
      <c r="X129" s="232">
        <v>0</v>
      </c>
      <c r="Y129" s="814"/>
      <c r="Z129" s="296" t="s">
        <v>322</v>
      </c>
      <c r="AA129" s="232"/>
      <c r="AB129" s="232"/>
      <c r="AC129" s="232"/>
      <c r="AD129" s="232"/>
      <c r="AE129" s="232">
        <v>0</v>
      </c>
      <c r="AF129" s="239" t="s">
        <v>723</v>
      </c>
      <c r="AG129" s="239" t="s">
        <v>1002</v>
      </c>
      <c r="AH129" s="239" t="s">
        <v>58</v>
      </c>
      <c r="AI129" s="544">
        <v>1</v>
      </c>
      <c r="AJ129" s="544">
        <f>N129</f>
        <v>25</v>
      </c>
      <c r="AK129" s="548">
        <v>0</v>
      </c>
      <c r="AL129" s="541">
        <v>0</v>
      </c>
      <c r="AM129" s="542">
        <v>0</v>
      </c>
    </row>
    <row r="130" spans="1:73" s="568" customFormat="1" ht="41.25" customHeight="1">
      <c r="A130" s="446" t="s">
        <v>260</v>
      </c>
      <c r="B130" s="552">
        <v>218</v>
      </c>
      <c r="C130" s="551" t="s">
        <v>572</v>
      </c>
      <c r="D130" s="553" t="s">
        <v>1591</v>
      </c>
      <c r="E130" s="554"/>
      <c r="F130" s="554" t="s">
        <v>522</v>
      </c>
      <c r="G130" s="569" t="s">
        <v>1563</v>
      </c>
      <c r="H130" s="555">
        <v>1</v>
      </c>
      <c r="I130" s="556"/>
      <c r="J130" s="557"/>
      <c r="K130" s="558" t="s">
        <v>1003</v>
      </c>
      <c r="L130" s="558" t="s">
        <v>630</v>
      </c>
      <c r="M130" s="558">
        <v>844335083</v>
      </c>
      <c r="N130" s="570">
        <v>32</v>
      </c>
      <c r="O130" s="559">
        <v>2.65</v>
      </c>
      <c r="P130" s="574" t="s">
        <v>405</v>
      </c>
      <c r="Q130" s="560" t="s">
        <v>1564</v>
      </c>
      <c r="R130" s="560" t="s">
        <v>1939</v>
      </c>
      <c r="S130" s="561" t="s">
        <v>1565</v>
      </c>
      <c r="T130" s="560" t="s">
        <v>610</v>
      </c>
      <c r="U130" s="555"/>
      <c r="V130" s="555">
        <v>1</v>
      </c>
      <c r="W130" s="555"/>
      <c r="X130" s="555">
        <v>0</v>
      </c>
      <c r="Y130" s="751"/>
      <c r="Z130" s="573" t="s">
        <v>470</v>
      </c>
      <c r="AA130" s="555"/>
      <c r="AB130" s="555"/>
      <c r="AC130" s="555"/>
      <c r="AD130" s="555"/>
      <c r="AE130" s="555">
        <v>0</v>
      </c>
      <c r="AF130" s="560" t="s">
        <v>2276</v>
      </c>
      <c r="AG130" s="560" t="s">
        <v>1566</v>
      </c>
      <c r="AH130" s="560" t="s">
        <v>167</v>
      </c>
      <c r="AI130" s="850">
        <v>2</v>
      </c>
      <c r="AJ130" s="850">
        <f>N130+N131</f>
        <v>52</v>
      </c>
      <c r="AK130" s="845">
        <v>1</v>
      </c>
      <c r="AL130" s="845">
        <f>AE130+AE131</f>
        <v>20</v>
      </c>
      <c r="AM130" s="845">
        <v>0</v>
      </c>
    </row>
    <row r="131" spans="1:73" s="156" customFormat="1" ht="51" customHeight="1">
      <c r="A131" s="446" t="s">
        <v>260</v>
      </c>
      <c r="B131" s="389">
        <v>232</v>
      </c>
      <c r="C131" s="143" t="s">
        <v>572</v>
      </c>
      <c r="D131" s="144" t="s">
        <v>1591</v>
      </c>
      <c r="E131" s="144"/>
      <c r="F131" s="145" t="s">
        <v>519</v>
      </c>
      <c r="G131" s="148" t="s">
        <v>60</v>
      </c>
      <c r="H131" s="148"/>
      <c r="I131" s="147">
        <v>1</v>
      </c>
      <c r="J131" s="148"/>
      <c r="K131" s="150"/>
      <c r="L131" s="150"/>
      <c r="M131" s="150"/>
      <c r="N131" s="197">
        <v>20</v>
      </c>
      <c r="O131" s="162">
        <v>0.12</v>
      </c>
      <c r="P131" s="153"/>
      <c r="Q131" s="153" t="s">
        <v>1713</v>
      </c>
      <c r="R131" s="153" t="s">
        <v>815</v>
      </c>
      <c r="S131" s="177" t="s">
        <v>1712</v>
      </c>
      <c r="T131" s="153" t="s">
        <v>490</v>
      </c>
      <c r="U131" s="147">
        <v>1</v>
      </c>
      <c r="V131" s="147"/>
      <c r="W131" s="154">
        <v>0.2</v>
      </c>
      <c r="X131" s="147"/>
      <c r="Y131" s="147"/>
      <c r="Z131" s="147" t="s">
        <v>61</v>
      </c>
      <c r="AA131" s="147">
        <v>1</v>
      </c>
      <c r="AB131" s="147"/>
      <c r="AC131" s="147"/>
      <c r="AD131" s="147"/>
      <c r="AE131" s="147">
        <f>N131</f>
        <v>20</v>
      </c>
      <c r="AF131" s="153" t="s">
        <v>492</v>
      </c>
      <c r="AG131" s="153" t="s">
        <v>1176</v>
      </c>
      <c r="AH131" s="153" t="s">
        <v>65</v>
      </c>
      <c r="AI131" s="847"/>
      <c r="AJ131" s="847"/>
      <c r="AK131" s="847"/>
      <c r="AL131" s="847"/>
      <c r="AM131" s="847"/>
    </row>
    <row r="132" spans="1:73" s="349" customFormat="1" ht="51" customHeight="1">
      <c r="A132" s="432">
        <v>30156</v>
      </c>
      <c r="B132" s="185">
        <v>306</v>
      </c>
      <c r="C132" s="336" t="s">
        <v>1749</v>
      </c>
      <c r="D132" s="337" t="s">
        <v>1588</v>
      </c>
      <c r="E132" s="337"/>
      <c r="F132" s="338"/>
      <c r="G132" s="339" t="s">
        <v>1752</v>
      </c>
      <c r="H132" s="340"/>
      <c r="I132" s="123">
        <v>1</v>
      </c>
      <c r="J132" s="341"/>
      <c r="K132" s="342"/>
      <c r="L132" s="342"/>
      <c r="M132" s="342"/>
      <c r="N132" s="422">
        <v>10</v>
      </c>
      <c r="O132" s="344">
        <v>0.09</v>
      </c>
      <c r="P132" s="345"/>
      <c r="Q132" s="359" t="s">
        <v>1751</v>
      </c>
      <c r="R132" s="345" t="s">
        <v>1748</v>
      </c>
      <c r="S132" s="346" t="s">
        <v>1637</v>
      </c>
      <c r="T132" s="345" t="s">
        <v>490</v>
      </c>
      <c r="U132" s="123"/>
      <c r="V132" s="123">
        <v>1</v>
      </c>
      <c r="W132" s="347"/>
      <c r="X132" s="123"/>
      <c r="Y132" s="123"/>
      <c r="Z132" s="123" t="s">
        <v>590</v>
      </c>
      <c r="AA132" s="123"/>
      <c r="AB132" s="123"/>
      <c r="AC132" s="123"/>
      <c r="AD132" s="123"/>
      <c r="AE132" s="123">
        <v>0</v>
      </c>
      <c r="AF132" s="345" t="s">
        <v>1678</v>
      </c>
      <c r="AG132" s="345"/>
      <c r="AH132" s="345" t="s">
        <v>65</v>
      </c>
      <c r="AI132" s="348">
        <v>1</v>
      </c>
      <c r="AJ132" s="348">
        <f>N132</f>
        <v>10</v>
      </c>
      <c r="AK132" s="348">
        <v>0</v>
      </c>
      <c r="AL132" s="348">
        <v>0</v>
      </c>
      <c r="AM132" s="348">
        <v>0</v>
      </c>
    </row>
    <row r="133" spans="1:73" s="568" customFormat="1" ht="51" customHeight="1">
      <c r="A133" s="446">
        <v>30159</v>
      </c>
      <c r="B133" s="552">
        <v>12</v>
      </c>
      <c r="C133" s="551" t="s">
        <v>408</v>
      </c>
      <c r="D133" s="553" t="s">
        <v>1591</v>
      </c>
      <c r="F133" s="554" t="s">
        <v>519</v>
      </c>
      <c r="G133" s="569" t="s">
        <v>798</v>
      </c>
      <c r="H133" s="555">
        <v>1</v>
      </c>
      <c r="I133" s="556"/>
      <c r="J133" s="831" t="s">
        <v>2108</v>
      </c>
      <c r="K133" s="558" t="s">
        <v>1005</v>
      </c>
      <c r="L133" s="558" t="s">
        <v>630</v>
      </c>
      <c r="M133" s="558">
        <v>213001597</v>
      </c>
      <c r="N133" s="570">
        <v>27</v>
      </c>
      <c r="O133" s="559">
        <v>0.72</v>
      </c>
      <c r="P133" s="574" t="s">
        <v>94</v>
      </c>
      <c r="Q133" s="560" t="s">
        <v>763</v>
      </c>
      <c r="R133" s="560" t="s">
        <v>764</v>
      </c>
      <c r="S133" s="561" t="s">
        <v>1940</v>
      </c>
      <c r="T133" s="560" t="s">
        <v>799</v>
      </c>
      <c r="U133" s="555">
        <v>1</v>
      </c>
      <c r="V133" s="555"/>
      <c r="W133" s="562">
        <v>1</v>
      </c>
      <c r="X133" s="555">
        <v>1</v>
      </c>
      <c r="Y133" s="563">
        <v>37846</v>
      </c>
      <c r="Z133" s="555" t="s">
        <v>470</v>
      </c>
      <c r="AA133" s="555">
        <v>1</v>
      </c>
      <c r="AB133" s="555"/>
      <c r="AC133" s="555"/>
      <c r="AD133" s="555"/>
      <c r="AE133" s="555">
        <f>N133</f>
        <v>27</v>
      </c>
      <c r="AF133" s="560" t="s">
        <v>492</v>
      </c>
      <c r="AG133" s="560" t="s">
        <v>412</v>
      </c>
      <c r="AH133" s="560" t="s">
        <v>167</v>
      </c>
      <c r="AI133" s="609">
        <v>1</v>
      </c>
      <c r="AJ133" s="609">
        <f>N133</f>
        <v>27</v>
      </c>
      <c r="AK133" s="609">
        <v>1</v>
      </c>
      <c r="AL133" s="609">
        <f>AE133</f>
        <v>27</v>
      </c>
      <c r="AM133" s="609">
        <v>1</v>
      </c>
    </row>
    <row r="134" spans="1:73" s="243" customFormat="1" ht="38.25">
      <c r="A134" s="433">
        <v>30162</v>
      </c>
      <c r="B134" s="226">
        <v>88</v>
      </c>
      <c r="C134" s="227" t="s">
        <v>573</v>
      </c>
      <c r="D134" s="288" t="s">
        <v>1585</v>
      </c>
      <c r="E134" s="229" t="s">
        <v>596</v>
      </c>
      <c r="F134" s="230" t="s">
        <v>520</v>
      </c>
      <c r="G134" s="233" t="s">
        <v>57</v>
      </c>
      <c r="H134" s="232">
        <v>1</v>
      </c>
      <c r="I134" s="233"/>
      <c r="J134" s="636" t="s">
        <v>2278</v>
      </c>
      <c r="K134" s="215" t="s">
        <v>1006</v>
      </c>
      <c r="L134" s="215" t="s">
        <v>630</v>
      </c>
      <c r="M134" s="215">
        <v>799431473</v>
      </c>
      <c r="N134" s="475">
        <v>88</v>
      </c>
      <c r="O134" s="236">
        <v>6.3</v>
      </c>
      <c r="P134" s="238" t="s">
        <v>97</v>
      </c>
      <c r="Q134" s="239" t="s">
        <v>406</v>
      </c>
      <c r="R134" s="239" t="s">
        <v>1945</v>
      </c>
      <c r="S134" s="240" t="s">
        <v>1004</v>
      </c>
      <c r="T134" s="239" t="s">
        <v>497</v>
      </c>
      <c r="U134" s="232">
        <v>1</v>
      </c>
      <c r="V134" s="232"/>
      <c r="W134" s="241">
        <v>1</v>
      </c>
      <c r="X134" s="232">
        <v>1</v>
      </c>
      <c r="Y134" s="332">
        <v>44355</v>
      </c>
      <c r="Z134" s="232" t="s">
        <v>432</v>
      </c>
      <c r="AA134" s="232"/>
      <c r="AB134" s="232"/>
      <c r="AC134" s="232"/>
      <c r="AD134" s="232">
        <v>1</v>
      </c>
      <c r="AE134" s="232">
        <f>N134</f>
        <v>88</v>
      </c>
      <c r="AF134" s="239" t="s">
        <v>2277</v>
      </c>
      <c r="AG134" s="239" t="s">
        <v>1944</v>
      </c>
      <c r="AH134" s="239" t="s">
        <v>167</v>
      </c>
      <c r="AI134" s="859">
        <v>2</v>
      </c>
      <c r="AJ134" s="859">
        <f>N134+N135</f>
        <v>111</v>
      </c>
      <c r="AK134" s="859">
        <v>1</v>
      </c>
      <c r="AL134" s="876">
        <f>AE134+AE135</f>
        <v>88</v>
      </c>
      <c r="AM134" s="882">
        <v>2</v>
      </c>
    </row>
    <row r="135" spans="1:73" s="243" customFormat="1" ht="32.25" customHeight="1">
      <c r="A135" s="433">
        <v>30162</v>
      </c>
      <c r="B135" s="226">
        <v>161</v>
      </c>
      <c r="C135" s="227" t="s">
        <v>573</v>
      </c>
      <c r="D135" s="288" t="s">
        <v>1585</v>
      </c>
      <c r="E135" s="229" t="s">
        <v>596</v>
      </c>
      <c r="F135" s="230" t="s">
        <v>520</v>
      </c>
      <c r="G135" s="233" t="s">
        <v>218</v>
      </c>
      <c r="H135" s="232">
        <v>1</v>
      </c>
      <c r="I135" s="233"/>
      <c r="J135" s="636" t="s">
        <v>2279</v>
      </c>
      <c r="K135" s="215" t="s">
        <v>1006</v>
      </c>
      <c r="L135" s="215" t="s">
        <v>630</v>
      </c>
      <c r="M135" s="215">
        <v>805188968</v>
      </c>
      <c r="N135" s="237">
        <v>23</v>
      </c>
      <c r="O135" s="236">
        <v>0.53</v>
      </c>
      <c r="P135" s="238" t="s">
        <v>97</v>
      </c>
      <c r="Q135" s="239" t="s">
        <v>323</v>
      </c>
      <c r="R135" s="239" t="s">
        <v>1941</v>
      </c>
      <c r="S135" s="240" t="s">
        <v>1009</v>
      </c>
      <c r="T135" s="239" t="s">
        <v>1942</v>
      </c>
      <c r="U135" s="232"/>
      <c r="V135" s="232">
        <v>1</v>
      </c>
      <c r="W135" s="232"/>
      <c r="X135" s="232">
        <v>1</v>
      </c>
      <c r="Y135" s="332">
        <v>44326</v>
      </c>
      <c r="Z135" s="232" t="s">
        <v>324</v>
      </c>
      <c r="AA135" s="232"/>
      <c r="AB135" s="232"/>
      <c r="AC135" s="232"/>
      <c r="AD135" s="232"/>
      <c r="AE135" s="232">
        <v>0</v>
      </c>
      <c r="AF135" s="239" t="s">
        <v>2280</v>
      </c>
      <c r="AG135" s="239" t="s">
        <v>1943</v>
      </c>
      <c r="AH135" s="239" t="s">
        <v>167</v>
      </c>
      <c r="AI135" s="859"/>
      <c r="AJ135" s="859"/>
      <c r="AK135" s="859"/>
      <c r="AL135" s="876"/>
      <c r="AM135" s="882"/>
    </row>
    <row r="136" spans="1:73" s="605" customFormat="1" ht="37.5" customHeight="1">
      <c r="A136" s="433">
        <v>30164</v>
      </c>
      <c r="B136" s="226">
        <v>46</v>
      </c>
      <c r="C136" s="227" t="s">
        <v>574</v>
      </c>
      <c r="D136" s="288" t="s">
        <v>1591</v>
      </c>
      <c r="E136" s="229"/>
      <c r="F136" s="230" t="s">
        <v>522</v>
      </c>
      <c r="G136" s="231" t="s">
        <v>769</v>
      </c>
      <c r="H136" s="232">
        <v>1</v>
      </c>
      <c r="I136" s="233"/>
      <c r="J136" s="636" t="s">
        <v>2282</v>
      </c>
      <c r="K136" s="215" t="s">
        <v>1007</v>
      </c>
      <c r="L136" s="215" t="s">
        <v>630</v>
      </c>
      <c r="M136" s="215">
        <v>775658909</v>
      </c>
      <c r="N136" s="237">
        <v>426</v>
      </c>
      <c r="O136" s="236">
        <v>16.11</v>
      </c>
      <c r="P136" s="238" t="s">
        <v>97</v>
      </c>
      <c r="Q136" s="239" t="s">
        <v>1951</v>
      </c>
      <c r="R136" s="239" t="s">
        <v>1950</v>
      </c>
      <c r="S136" s="240" t="s">
        <v>2281</v>
      </c>
      <c r="T136" s="239" t="s">
        <v>1946</v>
      </c>
      <c r="U136" s="232">
        <v>1</v>
      </c>
      <c r="V136" s="232"/>
      <c r="W136" s="241">
        <v>0.7</v>
      </c>
      <c r="X136" s="232">
        <v>1</v>
      </c>
      <c r="Y136" s="332">
        <v>37852</v>
      </c>
      <c r="Z136" s="232" t="s">
        <v>315</v>
      </c>
      <c r="AA136" s="296">
        <v>1</v>
      </c>
      <c r="AB136" s="298"/>
      <c r="AC136" s="298"/>
      <c r="AD136" s="298"/>
      <c r="AE136" s="232">
        <f>N136</f>
        <v>426</v>
      </c>
      <c r="AF136" s="239" t="s">
        <v>2284</v>
      </c>
      <c r="AG136" s="239" t="s">
        <v>1947</v>
      </c>
      <c r="AH136" s="239" t="s">
        <v>167</v>
      </c>
      <c r="AI136" s="850">
        <v>3</v>
      </c>
      <c r="AJ136" s="850">
        <f>N136+N137+N138</f>
        <v>546</v>
      </c>
      <c r="AK136" s="845">
        <v>1</v>
      </c>
      <c r="AL136" s="869">
        <f>AE136+AE137+AE138</f>
        <v>426</v>
      </c>
      <c r="AM136" s="896">
        <v>2</v>
      </c>
      <c r="AN136" s="610"/>
      <c r="AO136" s="610"/>
      <c r="AP136" s="610"/>
      <c r="AQ136" s="610"/>
      <c r="AR136" s="611"/>
      <c r="AS136" s="612"/>
      <c r="AT136" s="612"/>
      <c r="AU136" s="612"/>
      <c r="AV136" s="612"/>
      <c r="AW136" s="612"/>
      <c r="AX136" s="612"/>
      <c r="AY136" s="612"/>
      <c r="AZ136" s="612"/>
      <c r="BA136" s="612"/>
      <c r="BB136" s="612"/>
      <c r="BC136" s="612"/>
      <c r="BD136" s="612"/>
      <c r="BE136" s="612"/>
      <c r="BF136" s="612"/>
      <c r="BG136" s="612"/>
      <c r="BH136" s="612"/>
      <c r="BI136" s="612"/>
      <c r="BJ136" s="612"/>
      <c r="BK136" s="612"/>
      <c r="BL136" s="612"/>
      <c r="BM136" s="612"/>
      <c r="BN136" s="612"/>
      <c r="BO136" s="612"/>
      <c r="BP136" s="612"/>
      <c r="BQ136" s="612"/>
      <c r="BR136" s="612"/>
      <c r="BS136" s="612"/>
      <c r="BT136" s="612"/>
      <c r="BU136" s="612"/>
    </row>
    <row r="137" spans="1:73" s="605" customFormat="1" ht="37.5" customHeight="1">
      <c r="A137" s="433">
        <v>30164</v>
      </c>
      <c r="B137" s="226">
        <v>87</v>
      </c>
      <c r="C137" s="227" t="s">
        <v>574</v>
      </c>
      <c r="D137" s="288" t="s">
        <v>1591</v>
      </c>
      <c r="E137" s="227"/>
      <c r="F137" s="230" t="s">
        <v>522</v>
      </c>
      <c r="G137" s="231" t="s">
        <v>794</v>
      </c>
      <c r="H137" s="232">
        <v>1</v>
      </c>
      <c r="I137" s="233"/>
      <c r="J137" s="636" t="s">
        <v>2285</v>
      </c>
      <c r="K137" s="215" t="s">
        <v>1008</v>
      </c>
      <c r="L137" s="215" t="s">
        <v>630</v>
      </c>
      <c r="M137" s="215">
        <v>494270168</v>
      </c>
      <c r="N137" s="237">
        <v>112</v>
      </c>
      <c r="O137" s="236">
        <v>4.42</v>
      </c>
      <c r="P137" s="238" t="s">
        <v>1948</v>
      </c>
      <c r="Q137" s="239" t="s">
        <v>1011</v>
      </c>
      <c r="R137" s="239" t="s">
        <v>658</v>
      </c>
      <c r="S137" s="240" t="s">
        <v>1010</v>
      </c>
      <c r="T137" s="239" t="s">
        <v>497</v>
      </c>
      <c r="U137" s="232"/>
      <c r="V137" s="232">
        <v>1</v>
      </c>
      <c r="W137" s="232"/>
      <c r="X137" s="232">
        <v>1</v>
      </c>
      <c r="Y137" s="332">
        <v>35974</v>
      </c>
      <c r="Z137" s="296" t="s">
        <v>315</v>
      </c>
      <c r="AA137" s="232"/>
      <c r="AB137" s="232"/>
      <c r="AC137" s="232"/>
      <c r="AD137" s="232"/>
      <c r="AE137" s="232">
        <v>0</v>
      </c>
      <c r="AF137" s="239" t="s">
        <v>2283</v>
      </c>
      <c r="AG137" s="239" t="s">
        <v>1949</v>
      </c>
      <c r="AH137" s="239" t="s">
        <v>167</v>
      </c>
      <c r="AI137" s="855"/>
      <c r="AJ137" s="851"/>
      <c r="AK137" s="846"/>
      <c r="AL137" s="872"/>
      <c r="AM137" s="897"/>
      <c r="AN137" s="610"/>
      <c r="AO137" s="610"/>
      <c r="AP137" s="610"/>
      <c r="AQ137" s="610"/>
      <c r="AR137" s="611"/>
      <c r="AS137" s="612"/>
      <c r="AT137" s="612"/>
      <c r="AU137" s="612"/>
      <c r="AV137" s="612"/>
      <c r="AW137" s="612"/>
      <c r="AX137" s="612"/>
      <c r="AY137" s="612"/>
      <c r="AZ137" s="612"/>
      <c r="BA137" s="612"/>
      <c r="BB137" s="612"/>
      <c r="BC137" s="612"/>
      <c r="BD137" s="612"/>
      <c r="BE137" s="612"/>
      <c r="BF137" s="612"/>
      <c r="BG137" s="612"/>
      <c r="BH137" s="612"/>
      <c r="BI137" s="612"/>
      <c r="BJ137" s="612"/>
      <c r="BK137" s="612"/>
      <c r="BL137" s="612"/>
      <c r="BM137" s="612"/>
      <c r="BN137" s="612"/>
      <c r="BO137" s="612"/>
      <c r="BP137" s="612"/>
      <c r="BQ137" s="612"/>
      <c r="BR137" s="612"/>
      <c r="BS137" s="612"/>
      <c r="BT137" s="612"/>
      <c r="BU137" s="612"/>
    </row>
    <row r="138" spans="1:73" s="393" customFormat="1" ht="51.75" customHeight="1">
      <c r="A138" s="433">
        <v>30164</v>
      </c>
      <c r="B138" s="389">
        <v>264</v>
      </c>
      <c r="C138" s="143" t="s">
        <v>574</v>
      </c>
      <c r="D138" s="144" t="s">
        <v>1591</v>
      </c>
      <c r="E138" s="143"/>
      <c r="F138" s="145" t="s">
        <v>522</v>
      </c>
      <c r="G138" s="148" t="s">
        <v>249</v>
      </c>
      <c r="H138" s="148"/>
      <c r="I138" s="147">
        <v>1</v>
      </c>
      <c r="J138" s="148"/>
      <c r="K138" s="150"/>
      <c r="L138" s="150"/>
      <c r="M138" s="150"/>
      <c r="N138" s="197">
        <v>8</v>
      </c>
      <c r="O138" s="162">
        <v>0.14000000000000001</v>
      </c>
      <c r="P138" s="151"/>
      <c r="Q138" s="159" t="s">
        <v>823</v>
      </c>
      <c r="R138" s="153" t="s">
        <v>824</v>
      </c>
      <c r="S138" s="177" t="s">
        <v>1714</v>
      </c>
      <c r="T138" s="153" t="s">
        <v>490</v>
      </c>
      <c r="U138" s="147"/>
      <c r="V138" s="147">
        <v>1</v>
      </c>
      <c r="W138" s="147"/>
      <c r="X138" s="147"/>
      <c r="Y138" s="147"/>
      <c r="Z138" s="147"/>
      <c r="AA138" s="147"/>
      <c r="AB138" s="147"/>
      <c r="AC138" s="147"/>
      <c r="AD138" s="147"/>
      <c r="AE138" s="147">
        <v>0</v>
      </c>
      <c r="AF138" s="153" t="s">
        <v>492</v>
      </c>
      <c r="AG138" s="153" t="s">
        <v>1177</v>
      </c>
      <c r="AH138" s="153" t="s">
        <v>65</v>
      </c>
      <c r="AI138" s="847"/>
      <c r="AJ138" s="847"/>
      <c r="AK138" s="847"/>
      <c r="AL138" s="847"/>
      <c r="AM138" s="847"/>
      <c r="AN138" s="414"/>
      <c r="AO138" s="414"/>
      <c r="AP138" s="414"/>
      <c r="AQ138" s="414"/>
      <c r="AR138" s="415"/>
      <c r="AS138" s="416"/>
      <c r="AT138" s="416"/>
      <c r="AU138" s="416"/>
      <c r="AV138" s="416"/>
      <c r="AW138" s="416"/>
      <c r="AX138" s="416"/>
      <c r="AY138" s="416"/>
      <c r="AZ138" s="416"/>
      <c r="BA138" s="416"/>
      <c r="BB138" s="416"/>
      <c r="BC138" s="416"/>
      <c r="BD138" s="416"/>
      <c r="BE138" s="416"/>
      <c r="BF138" s="416"/>
      <c r="BG138" s="416"/>
      <c r="BH138" s="416"/>
      <c r="BI138" s="416"/>
      <c r="BJ138" s="416"/>
      <c r="BK138" s="416"/>
      <c r="BL138" s="416"/>
      <c r="BM138" s="416"/>
      <c r="BN138" s="416"/>
      <c r="BO138" s="416"/>
      <c r="BP138" s="416"/>
      <c r="BQ138" s="416"/>
      <c r="BR138" s="416"/>
      <c r="BS138" s="416"/>
      <c r="BT138" s="416"/>
      <c r="BU138" s="416"/>
    </row>
    <row r="139" spans="1:73" s="243" customFormat="1" ht="38.25">
      <c r="A139" s="433">
        <v>30168</v>
      </c>
      <c r="B139" s="226">
        <v>152</v>
      </c>
      <c r="C139" s="227" t="s">
        <v>575</v>
      </c>
      <c r="D139" s="288" t="s">
        <v>1585</v>
      </c>
      <c r="E139" s="227"/>
      <c r="F139" s="230" t="s">
        <v>520</v>
      </c>
      <c r="G139" s="233" t="s">
        <v>229</v>
      </c>
      <c r="H139" s="232">
        <v>1</v>
      </c>
      <c r="I139" s="233"/>
      <c r="J139" s="636" t="s">
        <v>2286</v>
      </c>
      <c r="K139" s="215" t="s">
        <v>1013</v>
      </c>
      <c r="L139" s="215" t="s">
        <v>630</v>
      </c>
      <c r="M139" s="215">
        <v>800413494</v>
      </c>
      <c r="N139" s="237">
        <v>333</v>
      </c>
      <c r="O139" s="236">
        <v>14.87</v>
      </c>
      <c r="P139" s="236" t="s">
        <v>210</v>
      </c>
      <c r="Q139" s="239" t="s">
        <v>1956</v>
      </c>
      <c r="R139" s="239" t="s">
        <v>231</v>
      </c>
      <c r="S139" s="240" t="s">
        <v>1012</v>
      </c>
      <c r="T139" s="239" t="s">
        <v>1955</v>
      </c>
      <c r="U139" s="232">
        <v>1</v>
      </c>
      <c r="V139" s="232"/>
      <c r="W139" s="241">
        <v>1</v>
      </c>
      <c r="X139" s="232">
        <v>1</v>
      </c>
      <c r="Y139" s="242" t="s">
        <v>2331</v>
      </c>
      <c r="Z139" s="232" t="s">
        <v>325</v>
      </c>
      <c r="AA139" s="296"/>
      <c r="AB139" s="298"/>
      <c r="AC139" s="298"/>
      <c r="AD139" s="296">
        <v>1</v>
      </c>
      <c r="AE139" s="232">
        <f t="shared" ref="AE139:AE147" si="4">N139</f>
        <v>333</v>
      </c>
      <c r="AF139" s="239" t="s">
        <v>2289</v>
      </c>
      <c r="AG139" s="239" t="s">
        <v>739</v>
      </c>
      <c r="AH139" s="239" t="s">
        <v>167</v>
      </c>
      <c r="AI139" s="850">
        <v>2</v>
      </c>
      <c r="AJ139" s="850">
        <f>N139+N141</f>
        <v>433</v>
      </c>
      <c r="AK139" s="845">
        <v>2</v>
      </c>
      <c r="AL139" s="869">
        <f>AE139+AE141</f>
        <v>433</v>
      </c>
      <c r="AM139" s="867">
        <v>2</v>
      </c>
    </row>
    <row r="140" spans="1:73" s="798" customFormat="1" ht="57" customHeight="1">
      <c r="A140" s="779">
        <v>30168</v>
      </c>
      <c r="B140" s="780">
        <v>183</v>
      </c>
      <c r="C140" s="781" t="s">
        <v>575</v>
      </c>
      <c r="D140" s="782" t="s">
        <v>1585</v>
      </c>
      <c r="E140" s="781"/>
      <c r="F140" s="784" t="s">
        <v>520</v>
      </c>
      <c r="G140" s="785" t="s">
        <v>795</v>
      </c>
      <c r="H140" s="786">
        <v>0</v>
      </c>
      <c r="I140" s="787"/>
      <c r="J140" s="788" t="s">
        <v>2445</v>
      </c>
      <c r="K140" s="789" t="s">
        <v>1014</v>
      </c>
      <c r="L140" s="789" t="s">
        <v>630</v>
      </c>
      <c r="M140" s="789">
        <v>213001688</v>
      </c>
      <c r="N140" s="799" t="s">
        <v>2292</v>
      </c>
      <c r="O140" s="791">
        <v>3.89</v>
      </c>
      <c r="P140" s="790" t="s">
        <v>94</v>
      </c>
      <c r="Q140" s="792" t="s">
        <v>770</v>
      </c>
      <c r="R140" s="792" t="s">
        <v>1960</v>
      </c>
      <c r="S140" s="793" t="s">
        <v>2290</v>
      </c>
      <c r="T140" s="792" t="s">
        <v>279</v>
      </c>
      <c r="U140" s="786" t="s">
        <v>1795</v>
      </c>
      <c r="V140" s="786"/>
      <c r="W140" s="795">
        <v>0.9</v>
      </c>
      <c r="X140" s="786" t="s">
        <v>1795</v>
      </c>
      <c r="Y140" s="796">
        <v>42901</v>
      </c>
      <c r="Z140" s="794" t="s">
        <v>325</v>
      </c>
      <c r="AA140" s="786"/>
      <c r="AB140" s="786"/>
      <c r="AC140" s="786"/>
      <c r="AD140" s="794" t="s">
        <v>1795</v>
      </c>
      <c r="AE140" s="786" t="str">
        <f t="shared" si="4"/>
        <v>96 empl</v>
      </c>
      <c r="AF140" s="792" t="s">
        <v>2291</v>
      </c>
      <c r="AG140" s="792" t="s">
        <v>27</v>
      </c>
      <c r="AH140" s="792" t="s">
        <v>167</v>
      </c>
      <c r="AI140" s="855"/>
      <c r="AJ140" s="851"/>
      <c r="AK140" s="862"/>
      <c r="AL140" s="872"/>
      <c r="AM140" s="868"/>
    </row>
    <row r="141" spans="1:73" s="631" customFormat="1" ht="44.25" customHeight="1">
      <c r="A141" s="433">
        <v>30168</v>
      </c>
      <c r="B141" s="226">
        <v>71</v>
      </c>
      <c r="C141" s="227" t="s">
        <v>575</v>
      </c>
      <c r="D141" s="288" t="s">
        <v>1585</v>
      </c>
      <c r="E141" s="229"/>
      <c r="F141" s="230" t="s">
        <v>520</v>
      </c>
      <c r="G141" s="231" t="s">
        <v>1954</v>
      </c>
      <c r="H141" s="232">
        <v>1</v>
      </c>
      <c r="I141" s="233"/>
      <c r="J141" s="636" t="s">
        <v>2288</v>
      </c>
      <c r="K141" s="215" t="s">
        <v>1015</v>
      </c>
      <c r="L141" s="215" t="s">
        <v>630</v>
      </c>
      <c r="M141" s="215">
        <v>492406855</v>
      </c>
      <c r="N141" s="237">
        <v>100</v>
      </c>
      <c r="O141" s="236">
        <v>5.19</v>
      </c>
      <c r="P141" s="236" t="s">
        <v>210</v>
      </c>
      <c r="Q141" s="239" t="s">
        <v>1957</v>
      </c>
      <c r="R141" s="239" t="s">
        <v>718</v>
      </c>
      <c r="S141" s="240" t="s">
        <v>1019</v>
      </c>
      <c r="T141" s="239" t="s">
        <v>1958</v>
      </c>
      <c r="U141" s="232">
        <v>1</v>
      </c>
      <c r="V141" s="232"/>
      <c r="W141" s="241">
        <v>1</v>
      </c>
      <c r="X141" s="232">
        <v>1</v>
      </c>
      <c r="Y141" s="242" t="s">
        <v>2330</v>
      </c>
      <c r="Z141" s="232" t="s">
        <v>325</v>
      </c>
      <c r="AA141" s="296"/>
      <c r="AB141" s="296"/>
      <c r="AC141" s="232"/>
      <c r="AD141" s="236">
        <v>1</v>
      </c>
      <c r="AE141" s="236">
        <f t="shared" si="4"/>
        <v>100</v>
      </c>
      <c r="AF141" s="239" t="s">
        <v>2287</v>
      </c>
      <c r="AG141" s="239" t="s">
        <v>1020</v>
      </c>
      <c r="AH141" s="239" t="s">
        <v>167</v>
      </c>
      <c r="AI141" s="855"/>
      <c r="AJ141" s="851"/>
      <c r="AK141" s="862"/>
      <c r="AL141" s="872"/>
      <c r="AM141" s="868"/>
      <c r="AN141" s="628"/>
      <c r="AO141" s="629"/>
      <c r="AP141" s="630"/>
      <c r="AQ141" s="630"/>
      <c r="AR141" s="630"/>
      <c r="AS141" s="630"/>
      <c r="AT141" s="630"/>
      <c r="AU141" s="630"/>
      <c r="AV141" s="630"/>
      <c r="AW141" s="630"/>
      <c r="AX141" s="630"/>
      <c r="AY141" s="630"/>
      <c r="AZ141" s="630"/>
      <c r="BA141" s="630"/>
      <c r="BB141" s="630"/>
      <c r="BC141" s="630"/>
      <c r="BD141" s="630"/>
      <c r="BE141" s="630"/>
      <c r="BF141" s="630"/>
      <c r="BG141" s="630"/>
      <c r="BH141" s="630"/>
      <c r="BI141" s="630"/>
      <c r="BJ141" s="630"/>
      <c r="BK141" s="630"/>
      <c r="BL141" s="630"/>
      <c r="BM141" s="630"/>
      <c r="BN141" s="630"/>
      <c r="BO141" s="630"/>
      <c r="BP141" s="630"/>
      <c r="BQ141" s="630"/>
      <c r="BR141" s="630"/>
    </row>
    <row r="142" spans="1:73" s="798" customFormat="1" ht="38.25">
      <c r="A142" s="779">
        <v>30170</v>
      </c>
      <c r="B142" s="780">
        <v>51</v>
      </c>
      <c r="C142" s="781" t="s">
        <v>576</v>
      </c>
      <c r="D142" s="782" t="s">
        <v>1594</v>
      </c>
      <c r="E142" s="783"/>
      <c r="F142" s="784" t="s">
        <v>520</v>
      </c>
      <c r="G142" s="785" t="s">
        <v>742</v>
      </c>
      <c r="H142" s="786">
        <v>0</v>
      </c>
      <c r="I142" s="787"/>
      <c r="J142" s="788" t="s">
        <v>2447</v>
      </c>
      <c r="K142" s="789" t="s">
        <v>1016</v>
      </c>
      <c r="L142" s="789" t="s">
        <v>630</v>
      </c>
      <c r="M142" s="789">
        <v>313668758</v>
      </c>
      <c r="N142" s="790" t="s">
        <v>1952</v>
      </c>
      <c r="O142" s="791">
        <v>2.59</v>
      </c>
      <c r="P142" s="790" t="s">
        <v>94</v>
      </c>
      <c r="Q142" s="792" t="s">
        <v>1953</v>
      </c>
      <c r="R142" s="792" t="s">
        <v>2293</v>
      </c>
      <c r="S142" s="793" t="s">
        <v>1145</v>
      </c>
      <c r="T142" s="792" t="s">
        <v>460</v>
      </c>
      <c r="U142" s="794" t="s">
        <v>1795</v>
      </c>
      <c r="V142" s="786"/>
      <c r="W142" s="795">
        <v>1</v>
      </c>
      <c r="X142" s="794" t="s">
        <v>1795</v>
      </c>
      <c r="Y142" s="821" t="s">
        <v>2332</v>
      </c>
      <c r="Z142" s="786" t="s">
        <v>436</v>
      </c>
      <c r="AA142" s="786"/>
      <c r="AB142" s="786"/>
      <c r="AC142" s="786"/>
      <c r="AD142" s="794" t="s">
        <v>1795</v>
      </c>
      <c r="AE142" s="786" t="str">
        <f t="shared" si="4"/>
        <v>50 places</v>
      </c>
      <c r="AF142" s="797" t="s">
        <v>2294</v>
      </c>
      <c r="AG142" s="792" t="s">
        <v>282</v>
      </c>
      <c r="AH142" s="792" t="s">
        <v>167</v>
      </c>
      <c r="AI142" s="856">
        <v>0</v>
      </c>
      <c r="AJ142" s="856">
        <v>0</v>
      </c>
      <c r="AK142" s="874">
        <v>0</v>
      </c>
      <c r="AL142" s="873">
        <v>0</v>
      </c>
      <c r="AM142" s="893">
        <v>0</v>
      </c>
    </row>
    <row r="143" spans="1:73" s="136" customFormat="1" ht="56.25" customHeight="1">
      <c r="A143" s="808">
        <v>30170</v>
      </c>
      <c r="B143" s="460">
        <v>63</v>
      </c>
      <c r="C143" s="126" t="s">
        <v>576</v>
      </c>
      <c r="D143" s="127" t="s">
        <v>1594</v>
      </c>
      <c r="E143" s="126"/>
      <c r="F143" s="128" t="s">
        <v>520</v>
      </c>
      <c r="G143" s="129" t="s">
        <v>232</v>
      </c>
      <c r="H143" s="130">
        <v>0</v>
      </c>
      <c r="I143" s="129"/>
      <c r="J143" s="809" t="s">
        <v>2299</v>
      </c>
      <c r="K143" s="633" t="s">
        <v>1017</v>
      </c>
      <c r="L143" s="633" t="s">
        <v>630</v>
      </c>
      <c r="M143" s="633">
        <v>411466279</v>
      </c>
      <c r="N143" s="810" t="s">
        <v>1963</v>
      </c>
      <c r="O143" s="810">
        <v>0.61</v>
      </c>
      <c r="P143" s="810" t="s">
        <v>94</v>
      </c>
      <c r="Q143" s="132" t="s">
        <v>234</v>
      </c>
      <c r="R143" s="132" t="s">
        <v>233</v>
      </c>
      <c r="S143" s="463" t="s">
        <v>771</v>
      </c>
      <c r="T143" s="132" t="s">
        <v>279</v>
      </c>
      <c r="U143" s="130"/>
      <c r="V143" s="135" t="s">
        <v>1197</v>
      </c>
      <c r="W143" s="130"/>
      <c r="X143" s="130" t="s">
        <v>1194</v>
      </c>
      <c r="Y143" s="134">
        <v>42901</v>
      </c>
      <c r="Z143" s="130" t="s">
        <v>435</v>
      </c>
      <c r="AA143" s="811"/>
      <c r="AB143" s="135"/>
      <c r="AC143" s="135"/>
      <c r="AD143" s="135"/>
      <c r="AE143" s="130" t="str">
        <f t="shared" si="4"/>
        <v>38 places</v>
      </c>
      <c r="AF143" s="812" t="s">
        <v>274</v>
      </c>
      <c r="AG143" s="132" t="s">
        <v>27</v>
      </c>
      <c r="AH143" s="132" t="s">
        <v>167</v>
      </c>
      <c r="AI143" s="857"/>
      <c r="AJ143" s="857"/>
      <c r="AK143" s="875"/>
      <c r="AL143" s="873"/>
      <c r="AM143" s="893"/>
    </row>
    <row r="144" spans="1:73" s="606" customFormat="1" ht="52.5" customHeight="1">
      <c r="A144" s="451">
        <v>30172</v>
      </c>
      <c r="B144" s="226">
        <v>31</v>
      </c>
      <c r="C144" s="227" t="s">
        <v>577</v>
      </c>
      <c r="D144" s="288" t="s">
        <v>1586</v>
      </c>
      <c r="E144" s="229"/>
      <c r="F144" s="230" t="s">
        <v>522</v>
      </c>
      <c r="G144" s="231" t="s">
        <v>464</v>
      </c>
      <c r="H144" s="232">
        <v>1</v>
      </c>
      <c r="I144" s="231"/>
      <c r="J144" s="320"/>
      <c r="K144" s="215" t="s">
        <v>1018</v>
      </c>
      <c r="L144" s="215" t="s">
        <v>630</v>
      </c>
      <c r="M144" s="215">
        <v>798216784</v>
      </c>
      <c r="N144" s="237">
        <v>70</v>
      </c>
      <c r="O144" s="236">
        <v>2.25</v>
      </c>
      <c r="P144" s="236" t="s">
        <v>97</v>
      </c>
      <c r="Q144" s="239" t="s">
        <v>1962</v>
      </c>
      <c r="R144" s="239" t="s">
        <v>724</v>
      </c>
      <c r="S144" s="240" t="s">
        <v>1021</v>
      </c>
      <c r="T144" s="239" t="s">
        <v>490</v>
      </c>
      <c r="U144" s="296">
        <v>1</v>
      </c>
      <c r="V144" s="296"/>
      <c r="W144" s="296" t="s">
        <v>17</v>
      </c>
      <c r="X144" s="296">
        <v>1</v>
      </c>
      <c r="Y144" s="242">
        <v>37112</v>
      </c>
      <c r="Z144" s="296" t="s">
        <v>222</v>
      </c>
      <c r="AA144" s="296"/>
      <c r="AB144" s="296"/>
      <c r="AC144" s="296"/>
      <c r="AD144" s="296">
        <v>1</v>
      </c>
      <c r="AE144" s="296">
        <f t="shared" si="4"/>
        <v>70</v>
      </c>
      <c r="AF144" s="239" t="s">
        <v>2300</v>
      </c>
      <c r="AG144" s="239" t="s">
        <v>1961</v>
      </c>
      <c r="AH144" s="239" t="s">
        <v>167</v>
      </c>
      <c r="AI144" s="600">
        <v>1</v>
      </c>
      <c r="AJ144" s="600">
        <f>N144</f>
        <v>70</v>
      </c>
      <c r="AK144" s="602">
        <v>1</v>
      </c>
      <c r="AL144" s="599">
        <f>AE144</f>
        <v>70</v>
      </c>
      <c r="AM144" s="599">
        <v>1</v>
      </c>
    </row>
    <row r="145" spans="1:39" s="798" customFormat="1" ht="38.25">
      <c r="A145" s="779">
        <v>30175</v>
      </c>
      <c r="B145" s="780">
        <v>120</v>
      </c>
      <c r="C145" s="781" t="s">
        <v>578</v>
      </c>
      <c r="D145" s="782" t="s">
        <v>1591</v>
      </c>
      <c r="E145" s="783"/>
      <c r="F145" s="784" t="s">
        <v>521</v>
      </c>
      <c r="G145" s="787" t="s">
        <v>275</v>
      </c>
      <c r="H145" s="794">
        <v>0</v>
      </c>
      <c r="I145" s="787"/>
      <c r="J145" s="818" t="s">
        <v>2110</v>
      </c>
      <c r="K145" s="789" t="s">
        <v>1022</v>
      </c>
      <c r="L145" s="789" t="s">
        <v>630</v>
      </c>
      <c r="M145" s="789">
        <v>341943314</v>
      </c>
      <c r="N145" s="790" t="s">
        <v>1910</v>
      </c>
      <c r="O145" s="790">
        <v>1.93</v>
      </c>
      <c r="P145" s="790" t="s">
        <v>405</v>
      </c>
      <c r="Q145" s="792" t="s">
        <v>265</v>
      </c>
      <c r="R145" s="792" t="s">
        <v>2302</v>
      </c>
      <c r="S145" s="792"/>
      <c r="T145" s="792" t="s">
        <v>466</v>
      </c>
      <c r="U145" s="794" t="s">
        <v>1194</v>
      </c>
      <c r="V145" s="786"/>
      <c r="W145" s="795">
        <v>1</v>
      </c>
      <c r="X145" s="786" t="s">
        <v>1194</v>
      </c>
      <c r="Y145" s="819">
        <v>42900</v>
      </c>
      <c r="Z145" s="786" t="s">
        <v>315</v>
      </c>
      <c r="AA145" s="794" t="s">
        <v>1194</v>
      </c>
      <c r="AB145" s="786"/>
      <c r="AC145" s="786"/>
      <c r="AD145" s="786"/>
      <c r="AE145" s="786" t="str">
        <f t="shared" si="4"/>
        <v>33 places</v>
      </c>
      <c r="AF145" s="792" t="s">
        <v>276</v>
      </c>
      <c r="AG145" s="792"/>
      <c r="AH145" s="792" t="s">
        <v>167</v>
      </c>
      <c r="AI145" s="858">
        <v>2</v>
      </c>
      <c r="AJ145" s="858">
        <f>N147+N148</f>
        <v>28</v>
      </c>
      <c r="AK145" s="860">
        <v>1</v>
      </c>
      <c r="AL145" s="876">
        <f>AE147</f>
        <v>6</v>
      </c>
      <c r="AM145" s="882">
        <v>0</v>
      </c>
    </row>
    <row r="146" spans="1:39" s="136" customFormat="1" ht="51">
      <c r="A146" s="433">
        <v>30175</v>
      </c>
      <c r="B146" s="460">
        <v>140</v>
      </c>
      <c r="C146" s="126" t="s">
        <v>578</v>
      </c>
      <c r="D146" s="127" t="s">
        <v>1591</v>
      </c>
      <c r="E146" s="126"/>
      <c r="F146" s="128" t="s">
        <v>521</v>
      </c>
      <c r="G146" s="129" t="s">
        <v>223</v>
      </c>
      <c r="H146" s="135">
        <v>0</v>
      </c>
      <c r="I146" s="130"/>
      <c r="J146" s="705" t="s">
        <v>2449</v>
      </c>
      <c r="K146" s="633" t="s">
        <v>1023</v>
      </c>
      <c r="L146" s="633" t="s">
        <v>630</v>
      </c>
      <c r="M146" s="633">
        <v>341943314</v>
      </c>
      <c r="N146" s="131" t="s">
        <v>1964</v>
      </c>
      <c r="O146" s="131">
        <v>1.62</v>
      </c>
      <c r="P146" s="132"/>
      <c r="Q146" s="132" t="s">
        <v>772</v>
      </c>
      <c r="R146" s="132" t="s">
        <v>2303</v>
      </c>
      <c r="S146" s="463" t="s">
        <v>773</v>
      </c>
      <c r="T146" s="132" t="s">
        <v>466</v>
      </c>
      <c r="U146" s="135" t="s">
        <v>1194</v>
      </c>
      <c r="V146" s="130"/>
      <c r="W146" s="133">
        <v>1</v>
      </c>
      <c r="X146" s="130" t="s">
        <v>1194</v>
      </c>
      <c r="Y146" s="634">
        <v>42900</v>
      </c>
      <c r="Z146" s="130" t="s">
        <v>315</v>
      </c>
      <c r="AA146" s="135" t="s">
        <v>1194</v>
      </c>
      <c r="AB146" s="130"/>
      <c r="AC146" s="130"/>
      <c r="AD146" s="130"/>
      <c r="AE146" s="130" t="str">
        <f t="shared" si="4"/>
        <v>25 places</v>
      </c>
      <c r="AF146" s="132" t="s">
        <v>228</v>
      </c>
      <c r="AG146" s="132"/>
      <c r="AH146" s="132" t="s">
        <v>66</v>
      </c>
      <c r="AI146" s="859"/>
      <c r="AJ146" s="859"/>
      <c r="AK146" s="861"/>
      <c r="AL146" s="876"/>
      <c r="AM146" s="882"/>
    </row>
    <row r="147" spans="1:39" s="568" customFormat="1" ht="59.25" customHeight="1">
      <c r="A147" s="433">
        <v>30175</v>
      </c>
      <c r="B147" s="552">
        <v>221</v>
      </c>
      <c r="C147" s="551" t="s">
        <v>578</v>
      </c>
      <c r="D147" s="553" t="s">
        <v>1591</v>
      </c>
      <c r="E147" s="551"/>
      <c r="F147" s="554" t="s">
        <v>521</v>
      </c>
      <c r="G147" s="569" t="s">
        <v>1217</v>
      </c>
      <c r="H147" s="573">
        <v>1</v>
      </c>
      <c r="I147" s="569"/>
      <c r="J147" s="658" t="s">
        <v>2304</v>
      </c>
      <c r="K147" s="558" t="s">
        <v>1024</v>
      </c>
      <c r="L147" s="558" t="s">
        <v>630</v>
      </c>
      <c r="M147" s="558">
        <v>401812698</v>
      </c>
      <c r="N147" s="574">
        <v>6</v>
      </c>
      <c r="O147" s="559">
        <v>0.62</v>
      </c>
      <c r="P147" s="560"/>
      <c r="Q147" s="560" t="s">
        <v>409</v>
      </c>
      <c r="R147" s="560" t="s">
        <v>410</v>
      </c>
      <c r="S147" s="561" t="s">
        <v>775</v>
      </c>
      <c r="T147" s="560" t="s">
        <v>497</v>
      </c>
      <c r="U147" s="555">
        <v>1</v>
      </c>
      <c r="V147" s="555"/>
      <c r="W147" s="562">
        <v>1</v>
      </c>
      <c r="X147" s="555">
        <v>0</v>
      </c>
      <c r="Y147" s="814"/>
      <c r="Z147" s="555" t="s">
        <v>315</v>
      </c>
      <c r="AA147" s="555">
        <v>1</v>
      </c>
      <c r="AB147" s="555"/>
      <c r="AC147" s="555"/>
      <c r="AD147" s="555"/>
      <c r="AE147" s="555">
        <f t="shared" si="4"/>
        <v>6</v>
      </c>
      <c r="AF147" s="560" t="s">
        <v>774</v>
      </c>
      <c r="AG147" s="560" t="s">
        <v>411</v>
      </c>
      <c r="AH147" s="560" t="s">
        <v>66</v>
      </c>
      <c r="AI147" s="851"/>
      <c r="AJ147" s="851"/>
      <c r="AK147" s="862"/>
      <c r="AL147" s="851"/>
      <c r="AM147" s="851"/>
    </row>
    <row r="148" spans="1:39" s="349" customFormat="1" ht="45" customHeight="1">
      <c r="A148" s="433">
        <v>30175</v>
      </c>
      <c r="B148" s="185">
        <v>309</v>
      </c>
      <c r="C148" s="336" t="s">
        <v>578</v>
      </c>
      <c r="D148" s="337" t="s">
        <v>1591</v>
      </c>
      <c r="E148" s="336"/>
      <c r="F148" s="338"/>
      <c r="G148" s="339" t="s">
        <v>1681</v>
      </c>
      <c r="H148" s="124"/>
      <c r="I148" s="124">
        <v>1</v>
      </c>
      <c r="J148" s="396"/>
      <c r="K148" s="381"/>
      <c r="L148" s="381"/>
      <c r="M148" s="381"/>
      <c r="N148" s="447">
        <v>22</v>
      </c>
      <c r="O148" s="344">
        <v>0.23</v>
      </c>
      <c r="P148" s="345"/>
      <c r="Q148" s="345" t="s">
        <v>1682</v>
      </c>
      <c r="R148" s="345" t="s">
        <v>1715</v>
      </c>
      <c r="S148" s="346" t="s">
        <v>1683</v>
      </c>
      <c r="T148" s="345" t="s">
        <v>490</v>
      </c>
      <c r="U148" s="123"/>
      <c r="V148" s="123">
        <v>1</v>
      </c>
      <c r="W148" s="347"/>
      <c r="X148" s="123">
        <v>0</v>
      </c>
      <c r="Y148" s="353"/>
      <c r="Z148" s="123" t="s">
        <v>315</v>
      </c>
      <c r="AA148" s="123"/>
      <c r="AB148" s="123"/>
      <c r="AC148" s="123"/>
      <c r="AD148" s="123"/>
      <c r="AE148" s="123">
        <v>0</v>
      </c>
      <c r="AF148" s="397"/>
      <c r="AG148" s="345"/>
      <c r="AH148" s="345" t="s">
        <v>65</v>
      </c>
      <c r="AI148" s="852"/>
      <c r="AJ148" s="852"/>
      <c r="AK148" s="863"/>
      <c r="AL148" s="852"/>
      <c r="AM148" s="852"/>
    </row>
    <row r="149" spans="1:39" s="243" customFormat="1" ht="38.25">
      <c r="A149" s="433">
        <v>30176</v>
      </c>
      <c r="B149" s="226">
        <v>176</v>
      </c>
      <c r="C149" s="227" t="s">
        <v>579</v>
      </c>
      <c r="D149" s="288" t="s">
        <v>1594</v>
      </c>
      <c r="E149" s="229"/>
      <c r="F149" s="230" t="s">
        <v>522</v>
      </c>
      <c r="G149" s="233" t="s">
        <v>277</v>
      </c>
      <c r="H149" s="232">
        <v>1</v>
      </c>
      <c r="I149" s="233"/>
      <c r="J149" s="319"/>
      <c r="K149" s="215" t="s">
        <v>1025</v>
      </c>
      <c r="L149" s="215" t="s">
        <v>630</v>
      </c>
      <c r="M149" s="215">
        <v>213001761</v>
      </c>
      <c r="N149" s="475">
        <v>11</v>
      </c>
      <c r="O149" s="236">
        <v>0.25</v>
      </c>
      <c r="P149" s="238" t="s">
        <v>405</v>
      </c>
      <c r="Q149" s="239" t="s">
        <v>2306</v>
      </c>
      <c r="R149" s="239" t="s">
        <v>278</v>
      </c>
      <c r="S149" s="240" t="s">
        <v>776</v>
      </c>
      <c r="T149" s="239" t="s">
        <v>466</v>
      </c>
      <c r="U149" s="232"/>
      <c r="V149" s="232">
        <v>1</v>
      </c>
      <c r="W149" s="232"/>
      <c r="X149" s="232">
        <v>1</v>
      </c>
      <c r="Y149" s="332">
        <v>42900</v>
      </c>
      <c r="Z149" s="232" t="s">
        <v>436</v>
      </c>
      <c r="AA149" s="232"/>
      <c r="AB149" s="232"/>
      <c r="AC149" s="232"/>
      <c r="AD149" s="232"/>
      <c r="AE149" s="232">
        <v>0</v>
      </c>
      <c r="AF149" s="239" t="s">
        <v>2305</v>
      </c>
      <c r="AG149" s="239"/>
      <c r="AH149" s="239" t="s">
        <v>167</v>
      </c>
      <c r="AI149" s="850">
        <v>4</v>
      </c>
      <c r="AJ149" s="850">
        <f>N149+N150+N151+N152</f>
        <v>35</v>
      </c>
      <c r="AK149" s="845">
        <v>0</v>
      </c>
      <c r="AL149" s="845">
        <f>AE149+AE152</f>
        <v>0</v>
      </c>
      <c r="AM149" s="845">
        <v>1</v>
      </c>
    </row>
    <row r="150" spans="1:39" s="243" customFormat="1" ht="30" customHeight="1">
      <c r="A150" s="433">
        <v>30176</v>
      </c>
      <c r="B150" s="226">
        <v>297</v>
      </c>
      <c r="C150" s="227" t="s">
        <v>579</v>
      </c>
      <c r="D150" s="288" t="s">
        <v>1594</v>
      </c>
      <c r="E150" s="229"/>
      <c r="F150" s="230" t="s">
        <v>522</v>
      </c>
      <c r="G150" s="231" t="s">
        <v>735</v>
      </c>
      <c r="H150" s="232">
        <v>1</v>
      </c>
      <c r="I150" s="233"/>
      <c r="J150" s="636" t="s">
        <v>2142</v>
      </c>
      <c r="K150" s="704"/>
      <c r="L150" s="482"/>
      <c r="M150" s="215">
        <v>353721251</v>
      </c>
      <c r="N150" s="475">
        <v>8</v>
      </c>
      <c r="O150" s="236">
        <v>0.28000000000000003</v>
      </c>
      <c r="P150" s="238"/>
      <c r="Q150" s="239" t="s">
        <v>1971</v>
      </c>
      <c r="R150" s="239" t="s">
        <v>736</v>
      </c>
      <c r="S150" s="240" t="s">
        <v>1968</v>
      </c>
      <c r="T150" s="239" t="s">
        <v>490</v>
      </c>
      <c r="U150" s="232"/>
      <c r="V150" s="232">
        <v>1</v>
      </c>
      <c r="W150" s="232"/>
      <c r="X150" s="232">
        <v>0</v>
      </c>
      <c r="Y150" s="751"/>
      <c r="Z150" s="232" t="s">
        <v>436</v>
      </c>
      <c r="AA150" s="232"/>
      <c r="AB150" s="232"/>
      <c r="AC150" s="232"/>
      <c r="AD150" s="232"/>
      <c r="AE150" s="232">
        <v>0</v>
      </c>
      <c r="AF150" s="239" t="s">
        <v>2307</v>
      </c>
      <c r="AG150" s="239" t="s">
        <v>1026</v>
      </c>
      <c r="AH150" s="239" t="s">
        <v>58</v>
      </c>
      <c r="AI150" s="855"/>
      <c r="AJ150" s="855"/>
      <c r="AK150" s="846"/>
      <c r="AL150" s="846"/>
      <c r="AM150" s="846"/>
    </row>
    <row r="151" spans="1:39" s="243" customFormat="1" ht="27.75" customHeight="1">
      <c r="A151" s="451">
        <v>30176</v>
      </c>
      <c r="B151" s="226">
        <v>298</v>
      </c>
      <c r="C151" s="227" t="s">
        <v>579</v>
      </c>
      <c r="D151" s="288" t="s">
        <v>1594</v>
      </c>
      <c r="E151" s="229"/>
      <c r="F151" s="230" t="s">
        <v>522</v>
      </c>
      <c r="G151" s="233" t="s">
        <v>700</v>
      </c>
      <c r="H151" s="232">
        <v>1</v>
      </c>
      <c r="I151" s="233"/>
      <c r="J151" s="636" t="s">
        <v>2309</v>
      </c>
      <c r="K151" s="704"/>
      <c r="L151" s="482"/>
      <c r="M151" s="215">
        <v>391309085</v>
      </c>
      <c r="N151" s="475">
        <v>6</v>
      </c>
      <c r="O151" s="236">
        <v>2.38</v>
      </c>
      <c r="P151" s="238"/>
      <c r="Q151" s="239" t="s">
        <v>702</v>
      </c>
      <c r="R151" s="239" t="s">
        <v>701</v>
      </c>
      <c r="S151" s="240" t="s">
        <v>1027</v>
      </c>
      <c r="T151" s="239" t="s">
        <v>490</v>
      </c>
      <c r="U151" s="232"/>
      <c r="V151" s="232">
        <v>1</v>
      </c>
      <c r="W151" s="232"/>
      <c r="X151" s="232">
        <v>0</v>
      </c>
      <c r="Y151" s="751"/>
      <c r="Z151" s="232" t="s">
        <v>436</v>
      </c>
      <c r="AA151" s="232"/>
      <c r="AB151" s="232"/>
      <c r="AC151" s="232"/>
      <c r="AD151" s="232"/>
      <c r="AE151" s="232">
        <v>0</v>
      </c>
      <c r="AF151" s="239" t="s">
        <v>2310</v>
      </c>
      <c r="AG151" s="239" t="s">
        <v>1028</v>
      </c>
      <c r="AH151" s="239" t="s">
        <v>58</v>
      </c>
      <c r="AI151" s="855"/>
      <c r="AJ151" s="855"/>
      <c r="AK151" s="846"/>
      <c r="AL151" s="846"/>
      <c r="AM151" s="846"/>
    </row>
    <row r="152" spans="1:39" s="270" customFormat="1" ht="49.5" customHeight="1">
      <c r="A152" s="448">
        <v>30176</v>
      </c>
      <c r="B152" s="244">
        <v>234</v>
      </c>
      <c r="C152" s="245" t="s">
        <v>579</v>
      </c>
      <c r="D152" s="246" t="s">
        <v>1594</v>
      </c>
      <c r="E152" s="245"/>
      <c r="F152" s="248" t="s">
        <v>519</v>
      </c>
      <c r="G152" s="265" t="s">
        <v>62</v>
      </c>
      <c r="H152" s="265"/>
      <c r="I152" s="266">
        <v>1</v>
      </c>
      <c r="J152" s="265"/>
      <c r="K152" s="267"/>
      <c r="L152" s="267"/>
      <c r="M152" s="267"/>
      <c r="N152" s="254">
        <v>10</v>
      </c>
      <c r="O152" s="253">
        <v>0.05</v>
      </c>
      <c r="P152" s="255"/>
      <c r="Q152" s="256" t="s">
        <v>63</v>
      </c>
      <c r="R152" s="256" t="s">
        <v>278</v>
      </c>
      <c r="S152" s="257" t="s">
        <v>1643</v>
      </c>
      <c r="T152" s="256" t="s">
        <v>490</v>
      </c>
      <c r="U152" s="266"/>
      <c r="V152" s="266">
        <v>1</v>
      </c>
      <c r="W152" s="266"/>
      <c r="X152" s="266"/>
      <c r="Y152" s="266"/>
      <c r="Z152" s="266" t="s">
        <v>436</v>
      </c>
      <c r="AA152" s="266"/>
      <c r="AB152" s="266"/>
      <c r="AC152" s="266"/>
      <c r="AD152" s="266"/>
      <c r="AE152" s="266">
        <v>0</v>
      </c>
      <c r="AF152" s="256" t="s">
        <v>492</v>
      </c>
      <c r="AG152" s="256" t="s">
        <v>1178</v>
      </c>
      <c r="AH152" s="256" t="s">
        <v>65</v>
      </c>
      <c r="AI152" s="847"/>
      <c r="AJ152" s="847"/>
      <c r="AK152" s="847"/>
      <c r="AL152" s="847"/>
      <c r="AM152" s="847"/>
    </row>
    <row r="153" spans="1:39" s="243" customFormat="1" ht="57.75" customHeight="1">
      <c r="A153" s="449">
        <v>30179</v>
      </c>
      <c r="B153" s="226">
        <v>6</v>
      </c>
      <c r="C153" s="227" t="s">
        <v>267</v>
      </c>
      <c r="D153" s="288" t="s">
        <v>1585</v>
      </c>
      <c r="E153" s="288"/>
      <c r="F153" s="230" t="s">
        <v>521</v>
      </c>
      <c r="G153" s="231" t="s">
        <v>1966</v>
      </c>
      <c r="H153" s="232">
        <v>1</v>
      </c>
      <c r="I153" s="233"/>
      <c r="J153" s="636" t="s">
        <v>2311</v>
      </c>
      <c r="K153" s="215" t="s">
        <v>1030</v>
      </c>
      <c r="L153" s="215" t="s">
        <v>630</v>
      </c>
      <c r="M153" s="215">
        <v>750470031</v>
      </c>
      <c r="N153" s="237">
        <v>100</v>
      </c>
      <c r="O153" s="236">
        <v>2.27</v>
      </c>
      <c r="P153" s="238" t="s">
        <v>107</v>
      </c>
      <c r="Q153" s="239" t="s">
        <v>268</v>
      </c>
      <c r="R153" s="239" t="s">
        <v>269</v>
      </c>
      <c r="S153" s="467" t="s">
        <v>1783</v>
      </c>
      <c r="T153" s="239" t="s">
        <v>1965</v>
      </c>
      <c r="U153" s="232">
        <v>1</v>
      </c>
      <c r="V153" s="232"/>
      <c r="W153" s="241">
        <v>1</v>
      </c>
      <c r="X153" s="232">
        <v>1</v>
      </c>
      <c r="Y153" s="242" t="s">
        <v>2333</v>
      </c>
      <c r="Z153" s="232" t="s">
        <v>119</v>
      </c>
      <c r="AA153" s="232">
        <v>1</v>
      </c>
      <c r="AB153" s="232"/>
      <c r="AC153" s="239"/>
      <c r="AD153" s="239"/>
      <c r="AE153" s="238">
        <f>N153</f>
        <v>100</v>
      </c>
      <c r="AF153" s="746" t="s">
        <v>2312</v>
      </c>
      <c r="AG153" s="239" t="s">
        <v>1967</v>
      </c>
      <c r="AH153" s="239" t="s">
        <v>167</v>
      </c>
      <c r="AI153" s="596">
        <v>1</v>
      </c>
      <c r="AJ153" s="596">
        <f>N153</f>
        <v>100</v>
      </c>
      <c r="AK153" s="596">
        <v>1</v>
      </c>
      <c r="AL153" s="596">
        <f>AE153</f>
        <v>100</v>
      </c>
      <c r="AM153" s="596">
        <v>1</v>
      </c>
    </row>
    <row r="154" spans="1:39" s="166" customFormat="1" ht="62.25" customHeight="1">
      <c r="A154" s="449">
        <v>30188</v>
      </c>
      <c r="B154" s="389">
        <v>283</v>
      </c>
      <c r="C154" s="143" t="s">
        <v>835</v>
      </c>
      <c r="D154" s="144" t="s">
        <v>1585</v>
      </c>
      <c r="E154" s="144"/>
      <c r="F154" s="145"/>
      <c r="G154" s="146" t="s">
        <v>79</v>
      </c>
      <c r="H154" s="160"/>
      <c r="I154" s="160">
        <v>1</v>
      </c>
      <c r="J154" s="193"/>
      <c r="K154" s="161"/>
      <c r="L154" s="161"/>
      <c r="M154" s="161"/>
      <c r="N154" s="162">
        <v>100</v>
      </c>
      <c r="O154" s="162">
        <v>1.83</v>
      </c>
      <c r="P154" s="151"/>
      <c r="Q154" s="153" t="s">
        <v>1161</v>
      </c>
      <c r="R154" s="153" t="s">
        <v>836</v>
      </c>
      <c r="S154" s="177" t="s">
        <v>1764</v>
      </c>
      <c r="T154" s="153" t="s">
        <v>460</v>
      </c>
      <c r="U154" s="160">
        <v>1</v>
      </c>
      <c r="V154" s="160"/>
      <c r="W154" s="163">
        <v>1</v>
      </c>
      <c r="X154" s="160"/>
      <c r="Y154" s="164"/>
      <c r="Z154" s="160" t="s">
        <v>119</v>
      </c>
      <c r="AA154" s="160">
        <v>1</v>
      </c>
      <c r="AB154" s="160"/>
      <c r="AC154" s="153"/>
      <c r="AD154" s="153"/>
      <c r="AE154" s="151">
        <f>N154</f>
        <v>100</v>
      </c>
      <c r="AF154" s="153" t="s">
        <v>837</v>
      </c>
      <c r="AG154" s="153" t="s">
        <v>1162</v>
      </c>
      <c r="AH154" s="153" t="s">
        <v>65</v>
      </c>
      <c r="AI154" s="413">
        <v>1</v>
      </c>
      <c r="AJ154" s="413">
        <f>N154</f>
        <v>100</v>
      </c>
      <c r="AK154" s="413">
        <v>1</v>
      </c>
      <c r="AL154" s="413">
        <f>AE154</f>
        <v>100</v>
      </c>
      <c r="AM154" s="413">
        <v>0</v>
      </c>
    </row>
    <row r="155" spans="1:39" s="243" customFormat="1" ht="25.5">
      <c r="A155" s="449">
        <v>30189</v>
      </c>
      <c r="B155" s="226">
        <v>21</v>
      </c>
      <c r="C155" s="227" t="s">
        <v>580</v>
      </c>
      <c r="D155" s="288" t="s">
        <v>1588</v>
      </c>
      <c r="E155" s="229"/>
      <c r="F155" s="230" t="s">
        <v>521</v>
      </c>
      <c r="G155" s="231" t="s">
        <v>1970</v>
      </c>
      <c r="H155" s="232">
        <v>1</v>
      </c>
      <c r="I155" s="233"/>
      <c r="J155" s="636" t="s">
        <v>2313</v>
      </c>
      <c r="K155" s="215" t="s">
        <v>1031</v>
      </c>
      <c r="L155" s="215" t="s">
        <v>630</v>
      </c>
      <c r="M155" s="215">
        <v>341436467</v>
      </c>
      <c r="N155" s="237">
        <v>242</v>
      </c>
      <c r="O155" s="236">
        <v>7.03</v>
      </c>
      <c r="P155" s="238" t="s">
        <v>609</v>
      </c>
      <c r="Q155" s="239" t="s">
        <v>120</v>
      </c>
      <c r="R155" s="239" t="s">
        <v>833</v>
      </c>
      <c r="S155" s="240" t="s">
        <v>1029</v>
      </c>
      <c r="T155" s="239" t="s">
        <v>1969</v>
      </c>
      <c r="U155" s="232">
        <v>1</v>
      </c>
      <c r="V155" s="232"/>
      <c r="W155" s="241">
        <v>1</v>
      </c>
      <c r="X155" s="604">
        <v>1</v>
      </c>
      <c r="Y155" s="755">
        <v>43186</v>
      </c>
      <c r="Z155" s="232" t="s">
        <v>590</v>
      </c>
      <c r="AA155" s="232">
        <v>1</v>
      </c>
      <c r="AB155" s="232"/>
      <c r="AC155" s="232"/>
      <c r="AD155" s="232"/>
      <c r="AE155" s="232">
        <f>N155</f>
        <v>242</v>
      </c>
      <c r="AF155" s="239" t="s">
        <v>2314</v>
      </c>
      <c r="AG155" s="239" t="s">
        <v>688</v>
      </c>
      <c r="AH155" s="239" t="s">
        <v>167</v>
      </c>
      <c r="AI155" s="850">
        <v>2</v>
      </c>
      <c r="AJ155" s="850">
        <f>N155+N156</f>
        <v>292</v>
      </c>
      <c r="AK155" s="845">
        <v>1</v>
      </c>
      <c r="AL155" s="869">
        <f>AE155</f>
        <v>242</v>
      </c>
      <c r="AM155" s="867">
        <v>1</v>
      </c>
    </row>
    <row r="156" spans="1:39" s="270" customFormat="1" ht="74.25" customHeight="1">
      <c r="A156" s="449">
        <v>30189</v>
      </c>
      <c r="B156" s="244">
        <v>299</v>
      </c>
      <c r="C156" s="245" t="s">
        <v>580</v>
      </c>
      <c r="D156" s="246" t="s">
        <v>1588</v>
      </c>
      <c r="E156" s="247"/>
      <c r="F156" s="248" t="s">
        <v>521</v>
      </c>
      <c r="G156" s="249" t="s">
        <v>1654</v>
      </c>
      <c r="H156" s="266"/>
      <c r="I156" s="266">
        <v>1</v>
      </c>
      <c r="J156" s="362"/>
      <c r="K156" s="267"/>
      <c r="L156" s="267"/>
      <c r="M156" s="267"/>
      <c r="N156" s="262">
        <v>50</v>
      </c>
      <c r="O156" s="253">
        <v>6.41</v>
      </c>
      <c r="P156" s="255"/>
      <c r="Q156" s="256" t="s">
        <v>832</v>
      </c>
      <c r="R156" s="256" t="s">
        <v>1655</v>
      </c>
      <c r="S156" s="361" t="s">
        <v>1656</v>
      </c>
      <c r="T156" s="256" t="s">
        <v>490</v>
      </c>
      <c r="U156" s="266"/>
      <c r="V156" s="266">
        <v>1</v>
      </c>
      <c r="W156" s="268" t="s">
        <v>1219</v>
      </c>
      <c r="X156" s="266"/>
      <c r="Y156" s="266"/>
      <c r="Z156" s="266" t="s">
        <v>1218</v>
      </c>
      <c r="AA156" s="266"/>
      <c r="AB156" s="266"/>
      <c r="AC156" s="266"/>
      <c r="AD156" s="266"/>
      <c r="AE156" s="266">
        <v>0</v>
      </c>
      <c r="AF156" s="256" t="s">
        <v>834</v>
      </c>
      <c r="AG156" s="363" t="s">
        <v>1163</v>
      </c>
      <c r="AH156" s="256" t="s">
        <v>65</v>
      </c>
      <c r="AI156" s="847"/>
      <c r="AJ156" s="847"/>
      <c r="AK156" s="847"/>
      <c r="AL156" s="847"/>
      <c r="AM156" s="847"/>
    </row>
    <row r="157" spans="1:39" s="243" customFormat="1" ht="38.25">
      <c r="A157" s="449">
        <v>30194</v>
      </c>
      <c r="B157" s="226">
        <v>133</v>
      </c>
      <c r="C157" s="227" t="s">
        <v>581</v>
      </c>
      <c r="D157" s="288" t="s">
        <v>1591</v>
      </c>
      <c r="E157" s="229"/>
      <c r="F157" s="230" t="s">
        <v>520</v>
      </c>
      <c r="G157" s="233" t="s">
        <v>280</v>
      </c>
      <c r="H157" s="232">
        <v>1</v>
      </c>
      <c r="I157" s="233"/>
      <c r="J157" s="636" t="s">
        <v>2112</v>
      </c>
      <c r="K157" s="215" t="s">
        <v>1032</v>
      </c>
      <c r="L157" s="215" t="s">
        <v>630</v>
      </c>
      <c r="M157" s="215">
        <v>834676090</v>
      </c>
      <c r="N157" s="237">
        <v>90</v>
      </c>
      <c r="O157" s="236">
        <v>3.92</v>
      </c>
      <c r="P157" s="238" t="s">
        <v>97</v>
      </c>
      <c r="Q157" s="239" t="s">
        <v>1973</v>
      </c>
      <c r="R157" s="239" t="s">
        <v>741</v>
      </c>
      <c r="S157" s="240" t="s">
        <v>1035</v>
      </c>
      <c r="T157" s="239" t="s">
        <v>740</v>
      </c>
      <c r="U157" s="232">
        <v>1</v>
      </c>
      <c r="V157" s="232"/>
      <c r="W157" s="241">
        <v>1</v>
      </c>
      <c r="X157" s="232">
        <v>1</v>
      </c>
      <c r="Y157" s="242" t="s">
        <v>2317</v>
      </c>
      <c r="Z157" s="232" t="s">
        <v>315</v>
      </c>
      <c r="AA157" s="232">
        <v>1</v>
      </c>
      <c r="AB157" s="232"/>
      <c r="AC157" s="232"/>
      <c r="AD157" s="232"/>
      <c r="AE157" s="232">
        <f>N157</f>
        <v>90</v>
      </c>
      <c r="AF157" s="239" t="s">
        <v>2315</v>
      </c>
      <c r="AG157" s="239" t="s">
        <v>1036</v>
      </c>
      <c r="AH157" s="239" t="s">
        <v>167</v>
      </c>
      <c r="AI157" s="848">
        <v>2</v>
      </c>
      <c r="AJ157" s="848">
        <f>N157+N158</f>
        <v>125</v>
      </c>
      <c r="AK157" s="853">
        <v>2</v>
      </c>
      <c r="AL157" s="871">
        <f>AE157+AE158</f>
        <v>125</v>
      </c>
      <c r="AM157" s="870">
        <v>2</v>
      </c>
    </row>
    <row r="158" spans="1:39" s="243" customFormat="1" ht="45.75" customHeight="1">
      <c r="A158" s="449">
        <v>30194</v>
      </c>
      <c r="B158" s="226">
        <v>186</v>
      </c>
      <c r="C158" s="227" t="s">
        <v>581</v>
      </c>
      <c r="D158" s="288" t="s">
        <v>1591</v>
      </c>
      <c r="E158" s="227"/>
      <c r="F158" s="230" t="s">
        <v>520</v>
      </c>
      <c r="G158" s="231" t="s">
        <v>797</v>
      </c>
      <c r="H158" s="232">
        <v>1</v>
      </c>
      <c r="I158" s="233"/>
      <c r="J158" s="319"/>
      <c r="K158" s="215" t="s">
        <v>1034</v>
      </c>
      <c r="L158" s="215" t="s">
        <v>630</v>
      </c>
      <c r="M158" s="215">
        <v>213001944</v>
      </c>
      <c r="N158" s="475">
        <v>35</v>
      </c>
      <c r="O158" s="236">
        <v>0.6</v>
      </c>
      <c r="P158" s="236" t="s">
        <v>105</v>
      </c>
      <c r="Q158" s="239" t="s">
        <v>1975</v>
      </c>
      <c r="R158" s="637" t="s">
        <v>767</v>
      </c>
      <c r="S158" s="240" t="s">
        <v>765</v>
      </c>
      <c r="T158" s="239" t="s">
        <v>1974</v>
      </c>
      <c r="U158" s="232">
        <v>1</v>
      </c>
      <c r="V158" s="232"/>
      <c r="W158" s="241">
        <v>1</v>
      </c>
      <c r="X158" s="232">
        <v>1</v>
      </c>
      <c r="Y158" s="242" t="s">
        <v>2316</v>
      </c>
      <c r="Z158" s="232" t="s">
        <v>316</v>
      </c>
      <c r="AA158" s="232">
        <v>1</v>
      </c>
      <c r="AB158" s="232"/>
      <c r="AC158" s="232"/>
      <c r="AD158" s="232"/>
      <c r="AE158" s="232">
        <f>N158</f>
        <v>35</v>
      </c>
      <c r="AF158" s="239" t="s">
        <v>766</v>
      </c>
      <c r="AG158" s="239" t="s">
        <v>1972</v>
      </c>
      <c r="AH158" s="239" t="s">
        <v>167</v>
      </c>
      <c r="AI158" s="849"/>
      <c r="AJ158" s="849"/>
      <c r="AK158" s="853"/>
      <c r="AL158" s="871"/>
      <c r="AM158" s="870"/>
    </row>
    <row r="159" spans="1:39" s="243" customFormat="1" ht="25.5">
      <c r="A159" s="451">
        <v>30198</v>
      </c>
      <c r="B159" s="226">
        <v>80</v>
      </c>
      <c r="C159" s="227" t="s">
        <v>582</v>
      </c>
      <c r="D159" s="288" t="s">
        <v>1585</v>
      </c>
      <c r="E159" s="229"/>
      <c r="F159" s="230" t="s">
        <v>520</v>
      </c>
      <c r="G159" s="231" t="s">
        <v>262</v>
      </c>
      <c r="H159" s="232">
        <v>1</v>
      </c>
      <c r="I159" s="233"/>
      <c r="J159" s="319"/>
      <c r="K159" s="215" t="s">
        <v>1033</v>
      </c>
      <c r="L159" s="215" t="s">
        <v>630</v>
      </c>
      <c r="M159" s="215">
        <v>345395214</v>
      </c>
      <c r="N159" s="237">
        <v>75</v>
      </c>
      <c r="O159" s="236">
        <v>4.4400000000000004</v>
      </c>
      <c r="P159" s="238" t="s">
        <v>97</v>
      </c>
      <c r="Q159" s="239" t="s">
        <v>283</v>
      </c>
      <c r="R159" s="239" t="s">
        <v>698</v>
      </c>
      <c r="S159" s="240" t="s">
        <v>1037</v>
      </c>
      <c r="T159" s="239" t="s">
        <v>480</v>
      </c>
      <c r="U159" s="225">
        <v>1</v>
      </c>
      <c r="V159" s="232"/>
      <c r="W159" s="232" t="s">
        <v>553</v>
      </c>
      <c r="X159" s="232">
        <v>1</v>
      </c>
      <c r="Y159" s="242" t="s">
        <v>2328</v>
      </c>
      <c r="Z159" s="232" t="s">
        <v>122</v>
      </c>
      <c r="AA159" s="296"/>
      <c r="AB159" s="296"/>
      <c r="AC159" s="296"/>
      <c r="AD159" s="638">
        <v>1</v>
      </c>
      <c r="AE159" s="232">
        <f>N159</f>
        <v>75</v>
      </c>
      <c r="AF159" s="746" t="s">
        <v>281</v>
      </c>
      <c r="AG159" s="239" t="s">
        <v>1976</v>
      </c>
      <c r="AH159" s="239" t="s">
        <v>167</v>
      </c>
      <c r="AI159" s="600">
        <v>1</v>
      </c>
      <c r="AJ159" s="600">
        <f>N159</f>
        <v>75</v>
      </c>
      <c r="AK159" s="602">
        <v>1</v>
      </c>
      <c r="AL159" s="599">
        <f>AE159</f>
        <v>75</v>
      </c>
      <c r="AM159" s="603">
        <v>1</v>
      </c>
    </row>
    <row r="160" spans="1:39" s="261" customFormat="1" ht="38.25" customHeight="1">
      <c r="A160" s="433">
        <v>30202</v>
      </c>
      <c r="B160" s="244">
        <v>284</v>
      </c>
      <c r="C160" s="245" t="s">
        <v>818</v>
      </c>
      <c r="D160" s="246" t="s">
        <v>1603</v>
      </c>
      <c r="E160" s="247"/>
      <c r="F160" s="248"/>
      <c r="G160" s="249" t="s">
        <v>1497</v>
      </c>
      <c r="H160" s="250"/>
      <c r="I160" s="250">
        <v>1</v>
      </c>
      <c r="J160" s="375"/>
      <c r="K160" s="252"/>
      <c r="L160" s="252"/>
      <c r="M160" s="252"/>
      <c r="N160" s="262">
        <v>120</v>
      </c>
      <c r="O160" s="253">
        <v>0.87</v>
      </c>
      <c r="P160" s="255"/>
      <c r="Q160" s="256" t="s">
        <v>819</v>
      </c>
      <c r="R160" s="256" t="s">
        <v>1669</v>
      </c>
      <c r="S160" s="257" t="s">
        <v>1670</v>
      </c>
      <c r="T160" s="256" t="s">
        <v>490</v>
      </c>
      <c r="U160" s="250"/>
      <c r="V160" s="250">
        <v>1</v>
      </c>
      <c r="W160" s="250"/>
      <c r="X160" s="250"/>
      <c r="Y160" s="259"/>
      <c r="Z160" s="250" t="s">
        <v>1498</v>
      </c>
      <c r="AA160" s="250"/>
      <c r="AB160" s="250"/>
      <c r="AC160" s="250"/>
      <c r="AD160" s="250"/>
      <c r="AE160" s="250"/>
      <c r="AF160" s="256" t="s">
        <v>492</v>
      </c>
      <c r="AG160" s="376" t="s">
        <v>1164</v>
      </c>
      <c r="AH160" s="256" t="s">
        <v>65</v>
      </c>
      <c r="AI160" s="377">
        <v>1</v>
      </c>
      <c r="AJ160" s="377">
        <f>N160</f>
        <v>120</v>
      </c>
      <c r="AK160" s="378">
        <v>0</v>
      </c>
      <c r="AL160" s="379">
        <v>0</v>
      </c>
      <c r="AM160" s="379">
        <v>0</v>
      </c>
    </row>
    <row r="161" spans="1:70" s="798" customFormat="1" ht="51">
      <c r="A161" s="779">
        <v>30212</v>
      </c>
      <c r="B161" s="780">
        <v>62</v>
      </c>
      <c r="C161" s="781" t="s">
        <v>584</v>
      </c>
      <c r="D161" s="782" t="s">
        <v>1585</v>
      </c>
      <c r="E161" s="783"/>
      <c r="F161" s="784" t="s">
        <v>521</v>
      </c>
      <c r="G161" s="787" t="s">
        <v>284</v>
      </c>
      <c r="H161" s="786">
        <v>1</v>
      </c>
      <c r="I161" s="787"/>
      <c r="J161" s="788" t="s">
        <v>2450</v>
      </c>
      <c r="K161" s="789" t="s">
        <v>1040</v>
      </c>
      <c r="L161" s="789" t="s">
        <v>630</v>
      </c>
      <c r="M161" s="789">
        <v>338278443</v>
      </c>
      <c r="N161" s="799">
        <v>330</v>
      </c>
      <c r="O161" s="791">
        <v>13.71</v>
      </c>
      <c r="P161" s="790" t="s">
        <v>609</v>
      </c>
      <c r="Q161" s="792" t="s">
        <v>687</v>
      </c>
      <c r="R161" s="792" t="s">
        <v>285</v>
      </c>
      <c r="S161" s="827" t="s">
        <v>1788</v>
      </c>
      <c r="T161" s="792" t="s">
        <v>1979</v>
      </c>
      <c r="U161" s="786">
        <v>1</v>
      </c>
      <c r="V161" s="786"/>
      <c r="W161" s="795">
        <v>1</v>
      </c>
      <c r="X161" s="786">
        <v>1</v>
      </c>
      <c r="Y161" s="821" t="s">
        <v>2329</v>
      </c>
      <c r="Z161" s="786" t="s">
        <v>119</v>
      </c>
      <c r="AA161" s="786">
        <v>1</v>
      </c>
      <c r="AB161" s="786"/>
      <c r="AC161" s="786"/>
      <c r="AD161" s="786"/>
      <c r="AE161" s="786">
        <f>N161</f>
        <v>330</v>
      </c>
      <c r="AF161" s="792" t="s">
        <v>2318</v>
      </c>
      <c r="AG161" s="792" t="s">
        <v>1980</v>
      </c>
      <c r="AH161" s="792" t="s">
        <v>167</v>
      </c>
      <c r="AI161" s="850">
        <v>2</v>
      </c>
      <c r="AJ161" s="850">
        <f>N161+N162</f>
        <v>361</v>
      </c>
      <c r="AK161" s="845">
        <v>2</v>
      </c>
      <c r="AL161" s="869">
        <f>AE161+AE162</f>
        <v>361</v>
      </c>
      <c r="AM161" s="867">
        <v>1</v>
      </c>
    </row>
    <row r="162" spans="1:70" s="156" customFormat="1" ht="54.75" customHeight="1">
      <c r="A162" s="433">
        <v>30212</v>
      </c>
      <c r="B162" s="389">
        <v>235</v>
      </c>
      <c r="C162" s="143" t="s">
        <v>584</v>
      </c>
      <c r="D162" s="144" t="s">
        <v>1585</v>
      </c>
      <c r="E162" s="158"/>
      <c r="F162" s="145" t="s">
        <v>521</v>
      </c>
      <c r="G162" s="148" t="s">
        <v>1499</v>
      </c>
      <c r="H162" s="148"/>
      <c r="I162" s="147">
        <v>1</v>
      </c>
      <c r="J162" s="146"/>
      <c r="K162" s="150"/>
      <c r="L162" s="150"/>
      <c r="M162" s="150"/>
      <c r="N162" s="197">
        <v>31</v>
      </c>
      <c r="O162" s="162">
        <v>0.18</v>
      </c>
      <c r="P162" s="151"/>
      <c r="Q162" s="153" t="s">
        <v>809</v>
      </c>
      <c r="R162" s="153" t="s">
        <v>810</v>
      </c>
      <c r="S162" s="177" t="s">
        <v>1680</v>
      </c>
      <c r="T162" s="153" t="s">
        <v>490</v>
      </c>
      <c r="U162" s="147">
        <v>1</v>
      </c>
      <c r="V162" s="147"/>
      <c r="W162" s="154">
        <v>1</v>
      </c>
      <c r="X162" s="147"/>
      <c r="Y162" s="155"/>
      <c r="Z162" s="147" t="s">
        <v>119</v>
      </c>
      <c r="AA162" s="147">
        <v>1</v>
      </c>
      <c r="AB162" s="147"/>
      <c r="AC162" s="147"/>
      <c r="AD162" s="147"/>
      <c r="AE162" s="147">
        <f>N162</f>
        <v>31</v>
      </c>
      <c r="AF162" s="153" t="s">
        <v>492</v>
      </c>
      <c r="AG162" s="159" t="s">
        <v>1179</v>
      </c>
      <c r="AH162" s="153" t="s">
        <v>65</v>
      </c>
      <c r="AI162" s="847"/>
      <c r="AJ162" s="847"/>
      <c r="AK162" s="847"/>
      <c r="AL162" s="847"/>
      <c r="AM162" s="847"/>
    </row>
    <row r="163" spans="1:70" s="578" customFormat="1" ht="38.25">
      <c r="A163" s="451">
        <v>30213</v>
      </c>
      <c r="B163" s="632">
        <v>162</v>
      </c>
      <c r="C163" s="551" t="s">
        <v>585</v>
      </c>
      <c r="D163" s="553" t="s">
        <v>1750</v>
      </c>
      <c r="E163" s="572"/>
      <c r="F163" s="554" t="s">
        <v>522</v>
      </c>
      <c r="G163" s="569" t="s">
        <v>289</v>
      </c>
      <c r="H163" s="555">
        <v>1</v>
      </c>
      <c r="I163" s="569"/>
      <c r="J163" s="658" t="s">
        <v>2320</v>
      </c>
      <c r="K163" s="558" t="s">
        <v>1041</v>
      </c>
      <c r="L163" s="558" t="s">
        <v>630</v>
      </c>
      <c r="M163" s="558">
        <v>418763389</v>
      </c>
      <c r="N163" s="570">
        <v>20</v>
      </c>
      <c r="O163" s="559">
        <v>0.75</v>
      </c>
      <c r="P163" s="560"/>
      <c r="Q163" s="560" t="s">
        <v>291</v>
      </c>
      <c r="R163" s="560" t="s">
        <v>791</v>
      </c>
      <c r="S163" s="561" t="s">
        <v>781</v>
      </c>
      <c r="T163" s="560" t="s">
        <v>1977</v>
      </c>
      <c r="U163" s="573"/>
      <c r="V163" s="573">
        <v>1</v>
      </c>
      <c r="W163" s="573"/>
      <c r="X163" s="573">
        <v>0</v>
      </c>
      <c r="Y163" s="820"/>
      <c r="Z163" s="573" t="s">
        <v>607</v>
      </c>
      <c r="AA163" s="573"/>
      <c r="AB163" s="573"/>
      <c r="AC163" s="573"/>
      <c r="AD163" s="573"/>
      <c r="AE163" s="573">
        <v>0</v>
      </c>
      <c r="AF163" s="560" t="s">
        <v>290</v>
      </c>
      <c r="AG163" s="560" t="s">
        <v>1978</v>
      </c>
      <c r="AH163" s="560" t="s">
        <v>66</v>
      </c>
      <c r="AI163" s="564">
        <v>1</v>
      </c>
      <c r="AJ163" s="564">
        <f>N163</f>
        <v>20</v>
      </c>
      <c r="AK163" s="565">
        <v>0</v>
      </c>
      <c r="AL163" s="566">
        <f>AE163</f>
        <v>0</v>
      </c>
      <c r="AM163" s="566">
        <v>0</v>
      </c>
    </row>
    <row r="164" spans="1:70" s="156" customFormat="1" ht="64.5" customHeight="1">
      <c r="A164" s="433">
        <v>30217</v>
      </c>
      <c r="B164" s="417">
        <v>265</v>
      </c>
      <c r="C164" s="143" t="s">
        <v>586</v>
      </c>
      <c r="D164" s="144" t="s">
        <v>1604</v>
      </c>
      <c r="E164" s="158"/>
      <c r="F164" s="145" t="s">
        <v>520</v>
      </c>
      <c r="G164" s="148" t="s">
        <v>273</v>
      </c>
      <c r="H164" s="148"/>
      <c r="I164" s="147">
        <v>1</v>
      </c>
      <c r="J164" s="148"/>
      <c r="K164" s="150"/>
      <c r="L164" s="150"/>
      <c r="M164" s="150"/>
      <c r="N164" s="198">
        <v>6</v>
      </c>
      <c r="O164" s="162">
        <v>0.17</v>
      </c>
      <c r="P164" s="153"/>
      <c r="Q164" s="159" t="s">
        <v>1500</v>
      </c>
      <c r="R164" s="153" t="s">
        <v>838</v>
      </c>
      <c r="S164" s="177" t="s">
        <v>1717</v>
      </c>
      <c r="T164" s="153" t="s">
        <v>490</v>
      </c>
      <c r="U164" s="147"/>
      <c r="V164" s="147">
        <v>1</v>
      </c>
      <c r="W164" s="147"/>
      <c r="X164" s="147"/>
      <c r="Y164" s="147"/>
      <c r="Z164" s="147" t="s">
        <v>437</v>
      </c>
      <c r="AA164" s="147"/>
      <c r="AB164" s="147"/>
      <c r="AC164" s="147"/>
      <c r="AD164" s="147"/>
      <c r="AE164" s="147">
        <v>0</v>
      </c>
      <c r="AF164" s="153" t="s">
        <v>59</v>
      </c>
      <c r="AG164" s="159" t="s">
        <v>839</v>
      </c>
      <c r="AH164" s="153" t="s">
        <v>65</v>
      </c>
      <c r="AI164" s="400">
        <v>1</v>
      </c>
      <c r="AJ164" s="400">
        <f>N164</f>
        <v>6</v>
      </c>
      <c r="AK164" s="405">
        <v>0</v>
      </c>
      <c r="AL164" s="402">
        <f>AE164</f>
        <v>0</v>
      </c>
      <c r="AM164" s="403">
        <v>0</v>
      </c>
    </row>
    <row r="165" spans="1:70" s="243" customFormat="1" ht="38.25">
      <c r="A165" s="433">
        <v>30218</v>
      </c>
      <c r="B165" s="226">
        <v>193</v>
      </c>
      <c r="C165" s="227" t="s">
        <v>587</v>
      </c>
      <c r="D165" s="288" t="s">
        <v>1591</v>
      </c>
      <c r="E165" s="229"/>
      <c r="F165" s="230" t="s">
        <v>521</v>
      </c>
      <c r="G165" s="233" t="s">
        <v>271</v>
      </c>
      <c r="H165" s="232">
        <v>1</v>
      </c>
      <c r="I165" s="233"/>
      <c r="J165" s="636" t="s">
        <v>2113</v>
      </c>
      <c r="K165" s="215" t="s">
        <v>1042</v>
      </c>
      <c r="L165" s="215" t="s">
        <v>630</v>
      </c>
      <c r="M165" s="215">
        <v>489590620</v>
      </c>
      <c r="N165" s="237">
        <v>90</v>
      </c>
      <c r="O165" s="236">
        <v>3.94</v>
      </c>
      <c r="P165" s="238" t="s">
        <v>210</v>
      </c>
      <c r="Q165" s="239" t="s">
        <v>1983</v>
      </c>
      <c r="R165" s="239" t="s">
        <v>673</v>
      </c>
      <c r="S165" s="240" t="s">
        <v>1038</v>
      </c>
      <c r="T165" s="239" t="s">
        <v>1931</v>
      </c>
      <c r="U165" s="232">
        <v>1</v>
      </c>
      <c r="V165" s="232"/>
      <c r="W165" s="241">
        <v>1</v>
      </c>
      <c r="X165" s="232">
        <v>1</v>
      </c>
      <c r="Y165" s="242" t="s">
        <v>2341</v>
      </c>
      <c r="Z165" s="232" t="s">
        <v>315</v>
      </c>
      <c r="AA165" s="232">
        <v>1</v>
      </c>
      <c r="AB165" s="232"/>
      <c r="AC165" s="232"/>
      <c r="AD165" s="232"/>
      <c r="AE165" s="232">
        <f>N165</f>
        <v>90</v>
      </c>
      <c r="AF165" s="239" t="s">
        <v>2321</v>
      </c>
      <c r="AG165" s="239" t="s">
        <v>1981</v>
      </c>
      <c r="AH165" s="239" t="s">
        <v>167</v>
      </c>
      <c r="AI165" s="600">
        <v>1</v>
      </c>
      <c r="AJ165" s="600">
        <f>N165</f>
        <v>90</v>
      </c>
      <c r="AK165" s="602">
        <v>1</v>
      </c>
      <c r="AL165" s="599">
        <f>AE165</f>
        <v>90</v>
      </c>
      <c r="AM165" s="603">
        <v>1</v>
      </c>
    </row>
    <row r="166" spans="1:70" s="631" customFormat="1" ht="32.25" customHeight="1">
      <c r="A166" s="449">
        <v>30219</v>
      </c>
      <c r="B166" s="226">
        <v>238</v>
      </c>
      <c r="C166" s="227" t="s">
        <v>598</v>
      </c>
      <c r="D166" s="288" t="s">
        <v>1594</v>
      </c>
      <c r="E166" s="229"/>
      <c r="F166" s="230" t="s">
        <v>522</v>
      </c>
      <c r="G166" s="231" t="s">
        <v>733</v>
      </c>
      <c r="H166" s="232">
        <v>1</v>
      </c>
      <c r="I166" s="233"/>
      <c r="J166" s="636" t="s">
        <v>2142</v>
      </c>
      <c r="K166" s="696"/>
      <c r="L166" s="215"/>
      <c r="M166" s="215"/>
      <c r="N166" s="475">
        <v>6</v>
      </c>
      <c r="O166" s="236">
        <v>0.28999999999999998</v>
      </c>
      <c r="P166" s="238" t="s">
        <v>155</v>
      </c>
      <c r="Q166" s="239" t="s">
        <v>1982</v>
      </c>
      <c r="R166" s="239" t="s">
        <v>734</v>
      </c>
      <c r="S166" s="240" t="s">
        <v>1039</v>
      </c>
      <c r="T166" s="239" t="s">
        <v>261</v>
      </c>
      <c r="U166" s="232"/>
      <c r="V166" s="232">
        <v>1</v>
      </c>
      <c r="W166" s="232"/>
      <c r="X166" s="232">
        <v>0</v>
      </c>
      <c r="Y166" s="751"/>
      <c r="Z166" s="232" t="s">
        <v>169</v>
      </c>
      <c r="AA166" s="232"/>
      <c r="AB166" s="232"/>
      <c r="AC166" s="239"/>
      <c r="AD166" s="239"/>
      <c r="AE166" s="238">
        <v>0</v>
      </c>
      <c r="AF166" s="239"/>
      <c r="AG166" s="239" t="s">
        <v>272</v>
      </c>
      <c r="AH166" s="239" t="s">
        <v>167</v>
      </c>
      <c r="AI166" s="598">
        <v>1</v>
      </c>
      <c r="AJ166" s="598">
        <f>N166</f>
        <v>6</v>
      </c>
      <c r="AK166" s="597">
        <v>0</v>
      </c>
      <c r="AL166" s="597">
        <f>AE166</f>
        <v>0</v>
      </c>
      <c r="AM166" s="597">
        <v>0</v>
      </c>
      <c r="AN166" s="628"/>
      <c r="AO166" s="629"/>
      <c r="AP166" s="630"/>
      <c r="AQ166" s="630"/>
      <c r="AR166" s="630"/>
      <c r="AS166" s="630"/>
      <c r="AT166" s="630"/>
      <c r="AU166" s="630"/>
      <c r="AV166" s="630"/>
      <c r="AW166" s="630"/>
      <c r="AX166" s="630"/>
      <c r="AY166" s="630"/>
      <c r="AZ166" s="630"/>
      <c r="BA166" s="630"/>
      <c r="BB166" s="630"/>
      <c r="BC166" s="630"/>
      <c r="BD166" s="630"/>
      <c r="BE166" s="630"/>
      <c r="BF166" s="630"/>
      <c r="BG166" s="630"/>
      <c r="BH166" s="630"/>
      <c r="BI166" s="630"/>
      <c r="BJ166" s="630"/>
      <c r="BK166" s="630"/>
      <c r="BL166" s="630"/>
      <c r="BM166" s="630"/>
      <c r="BN166" s="630"/>
      <c r="BO166" s="630"/>
      <c r="BP166" s="630"/>
      <c r="BQ166" s="630"/>
      <c r="BR166" s="630"/>
    </row>
    <row r="167" spans="1:70" s="243" customFormat="1" ht="25.5">
      <c r="A167" s="433">
        <v>30222</v>
      </c>
      <c r="B167" s="226">
        <v>66</v>
      </c>
      <c r="C167" s="227" t="s">
        <v>672</v>
      </c>
      <c r="D167" s="288" t="s">
        <v>1591</v>
      </c>
      <c r="E167" s="229"/>
      <c r="F167" s="230" t="s">
        <v>521</v>
      </c>
      <c r="G167" s="335" t="s">
        <v>2324</v>
      </c>
      <c r="H167" s="232">
        <v>1</v>
      </c>
      <c r="I167" s="233"/>
      <c r="J167" s="319"/>
      <c r="K167" s="215" t="s">
        <v>1045</v>
      </c>
      <c r="L167" s="215" t="s">
        <v>630</v>
      </c>
      <c r="M167" s="215">
        <v>411896178</v>
      </c>
      <c r="N167" s="237">
        <v>105</v>
      </c>
      <c r="O167" s="236">
        <v>10.54</v>
      </c>
      <c r="P167" s="236" t="s">
        <v>49</v>
      </c>
      <c r="Q167" s="239" t="s">
        <v>1502</v>
      </c>
      <c r="R167" s="239" t="s">
        <v>292</v>
      </c>
      <c r="S167" s="240" t="s">
        <v>1987</v>
      </c>
      <c r="T167" s="239" t="s">
        <v>1988</v>
      </c>
      <c r="U167" s="232">
        <v>1</v>
      </c>
      <c r="V167" s="232"/>
      <c r="W167" s="241">
        <v>0.25</v>
      </c>
      <c r="X167" s="232">
        <v>1</v>
      </c>
      <c r="Y167" s="242" t="s">
        <v>2342</v>
      </c>
      <c r="Z167" s="232" t="s">
        <v>315</v>
      </c>
      <c r="AA167" s="232">
        <v>1</v>
      </c>
      <c r="AB167" s="232"/>
      <c r="AC167" s="232"/>
      <c r="AD167" s="232"/>
      <c r="AE167" s="232">
        <f>N167</f>
        <v>105</v>
      </c>
      <c r="AF167" s="239" t="s">
        <v>293</v>
      </c>
      <c r="AG167" s="239" t="s">
        <v>1989</v>
      </c>
      <c r="AH167" s="239" t="s">
        <v>167</v>
      </c>
      <c r="AI167" s="858">
        <v>3</v>
      </c>
      <c r="AJ167" s="858">
        <f>N167+N168+N169</f>
        <v>261</v>
      </c>
      <c r="AK167" s="860">
        <v>3</v>
      </c>
      <c r="AL167" s="876">
        <f>AE167+AE168+AE169</f>
        <v>261</v>
      </c>
      <c r="AM167" s="867">
        <v>2</v>
      </c>
    </row>
    <row r="168" spans="1:70" s="243" customFormat="1" ht="38.25">
      <c r="A168" s="433">
        <v>30222</v>
      </c>
      <c r="B168" s="226">
        <v>126</v>
      </c>
      <c r="C168" s="227" t="s">
        <v>672</v>
      </c>
      <c r="D168" s="288" t="s">
        <v>1591</v>
      </c>
      <c r="E168" s="227"/>
      <c r="F168" s="230" t="s">
        <v>521</v>
      </c>
      <c r="G168" s="231" t="s">
        <v>792</v>
      </c>
      <c r="H168" s="232">
        <v>1</v>
      </c>
      <c r="I168" s="233"/>
      <c r="J168" s="636" t="s">
        <v>2323</v>
      </c>
      <c r="K168" s="215" t="s">
        <v>1046</v>
      </c>
      <c r="L168" s="215" t="s">
        <v>630</v>
      </c>
      <c r="M168" s="215">
        <v>437974736</v>
      </c>
      <c r="N168" s="237">
        <v>128</v>
      </c>
      <c r="O168" s="236">
        <v>3.71</v>
      </c>
      <c r="P168" s="238" t="s">
        <v>210</v>
      </c>
      <c r="Q168" s="239" t="s">
        <v>1501</v>
      </c>
      <c r="R168" s="239" t="s">
        <v>1986</v>
      </c>
      <c r="S168" s="240" t="s">
        <v>1043</v>
      </c>
      <c r="T168" s="239" t="s">
        <v>1984</v>
      </c>
      <c r="U168" s="232">
        <v>1</v>
      </c>
      <c r="V168" s="232"/>
      <c r="W168" s="241">
        <v>0.1</v>
      </c>
      <c r="X168" s="232">
        <v>1</v>
      </c>
      <c r="Y168" s="242" t="s">
        <v>2343</v>
      </c>
      <c r="Z168" s="232" t="s">
        <v>315</v>
      </c>
      <c r="AA168" s="232">
        <v>1</v>
      </c>
      <c r="AB168" s="232"/>
      <c r="AC168" s="232"/>
      <c r="AD168" s="232"/>
      <c r="AE168" s="232">
        <f>N168</f>
        <v>128</v>
      </c>
      <c r="AF168" s="239" t="s">
        <v>2322</v>
      </c>
      <c r="AG168" s="239" t="s">
        <v>1985</v>
      </c>
      <c r="AH168" s="239" t="s">
        <v>167</v>
      </c>
      <c r="AI168" s="859"/>
      <c r="AJ168" s="859"/>
      <c r="AK168" s="859"/>
      <c r="AL168" s="859"/>
      <c r="AM168" s="851"/>
    </row>
    <row r="169" spans="1:70" s="166" customFormat="1" ht="50.25" customHeight="1">
      <c r="A169" s="433">
        <v>30222</v>
      </c>
      <c r="B169" s="389">
        <v>266</v>
      </c>
      <c r="C169" s="143" t="s">
        <v>1504</v>
      </c>
      <c r="D169" s="144" t="s">
        <v>1591</v>
      </c>
      <c r="E169" s="143"/>
      <c r="F169" s="145" t="s">
        <v>521</v>
      </c>
      <c r="G169" s="146" t="s">
        <v>1693</v>
      </c>
      <c r="H169" s="146"/>
      <c r="I169" s="160">
        <v>1</v>
      </c>
      <c r="J169" s="146"/>
      <c r="K169" s="161"/>
      <c r="L169" s="161"/>
      <c r="M169" s="161"/>
      <c r="N169" s="197">
        <v>28</v>
      </c>
      <c r="O169" s="151">
        <v>0.42</v>
      </c>
      <c r="P169" s="151"/>
      <c r="Q169" s="159" t="s">
        <v>1503</v>
      </c>
      <c r="R169" s="153" t="s">
        <v>804</v>
      </c>
      <c r="S169" s="177" t="s">
        <v>1694</v>
      </c>
      <c r="T169" s="153" t="s">
        <v>490</v>
      </c>
      <c r="U169" s="160">
        <v>1</v>
      </c>
      <c r="V169" s="160"/>
      <c r="W169" s="163">
        <v>1</v>
      </c>
      <c r="X169" s="160"/>
      <c r="Y169" s="164"/>
      <c r="Z169" s="160" t="s">
        <v>315</v>
      </c>
      <c r="AA169" s="160">
        <v>1</v>
      </c>
      <c r="AB169" s="160"/>
      <c r="AC169" s="160"/>
      <c r="AD169" s="160"/>
      <c r="AE169" s="160">
        <f>N169</f>
        <v>28</v>
      </c>
      <c r="AF169" s="153" t="s">
        <v>244</v>
      </c>
      <c r="AG169" s="153" t="s">
        <v>1180</v>
      </c>
      <c r="AH169" s="153" t="s">
        <v>65</v>
      </c>
      <c r="AI169" s="859"/>
      <c r="AJ169" s="859"/>
      <c r="AK169" s="859"/>
      <c r="AL169" s="859"/>
      <c r="AM169" s="847"/>
    </row>
    <row r="170" spans="1:70" s="606" customFormat="1" ht="67.5" customHeight="1">
      <c r="A170" s="433">
        <v>30220</v>
      </c>
      <c r="B170" s="226">
        <v>285</v>
      </c>
      <c r="C170" s="227" t="s">
        <v>708</v>
      </c>
      <c r="D170" s="288" t="s">
        <v>1594</v>
      </c>
      <c r="E170" s="227"/>
      <c r="F170" s="230"/>
      <c r="G170" s="231" t="s">
        <v>709</v>
      </c>
      <c r="H170" s="296">
        <v>1</v>
      </c>
      <c r="I170" s="231"/>
      <c r="J170" s="636" t="s">
        <v>2142</v>
      </c>
      <c r="K170" s="696"/>
      <c r="L170" s="215"/>
      <c r="M170" s="215"/>
      <c r="N170" s="286">
        <v>5</v>
      </c>
      <c r="O170" s="236">
        <v>2.2999999999999998</v>
      </c>
      <c r="P170" s="238"/>
      <c r="Q170" s="239" t="s">
        <v>1044</v>
      </c>
      <c r="R170" s="239" t="s">
        <v>710</v>
      </c>
      <c r="S170" s="467" t="s">
        <v>1990</v>
      </c>
      <c r="T170" s="239" t="s">
        <v>465</v>
      </c>
      <c r="U170" s="296"/>
      <c r="V170" s="296">
        <v>1</v>
      </c>
      <c r="W170" s="297"/>
      <c r="X170" s="296">
        <v>0</v>
      </c>
      <c r="Y170" s="822"/>
      <c r="Z170" s="296" t="s">
        <v>121</v>
      </c>
      <c r="AA170" s="296"/>
      <c r="AB170" s="296"/>
      <c r="AC170" s="296"/>
      <c r="AD170" s="296"/>
      <c r="AE170" s="296">
        <v>0</v>
      </c>
      <c r="AF170" s="239"/>
      <c r="AG170" s="239" t="s">
        <v>711</v>
      </c>
      <c r="AH170" s="239" t="s">
        <v>58</v>
      </c>
      <c r="AI170" s="601">
        <v>1</v>
      </c>
      <c r="AJ170" s="601">
        <f>N170</f>
        <v>5</v>
      </c>
      <c r="AK170" s="602">
        <v>0</v>
      </c>
      <c r="AL170" s="599">
        <v>0</v>
      </c>
      <c r="AM170" s="603">
        <v>0</v>
      </c>
    </row>
    <row r="171" spans="1:70" s="156" customFormat="1" ht="45" customHeight="1">
      <c r="A171" s="433">
        <v>30226</v>
      </c>
      <c r="B171" s="389">
        <v>267</v>
      </c>
      <c r="C171" s="143" t="s">
        <v>139</v>
      </c>
      <c r="D171" s="144" t="s">
        <v>1601</v>
      </c>
      <c r="E171" s="143"/>
      <c r="F171" s="145" t="s">
        <v>520</v>
      </c>
      <c r="G171" s="168" t="s">
        <v>140</v>
      </c>
      <c r="H171" s="168"/>
      <c r="I171" s="169">
        <v>1</v>
      </c>
      <c r="J171" s="168"/>
      <c r="K171" s="170"/>
      <c r="L171" s="170"/>
      <c r="M171" s="170"/>
      <c r="N171" s="197">
        <v>3</v>
      </c>
      <c r="O171" s="162">
        <v>0.1</v>
      </c>
      <c r="P171" s="151"/>
      <c r="Q171" s="159" t="s">
        <v>1181</v>
      </c>
      <c r="R171" s="153" t="s">
        <v>843</v>
      </c>
      <c r="S171" s="177" t="s">
        <v>1718</v>
      </c>
      <c r="T171" s="153" t="s">
        <v>490</v>
      </c>
      <c r="U171" s="147"/>
      <c r="V171" s="147">
        <v>1</v>
      </c>
      <c r="W171" s="154"/>
      <c r="X171" s="147"/>
      <c r="Y171" s="155"/>
      <c r="Z171" s="147"/>
      <c r="AA171" s="147"/>
      <c r="AB171" s="147"/>
      <c r="AC171" s="147"/>
      <c r="AD171" s="147"/>
      <c r="AE171" s="147">
        <v>0</v>
      </c>
      <c r="AF171" s="153" t="s">
        <v>492</v>
      </c>
      <c r="AG171" s="153" t="s">
        <v>141</v>
      </c>
      <c r="AH171" s="153" t="s">
        <v>65</v>
      </c>
      <c r="AI171" s="399">
        <v>1</v>
      </c>
      <c r="AJ171" s="399">
        <f>N171</f>
        <v>3</v>
      </c>
      <c r="AK171" s="399">
        <v>0</v>
      </c>
      <c r="AL171" s="399">
        <f>AE171</f>
        <v>0</v>
      </c>
      <c r="AM171" s="399">
        <v>0</v>
      </c>
    </row>
    <row r="172" spans="1:70" s="243" customFormat="1" ht="38.25">
      <c r="A172" s="438">
        <v>30227</v>
      </c>
      <c r="B172" s="226">
        <v>85</v>
      </c>
      <c r="C172" s="227" t="s">
        <v>600</v>
      </c>
      <c r="D172" s="288" t="s">
        <v>1591</v>
      </c>
      <c r="E172" s="229"/>
      <c r="F172" s="230" t="s">
        <v>521</v>
      </c>
      <c r="G172" s="233" t="s">
        <v>294</v>
      </c>
      <c r="H172" s="232">
        <v>1</v>
      </c>
      <c r="I172" s="233"/>
      <c r="J172" s="319"/>
      <c r="K172" s="215" t="s">
        <v>1047</v>
      </c>
      <c r="L172" s="215" t="s">
        <v>630</v>
      </c>
      <c r="M172" s="823">
        <v>839177128</v>
      </c>
      <c r="N172" s="237">
        <v>46</v>
      </c>
      <c r="O172" s="236">
        <v>1.4</v>
      </c>
      <c r="P172" s="238" t="s">
        <v>97</v>
      </c>
      <c r="Q172" s="239" t="s">
        <v>300</v>
      </c>
      <c r="R172" s="239" t="s">
        <v>2334</v>
      </c>
      <c r="S172" s="240" t="s">
        <v>1052</v>
      </c>
      <c r="T172" s="239" t="s">
        <v>460</v>
      </c>
      <c r="U172" s="232">
        <v>1</v>
      </c>
      <c r="V172" s="232"/>
      <c r="W172" s="241">
        <v>1</v>
      </c>
      <c r="X172" s="232">
        <v>1</v>
      </c>
      <c r="Y172" s="242" t="s">
        <v>2340</v>
      </c>
      <c r="Z172" s="232" t="s">
        <v>315</v>
      </c>
      <c r="AA172" s="232">
        <v>1</v>
      </c>
      <c r="AB172" s="232"/>
      <c r="AC172" s="232"/>
      <c r="AD172" s="232"/>
      <c r="AE172" s="232">
        <f>N172</f>
        <v>46</v>
      </c>
      <c r="AF172" s="239" t="s">
        <v>2335</v>
      </c>
      <c r="AG172" s="239" t="s">
        <v>1994</v>
      </c>
      <c r="AH172" s="239" t="s">
        <v>167</v>
      </c>
      <c r="AI172" s="888">
        <v>4</v>
      </c>
      <c r="AJ172" s="888">
        <f>N172+N173+N174+N175</f>
        <v>203</v>
      </c>
      <c r="AK172" s="864">
        <v>3</v>
      </c>
      <c r="AL172" s="877">
        <f>AE172+AE173+AE174+AE175</f>
        <v>173</v>
      </c>
      <c r="AM172" s="880">
        <v>3</v>
      </c>
    </row>
    <row r="173" spans="1:70" s="243" customFormat="1" ht="38.25">
      <c r="A173" s="438">
        <v>30227</v>
      </c>
      <c r="B173" s="226">
        <v>4</v>
      </c>
      <c r="C173" s="227" t="s">
        <v>600</v>
      </c>
      <c r="D173" s="288" t="s">
        <v>1591</v>
      </c>
      <c r="E173" s="227"/>
      <c r="F173" s="230" t="s">
        <v>521</v>
      </c>
      <c r="G173" s="233" t="s">
        <v>157</v>
      </c>
      <c r="H173" s="232">
        <v>1</v>
      </c>
      <c r="I173" s="233"/>
      <c r="J173" s="636" t="s">
        <v>2336</v>
      </c>
      <c r="K173" s="215" t="s">
        <v>1048</v>
      </c>
      <c r="L173" s="215" t="s">
        <v>630</v>
      </c>
      <c r="M173" s="215">
        <v>790404883</v>
      </c>
      <c r="N173" s="237">
        <v>119</v>
      </c>
      <c r="O173" s="236">
        <v>4.1399999999999997</v>
      </c>
      <c r="P173" s="236" t="s">
        <v>609</v>
      </c>
      <c r="Q173" s="239" t="s">
        <v>168</v>
      </c>
      <c r="R173" s="239" t="s">
        <v>1054</v>
      </c>
      <c r="S173" s="240" t="s">
        <v>1053</v>
      </c>
      <c r="T173" s="239" t="s">
        <v>1992</v>
      </c>
      <c r="U173" s="232">
        <v>1</v>
      </c>
      <c r="V173" s="232"/>
      <c r="W173" s="241">
        <v>0.15</v>
      </c>
      <c r="X173" s="232">
        <v>1</v>
      </c>
      <c r="Y173" s="332">
        <v>44326</v>
      </c>
      <c r="Z173" s="232" t="s">
        <v>315</v>
      </c>
      <c r="AA173" s="232">
        <v>1</v>
      </c>
      <c r="AB173" s="232"/>
      <c r="AC173" s="232"/>
      <c r="AD173" s="232"/>
      <c r="AE173" s="232">
        <f>N173</f>
        <v>119</v>
      </c>
      <c r="AF173" s="299" t="s">
        <v>2337</v>
      </c>
      <c r="AG173" s="239" t="s">
        <v>1993</v>
      </c>
      <c r="AH173" s="239" t="s">
        <v>167</v>
      </c>
      <c r="AI173" s="908"/>
      <c r="AJ173" s="889"/>
      <c r="AK173" s="865"/>
      <c r="AL173" s="886"/>
      <c r="AM173" s="885"/>
    </row>
    <row r="174" spans="1:70" s="243" customFormat="1" ht="25.5">
      <c r="A174" s="438">
        <v>30227</v>
      </c>
      <c r="B174" s="226">
        <v>64</v>
      </c>
      <c r="C174" s="227" t="s">
        <v>600</v>
      </c>
      <c r="D174" s="288" t="s">
        <v>1591</v>
      </c>
      <c r="E174" s="227"/>
      <c r="F174" s="230" t="s">
        <v>521</v>
      </c>
      <c r="G174" s="231" t="s">
        <v>295</v>
      </c>
      <c r="H174" s="232">
        <v>1</v>
      </c>
      <c r="I174" s="233"/>
      <c r="J174" s="319"/>
      <c r="K174" s="215" t="s">
        <v>1049</v>
      </c>
      <c r="L174" s="215" t="s">
        <v>630</v>
      </c>
      <c r="M174" s="215">
        <v>341329886</v>
      </c>
      <c r="N174" s="237">
        <v>30</v>
      </c>
      <c r="O174" s="236">
        <v>0.93</v>
      </c>
      <c r="P174" s="238" t="s">
        <v>105</v>
      </c>
      <c r="Q174" s="239" t="s">
        <v>296</v>
      </c>
      <c r="R174" s="239" t="s">
        <v>1995</v>
      </c>
      <c r="S174" s="240" t="s">
        <v>1055</v>
      </c>
      <c r="T174" s="239" t="s">
        <v>676</v>
      </c>
      <c r="U174" s="232"/>
      <c r="V174" s="232">
        <v>1</v>
      </c>
      <c r="W174" s="241"/>
      <c r="X174" s="232">
        <v>1</v>
      </c>
      <c r="Y174" s="242" t="s">
        <v>2339</v>
      </c>
      <c r="Z174" s="232" t="s">
        <v>315</v>
      </c>
      <c r="AA174" s="232"/>
      <c r="AB174" s="232"/>
      <c r="AC174" s="232"/>
      <c r="AD174" s="232"/>
      <c r="AE174" s="232">
        <f>0</f>
        <v>0</v>
      </c>
      <c r="AF174" s="239" t="s">
        <v>2338</v>
      </c>
      <c r="AG174" s="239" t="s">
        <v>1991</v>
      </c>
      <c r="AH174" s="239" t="s">
        <v>167</v>
      </c>
      <c r="AI174" s="908"/>
      <c r="AJ174" s="889"/>
      <c r="AK174" s="865"/>
      <c r="AL174" s="886"/>
      <c r="AM174" s="885"/>
    </row>
    <row r="175" spans="1:70" s="349" customFormat="1" ht="51.75" customHeight="1">
      <c r="A175" s="438">
        <v>30227</v>
      </c>
      <c r="B175" s="185">
        <v>310</v>
      </c>
      <c r="C175" s="336" t="s">
        <v>600</v>
      </c>
      <c r="D175" s="337" t="s">
        <v>1591</v>
      </c>
      <c r="E175" s="336"/>
      <c r="F175" s="338" t="s">
        <v>521</v>
      </c>
      <c r="G175" s="339" t="s">
        <v>1689</v>
      </c>
      <c r="H175" s="123"/>
      <c r="I175" s="123">
        <v>1</v>
      </c>
      <c r="J175" s="396" t="s">
        <v>1691</v>
      </c>
      <c r="K175" s="381"/>
      <c r="L175" s="381"/>
      <c r="M175" s="381"/>
      <c r="N175" s="643">
        <v>8</v>
      </c>
      <c r="O175" s="344">
        <v>0.08</v>
      </c>
      <c r="P175" s="352"/>
      <c r="Q175" s="345" t="s">
        <v>1690</v>
      </c>
      <c r="R175" s="345" t="s">
        <v>804</v>
      </c>
      <c r="S175" s="346" t="s">
        <v>1692</v>
      </c>
      <c r="T175" s="345" t="s">
        <v>490</v>
      </c>
      <c r="U175" s="123">
        <v>1</v>
      </c>
      <c r="V175" s="123"/>
      <c r="W175" s="347">
        <v>0.1</v>
      </c>
      <c r="X175" s="123"/>
      <c r="Y175" s="353"/>
      <c r="Z175" s="123" t="s">
        <v>315</v>
      </c>
      <c r="AA175" s="123"/>
      <c r="AB175" s="123"/>
      <c r="AC175" s="123">
        <v>1</v>
      </c>
      <c r="AD175" s="123"/>
      <c r="AE175" s="123">
        <f>N175</f>
        <v>8</v>
      </c>
      <c r="AF175" s="345"/>
      <c r="AG175" s="444" t="s">
        <v>1765</v>
      </c>
      <c r="AH175" s="345" t="s">
        <v>65</v>
      </c>
      <c r="AI175" s="852"/>
      <c r="AJ175" s="852"/>
      <c r="AK175" s="866"/>
      <c r="AL175" s="852"/>
      <c r="AM175" s="852"/>
    </row>
    <row r="176" spans="1:70" s="243" customFormat="1" ht="25.5">
      <c r="A176" s="433">
        <v>30230</v>
      </c>
      <c r="B176" s="226">
        <v>182</v>
      </c>
      <c r="C176" s="227" t="s">
        <v>601</v>
      </c>
      <c r="D176" s="288" t="s">
        <v>1591</v>
      </c>
      <c r="E176" s="227"/>
      <c r="F176" s="230" t="s">
        <v>521</v>
      </c>
      <c r="G176" s="233" t="s">
        <v>297</v>
      </c>
      <c r="H176" s="232">
        <v>1</v>
      </c>
      <c r="I176" s="233"/>
      <c r="J176" s="319"/>
      <c r="K176" s="215" t="s">
        <v>1050</v>
      </c>
      <c r="L176" s="215" t="s">
        <v>630</v>
      </c>
      <c r="M176" s="215">
        <v>840608517</v>
      </c>
      <c r="N176" s="237">
        <v>80</v>
      </c>
      <c r="O176" s="236">
        <v>2.5099999999999998</v>
      </c>
      <c r="P176" s="236" t="s">
        <v>97</v>
      </c>
      <c r="Q176" s="239" t="s">
        <v>1998</v>
      </c>
      <c r="R176" s="239" t="s">
        <v>657</v>
      </c>
      <c r="S176" s="240" t="s">
        <v>1056</v>
      </c>
      <c r="T176" s="239" t="s">
        <v>1997</v>
      </c>
      <c r="U176" s="232">
        <v>1</v>
      </c>
      <c r="V176" s="232"/>
      <c r="W176" s="241">
        <v>1</v>
      </c>
      <c r="X176" s="232">
        <v>1</v>
      </c>
      <c r="Y176" s="242" t="s">
        <v>2344</v>
      </c>
      <c r="Z176" s="232" t="s">
        <v>315</v>
      </c>
      <c r="AA176" s="232">
        <v>1</v>
      </c>
      <c r="AB176" s="232"/>
      <c r="AC176" s="232"/>
      <c r="AD176" s="232"/>
      <c r="AE176" s="232">
        <f t="shared" ref="AE176:AE182" si="5">N176</f>
        <v>80</v>
      </c>
      <c r="AF176" s="746" t="s">
        <v>2346</v>
      </c>
      <c r="AG176" s="239" t="s">
        <v>1996</v>
      </c>
      <c r="AH176" s="239" t="s">
        <v>167</v>
      </c>
      <c r="AI176" s="618">
        <v>1</v>
      </c>
      <c r="AJ176" s="619">
        <f>N176</f>
        <v>80</v>
      </c>
      <c r="AK176" s="620">
        <v>1</v>
      </c>
      <c r="AL176" s="617">
        <f>AE176</f>
        <v>80</v>
      </c>
      <c r="AM176" s="615">
        <v>1</v>
      </c>
    </row>
    <row r="177" spans="1:39" s="243" customFormat="1" ht="38.25">
      <c r="A177" s="433">
        <v>30231</v>
      </c>
      <c r="B177" s="226">
        <v>105</v>
      </c>
      <c r="C177" s="227" t="s">
        <v>602</v>
      </c>
      <c r="D177" s="288" t="s">
        <v>1585</v>
      </c>
      <c r="E177" s="227"/>
      <c r="F177" s="230" t="s">
        <v>522</v>
      </c>
      <c r="G177" s="233" t="s">
        <v>298</v>
      </c>
      <c r="H177" s="232">
        <v>1</v>
      </c>
      <c r="I177" s="233"/>
      <c r="J177" s="319"/>
      <c r="K177" s="215" t="s">
        <v>1051</v>
      </c>
      <c r="L177" s="215" t="s">
        <v>630</v>
      </c>
      <c r="M177" s="215">
        <v>213002314</v>
      </c>
      <c r="N177" s="237">
        <v>36</v>
      </c>
      <c r="O177" s="236">
        <v>1.22</v>
      </c>
      <c r="P177" s="236" t="s">
        <v>105</v>
      </c>
      <c r="Q177" s="239" t="s">
        <v>1511</v>
      </c>
      <c r="R177" s="239" t="s">
        <v>717</v>
      </c>
      <c r="S177" s="240" t="s">
        <v>2003</v>
      </c>
      <c r="T177" s="239" t="s">
        <v>460</v>
      </c>
      <c r="U177" s="232">
        <v>1</v>
      </c>
      <c r="V177" s="232"/>
      <c r="W177" s="241">
        <v>0.8</v>
      </c>
      <c r="X177" s="232">
        <v>1</v>
      </c>
      <c r="Y177" s="242" t="s">
        <v>2347</v>
      </c>
      <c r="Z177" s="232" t="s">
        <v>122</v>
      </c>
      <c r="AA177" s="232"/>
      <c r="AB177" s="232"/>
      <c r="AC177" s="232"/>
      <c r="AD177" s="232">
        <v>1</v>
      </c>
      <c r="AE177" s="232">
        <f t="shared" si="5"/>
        <v>36</v>
      </c>
      <c r="AF177" s="239" t="s">
        <v>492</v>
      </c>
      <c r="AG177" s="239" t="s">
        <v>2001</v>
      </c>
      <c r="AH177" s="239" t="s">
        <v>167</v>
      </c>
      <c r="AI177" s="848">
        <v>2</v>
      </c>
      <c r="AJ177" s="848">
        <f>N177+N178</f>
        <v>102</v>
      </c>
      <c r="AK177" s="853">
        <v>2</v>
      </c>
      <c r="AL177" s="871">
        <f>AE177+AE178</f>
        <v>102</v>
      </c>
      <c r="AM177" s="870">
        <v>2</v>
      </c>
    </row>
    <row r="178" spans="1:39" s="607" customFormat="1" ht="25.5">
      <c r="A178" s="433">
        <v>30231</v>
      </c>
      <c r="B178" s="552">
        <v>139</v>
      </c>
      <c r="C178" s="551" t="s">
        <v>602</v>
      </c>
      <c r="D178" s="553" t="s">
        <v>1585</v>
      </c>
      <c r="E178" s="551"/>
      <c r="F178" s="554" t="s">
        <v>522</v>
      </c>
      <c r="G178" s="569" t="s">
        <v>782</v>
      </c>
      <c r="H178" s="555">
        <v>1</v>
      </c>
      <c r="I178" s="556"/>
      <c r="J178" s="658" t="s">
        <v>2108</v>
      </c>
      <c r="K178" s="558" t="s">
        <v>1063</v>
      </c>
      <c r="L178" s="558" t="s">
        <v>630</v>
      </c>
      <c r="M178" s="558">
        <v>808586895</v>
      </c>
      <c r="N178" s="570">
        <v>66</v>
      </c>
      <c r="O178" s="559">
        <v>2.31</v>
      </c>
      <c r="P178" s="579" t="s">
        <v>405</v>
      </c>
      <c r="Q178" s="560" t="s">
        <v>783</v>
      </c>
      <c r="R178" s="560" t="s">
        <v>299</v>
      </c>
      <c r="S178" s="561" t="s">
        <v>1057</v>
      </c>
      <c r="T178" s="560" t="s">
        <v>501</v>
      </c>
      <c r="U178" s="555">
        <v>1</v>
      </c>
      <c r="V178" s="555"/>
      <c r="W178" s="562">
        <v>0.95</v>
      </c>
      <c r="X178" s="555">
        <v>1</v>
      </c>
      <c r="Y178" s="577" t="s">
        <v>2348</v>
      </c>
      <c r="Z178" s="555" t="s">
        <v>122</v>
      </c>
      <c r="AA178" s="555"/>
      <c r="AB178" s="555"/>
      <c r="AC178" s="555"/>
      <c r="AD178" s="555">
        <v>1</v>
      </c>
      <c r="AE178" s="555">
        <f t="shared" si="5"/>
        <v>66</v>
      </c>
      <c r="AF178" s="560" t="s">
        <v>2345</v>
      </c>
      <c r="AG178" s="560" t="s">
        <v>2002</v>
      </c>
      <c r="AH178" s="560" t="s">
        <v>167</v>
      </c>
      <c r="AI178" s="849"/>
      <c r="AJ178" s="849"/>
      <c r="AK178" s="854"/>
      <c r="AL178" s="871"/>
      <c r="AM178" s="870"/>
    </row>
    <row r="179" spans="1:39" s="243" customFormat="1" ht="38.25">
      <c r="A179" s="433">
        <v>30243</v>
      </c>
      <c r="B179" s="226">
        <v>168</v>
      </c>
      <c r="C179" s="227" t="s">
        <v>611</v>
      </c>
      <c r="D179" s="288" t="s">
        <v>1585</v>
      </c>
      <c r="E179" s="229"/>
      <c r="F179" s="230" t="s">
        <v>520</v>
      </c>
      <c r="G179" s="233" t="s">
        <v>1512</v>
      </c>
      <c r="H179" s="232">
        <v>1</v>
      </c>
      <c r="I179" s="233"/>
      <c r="J179" s="320" t="s">
        <v>2351</v>
      </c>
      <c r="K179" s="215" t="s">
        <v>1059</v>
      </c>
      <c r="L179" s="215" t="s">
        <v>630</v>
      </c>
      <c r="M179" s="215">
        <v>393754833</v>
      </c>
      <c r="N179" s="237">
        <v>28</v>
      </c>
      <c r="O179" s="236">
        <v>1.62</v>
      </c>
      <c r="P179" s="239"/>
      <c r="Q179" s="239" t="s">
        <v>2005</v>
      </c>
      <c r="R179" s="239" t="s">
        <v>2349</v>
      </c>
      <c r="S179" s="240" t="s">
        <v>2006</v>
      </c>
      <c r="T179" s="239" t="s">
        <v>1931</v>
      </c>
      <c r="U179" s="232">
        <v>1</v>
      </c>
      <c r="V179" s="232"/>
      <c r="W179" s="241">
        <v>0.1</v>
      </c>
      <c r="X179" s="232">
        <v>1</v>
      </c>
      <c r="Y179" s="242" t="s">
        <v>2350</v>
      </c>
      <c r="Z179" s="232" t="s">
        <v>439</v>
      </c>
      <c r="AA179" s="232">
        <v>1</v>
      </c>
      <c r="AB179" s="232"/>
      <c r="AC179" s="232"/>
      <c r="AD179" s="232"/>
      <c r="AE179" s="232">
        <f t="shared" si="5"/>
        <v>28</v>
      </c>
      <c r="AF179" s="746" t="s">
        <v>2352</v>
      </c>
      <c r="AG179" s="239" t="s">
        <v>2004</v>
      </c>
      <c r="AH179" s="239" t="s">
        <v>66</v>
      </c>
      <c r="AI179" s="618">
        <v>1</v>
      </c>
      <c r="AJ179" s="618">
        <f>N179</f>
        <v>28</v>
      </c>
      <c r="AK179" s="620">
        <v>1</v>
      </c>
      <c r="AL179" s="617">
        <f>AE179</f>
        <v>28</v>
      </c>
      <c r="AM179" s="615">
        <v>1</v>
      </c>
    </row>
    <row r="180" spans="1:39" s="568" customFormat="1" ht="32.25" customHeight="1">
      <c r="A180" s="433">
        <v>30258</v>
      </c>
      <c r="B180" s="552">
        <v>40</v>
      </c>
      <c r="C180" s="551" t="s">
        <v>516</v>
      </c>
      <c r="D180" s="645" t="s">
        <v>1597</v>
      </c>
      <c r="E180" s="572" t="s">
        <v>594</v>
      </c>
      <c r="F180" s="554" t="s">
        <v>521</v>
      </c>
      <c r="G180" s="556" t="s">
        <v>302</v>
      </c>
      <c r="H180" s="555">
        <v>1</v>
      </c>
      <c r="I180" s="556"/>
      <c r="J180" s="580"/>
      <c r="K180" s="558" t="s">
        <v>1060</v>
      </c>
      <c r="L180" s="558" t="s">
        <v>630</v>
      </c>
      <c r="M180" s="558">
        <v>403640758</v>
      </c>
      <c r="N180" s="570">
        <v>89</v>
      </c>
      <c r="O180" s="559">
        <v>1.56</v>
      </c>
      <c r="P180" s="574" t="s">
        <v>97</v>
      </c>
      <c r="Q180" s="560" t="s">
        <v>64</v>
      </c>
      <c r="R180" s="560" t="s">
        <v>303</v>
      </c>
      <c r="S180" s="561" t="s">
        <v>1064</v>
      </c>
      <c r="T180" s="560" t="s">
        <v>501</v>
      </c>
      <c r="U180" s="555">
        <v>1</v>
      </c>
      <c r="V180" s="555"/>
      <c r="W180" s="562">
        <v>1</v>
      </c>
      <c r="X180" s="555">
        <v>1</v>
      </c>
      <c r="Y180" s="563">
        <v>42963</v>
      </c>
      <c r="Z180" s="555" t="s">
        <v>555</v>
      </c>
      <c r="AA180" s="555">
        <v>1</v>
      </c>
      <c r="AB180" s="555"/>
      <c r="AC180" s="555"/>
      <c r="AD180" s="555"/>
      <c r="AE180" s="555">
        <f t="shared" si="5"/>
        <v>89</v>
      </c>
      <c r="AF180" s="560" t="s">
        <v>2353</v>
      </c>
      <c r="AG180" s="560" t="s">
        <v>2007</v>
      </c>
      <c r="AH180" s="560" t="s">
        <v>167</v>
      </c>
      <c r="AI180" s="850">
        <v>4</v>
      </c>
      <c r="AJ180" s="850">
        <f>N180+N181+N182+N183</f>
        <v>132</v>
      </c>
      <c r="AK180" s="845">
        <v>3</v>
      </c>
      <c r="AL180" s="869">
        <f>AE180+AE181+AE182+AE183</f>
        <v>127</v>
      </c>
      <c r="AM180" s="867">
        <v>1</v>
      </c>
    </row>
    <row r="181" spans="1:39" s="156" customFormat="1" ht="39" customHeight="1">
      <c r="A181" s="433">
        <v>30258</v>
      </c>
      <c r="B181" s="389">
        <v>300</v>
      </c>
      <c r="C181" s="143" t="s">
        <v>516</v>
      </c>
      <c r="D181" s="167" t="s">
        <v>1597</v>
      </c>
      <c r="E181" s="158" t="s">
        <v>594</v>
      </c>
      <c r="F181" s="145"/>
      <c r="G181" s="146" t="s">
        <v>1514</v>
      </c>
      <c r="H181" s="147"/>
      <c r="I181" s="147">
        <v>1</v>
      </c>
      <c r="J181" s="193" t="s">
        <v>1722</v>
      </c>
      <c r="K181" s="150"/>
      <c r="L181" s="150"/>
      <c r="M181" s="150"/>
      <c r="N181" s="152">
        <v>25</v>
      </c>
      <c r="O181" s="162">
        <v>0.18</v>
      </c>
      <c r="P181" s="151"/>
      <c r="Q181" s="153" t="s">
        <v>1513</v>
      </c>
      <c r="R181" s="153" t="s">
        <v>1721</v>
      </c>
      <c r="S181" s="177" t="s">
        <v>1516</v>
      </c>
      <c r="T181" s="153" t="s">
        <v>490</v>
      </c>
      <c r="U181" s="147">
        <v>1</v>
      </c>
      <c r="V181" s="147"/>
      <c r="W181" s="154">
        <v>1</v>
      </c>
      <c r="X181" s="147"/>
      <c r="Y181" s="155"/>
      <c r="Z181" s="160" t="s">
        <v>555</v>
      </c>
      <c r="AA181" s="147">
        <v>1</v>
      </c>
      <c r="AB181" s="147"/>
      <c r="AC181" s="147"/>
      <c r="AD181" s="147"/>
      <c r="AE181" s="147">
        <f t="shared" si="5"/>
        <v>25</v>
      </c>
      <c r="AF181" s="153"/>
      <c r="AG181" s="153" t="s">
        <v>873</v>
      </c>
      <c r="AH181" s="153" t="s">
        <v>65</v>
      </c>
      <c r="AI181" s="851"/>
      <c r="AJ181" s="851"/>
      <c r="AK181" s="851"/>
      <c r="AL181" s="851"/>
      <c r="AM181" s="851"/>
    </row>
    <row r="182" spans="1:39" s="156" customFormat="1" ht="39" customHeight="1">
      <c r="A182" s="433">
        <v>30258</v>
      </c>
      <c r="B182" s="389">
        <v>301</v>
      </c>
      <c r="C182" s="143" t="s">
        <v>516</v>
      </c>
      <c r="D182" s="167" t="s">
        <v>1597</v>
      </c>
      <c r="E182" s="158" t="s">
        <v>594</v>
      </c>
      <c r="F182" s="145"/>
      <c r="G182" s="146" t="s">
        <v>1517</v>
      </c>
      <c r="H182" s="147"/>
      <c r="I182" s="147">
        <v>1</v>
      </c>
      <c r="J182" s="149"/>
      <c r="K182" s="150"/>
      <c r="L182" s="150"/>
      <c r="M182" s="150"/>
      <c r="N182" s="197">
        <v>13</v>
      </c>
      <c r="O182" s="162">
        <v>0.1</v>
      </c>
      <c r="P182" s="151"/>
      <c r="Q182" s="404" t="s">
        <v>1720</v>
      </c>
      <c r="R182" s="153" t="s">
        <v>848</v>
      </c>
      <c r="S182" s="177" t="s">
        <v>1719</v>
      </c>
      <c r="T182" s="153" t="s">
        <v>490</v>
      </c>
      <c r="U182" s="147">
        <v>1</v>
      </c>
      <c r="V182" s="147"/>
      <c r="W182" s="154">
        <v>1</v>
      </c>
      <c r="X182" s="147"/>
      <c r="Y182" s="155"/>
      <c r="Z182" s="160" t="s">
        <v>555</v>
      </c>
      <c r="AA182" s="147">
        <v>1</v>
      </c>
      <c r="AB182" s="147"/>
      <c r="AC182" s="147"/>
      <c r="AD182" s="147"/>
      <c r="AE182" s="147">
        <f t="shared" si="5"/>
        <v>13</v>
      </c>
      <c r="AF182" s="153" t="s">
        <v>492</v>
      </c>
      <c r="AG182" s="153" t="s">
        <v>1515</v>
      </c>
      <c r="AH182" s="153" t="s">
        <v>65</v>
      </c>
      <c r="AI182" s="851"/>
      <c r="AJ182" s="851"/>
      <c r="AK182" s="851"/>
      <c r="AL182" s="851"/>
      <c r="AM182" s="851"/>
    </row>
    <row r="183" spans="1:39" s="156" customFormat="1" ht="60" customHeight="1">
      <c r="A183" s="433">
        <v>30258</v>
      </c>
      <c r="B183" s="389">
        <v>302</v>
      </c>
      <c r="C183" s="143" t="s">
        <v>516</v>
      </c>
      <c r="D183" s="167" t="s">
        <v>1597</v>
      </c>
      <c r="E183" s="158" t="s">
        <v>594</v>
      </c>
      <c r="F183" s="145"/>
      <c r="G183" s="146" t="s">
        <v>1518</v>
      </c>
      <c r="H183" s="147"/>
      <c r="I183" s="147">
        <v>1</v>
      </c>
      <c r="J183" s="149"/>
      <c r="K183" s="150"/>
      <c r="L183" s="150"/>
      <c r="M183" s="150"/>
      <c r="N183" s="197">
        <v>5</v>
      </c>
      <c r="O183" s="162">
        <v>1.01</v>
      </c>
      <c r="P183" s="151"/>
      <c r="Q183" s="153" t="s">
        <v>1520</v>
      </c>
      <c r="R183" s="153" t="s">
        <v>1519</v>
      </c>
      <c r="S183" s="395" t="s">
        <v>1723</v>
      </c>
      <c r="T183" s="153" t="s">
        <v>490</v>
      </c>
      <c r="U183" s="147"/>
      <c r="V183" s="147">
        <v>1</v>
      </c>
      <c r="W183" s="154"/>
      <c r="X183" s="147"/>
      <c r="Y183" s="155"/>
      <c r="Z183" s="160" t="s">
        <v>1521</v>
      </c>
      <c r="AA183" s="147"/>
      <c r="AB183" s="147"/>
      <c r="AC183" s="147"/>
      <c r="AD183" s="147"/>
      <c r="AE183" s="147">
        <v>0</v>
      </c>
      <c r="AF183" s="153" t="s">
        <v>1522</v>
      </c>
      <c r="AG183" s="153"/>
      <c r="AH183" s="153" t="s">
        <v>65</v>
      </c>
      <c r="AI183" s="847"/>
      <c r="AJ183" s="847"/>
      <c r="AK183" s="847"/>
      <c r="AL183" s="847"/>
      <c r="AM183" s="847"/>
    </row>
    <row r="184" spans="1:39" s="243" customFormat="1" ht="38.25">
      <c r="A184" s="433">
        <v>30263</v>
      </c>
      <c r="B184" s="226">
        <v>89</v>
      </c>
      <c r="C184" s="227" t="s">
        <v>613</v>
      </c>
      <c r="D184" s="288" t="s">
        <v>1586</v>
      </c>
      <c r="E184" s="229"/>
      <c r="F184" s="230" t="s">
        <v>521</v>
      </c>
      <c r="G184" s="233" t="s">
        <v>304</v>
      </c>
      <c r="H184" s="232">
        <v>1</v>
      </c>
      <c r="I184" s="233"/>
      <c r="J184" s="636" t="s">
        <v>2354</v>
      </c>
      <c r="K184" s="215" t="s">
        <v>1061</v>
      </c>
      <c r="L184" s="215" t="s">
        <v>630</v>
      </c>
      <c r="M184" s="215">
        <v>422734251</v>
      </c>
      <c r="N184" s="237">
        <v>48</v>
      </c>
      <c r="O184" s="236">
        <v>2.3199999999999998</v>
      </c>
      <c r="P184" s="238" t="s">
        <v>94</v>
      </c>
      <c r="Q184" s="239" t="s">
        <v>305</v>
      </c>
      <c r="R184" s="239" t="s">
        <v>743</v>
      </c>
      <c r="S184" s="240" t="s">
        <v>2008</v>
      </c>
      <c r="T184" s="239" t="s">
        <v>497</v>
      </c>
      <c r="U184" s="232">
        <v>1</v>
      </c>
      <c r="V184" s="232"/>
      <c r="W184" s="241">
        <v>0.8</v>
      </c>
      <c r="X184" s="232">
        <v>1</v>
      </c>
      <c r="Y184" s="332">
        <v>42913</v>
      </c>
      <c r="Z184" s="232" t="s">
        <v>605</v>
      </c>
      <c r="AA184" s="232"/>
      <c r="AB184" s="232"/>
      <c r="AC184" s="232"/>
      <c r="AD184" s="232">
        <v>1</v>
      </c>
      <c r="AE184" s="232">
        <f>N184</f>
        <v>48</v>
      </c>
      <c r="AF184" s="299" t="s">
        <v>2355</v>
      </c>
      <c r="AG184" s="239" t="s">
        <v>744</v>
      </c>
      <c r="AH184" s="239" t="s">
        <v>167</v>
      </c>
      <c r="AI184" s="618">
        <v>1</v>
      </c>
      <c r="AJ184" s="618">
        <f>N184</f>
        <v>48</v>
      </c>
      <c r="AK184" s="620">
        <v>1</v>
      </c>
      <c r="AL184" s="617">
        <f>AE184</f>
        <v>48</v>
      </c>
      <c r="AM184" s="615">
        <v>1</v>
      </c>
    </row>
    <row r="185" spans="1:39" s="568" customFormat="1" ht="25.5">
      <c r="A185" s="433">
        <v>30264</v>
      </c>
      <c r="B185" s="552">
        <v>157</v>
      </c>
      <c r="C185" s="551" t="s">
        <v>614</v>
      </c>
      <c r="D185" s="553" t="s">
        <v>1585</v>
      </c>
      <c r="E185" s="572"/>
      <c r="F185" s="554" t="s">
        <v>522</v>
      </c>
      <c r="G185" s="556" t="s">
        <v>306</v>
      </c>
      <c r="H185" s="555">
        <v>1</v>
      </c>
      <c r="I185" s="556"/>
      <c r="J185" s="580"/>
      <c r="K185" s="558" t="s">
        <v>1062</v>
      </c>
      <c r="L185" s="558" t="s">
        <v>630</v>
      </c>
      <c r="M185" s="558">
        <v>808558639</v>
      </c>
      <c r="N185" s="570">
        <v>52</v>
      </c>
      <c r="O185" s="559">
        <v>5.14</v>
      </c>
      <c r="P185" s="574" t="s">
        <v>97</v>
      </c>
      <c r="Q185" s="560" t="s">
        <v>2011</v>
      </c>
      <c r="R185" s="560" t="s">
        <v>307</v>
      </c>
      <c r="S185" s="561" t="s">
        <v>1065</v>
      </c>
      <c r="T185" s="560" t="s">
        <v>2009</v>
      </c>
      <c r="U185" s="555"/>
      <c r="V185" s="555">
        <v>1</v>
      </c>
      <c r="W185" s="555"/>
      <c r="X185" s="555">
        <v>1</v>
      </c>
      <c r="Y185" s="563">
        <v>43172</v>
      </c>
      <c r="Z185" s="555" t="s">
        <v>68</v>
      </c>
      <c r="AA185" s="555"/>
      <c r="AB185" s="555"/>
      <c r="AC185" s="555"/>
      <c r="AD185" s="555"/>
      <c r="AE185" s="555">
        <v>0</v>
      </c>
      <c r="AF185" s="560" t="s">
        <v>2356</v>
      </c>
      <c r="AG185" s="560" t="s">
        <v>2010</v>
      </c>
      <c r="AH185" s="560" t="s">
        <v>167</v>
      </c>
      <c r="AI185" s="564">
        <v>1</v>
      </c>
      <c r="AJ185" s="564">
        <f>N185</f>
        <v>52</v>
      </c>
      <c r="AK185" s="565">
        <v>0</v>
      </c>
      <c r="AL185" s="566">
        <f>AE185</f>
        <v>0</v>
      </c>
      <c r="AM185" s="566">
        <v>1</v>
      </c>
    </row>
    <row r="186" spans="1:39" s="243" customFormat="1" ht="51">
      <c r="A186" s="433">
        <v>30266</v>
      </c>
      <c r="B186" s="226">
        <v>159</v>
      </c>
      <c r="C186" s="227" t="s">
        <v>615</v>
      </c>
      <c r="D186" s="288" t="s">
        <v>1591</v>
      </c>
      <c r="E186" s="229"/>
      <c r="F186" s="230" t="s">
        <v>520</v>
      </c>
      <c r="G186" s="231" t="s">
        <v>669</v>
      </c>
      <c r="H186" s="232">
        <v>1</v>
      </c>
      <c r="I186" s="233"/>
      <c r="J186" s="636" t="s">
        <v>2357</v>
      </c>
      <c r="K186" s="215" t="s">
        <v>1067</v>
      </c>
      <c r="L186" s="215" t="s">
        <v>630</v>
      </c>
      <c r="M186" s="215">
        <v>440181444</v>
      </c>
      <c r="N186" s="237">
        <v>17</v>
      </c>
      <c r="O186" s="236">
        <v>1.7</v>
      </c>
      <c r="P186" s="238" t="s">
        <v>105</v>
      </c>
      <c r="Q186" s="239" t="s">
        <v>2012</v>
      </c>
      <c r="R186" s="239" t="s">
        <v>667</v>
      </c>
      <c r="S186" s="240" t="s">
        <v>1066</v>
      </c>
      <c r="T186" s="239" t="s">
        <v>490</v>
      </c>
      <c r="U186" s="232"/>
      <c r="V186" s="232">
        <v>1</v>
      </c>
      <c r="W186" s="232"/>
      <c r="X186" s="232">
        <v>1</v>
      </c>
      <c r="Y186" s="332">
        <v>42908</v>
      </c>
      <c r="Z186" s="232" t="s">
        <v>472</v>
      </c>
      <c r="AA186" s="232"/>
      <c r="AB186" s="232"/>
      <c r="AC186" s="232"/>
      <c r="AD186" s="232"/>
      <c r="AE186" s="232">
        <v>0</v>
      </c>
      <c r="AF186" s="239" t="s">
        <v>2358</v>
      </c>
      <c r="AG186" s="239" t="s">
        <v>2014</v>
      </c>
      <c r="AH186" s="239" t="s">
        <v>167</v>
      </c>
      <c r="AI186" s="858">
        <v>2</v>
      </c>
      <c r="AJ186" s="858">
        <f>N186+N187</f>
        <v>47</v>
      </c>
      <c r="AK186" s="860">
        <v>1</v>
      </c>
      <c r="AL186" s="876">
        <f>AE186+AE187</f>
        <v>30</v>
      </c>
      <c r="AM186" s="882">
        <v>2</v>
      </c>
    </row>
    <row r="187" spans="1:39" s="243" customFormat="1" ht="63.75">
      <c r="A187" s="433">
        <v>30266</v>
      </c>
      <c r="B187" s="226">
        <v>98</v>
      </c>
      <c r="C187" s="227" t="s">
        <v>615</v>
      </c>
      <c r="D187" s="288" t="s">
        <v>1591</v>
      </c>
      <c r="E187" s="227"/>
      <c r="F187" s="230" t="s">
        <v>520</v>
      </c>
      <c r="G187" s="233" t="s">
        <v>308</v>
      </c>
      <c r="H187" s="232">
        <v>1</v>
      </c>
      <c r="I187" s="233"/>
      <c r="J187" s="319"/>
      <c r="K187" s="215" t="s">
        <v>1068</v>
      </c>
      <c r="L187" s="215" t="s">
        <v>630</v>
      </c>
      <c r="M187" s="215">
        <v>323793000</v>
      </c>
      <c r="N187" s="237">
        <v>30</v>
      </c>
      <c r="O187" s="236">
        <v>2.14</v>
      </c>
      <c r="P187" s="238" t="s">
        <v>405</v>
      </c>
      <c r="Q187" s="239" t="s">
        <v>317</v>
      </c>
      <c r="R187" s="239" t="s">
        <v>309</v>
      </c>
      <c r="S187" s="240" t="s">
        <v>2015</v>
      </c>
      <c r="T187" s="239" t="s">
        <v>2013</v>
      </c>
      <c r="U187" s="232">
        <v>1</v>
      </c>
      <c r="V187" s="232"/>
      <c r="W187" s="241">
        <v>0.8</v>
      </c>
      <c r="X187" s="232">
        <v>1</v>
      </c>
      <c r="Y187" s="332">
        <v>43168</v>
      </c>
      <c r="Z187" s="232" t="s">
        <v>472</v>
      </c>
      <c r="AA187" s="232">
        <v>1</v>
      </c>
      <c r="AB187" s="232"/>
      <c r="AC187" s="232"/>
      <c r="AD187" s="232"/>
      <c r="AE187" s="232">
        <f>N187</f>
        <v>30</v>
      </c>
      <c r="AF187" s="239" t="s">
        <v>2359</v>
      </c>
      <c r="AG187" s="239"/>
      <c r="AH187" s="239" t="s">
        <v>167</v>
      </c>
      <c r="AI187" s="859"/>
      <c r="AJ187" s="858"/>
      <c r="AK187" s="860"/>
      <c r="AL187" s="876"/>
      <c r="AM187" s="882"/>
    </row>
    <row r="188" spans="1:39" s="243" customFormat="1" ht="25.5">
      <c r="A188" s="451">
        <v>30268</v>
      </c>
      <c r="B188" s="226">
        <v>107</v>
      </c>
      <c r="C188" s="227" t="s">
        <v>616</v>
      </c>
      <c r="D188" s="288" t="s">
        <v>1591</v>
      </c>
      <c r="E188" s="229"/>
      <c r="F188" s="230" t="s">
        <v>520</v>
      </c>
      <c r="G188" s="231" t="s">
        <v>671</v>
      </c>
      <c r="H188" s="232">
        <v>1</v>
      </c>
      <c r="I188" s="233"/>
      <c r="J188" s="636" t="s">
        <v>2360</v>
      </c>
      <c r="K188" s="215" t="s">
        <v>1069</v>
      </c>
      <c r="L188" s="215" t="s">
        <v>630</v>
      </c>
      <c r="M188" s="215">
        <v>911607216</v>
      </c>
      <c r="N188" s="237">
        <v>22</v>
      </c>
      <c r="O188" s="236">
        <v>2.93</v>
      </c>
      <c r="P188" s="238" t="s">
        <v>94</v>
      </c>
      <c r="Q188" s="239" t="s">
        <v>663</v>
      </c>
      <c r="R188" s="239" t="s">
        <v>1078</v>
      </c>
      <c r="S188" s="240" t="s">
        <v>1077</v>
      </c>
      <c r="T188" s="239" t="s">
        <v>497</v>
      </c>
      <c r="U188" s="232">
        <v>1</v>
      </c>
      <c r="V188" s="232"/>
      <c r="W188" s="241">
        <v>0.6</v>
      </c>
      <c r="X188" s="232">
        <v>1</v>
      </c>
      <c r="Y188" s="332">
        <v>42725</v>
      </c>
      <c r="Z188" s="232" t="s">
        <v>470</v>
      </c>
      <c r="AA188" s="232">
        <v>1</v>
      </c>
      <c r="AB188" s="232"/>
      <c r="AC188" s="232"/>
      <c r="AD188" s="232"/>
      <c r="AE188" s="232">
        <f>N188</f>
        <v>22</v>
      </c>
      <c r="AF188" s="239" t="s">
        <v>2361</v>
      </c>
      <c r="AG188" s="239" t="s">
        <v>2016</v>
      </c>
      <c r="AH188" s="239" t="s">
        <v>167</v>
      </c>
      <c r="AI188" s="618">
        <v>1</v>
      </c>
      <c r="AJ188" s="618">
        <f>N188</f>
        <v>22</v>
      </c>
      <c r="AK188" s="620">
        <v>1</v>
      </c>
      <c r="AL188" s="617">
        <f>AE188</f>
        <v>22</v>
      </c>
      <c r="AM188" s="615">
        <v>1</v>
      </c>
    </row>
    <row r="189" spans="1:39" s="243" customFormat="1" ht="41.25" customHeight="1">
      <c r="A189" s="433">
        <v>30269</v>
      </c>
      <c r="B189" s="226">
        <v>155</v>
      </c>
      <c r="C189" s="227" t="s">
        <v>617</v>
      </c>
      <c r="D189" s="288" t="s">
        <v>1585</v>
      </c>
      <c r="E189" s="229"/>
      <c r="F189" s="230" t="s">
        <v>520</v>
      </c>
      <c r="G189" s="233" t="s">
        <v>202</v>
      </c>
      <c r="H189" s="232">
        <v>1</v>
      </c>
      <c r="I189" s="233"/>
      <c r="J189" s="319"/>
      <c r="K189" s="215" t="s">
        <v>1070</v>
      </c>
      <c r="L189" s="215" t="s">
        <v>630</v>
      </c>
      <c r="M189" s="215">
        <v>490433786</v>
      </c>
      <c r="N189" s="237">
        <v>92</v>
      </c>
      <c r="O189" s="236">
        <v>3.85</v>
      </c>
      <c r="P189" s="238" t="s">
        <v>107</v>
      </c>
      <c r="Q189" s="239" t="s">
        <v>326</v>
      </c>
      <c r="R189" s="239" t="s">
        <v>2020</v>
      </c>
      <c r="S189" s="240" t="s">
        <v>1079</v>
      </c>
      <c r="T189" s="239" t="s">
        <v>2018</v>
      </c>
      <c r="U189" s="232">
        <v>1</v>
      </c>
      <c r="V189" s="232"/>
      <c r="W189" s="232" t="s">
        <v>386</v>
      </c>
      <c r="X189" s="232">
        <v>1</v>
      </c>
      <c r="Y189" s="332">
        <v>43168</v>
      </c>
      <c r="Z189" s="232" t="s">
        <v>556</v>
      </c>
      <c r="AA189" s="232"/>
      <c r="AB189" s="232"/>
      <c r="AC189" s="232"/>
      <c r="AD189" s="232">
        <v>1</v>
      </c>
      <c r="AE189" s="232">
        <f>N189</f>
        <v>92</v>
      </c>
      <c r="AF189" s="239" t="s">
        <v>2362</v>
      </c>
      <c r="AG189" s="239" t="s">
        <v>2019</v>
      </c>
      <c r="AH189" s="239" t="s">
        <v>167</v>
      </c>
      <c r="AI189" s="850">
        <v>8</v>
      </c>
      <c r="AJ189" s="850">
        <f>SUM(N189:N196)</f>
        <v>474</v>
      </c>
      <c r="AK189" s="845">
        <v>6</v>
      </c>
      <c r="AL189" s="869">
        <f>SUM(AE189:AE196)</f>
        <v>374</v>
      </c>
      <c r="AM189" s="867">
        <v>5</v>
      </c>
    </row>
    <row r="190" spans="1:39" s="568" customFormat="1" ht="25.5">
      <c r="A190" s="433">
        <v>30269</v>
      </c>
      <c r="B190" s="552">
        <v>44</v>
      </c>
      <c r="C190" s="551" t="s">
        <v>617</v>
      </c>
      <c r="D190" s="553" t="s">
        <v>1585</v>
      </c>
      <c r="E190" s="551"/>
      <c r="F190" s="554" t="s">
        <v>520</v>
      </c>
      <c r="G190" s="556" t="s">
        <v>318</v>
      </c>
      <c r="H190" s="555">
        <v>1</v>
      </c>
      <c r="I190" s="556"/>
      <c r="J190" s="658" t="s">
        <v>2364</v>
      </c>
      <c r="K190" s="558" t="s">
        <v>1071</v>
      </c>
      <c r="L190" s="558" t="s">
        <v>630</v>
      </c>
      <c r="M190" s="558">
        <v>422405233</v>
      </c>
      <c r="N190" s="570">
        <v>65</v>
      </c>
      <c r="O190" s="559">
        <v>4.71</v>
      </c>
      <c r="P190" s="574" t="s">
        <v>107</v>
      </c>
      <c r="Q190" s="560" t="s">
        <v>321</v>
      </c>
      <c r="R190" s="560" t="s">
        <v>319</v>
      </c>
      <c r="S190" s="561" t="s">
        <v>1080</v>
      </c>
      <c r="T190" s="560" t="s">
        <v>2025</v>
      </c>
      <c r="U190" s="555"/>
      <c r="V190" s="555">
        <v>1</v>
      </c>
      <c r="W190" s="555"/>
      <c r="X190" s="555">
        <v>1</v>
      </c>
      <c r="Y190" s="563">
        <v>43168</v>
      </c>
      <c r="Z190" s="555" t="s">
        <v>327</v>
      </c>
      <c r="AA190" s="555"/>
      <c r="AB190" s="555"/>
      <c r="AC190" s="555"/>
      <c r="AD190" s="555"/>
      <c r="AE190" s="555">
        <v>0</v>
      </c>
      <c r="AF190" s="560" t="s">
        <v>2363</v>
      </c>
      <c r="AG190" s="560" t="s">
        <v>2024</v>
      </c>
      <c r="AH190" s="560" t="s">
        <v>167</v>
      </c>
      <c r="AI190" s="855"/>
      <c r="AJ190" s="855"/>
      <c r="AK190" s="862"/>
      <c r="AL190" s="872"/>
      <c r="AM190" s="868"/>
    </row>
    <row r="191" spans="1:39" s="243" customFormat="1" ht="38.25">
      <c r="A191" s="433">
        <v>30269</v>
      </c>
      <c r="B191" s="226">
        <v>92</v>
      </c>
      <c r="C191" s="227" t="s">
        <v>617</v>
      </c>
      <c r="D191" s="288" t="s">
        <v>1585</v>
      </c>
      <c r="E191" s="227"/>
      <c r="F191" s="230" t="s">
        <v>520</v>
      </c>
      <c r="G191" s="231" t="s">
        <v>729</v>
      </c>
      <c r="H191" s="232">
        <v>1</v>
      </c>
      <c r="I191" s="233"/>
      <c r="J191" s="319"/>
      <c r="K191" s="215" t="s">
        <v>1072</v>
      </c>
      <c r="L191" s="215" t="s">
        <v>630</v>
      </c>
      <c r="M191" s="215">
        <v>342212206</v>
      </c>
      <c r="N191" s="237">
        <v>199</v>
      </c>
      <c r="O191" s="236">
        <v>9.06</v>
      </c>
      <c r="P191" s="238" t="s">
        <v>210</v>
      </c>
      <c r="Q191" s="239" t="s">
        <v>176</v>
      </c>
      <c r="R191" s="239" t="s">
        <v>320</v>
      </c>
      <c r="S191" s="240" t="s">
        <v>1109</v>
      </c>
      <c r="T191" s="239" t="s">
        <v>2017</v>
      </c>
      <c r="U191" s="232">
        <v>1</v>
      </c>
      <c r="V191" s="232"/>
      <c r="W191" s="241">
        <v>0.9</v>
      </c>
      <c r="X191" s="232">
        <v>1</v>
      </c>
      <c r="Y191" s="332">
        <v>42907</v>
      </c>
      <c r="Z191" s="232" t="s">
        <v>327</v>
      </c>
      <c r="AA191" s="232"/>
      <c r="AB191" s="232"/>
      <c r="AC191" s="232"/>
      <c r="AD191" s="232">
        <v>1</v>
      </c>
      <c r="AE191" s="232">
        <f>N191</f>
        <v>199</v>
      </c>
      <c r="AF191" s="239" t="s">
        <v>2365</v>
      </c>
      <c r="AG191" s="239" t="s">
        <v>127</v>
      </c>
      <c r="AH191" s="239" t="s">
        <v>167</v>
      </c>
      <c r="AI191" s="855"/>
      <c r="AJ191" s="855"/>
      <c r="AK191" s="862"/>
      <c r="AL191" s="872"/>
      <c r="AM191" s="868"/>
    </row>
    <row r="192" spans="1:39" s="243" customFormat="1" ht="38.25">
      <c r="A192" s="433">
        <v>30269</v>
      </c>
      <c r="B192" s="226">
        <v>67</v>
      </c>
      <c r="C192" s="227" t="s">
        <v>617</v>
      </c>
      <c r="D192" s="288" t="s">
        <v>1585</v>
      </c>
      <c r="E192" s="227"/>
      <c r="F192" s="230" t="s">
        <v>520</v>
      </c>
      <c r="G192" s="231" t="s">
        <v>1523</v>
      </c>
      <c r="H192" s="232">
        <v>1</v>
      </c>
      <c r="I192" s="233"/>
      <c r="J192" s="319"/>
      <c r="K192" s="215" t="s">
        <v>1073</v>
      </c>
      <c r="L192" s="215" t="s">
        <v>630</v>
      </c>
      <c r="M192" s="215">
        <v>333052199</v>
      </c>
      <c r="N192" s="237">
        <v>25</v>
      </c>
      <c r="O192" s="236">
        <v>1.4</v>
      </c>
      <c r="P192" s="238"/>
      <c r="Q192" s="239" t="s">
        <v>697</v>
      </c>
      <c r="R192" s="239" t="s">
        <v>329</v>
      </c>
      <c r="S192" s="240" t="s">
        <v>2026</v>
      </c>
      <c r="T192" s="239" t="s">
        <v>497</v>
      </c>
      <c r="U192" s="232">
        <v>1</v>
      </c>
      <c r="V192" s="232"/>
      <c r="W192" s="241">
        <v>0.95</v>
      </c>
      <c r="X192" s="232">
        <v>1</v>
      </c>
      <c r="Y192" s="332">
        <v>42744</v>
      </c>
      <c r="Z192" s="232" t="s">
        <v>327</v>
      </c>
      <c r="AA192" s="232"/>
      <c r="AB192" s="232"/>
      <c r="AC192" s="232"/>
      <c r="AD192" s="232">
        <v>1</v>
      </c>
      <c r="AE192" s="232">
        <f>N192</f>
        <v>25</v>
      </c>
      <c r="AF192" s="239" t="s">
        <v>2370</v>
      </c>
      <c r="AG192" s="239"/>
      <c r="AH192" s="239" t="s">
        <v>66</v>
      </c>
      <c r="AI192" s="855"/>
      <c r="AJ192" s="855"/>
      <c r="AK192" s="862"/>
      <c r="AL192" s="872"/>
      <c r="AM192" s="868"/>
    </row>
    <row r="193" spans="1:39" s="243" customFormat="1" ht="38.25">
      <c r="A193" s="433">
        <v>30269</v>
      </c>
      <c r="B193" s="226">
        <v>101</v>
      </c>
      <c r="C193" s="227" t="s">
        <v>617</v>
      </c>
      <c r="D193" s="288" t="s">
        <v>1585</v>
      </c>
      <c r="E193" s="227"/>
      <c r="F193" s="230" t="s">
        <v>520</v>
      </c>
      <c r="G193" s="233" t="s">
        <v>330</v>
      </c>
      <c r="H193" s="232">
        <v>1</v>
      </c>
      <c r="I193" s="233"/>
      <c r="J193" s="636" t="s">
        <v>2369</v>
      </c>
      <c r="K193" s="215" t="s">
        <v>1074</v>
      </c>
      <c r="L193" s="215" t="s">
        <v>630</v>
      </c>
      <c r="M193" s="215">
        <v>793476268</v>
      </c>
      <c r="N193" s="237">
        <v>25</v>
      </c>
      <c r="O193" s="236">
        <v>1.43</v>
      </c>
      <c r="P193" s="238"/>
      <c r="Q193" s="239" t="s">
        <v>178</v>
      </c>
      <c r="R193" s="239" t="s">
        <v>730</v>
      </c>
      <c r="S193" s="240" t="s">
        <v>2027</v>
      </c>
      <c r="T193" s="239" t="s">
        <v>460</v>
      </c>
      <c r="U193" s="232">
        <v>1</v>
      </c>
      <c r="V193" s="232"/>
      <c r="W193" s="241">
        <v>1</v>
      </c>
      <c r="X193" s="232">
        <v>1</v>
      </c>
      <c r="Y193" s="242" t="s">
        <v>2367</v>
      </c>
      <c r="Z193" s="232" t="s">
        <v>327</v>
      </c>
      <c r="AA193" s="232"/>
      <c r="AB193" s="232"/>
      <c r="AC193" s="232"/>
      <c r="AD193" s="232">
        <v>1</v>
      </c>
      <c r="AE193" s="232">
        <f>N193</f>
        <v>25</v>
      </c>
      <c r="AF193" s="239" t="s">
        <v>2368</v>
      </c>
      <c r="AG193" s="239" t="s">
        <v>65</v>
      </c>
      <c r="AH193" s="239" t="s">
        <v>66</v>
      </c>
      <c r="AI193" s="855"/>
      <c r="AJ193" s="855"/>
      <c r="AK193" s="862"/>
      <c r="AL193" s="872"/>
      <c r="AM193" s="868"/>
    </row>
    <row r="194" spans="1:39" s="243" customFormat="1" ht="32.25" customHeight="1">
      <c r="A194" s="433">
        <v>30269</v>
      </c>
      <c r="B194" s="226">
        <v>141</v>
      </c>
      <c r="C194" s="227" t="s">
        <v>617</v>
      </c>
      <c r="D194" s="288" t="s">
        <v>1585</v>
      </c>
      <c r="E194" s="288"/>
      <c r="F194" s="230" t="s">
        <v>520</v>
      </c>
      <c r="G194" s="233" t="s">
        <v>130</v>
      </c>
      <c r="H194" s="232">
        <v>1</v>
      </c>
      <c r="I194" s="233"/>
      <c r="J194" s="636" t="s">
        <v>2115</v>
      </c>
      <c r="K194" s="215" t="s">
        <v>2114</v>
      </c>
      <c r="L194" s="215" t="s">
        <v>630</v>
      </c>
      <c r="M194" s="215">
        <v>789734076</v>
      </c>
      <c r="N194" s="237">
        <v>35</v>
      </c>
      <c r="O194" s="236">
        <v>2.27</v>
      </c>
      <c r="P194" s="294" t="s">
        <v>105</v>
      </c>
      <c r="Q194" s="239" t="s">
        <v>131</v>
      </c>
      <c r="R194" s="239" t="s">
        <v>703</v>
      </c>
      <c r="S194" s="240" t="s">
        <v>2022</v>
      </c>
      <c r="T194" s="239" t="s">
        <v>2023</v>
      </c>
      <c r="U194" s="232"/>
      <c r="V194" s="232">
        <v>1</v>
      </c>
      <c r="W194" s="241"/>
      <c r="X194" s="232">
        <v>0</v>
      </c>
      <c r="Y194" s="814"/>
      <c r="Z194" s="232" t="s">
        <v>327</v>
      </c>
      <c r="AA194" s="232"/>
      <c r="AB194" s="232"/>
      <c r="AC194" s="232"/>
      <c r="AD194" s="232"/>
      <c r="AE194" s="232">
        <v>0</v>
      </c>
      <c r="AF194" s="239" t="s">
        <v>2366</v>
      </c>
      <c r="AG194" s="239" t="s">
        <v>2021</v>
      </c>
      <c r="AH194" s="239" t="s">
        <v>167</v>
      </c>
      <c r="AI194" s="855"/>
      <c r="AJ194" s="855"/>
      <c r="AK194" s="862"/>
      <c r="AL194" s="872"/>
      <c r="AM194" s="868"/>
    </row>
    <row r="195" spans="1:39" s="156" customFormat="1" ht="39" customHeight="1">
      <c r="A195" s="433">
        <v>30269</v>
      </c>
      <c r="B195" s="389">
        <v>237</v>
      </c>
      <c r="C195" s="143" t="s">
        <v>617</v>
      </c>
      <c r="D195" s="144" t="s">
        <v>1585</v>
      </c>
      <c r="E195" s="143"/>
      <c r="F195" s="145" t="s">
        <v>520</v>
      </c>
      <c r="G195" s="146" t="s">
        <v>1550</v>
      </c>
      <c r="H195" s="148"/>
      <c r="I195" s="147">
        <v>1</v>
      </c>
      <c r="J195" s="186" t="s">
        <v>1767</v>
      </c>
      <c r="K195" s="150"/>
      <c r="L195" s="150"/>
      <c r="M195" s="150"/>
      <c r="N195" s="152">
        <v>12</v>
      </c>
      <c r="O195" s="162">
        <v>0.12</v>
      </c>
      <c r="P195" s="151"/>
      <c r="Q195" s="153" t="s">
        <v>128</v>
      </c>
      <c r="R195" s="153" t="s">
        <v>874</v>
      </c>
      <c r="S195" s="177"/>
      <c r="T195" s="153" t="s">
        <v>490</v>
      </c>
      <c r="U195" s="147">
        <v>1</v>
      </c>
      <c r="V195" s="147"/>
      <c r="W195" s="154">
        <v>1</v>
      </c>
      <c r="X195" s="147"/>
      <c r="Y195" s="155"/>
      <c r="Z195" s="147" t="s">
        <v>327</v>
      </c>
      <c r="AA195" s="147"/>
      <c r="AB195" s="147"/>
      <c r="AC195" s="147"/>
      <c r="AD195" s="147">
        <v>1</v>
      </c>
      <c r="AE195" s="147">
        <f t="shared" ref="AE195:AE200" si="6">N195</f>
        <v>12</v>
      </c>
      <c r="AF195" s="153" t="s">
        <v>492</v>
      </c>
      <c r="AG195" s="159" t="s">
        <v>129</v>
      </c>
      <c r="AH195" s="153" t="s">
        <v>65</v>
      </c>
      <c r="AI195" s="851"/>
      <c r="AJ195" s="851"/>
      <c r="AK195" s="862"/>
      <c r="AL195" s="851"/>
      <c r="AM195" s="851"/>
    </row>
    <row r="196" spans="1:39" s="156" customFormat="1" ht="39" customHeight="1">
      <c r="A196" s="433">
        <v>30269</v>
      </c>
      <c r="B196" s="389">
        <v>303</v>
      </c>
      <c r="C196" s="143" t="s">
        <v>617</v>
      </c>
      <c r="D196" s="144" t="s">
        <v>1585</v>
      </c>
      <c r="E196" s="143"/>
      <c r="F196" s="145" t="s">
        <v>520</v>
      </c>
      <c r="G196" s="146" t="s">
        <v>855</v>
      </c>
      <c r="H196" s="148"/>
      <c r="I196" s="147">
        <v>1</v>
      </c>
      <c r="J196" s="148"/>
      <c r="K196" s="150"/>
      <c r="L196" s="150"/>
      <c r="M196" s="150"/>
      <c r="N196" s="197">
        <v>21</v>
      </c>
      <c r="O196" s="162">
        <v>0.53</v>
      </c>
      <c r="P196" s="151"/>
      <c r="Q196" s="153" t="s">
        <v>808</v>
      </c>
      <c r="R196" s="153" t="s">
        <v>1724</v>
      </c>
      <c r="S196" s="390" t="s">
        <v>1766</v>
      </c>
      <c r="T196" s="153" t="s">
        <v>490</v>
      </c>
      <c r="U196" s="147">
        <v>1</v>
      </c>
      <c r="V196" s="147"/>
      <c r="W196" s="154">
        <v>1</v>
      </c>
      <c r="X196" s="147"/>
      <c r="Y196" s="155"/>
      <c r="Z196" s="147" t="s">
        <v>327</v>
      </c>
      <c r="AA196" s="147"/>
      <c r="AB196" s="147"/>
      <c r="AC196" s="147"/>
      <c r="AD196" s="147">
        <v>1</v>
      </c>
      <c r="AE196" s="147">
        <f t="shared" si="6"/>
        <v>21</v>
      </c>
      <c r="AF196" s="153" t="s">
        <v>856</v>
      </c>
      <c r="AG196" s="159" t="s">
        <v>1182</v>
      </c>
      <c r="AH196" s="153" t="s">
        <v>65</v>
      </c>
      <c r="AI196" s="847"/>
      <c r="AJ196" s="847"/>
      <c r="AK196" s="887"/>
      <c r="AL196" s="847"/>
      <c r="AM196" s="847"/>
    </row>
    <row r="197" spans="1:39" s="243" customFormat="1" ht="25.5">
      <c r="A197" s="433">
        <v>30272</v>
      </c>
      <c r="B197" s="226">
        <v>34</v>
      </c>
      <c r="C197" s="227" t="s">
        <v>618</v>
      </c>
      <c r="D197" s="288" t="s">
        <v>1594</v>
      </c>
      <c r="E197" s="229"/>
      <c r="F197" s="230" t="s">
        <v>522</v>
      </c>
      <c r="G197" s="233" t="s">
        <v>392</v>
      </c>
      <c r="H197" s="232">
        <v>1</v>
      </c>
      <c r="I197" s="233"/>
      <c r="J197" s="636" t="s">
        <v>2116</v>
      </c>
      <c r="K197" s="215" t="s">
        <v>1075</v>
      </c>
      <c r="L197" s="215" t="s">
        <v>630</v>
      </c>
      <c r="M197" s="215">
        <v>340498260</v>
      </c>
      <c r="N197" s="237">
        <v>197</v>
      </c>
      <c r="O197" s="236">
        <v>8.25</v>
      </c>
      <c r="P197" s="238" t="s">
        <v>97</v>
      </c>
      <c r="Q197" s="239" t="s">
        <v>331</v>
      </c>
      <c r="R197" s="239" t="s">
        <v>716</v>
      </c>
      <c r="S197" s="240" t="s">
        <v>1081</v>
      </c>
      <c r="T197" s="239" t="s">
        <v>501</v>
      </c>
      <c r="U197" s="232">
        <v>1</v>
      </c>
      <c r="V197" s="232"/>
      <c r="W197" s="241">
        <v>1</v>
      </c>
      <c r="X197" s="232">
        <v>1</v>
      </c>
      <c r="Y197" s="242" t="s">
        <v>2372</v>
      </c>
      <c r="Z197" s="232" t="s">
        <v>121</v>
      </c>
      <c r="AA197" s="232"/>
      <c r="AB197" s="232"/>
      <c r="AC197" s="232"/>
      <c r="AD197" s="232">
        <v>1</v>
      </c>
      <c r="AE197" s="232">
        <f t="shared" si="6"/>
        <v>197</v>
      </c>
      <c r="AF197" s="239" t="s">
        <v>2371</v>
      </c>
      <c r="AG197" s="239" t="s">
        <v>2028</v>
      </c>
      <c r="AH197" s="239" t="s">
        <v>167</v>
      </c>
      <c r="AI197" s="848">
        <v>2</v>
      </c>
      <c r="AJ197" s="848">
        <f>N197+N198</f>
        <v>205</v>
      </c>
      <c r="AK197" s="853">
        <v>2</v>
      </c>
      <c r="AL197" s="871">
        <f>AE197+AE198</f>
        <v>205</v>
      </c>
      <c r="AM197" s="870">
        <v>2</v>
      </c>
    </row>
    <row r="198" spans="1:39" s="243" customFormat="1" ht="38.25">
      <c r="A198" s="433">
        <v>30272</v>
      </c>
      <c r="B198" s="226">
        <v>97</v>
      </c>
      <c r="C198" s="227" t="s">
        <v>618</v>
      </c>
      <c r="D198" s="288" t="s">
        <v>1594</v>
      </c>
      <c r="E198" s="229"/>
      <c r="F198" s="230" t="s">
        <v>522</v>
      </c>
      <c r="G198" s="231" t="s">
        <v>1524</v>
      </c>
      <c r="H198" s="232">
        <v>1</v>
      </c>
      <c r="I198" s="233"/>
      <c r="J198" s="636" t="s">
        <v>2374</v>
      </c>
      <c r="K198" s="215" t="s">
        <v>1076</v>
      </c>
      <c r="L198" s="215" t="s">
        <v>630</v>
      </c>
      <c r="M198" s="215">
        <v>378590822</v>
      </c>
      <c r="N198" s="475">
        <v>8</v>
      </c>
      <c r="O198" s="236">
        <v>1.54</v>
      </c>
      <c r="P198" s="238"/>
      <c r="Q198" s="239" t="s">
        <v>463</v>
      </c>
      <c r="R198" s="239" t="s">
        <v>393</v>
      </c>
      <c r="S198" s="240" t="s">
        <v>2030</v>
      </c>
      <c r="T198" s="239" t="s">
        <v>2029</v>
      </c>
      <c r="U198" s="232">
        <v>1</v>
      </c>
      <c r="V198" s="232"/>
      <c r="W198" s="241">
        <v>1</v>
      </c>
      <c r="X198" s="232">
        <v>1</v>
      </c>
      <c r="Y198" s="332">
        <v>42900</v>
      </c>
      <c r="Z198" s="232" t="s">
        <v>121</v>
      </c>
      <c r="AA198" s="232"/>
      <c r="AB198" s="232"/>
      <c r="AC198" s="232"/>
      <c r="AD198" s="232">
        <v>1</v>
      </c>
      <c r="AE198" s="232">
        <f t="shared" si="6"/>
        <v>8</v>
      </c>
      <c r="AF198" s="239" t="s">
        <v>2373</v>
      </c>
      <c r="AG198" s="239" t="s">
        <v>65</v>
      </c>
      <c r="AH198" s="239" t="s">
        <v>66</v>
      </c>
      <c r="AI198" s="849"/>
      <c r="AJ198" s="848"/>
      <c r="AK198" s="853"/>
      <c r="AL198" s="871"/>
      <c r="AM198" s="870"/>
    </row>
    <row r="199" spans="1:39" s="243" customFormat="1" ht="38.25">
      <c r="A199" s="433">
        <v>30273</v>
      </c>
      <c r="B199" s="226">
        <v>102</v>
      </c>
      <c r="C199" s="227" t="s">
        <v>619</v>
      </c>
      <c r="D199" s="288" t="s">
        <v>1589</v>
      </c>
      <c r="E199" s="229"/>
      <c r="F199" s="230" t="s">
        <v>520</v>
      </c>
      <c r="G199" s="233" t="s">
        <v>332</v>
      </c>
      <c r="H199" s="232">
        <v>1</v>
      </c>
      <c r="I199" s="233"/>
      <c r="J199" s="636" t="s">
        <v>2375</v>
      </c>
      <c r="K199" s="215" t="s">
        <v>1085</v>
      </c>
      <c r="L199" s="215" t="s">
        <v>630</v>
      </c>
      <c r="M199" s="215">
        <v>948794805</v>
      </c>
      <c r="N199" s="237">
        <v>110</v>
      </c>
      <c r="O199" s="236">
        <v>5.09</v>
      </c>
      <c r="P199" s="238" t="s">
        <v>97</v>
      </c>
      <c r="Q199" s="239" t="s">
        <v>668</v>
      </c>
      <c r="R199" s="239" t="s">
        <v>184</v>
      </c>
      <c r="S199" s="240" t="s">
        <v>1082</v>
      </c>
      <c r="T199" s="239" t="s">
        <v>2031</v>
      </c>
      <c r="U199" s="232">
        <v>1</v>
      </c>
      <c r="V199" s="232"/>
      <c r="W199" s="241">
        <v>1</v>
      </c>
      <c r="X199" s="232">
        <v>1</v>
      </c>
      <c r="Y199" s="332">
        <v>44323</v>
      </c>
      <c r="Z199" s="232" t="s">
        <v>428</v>
      </c>
      <c r="AA199" s="232"/>
      <c r="AB199" s="232"/>
      <c r="AC199" s="232"/>
      <c r="AD199" s="232">
        <v>1</v>
      </c>
      <c r="AE199" s="232">
        <f>N199</f>
        <v>110</v>
      </c>
      <c r="AF199" s="239" t="s">
        <v>2376</v>
      </c>
      <c r="AG199" s="239" t="s">
        <v>2032</v>
      </c>
      <c r="AH199" s="239" t="s">
        <v>167</v>
      </c>
      <c r="AI199" s="616">
        <v>1</v>
      </c>
      <c r="AJ199" s="616">
        <f>N199</f>
        <v>110</v>
      </c>
      <c r="AK199" s="621">
        <v>1</v>
      </c>
      <c r="AL199" s="613">
        <f>AE199</f>
        <v>110</v>
      </c>
      <c r="AM199" s="614">
        <v>1</v>
      </c>
    </row>
    <row r="200" spans="1:39" s="243" customFormat="1" ht="51">
      <c r="A200" s="433">
        <v>30276</v>
      </c>
      <c r="B200" s="226">
        <v>26</v>
      </c>
      <c r="C200" s="227" t="s">
        <v>517</v>
      </c>
      <c r="D200" s="228" t="s">
        <v>1590</v>
      </c>
      <c r="E200" s="229" t="s">
        <v>473</v>
      </c>
      <c r="F200" s="230" t="s">
        <v>521</v>
      </c>
      <c r="G200" s="231" t="s">
        <v>2034</v>
      </c>
      <c r="H200" s="232">
        <v>1</v>
      </c>
      <c r="I200" s="233"/>
      <c r="J200" s="636" t="s">
        <v>2378</v>
      </c>
      <c r="K200" s="215" t="s">
        <v>1084</v>
      </c>
      <c r="L200" s="215" t="s">
        <v>630</v>
      </c>
      <c r="M200" s="215">
        <v>306746322</v>
      </c>
      <c r="N200" s="237">
        <v>176</v>
      </c>
      <c r="O200" s="236">
        <v>4.58</v>
      </c>
      <c r="P200" s="238" t="s">
        <v>609</v>
      </c>
      <c r="Q200" s="239" t="s">
        <v>606</v>
      </c>
      <c r="R200" s="239" t="s">
        <v>333</v>
      </c>
      <c r="S200" s="240" t="s">
        <v>1083</v>
      </c>
      <c r="T200" s="239" t="s">
        <v>2033</v>
      </c>
      <c r="U200" s="232">
        <v>1</v>
      </c>
      <c r="V200" s="232"/>
      <c r="W200" s="241">
        <v>1</v>
      </c>
      <c r="X200" s="232">
        <v>1</v>
      </c>
      <c r="Y200" s="332">
        <v>43174</v>
      </c>
      <c r="Z200" s="232" t="s">
        <v>509</v>
      </c>
      <c r="AA200" s="232">
        <v>1</v>
      </c>
      <c r="AB200" s="232"/>
      <c r="AC200" s="232"/>
      <c r="AD200" s="232"/>
      <c r="AE200" s="232">
        <f t="shared" si="6"/>
        <v>176</v>
      </c>
      <c r="AF200" s="239" t="s">
        <v>2377</v>
      </c>
      <c r="AG200" s="239" t="s">
        <v>648</v>
      </c>
      <c r="AH200" s="239" t="s">
        <v>167</v>
      </c>
      <c r="AI200" s="879">
        <v>2</v>
      </c>
      <c r="AJ200" s="850">
        <f>N200+N201</f>
        <v>196</v>
      </c>
      <c r="AK200" s="879">
        <v>2</v>
      </c>
      <c r="AL200" s="869">
        <f>AE200+AE201</f>
        <v>196</v>
      </c>
      <c r="AM200" s="867">
        <v>1</v>
      </c>
    </row>
    <row r="201" spans="1:39" s="156" customFormat="1" ht="42.75" customHeight="1">
      <c r="A201" s="433">
        <v>30276</v>
      </c>
      <c r="B201" s="389">
        <v>268</v>
      </c>
      <c r="C201" s="143" t="s">
        <v>517</v>
      </c>
      <c r="D201" s="167" t="s">
        <v>1590</v>
      </c>
      <c r="E201" s="158" t="s">
        <v>473</v>
      </c>
      <c r="F201" s="145" t="s">
        <v>521</v>
      </c>
      <c r="G201" s="148" t="s">
        <v>132</v>
      </c>
      <c r="H201" s="148"/>
      <c r="I201" s="147">
        <v>1</v>
      </c>
      <c r="J201" s="148"/>
      <c r="K201" s="150"/>
      <c r="L201" s="150"/>
      <c r="M201" s="150"/>
      <c r="N201" s="151">
        <v>20</v>
      </c>
      <c r="O201" s="162">
        <v>0.43</v>
      </c>
      <c r="P201" s="151"/>
      <c r="Q201" s="159" t="s">
        <v>849</v>
      </c>
      <c r="R201" s="153" t="s">
        <v>840</v>
      </c>
      <c r="S201" s="177" t="s">
        <v>842</v>
      </c>
      <c r="T201" s="153" t="s">
        <v>490</v>
      </c>
      <c r="U201" s="147">
        <v>1</v>
      </c>
      <c r="V201" s="147"/>
      <c r="W201" s="154">
        <v>1</v>
      </c>
      <c r="X201" s="147"/>
      <c r="Y201" s="155"/>
      <c r="Z201" s="147" t="s">
        <v>415</v>
      </c>
      <c r="AA201" s="147"/>
      <c r="AB201" s="147">
        <v>1</v>
      </c>
      <c r="AC201" s="147"/>
      <c r="AD201" s="147"/>
      <c r="AE201" s="147">
        <f>N201</f>
        <v>20</v>
      </c>
      <c r="AF201" s="153" t="s">
        <v>133</v>
      </c>
      <c r="AG201" s="159" t="s">
        <v>841</v>
      </c>
      <c r="AH201" s="153" t="s">
        <v>65</v>
      </c>
      <c r="AI201" s="847"/>
      <c r="AJ201" s="847"/>
      <c r="AK201" s="847"/>
      <c r="AL201" s="847"/>
      <c r="AM201" s="847"/>
    </row>
    <row r="202" spans="1:39" s="270" customFormat="1" ht="63" customHeight="1">
      <c r="A202" s="433">
        <v>30277</v>
      </c>
      <c r="B202" s="244">
        <v>233</v>
      </c>
      <c r="C202" s="245" t="s">
        <v>71</v>
      </c>
      <c r="D202" s="264" t="s">
        <v>1591</v>
      </c>
      <c r="E202" s="247"/>
      <c r="F202" s="248"/>
      <c r="G202" s="265" t="s">
        <v>72</v>
      </c>
      <c r="H202" s="265"/>
      <c r="I202" s="266">
        <v>1</v>
      </c>
      <c r="J202" s="265"/>
      <c r="K202" s="267"/>
      <c r="L202" s="267"/>
      <c r="M202" s="267"/>
      <c r="N202" s="254">
        <v>6</v>
      </c>
      <c r="O202" s="253">
        <v>0.04</v>
      </c>
      <c r="P202" s="255"/>
      <c r="Q202" s="256" t="s">
        <v>73</v>
      </c>
      <c r="R202" s="256" t="s">
        <v>1663</v>
      </c>
      <c r="S202" s="257" t="s">
        <v>1662</v>
      </c>
      <c r="T202" s="256" t="s">
        <v>490</v>
      </c>
      <c r="U202" s="266"/>
      <c r="V202" s="266">
        <v>1</v>
      </c>
      <c r="W202" s="268"/>
      <c r="X202" s="266"/>
      <c r="Y202" s="269"/>
      <c r="Z202" s="266" t="s">
        <v>315</v>
      </c>
      <c r="AA202" s="266"/>
      <c r="AB202" s="266"/>
      <c r="AC202" s="266"/>
      <c r="AD202" s="266"/>
      <c r="AE202" s="266">
        <v>0</v>
      </c>
      <c r="AF202" s="256" t="s">
        <v>59</v>
      </c>
      <c r="AG202" s="256"/>
      <c r="AH202" s="256" t="s">
        <v>65</v>
      </c>
      <c r="AI202" s="371">
        <v>1</v>
      </c>
      <c r="AJ202" s="372">
        <f>N202</f>
        <v>6</v>
      </c>
      <c r="AK202" s="371">
        <v>0</v>
      </c>
      <c r="AL202" s="369">
        <f>AE202</f>
        <v>0</v>
      </c>
      <c r="AM202" s="370">
        <v>0</v>
      </c>
    </row>
    <row r="203" spans="1:39" s="156" customFormat="1" ht="56.25" customHeight="1">
      <c r="A203" s="433">
        <v>30278</v>
      </c>
      <c r="B203" s="389">
        <v>269</v>
      </c>
      <c r="C203" s="143" t="s">
        <v>142</v>
      </c>
      <c r="D203" s="167" t="s">
        <v>1591</v>
      </c>
      <c r="E203" s="158"/>
      <c r="F203" s="145" t="s">
        <v>521</v>
      </c>
      <c r="G203" s="148" t="s">
        <v>416</v>
      </c>
      <c r="H203" s="148"/>
      <c r="I203" s="147">
        <v>1</v>
      </c>
      <c r="J203" s="186"/>
      <c r="K203" s="150"/>
      <c r="L203" s="150"/>
      <c r="M203" s="150"/>
      <c r="N203" s="151">
        <v>5</v>
      </c>
      <c r="O203" s="162">
        <v>0.06</v>
      </c>
      <c r="P203" s="151"/>
      <c r="Q203" s="159" t="s">
        <v>1525</v>
      </c>
      <c r="R203" s="153" t="s">
        <v>862</v>
      </c>
      <c r="S203" s="177" t="s">
        <v>1725</v>
      </c>
      <c r="T203" s="153" t="s">
        <v>490</v>
      </c>
      <c r="U203" s="147"/>
      <c r="V203" s="147">
        <v>1</v>
      </c>
      <c r="W203" s="154"/>
      <c r="X203" s="147"/>
      <c r="Y203" s="155"/>
      <c r="Z203" s="147" t="s">
        <v>437</v>
      </c>
      <c r="AA203" s="147"/>
      <c r="AB203" s="147"/>
      <c r="AC203" s="147"/>
      <c r="AD203" s="147"/>
      <c r="AE203" s="147">
        <v>0</v>
      </c>
      <c r="AF203" s="153" t="s">
        <v>144</v>
      </c>
      <c r="AG203" s="159" t="s">
        <v>143</v>
      </c>
      <c r="AH203" s="153" t="s">
        <v>65</v>
      </c>
      <c r="AI203" s="399">
        <v>1</v>
      </c>
      <c r="AJ203" s="399">
        <f>N203</f>
        <v>5</v>
      </c>
      <c r="AK203" s="399">
        <v>0</v>
      </c>
      <c r="AL203" s="399">
        <f>AE203</f>
        <v>0</v>
      </c>
      <c r="AM203" s="399">
        <v>0</v>
      </c>
    </row>
    <row r="204" spans="1:39" s="156" customFormat="1" ht="38.25" customHeight="1">
      <c r="A204" s="433">
        <v>30280</v>
      </c>
      <c r="B204" s="389">
        <v>288</v>
      </c>
      <c r="C204" s="143" t="s">
        <v>851</v>
      </c>
      <c r="D204" s="167" t="s">
        <v>1594</v>
      </c>
      <c r="E204" s="158"/>
      <c r="F204" s="145"/>
      <c r="G204" s="146" t="s">
        <v>1526</v>
      </c>
      <c r="H204" s="148"/>
      <c r="I204" s="147">
        <v>1</v>
      </c>
      <c r="J204" s="148"/>
      <c r="K204" s="150"/>
      <c r="L204" s="150"/>
      <c r="M204" s="150"/>
      <c r="N204" s="197">
        <v>10</v>
      </c>
      <c r="O204" s="162">
        <v>0.09</v>
      </c>
      <c r="P204" s="151"/>
      <c r="Q204" s="159" t="s">
        <v>1527</v>
      </c>
      <c r="R204" s="153" t="s">
        <v>852</v>
      </c>
      <c r="S204" s="395" t="s">
        <v>1726</v>
      </c>
      <c r="T204" s="153" t="s">
        <v>490</v>
      </c>
      <c r="U204" s="147">
        <v>1</v>
      </c>
      <c r="V204" s="147"/>
      <c r="W204" s="154"/>
      <c r="X204" s="147"/>
      <c r="Y204" s="155"/>
      <c r="Z204" s="147" t="s">
        <v>169</v>
      </c>
      <c r="AA204" s="147"/>
      <c r="AB204" s="147"/>
      <c r="AC204" s="147"/>
      <c r="AD204" s="147">
        <v>1</v>
      </c>
      <c r="AE204" s="147">
        <f>N204</f>
        <v>10</v>
      </c>
      <c r="AF204" s="153" t="s">
        <v>1528</v>
      </c>
      <c r="AG204" s="159" t="s">
        <v>853</v>
      </c>
      <c r="AH204" s="153" t="s">
        <v>65</v>
      </c>
      <c r="AI204" s="418">
        <v>1</v>
      </c>
      <c r="AJ204" s="418">
        <f>N204</f>
        <v>10</v>
      </c>
      <c r="AK204" s="418">
        <v>1</v>
      </c>
      <c r="AL204" s="418">
        <f>AE204</f>
        <v>10</v>
      </c>
      <c r="AM204" s="418">
        <v>0</v>
      </c>
    </row>
    <row r="205" spans="1:39" s="270" customFormat="1" ht="48" customHeight="1">
      <c r="A205" s="433">
        <v>30281</v>
      </c>
      <c r="B205" s="244">
        <v>239</v>
      </c>
      <c r="C205" s="245" t="s">
        <v>74</v>
      </c>
      <c r="D205" s="246" t="s">
        <v>1585</v>
      </c>
      <c r="E205" s="247"/>
      <c r="F205" s="248"/>
      <c r="G205" s="265" t="s">
        <v>75</v>
      </c>
      <c r="H205" s="265"/>
      <c r="I205" s="266">
        <v>1</v>
      </c>
      <c r="J205" s="265"/>
      <c r="K205" s="267"/>
      <c r="L205" s="267"/>
      <c r="M205" s="267"/>
      <c r="N205" s="254">
        <v>5</v>
      </c>
      <c r="O205" s="253">
        <v>0.02</v>
      </c>
      <c r="P205" s="255"/>
      <c r="Q205" s="256" t="s">
        <v>1657</v>
      </c>
      <c r="R205" s="256" t="s">
        <v>806</v>
      </c>
      <c r="S205" s="257" t="s">
        <v>1658</v>
      </c>
      <c r="T205" s="256" t="s">
        <v>490</v>
      </c>
      <c r="U205" s="266"/>
      <c r="V205" s="266">
        <v>1</v>
      </c>
      <c r="W205" s="268"/>
      <c r="X205" s="266"/>
      <c r="Y205" s="269"/>
      <c r="Z205" s="266"/>
      <c r="AA205" s="266"/>
      <c r="AB205" s="266"/>
      <c r="AC205" s="266"/>
      <c r="AD205" s="266"/>
      <c r="AE205" s="266">
        <v>0</v>
      </c>
      <c r="AF205" s="256" t="s">
        <v>492</v>
      </c>
      <c r="AG205" s="256"/>
      <c r="AH205" s="256" t="s">
        <v>65</v>
      </c>
      <c r="AI205" s="879">
        <v>2</v>
      </c>
      <c r="AJ205" s="850">
        <f>N205+N206</f>
        <v>10</v>
      </c>
      <c r="AK205" s="879">
        <v>1</v>
      </c>
      <c r="AL205" s="869">
        <f>AE205+AE206</f>
        <v>5</v>
      </c>
      <c r="AM205" s="867">
        <v>0</v>
      </c>
    </row>
    <row r="206" spans="1:39" s="270" customFormat="1" ht="54.75" customHeight="1">
      <c r="A206" s="433">
        <v>30281</v>
      </c>
      <c r="B206" s="244">
        <v>240</v>
      </c>
      <c r="C206" s="245" t="s">
        <v>74</v>
      </c>
      <c r="D206" s="246" t="s">
        <v>1585</v>
      </c>
      <c r="E206" s="247"/>
      <c r="F206" s="248"/>
      <c r="G206" s="265" t="s">
        <v>76</v>
      </c>
      <c r="H206" s="265"/>
      <c r="I206" s="266">
        <v>1</v>
      </c>
      <c r="J206" s="265"/>
      <c r="K206" s="267"/>
      <c r="L206" s="267"/>
      <c r="M206" s="267"/>
      <c r="N206" s="380">
        <v>5</v>
      </c>
      <c r="O206" s="253">
        <v>0.04</v>
      </c>
      <c r="P206" s="255"/>
      <c r="Q206" s="256" t="s">
        <v>1673</v>
      </c>
      <c r="R206" s="256" t="s">
        <v>806</v>
      </c>
      <c r="S206" s="257" t="s">
        <v>1674</v>
      </c>
      <c r="T206" s="256" t="s">
        <v>490</v>
      </c>
      <c r="U206" s="266">
        <v>1</v>
      </c>
      <c r="V206" s="266"/>
      <c r="W206" s="268">
        <v>0.1</v>
      </c>
      <c r="X206" s="266"/>
      <c r="Y206" s="269"/>
      <c r="Z206" s="266" t="s">
        <v>77</v>
      </c>
      <c r="AA206" s="266"/>
      <c r="AB206" s="266">
        <v>1</v>
      </c>
      <c r="AC206" s="266"/>
      <c r="AD206" s="266"/>
      <c r="AE206" s="266">
        <f>N206</f>
        <v>5</v>
      </c>
      <c r="AF206" s="256" t="s">
        <v>492</v>
      </c>
      <c r="AG206" s="256" t="s">
        <v>1183</v>
      </c>
      <c r="AH206" s="256" t="s">
        <v>65</v>
      </c>
      <c r="AI206" s="847"/>
      <c r="AJ206" s="914"/>
      <c r="AK206" s="847"/>
      <c r="AL206" s="894"/>
      <c r="AM206" s="898"/>
    </row>
    <row r="207" spans="1:39" s="568" customFormat="1" ht="48" customHeight="1">
      <c r="A207" s="433">
        <v>30288</v>
      </c>
      <c r="B207" s="552">
        <v>9</v>
      </c>
      <c r="C207" s="551" t="s">
        <v>620</v>
      </c>
      <c r="D207" s="553" t="s">
        <v>1591</v>
      </c>
      <c r="E207" s="572"/>
      <c r="F207" s="554" t="s">
        <v>522</v>
      </c>
      <c r="G207" s="556" t="s">
        <v>784</v>
      </c>
      <c r="H207" s="555">
        <v>1</v>
      </c>
      <c r="I207" s="556"/>
      <c r="J207" s="658" t="s">
        <v>2142</v>
      </c>
      <c r="K207" s="704"/>
      <c r="L207" s="653"/>
      <c r="M207" s="558">
        <v>414938100</v>
      </c>
      <c r="N207" s="654">
        <v>15</v>
      </c>
      <c r="O207" s="559">
        <v>0.43</v>
      </c>
      <c r="P207" s="574" t="s">
        <v>405</v>
      </c>
      <c r="Q207" s="560" t="s">
        <v>1529</v>
      </c>
      <c r="R207" s="560" t="s">
        <v>2035</v>
      </c>
      <c r="S207" s="561" t="s">
        <v>2036</v>
      </c>
      <c r="T207" s="560" t="s">
        <v>501</v>
      </c>
      <c r="U207" s="555"/>
      <c r="V207" s="555">
        <v>1</v>
      </c>
      <c r="W207" s="555"/>
      <c r="X207" s="555">
        <v>0</v>
      </c>
      <c r="Y207" s="751"/>
      <c r="Z207" s="573" t="s">
        <v>315</v>
      </c>
      <c r="AA207" s="555"/>
      <c r="AB207" s="555"/>
      <c r="AC207" s="555"/>
      <c r="AD207" s="555"/>
      <c r="AE207" s="555">
        <v>0</v>
      </c>
      <c r="AF207" s="560" t="s">
        <v>334</v>
      </c>
      <c r="AG207" s="560"/>
      <c r="AH207" s="560" t="s">
        <v>167</v>
      </c>
      <c r="AI207" s="564">
        <v>1</v>
      </c>
      <c r="AJ207" s="564">
        <f>N207</f>
        <v>15</v>
      </c>
      <c r="AK207" s="565">
        <v>0</v>
      </c>
      <c r="AL207" s="566">
        <f>AE207</f>
        <v>0</v>
      </c>
      <c r="AM207" s="567">
        <v>0</v>
      </c>
    </row>
    <row r="208" spans="1:39" s="243" customFormat="1" ht="50.25" customHeight="1">
      <c r="A208" s="433">
        <v>30290</v>
      </c>
      <c r="B208" s="226">
        <v>122</v>
      </c>
      <c r="C208" s="227" t="s">
        <v>621</v>
      </c>
      <c r="D208" s="288" t="s">
        <v>1589</v>
      </c>
      <c r="E208" s="230"/>
      <c r="F208" s="230" t="s">
        <v>522</v>
      </c>
      <c r="G208" s="233" t="s">
        <v>275</v>
      </c>
      <c r="H208" s="232">
        <v>1</v>
      </c>
      <c r="I208" s="233"/>
      <c r="J208" s="636" t="s">
        <v>2380</v>
      </c>
      <c r="K208" s="215" t="s">
        <v>1086</v>
      </c>
      <c r="L208" s="215" t="s">
        <v>630</v>
      </c>
      <c r="M208" s="215">
        <v>480835685</v>
      </c>
      <c r="N208" s="237">
        <v>78</v>
      </c>
      <c r="O208" s="236">
        <v>2.2200000000000002</v>
      </c>
      <c r="P208" s="238" t="s">
        <v>405</v>
      </c>
      <c r="Q208" s="239" t="s">
        <v>417</v>
      </c>
      <c r="R208" s="239" t="s">
        <v>1087</v>
      </c>
      <c r="S208" s="240" t="s">
        <v>2037</v>
      </c>
      <c r="T208" s="239" t="s">
        <v>490</v>
      </c>
      <c r="U208" s="232">
        <v>1</v>
      </c>
      <c r="V208" s="232"/>
      <c r="W208" s="241">
        <v>0.3</v>
      </c>
      <c r="X208" s="232">
        <v>1</v>
      </c>
      <c r="Y208" s="332">
        <v>42929</v>
      </c>
      <c r="Z208" s="232" t="s">
        <v>135</v>
      </c>
      <c r="AA208" s="232"/>
      <c r="AB208" s="232"/>
      <c r="AC208" s="239"/>
      <c r="AD208" s="236">
        <v>1</v>
      </c>
      <c r="AE208" s="238">
        <f>N208</f>
        <v>78</v>
      </c>
      <c r="AF208" s="239" t="s">
        <v>2379</v>
      </c>
      <c r="AG208" s="239" t="s">
        <v>666</v>
      </c>
      <c r="AH208" s="239" t="s">
        <v>167</v>
      </c>
      <c r="AI208" s="851">
        <v>2</v>
      </c>
      <c r="AJ208" s="855">
        <f>N208+N209</f>
        <v>80</v>
      </c>
      <c r="AK208" s="851">
        <v>1</v>
      </c>
      <c r="AL208" s="872">
        <f>AE208</f>
        <v>78</v>
      </c>
      <c r="AM208" s="868">
        <v>1</v>
      </c>
    </row>
    <row r="209" spans="1:39" s="270" customFormat="1" ht="48.75" customHeight="1">
      <c r="A209" s="433">
        <v>30290</v>
      </c>
      <c r="B209" s="244">
        <v>242</v>
      </c>
      <c r="C209" s="245" t="s">
        <v>621</v>
      </c>
      <c r="D209" s="246" t="s">
        <v>1589</v>
      </c>
      <c r="E209" s="245"/>
      <c r="F209" s="248" t="s">
        <v>522</v>
      </c>
      <c r="G209" s="265" t="s">
        <v>78</v>
      </c>
      <c r="H209" s="265"/>
      <c r="I209" s="266">
        <v>1</v>
      </c>
      <c r="J209" s="265"/>
      <c r="K209" s="267"/>
      <c r="L209" s="267"/>
      <c r="M209" s="267"/>
      <c r="N209" s="254">
        <v>2</v>
      </c>
      <c r="O209" s="253">
        <v>7.0000000000000007E-2</v>
      </c>
      <c r="P209" s="255"/>
      <c r="Q209" s="256" t="s">
        <v>1672</v>
      </c>
      <c r="R209" s="256" t="s">
        <v>822</v>
      </c>
      <c r="S209" s="257" t="s">
        <v>1671</v>
      </c>
      <c r="T209" s="256" t="s">
        <v>490</v>
      </c>
      <c r="U209" s="266"/>
      <c r="V209" s="266">
        <v>1</v>
      </c>
      <c r="W209" s="266"/>
      <c r="X209" s="266"/>
      <c r="Y209" s="266"/>
      <c r="Z209" s="266" t="s">
        <v>135</v>
      </c>
      <c r="AA209" s="250"/>
      <c r="AB209" s="250"/>
      <c r="AC209" s="250"/>
      <c r="AD209" s="250"/>
      <c r="AE209" s="266">
        <v>0</v>
      </c>
      <c r="AF209" s="256" t="s">
        <v>59</v>
      </c>
      <c r="AG209" s="256"/>
      <c r="AH209" s="256" t="s">
        <v>65</v>
      </c>
      <c r="AI209" s="847"/>
      <c r="AJ209" s="847"/>
      <c r="AK209" s="847"/>
      <c r="AL209" s="847"/>
      <c r="AM209" s="847"/>
    </row>
    <row r="210" spans="1:39" s="568" customFormat="1" ht="48" customHeight="1">
      <c r="A210" s="656">
        <v>30293</v>
      </c>
      <c r="B210" s="552">
        <v>111</v>
      </c>
      <c r="C210" s="551" t="s">
        <v>622</v>
      </c>
      <c r="D210" s="553" t="s">
        <v>1591</v>
      </c>
      <c r="E210" s="572"/>
      <c r="F210" s="554" t="s">
        <v>520</v>
      </c>
      <c r="G210" s="556" t="s">
        <v>487</v>
      </c>
      <c r="H210" s="555">
        <v>1</v>
      </c>
      <c r="I210" s="556"/>
      <c r="J210" s="580"/>
      <c r="K210" s="558" t="s">
        <v>1088</v>
      </c>
      <c r="L210" s="558" t="s">
        <v>630</v>
      </c>
      <c r="M210" s="558">
        <v>509934832</v>
      </c>
      <c r="N210" s="570">
        <v>160</v>
      </c>
      <c r="O210" s="559">
        <v>6.77</v>
      </c>
      <c r="P210" s="574" t="s">
        <v>105</v>
      </c>
      <c r="Q210" s="560" t="s">
        <v>488</v>
      </c>
      <c r="R210" s="560" t="s">
        <v>335</v>
      </c>
      <c r="S210" s="657" t="s">
        <v>2042</v>
      </c>
      <c r="T210" s="560" t="s">
        <v>460</v>
      </c>
      <c r="U210" s="555">
        <v>1</v>
      </c>
      <c r="V210" s="555"/>
      <c r="W210" s="562">
        <v>0.7</v>
      </c>
      <c r="X210" s="555">
        <v>1</v>
      </c>
      <c r="Y210" s="563">
        <v>43166</v>
      </c>
      <c r="Z210" s="555" t="s">
        <v>315</v>
      </c>
      <c r="AA210" s="555">
        <v>1</v>
      </c>
      <c r="AB210" s="555"/>
      <c r="AC210" s="555"/>
      <c r="AD210" s="555"/>
      <c r="AE210" s="555">
        <f>N210</f>
        <v>160</v>
      </c>
      <c r="AF210" s="560" t="s">
        <v>2385</v>
      </c>
      <c r="AG210" s="560" t="s">
        <v>2038</v>
      </c>
      <c r="AH210" s="560" t="s">
        <v>167</v>
      </c>
      <c r="AI210" s="858">
        <v>5</v>
      </c>
      <c r="AJ210" s="858">
        <f>N210+N211+N212+N213+N214</f>
        <v>877</v>
      </c>
      <c r="AK210" s="860">
        <v>3</v>
      </c>
      <c r="AL210" s="876">
        <f>AE210+AE211+AE212+AE213+AE214</f>
        <v>764</v>
      </c>
      <c r="AM210" s="882">
        <v>5</v>
      </c>
    </row>
    <row r="211" spans="1:39" s="243" customFormat="1" ht="42" customHeight="1">
      <c r="A211" s="656">
        <v>30293</v>
      </c>
      <c r="B211" s="226">
        <v>58</v>
      </c>
      <c r="C211" s="227" t="s">
        <v>622</v>
      </c>
      <c r="D211" s="288" t="s">
        <v>1591</v>
      </c>
      <c r="E211" s="229"/>
      <c r="F211" s="230" t="s">
        <v>520</v>
      </c>
      <c r="G211" s="233" t="s">
        <v>79</v>
      </c>
      <c r="H211" s="232">
        <v>1</v>
      </c>
      <c r="I211" s="233"/>
      <c r="J211" s="636" t="s">
        <v>2118</v>
      </c>
      <c r="K211" s="215" t="s">
        <v>1090</v>
      </c>
      <c r="L211" s="215" t="s">
        <v>630</v>
      </c>
      <c r="M211" s="215">
        <v>306386384</v>
      </c>
      <c r="N211" s="237">
        <v>504</v>
      </c>
      <c r="O211" s="236">
        <v>5.79</v>
      </c>
      <c r="P211" s="238" t="s">
        <v>210</v>
      </c>
      <c r="Q211" s="239" t="s">
        <v>173</v>
      </c>
      <c r="R211" s="239" t="s">
        <v>2039</v>
      </c>
      <c r="S211" s="655" t="s">
        <v>1089</v>
      </c>
      <c r="T211" s="239" t="s">
        <v>1942</v>
      </c>
      <c r="U211" s="232">
        <v>1</v>
      </c>
      <c r="V211" s="232"/>
      <c r="W211" s="241">
        <v>0.3</v>
      </c>
      <c r="X211" s="232">
        <v>1</v>
      </c>
      <c r="Y211" s="332">
        <v>42723</v>
      </c>
      <c r="Z211" s="232" t="s">
        <v>315</v>
      </c>
      <c r="AA211" s="232">
        <v>1</v>
      </c>
      <c r="AB211" s="232"/>
      <c r="AC211" s="232"/>
      <c r="AD211" s="232"/>
      <c r="AE211" s="232">
        <f>N211</f>
        <v>504</v>
      </c>
      <c r="AF211" s="746" t="s">
        <v>2386</v>
      </c>
      <c r="AG211" s="239" t="s">
        <v>2040</v>
      </c>
      <c r="AH211" s="239" t="s">
        <v>167</v>
      </c>
      <c r="AI211" s="859"/>
      <c r="AJ211" s="858"/>
      <c r="AK211" s="892"/>
      <c r="AL211" s="876"/>
      <c r="AM211" s="882"/>
    </row>
    <row r="212" spans="1:39" s="798" customFormat="1" ht="43.5" customHeight="1">
      <c r="A212" s="828">
        <v>30293</v>
      </c>
      <c r="B212" s="780">
        <v>83</v>
      </c>
      <c r="C212" s="781" t="s">
        <v>622</v>
      </c>
      <c r="D212" s="782" t="s">
        <v>1591</v>
      </c>
      <c r="E212" s="783"/>
      <c r="F212" s="784" t="s">
        <v>520</v>
      </c>
      <c r="G212" s="787" t="s">
        <v>558</v>
      </c>
      <c r="H212" s="786">
        <v>1</v>
      </c>
      <c r="I212" s="787"/>
      <c r="J212" s="788" t="s">
        <v>2117</v>
      </c>
      <c r="K212" s="789" t="s">
        <v>1092</v>
      </c>
      <c r="L212" s="789" t="s">
        <v>630</v>
      </c>
      <c r="M212" s="789">
        <v>412265118</v>
      </c>
      <c r="N212" s="829">
        <v>100</v>
      </c>
      <c r="O212" s="791">
        <v>6.26</v>
      </c>
      <c r="P212" s="790" t="s">
        <v>155</v>
      </c>
      <c r="Q212" s="792" t="s">
        <v>361</v>
      </c>
      <c r="R212" s="792" t="s">
        <v>2381</v>
      </c>
      <c r="S212" s="793" t="s">
        <v>1091</v>
      </c>
      <c r="T212" s="792" t="s">
        <v>654</v>
      </c>
      <c r="U212" s="786">
        <v>1</v>
      </c>
      <c r="V212" s="786"/>
      <c r="W212" s="795">
        <v>0.7</v>
      </c>
      <c r="X212" s="786">
        <v>1</v>
      </c>
      <c r="Y212" s="796">
        <v>43166</v>
      </c>
      <c r="Z212" s="786" t="s">
        <v>315</v>
      </c>
      <c r="AA212" s="786">
        <v>1</v>
      </c>
      <c r="AB212" s="786"/>
      <c r="AC212" s="786"/>
      <c r="AD212" s="786"/>
      <c r="AE212" s="786">
        <f>N212</f>
        <v>100</v>
      </c>
      <c r="AF212" s="792" t="s">
        <v>337</v>
      </c>
      <c r="AG212" s="792" t="s">
        <v>655</v>
      </c>
      <c r="AH212" s="792" t="s">
        <v>167</v>
      </c>
      <c r="AI212" s="859"/>
      <c r="AJ212" s="858"/>
      <c r="AK212" s="892"/>
      <c r="AL212" s="876"/>
      <c r="AM212" s="882"/>
    </row>
    <row r="213" spans="1:39" s="243" customFormat="1" ht="30.75" customHeight="1">
      <c r="A213" s="656">
        <v>30293</v>
      </c>
      <c r="B213" s="226">
        <v>32</v>
      </c>
      <c r="C213" s="227" t="s">
        <v>622</v>
      </c>
      <c r="D213" s="288" t="s">
        <v>1591</v>
      </c>
      <c r="E213" s="229"/>
      <c r="F213" s="230" t="s">
        <v>520</v>
      </c>
      <c r="G213" s="233" t="s">
        <v>266</v>
      </c>
      <c r="H213" s="232">
        <v>1</v>
      </c>
      <c r="I213" s="233"/>
      <c r="J213" s="636" t="s">
        <v>2108</v>
      </c>
      <c r="K213" s="215" t="s">
        <v>1093</v>
      </c>
      <c r="L213" s="215" t="s">
        <v>630</v>
      </c>
      <c r="M213" s="215">
        <v>811854702</v>
      </c>
      <c r="N213" s="237">
        <v>25</v>
      </c>
      <c r="O213" s="236">
        <v>2.4700000000000002</v>
      </c>
      <c r="P213" s="238" t="s">
        <v>105</v>
      </c>
      <c r="Q213" s="239" t="s">
        <v>1530</v>
      </c>
      <c r="R213" s="239" t="s">
        <v>557</v>
      </c>
      <c r="S213" s="240" t="s">
        <v>2041</v>
      </c>
      <c r="T213" s="239" t="s">
        <v>460</v>
      </c>
      <c r="U213" s="232"/>
      <c r="V213" s="232">
        <v>1</v>
      </c>
      <c r="W213" s="232"/>
      <c r="X213" s="232">
        <v>1</v>
      </c>
      <c r="Y213" s="332">
        <v>42723</v>
      </c>
      <c r="Z213" s="232"/>
      <c r="AA213" s="232"/>
      <c r="AB213" s="232"/>
      <c r="AC213" s="232"/>
      <c r="AD213" s="232"/>
      <c r="AE213" s="232">
        <v>0</v>
      </c>
      <c r="AF213" s="239" t="s">
        <v>2383</v>
      </c>
      <c r="AG213" s="239" t="s">
        <v>653</v>
      </c>
      <c r="AH213" s="239" t="s">
        <v>167</v>
      </c>
      <c r="AI213" s="859"/>
      <c r="AJ213" s="859"/>
      <c r="AK213" s="892"/>
      <c r="AL213" s="859"/>
      <c r="AM213" s="859"/>
    </row>
    <row r="214" spans="1:39" s="243" customFormat="1" ht="27" customHeight="1">
      <c r="A214" s="656">
        <v>30293</v>
      </c>
      <c r="B214" s="226">
        <v>210</v>
      </c>
      <c r="C214" s="227" t="s">
        <v>622</v>
      </c>
      <c r="D214" s="288" t="s">
        <v>1591</v>
      </c>
      <c r="E214" s="227"/>
      <c r="F214" s="230" t="s">
        <v>520</v>
      </c>
      <c r="G214" s="231" t="s">
        <v>670</v>
      </c>
      <c r="H214" s="232">
        <v>1</v>
      </c>
      <c r="I214" s="231"/>
      <c r="J214" s="636" t="s">
        <v>2384</v>
      </c>
      <c r="K214" s="215" t="s">
        <v>1094</v>
      </c>
      <c r="L214" s="215" t="s">
        <v>630</v>
      </c>
      <c r="M214" s="215">
        <v>487511529</v>
      </c>
      <c r="N214" s="237">
        <v>88</v>
      </c>
      <c r="O214" s="236">
        <v>4.1100000000000003</v>
      </c>
      <c r="P214" s="236" t="s">
        <v>49</v>
      </c>
      <c r="Q214" s="239" t="s">
        <v>70</v>
      </c>
      <c r="R214" s="239" t="s">
        <v>80</v>
      </c>
      <c r="S214" s="240" t="s">
        <v>1100</v>
      </c>
      <c r="T214" s="239" t="s">
        <v>656</v>
      </c>
      <c r="U214" s="232"/>
      <c r="V214" s="232">
        <v>1</v>
      </c>
      <c r="W214" s="232"/>
      <c r="X214" s="232">
        <v>1</v>
      </c>
      <c r="Y214" s="332">
        <v>42723</v>
      </c>
      <c r="Z214" s="232"/>
      <c r="AA214" s="232"/>
      <c r="AB214" s="232"/>
      <c r="AC214" s="232"/>
      <c r="AD214" s="232"/>
      <c r="AE214" s="232">
        <v>0</v>
      </c>
      <c r="AF214" s="239" t="s">
        <v>1099</v>
      </c>
      <c r="AG214" s="239" t="s">
        <v>243</v>
      </c>
      <c r="AH214" s="239" t="s">
        <v>167</v>
      </c>
      <c r="AI214" s="859"/>
      <c r="AJ214" s="859"/>
      <c r="AK214" s="892"/>
      <c r="AL214" s="859"/>
      <c r="AM214" s="859"/>
    </row>
    <row r="215" spans="1:39" s="243" customFormat="1" ht="38.25" customHeight="1">
      <c r="A215" s="433">
        <v>30295</v>
      </c>
      <c r="B215" s="226">
        <v>74</v>
      </c>
      <c r="C215" s="227" t="s">
        <v>623</v>
      </c>
      <c r="D215" s="288" t="s">
        <v>1585</v>
      </c>
      <c r="E215" s="229"/>
      <c r="F215" s="230" t="s">
        <v>521</v>
      </c>
      <c r="G215" s="233" t="s">
        <v>363</v>
      </c>
      <c r="H215" s="232">
        <v>1</v>
      </c>
      <c r="I215" s="233"/>
      <c r="J215" s="636" t="s">
        <v>2389</v>
      </c>
      <c r="K215" s="215" t="s">
        <v>1095</v>
      </c>
      <c r="L215" s="215" t="s">
        <v>630</v>
      </c>
      <c r="M215" s="215">
        <v>404410433</v>
      </c>
      <c r="N215" s="237">
        <v>165</v>
      </c>
      <c r="O215" s="236">
        <v>6.32</v>
      </c>
      <c r="P215" s="238" t="s">
        <v>107</v>
      </c>
      <c r="Q215" s="239" t="s">
        <v>1531</v>
      </c>
      <c r="R215" s="239" t="s">
        <v>336</v>
      </c>
      <c r="S215" s="240" t="s">
        <v>2044</v>
      </c>
      <c r="T215" s="239" t="s">
        <v>490</v>
      </c>
      <c r="U215" s="232">
        <v>1</v>
      </c>
      <c r="V215" s="232"/>
      <c r="W215" s="241">
        <v>0.5</v>
      </c>
      <c r="X215" s="232">
        <v>1</v>
      </c>
      <c r="Y215" s="242" t="s">
        <v>2388</v>
      </c>
      <c r="Z215" s="232" t="s">
        <v>604</v>
      </c>
      <c r="AA215" s="232">
        <v>1</v>
      </c>
      <c r="AB215" s="232"/>
      <c r="AC215" s="232"/>
      <c r="AD215" s="232"/>
      <c r="AE215" s="232">
        <f>N215</f>
        <v>165</v>
      </c>
      <c r="AF215" s="239" t="s">
        <v>2387</v>
      </c>
      <c r="AG215" s="239" t="s">
        <v>2043</v>
      </c>
      <c r="AH215" s="239" t="s">
        <v>167</v>
      </c>
      <c r="AI215" s="640">
        <v>1</v>
      </c>
      <c r="AJ215" s="640">
        <f>N215</f>
        <v>165</v>
      </c>
      <c r="AK215" s="641">
        <v>1</v>
      </c>
      <c r="AL215" s="639">
        <f>AE215</f>
        <v>165</v>
      </c>
      <c r="AM215" s="642">
        <v>1</v>
      </c>
    </row>
    <row r="216" spans="1:39" s="243" customFormat="1" ht="38.25">
      <c r="A216" s="451">
        <v>30297</v>
      </c>
      <c r="B216" s="226">
        <v>115</v>
      </c>
      <c r="C216" s="227" t="s">
        <v>624</v>
      </c>
      <c r="D216" s="288" t="s">
        <v>1750</v>
      </c>
      <c r="E216" s="229"/>
      <c r="F216" s="230" t="s">
        <v>522</v>
      </c>
      <c r="G216" s="233" t="s">
        <v>362</v>
      </c>
      <c r="H216" s="232">
        <v>1</v>
      </c>
      <c r="I216" s="233"/>
      <c r="J216" s="319"/>
      <c r="K216" s="215" t="s">
        <v>1096</v>
      </c>
      <c r="L216" s="215" t="s">
        <v>630</v>
      </c>
      <c r="M216" s="215">
        <v>895396125</v>
      </c>
      <c r="N216" s="475">
        <v>60</v>
      </c>
      <c r="O216" s="236">
        <v>2.67</v>
      </c>
      <c r="P216" s="238" t="s">
        <v>94</v>
      </c>
      <c r="Q216" s="239" t="s">
        <v>2045</v>
      </c>
      <c r="R216" s="239" t="s">
        <v>2394</v>
      </c>
      <c r="S216" s="824" t="s">
        <v>2392</v>
      </c>
      <c r="T216" s="239" t="s">
        <v>462</v>
      </c>
      <c r="U216" s="232">
        <v>1</v>
      </c>
      <c r="V216" s="232"/>
      <c r="W216" s="241">
        <v>1</v>
      </c>
      <c r="X216" s="604">
        <v>1</v>
      </c>
      <c r="Y216" s="755">
        <v>44377</v>
      </c>
      <c r="Z216" s="232" t="s">
        <v>607</v>
      </c>
      <c r="AA216" s="232"/>
      <c r="AB216" s="232"/>
      <c r="AC216" s="232"/>
      <c r="AD216" s="232">
        <v>1</v>
      </c>
      <c r="AE216" s="232">
        <f>N216</f>
        <v>60</v>
      </c>
      <c r="AF216" s="746" t="s">
        <v>2393</v>
      </c>
      <c r="AG216" s="239" t="s">
        <v>2047</v>
      </c>
      <c r="AH216" s="239" t="s">
        <v>167</v>
      </c>
      <c r="AI216" s="850">
        <v>4</v>
      </c>
      <c r="AJ216" s="850">
        <f>N216+N217+N219+N218</f>
        <v>129</v>
      </c>
      <c r="AK216" s="845">
        <v>3</v>
      </c>
      <c r="AL216" s="869">
        <f>AE216+AE217+AE219+AE218</f>
        <v>99</v>
      </c>
      <c r="AM216" s="867">
        <v>2</v>
      </c>
    </row>
    <row r="217" spans="1:39" s="568" customFormat="1" ht="30.75" customHeight="1">
      <c r="A217" s="433">
        <v>30297</v>
      </c>
      <c r="B217" s="552">
        <v>29</v>
      </c>
      <c r="C217" s="551" t="s">
        <v>624</v>
      </c>
      <c r="D217" s="553" t="s">
        <v>1750</v>
      </c>
      <c r="E217" s="572"/>
      <c r="F217" s="554" t="s">
        <v>522</v>
      </c>
      <c r="G217" s="556" t="s">
        <v>786</v>
      </c>
      <c r="H217" s="555">
        <v>1</v>
      </c>
      <c r="I217" s="556"/>
      <c r="J217" s="658" t="s">
        <v>2108</v>
      </c>
      <c r="K217" s="558" t="s">
        <v>1097</v>
      </c>
      <c r="L217" s="558" t="s">
        <v>630</v>
      </c>
      <c r="M217" s="558">
        <v>775692072</v>
      </c>
      <c r="N217" s="570">
        <v>33</v>
      </c>
      <c r="O217" s="559">
        <v>1.28</v>
      </c>
      <c r="P217" s="559" t="s">
        <v>94</v>
      </c>
      <c r="Q217" s="560" t="s">
        <v>418</v>
      </c>
      <c r="R217" s="560" t="s">
        <v>2390</v>
      </c>
      <c r="S217" s="561" t="s">
        <v>785</v>
      </c>
      <c r="T217" s="560" t="s">
        <v>2046</v>
      </c>
      <c r="U217" s="555">
        <v>1</v>
      </c>
      <c r="V217" s="555"/>
      <c r="W217" s="562">
        <v>0.9</v>
      </c>
      <c r="X217" s="555">
        <v>1</v>
      </c>
      <c r="Y217" s="577" t="s">
        <v>2391</v>
      </c>
      <c r="Z217" s="555" t="s">
        <v>607</v>
      </c>
      <c r="AA217" s="555"/>
      <c r="AB217" s="555"/>
      <c r="AC217" s="659"/>
      <c r="AD217" s="555">
        <v>1</v>
      </c>
      <c r="AE217" s="555">
        <f>N217</f>
        <v>33</v>
      </c>
      <c r="AF217" s="560" t="s">
        <v>145</v>
      </c>
      <c r="AG217" s="560"/>
      <c r="AH217" s="560" t="s">
        <v>167</v>
      </c>
      <c r="AI217" s="855"/>
      <c r="AJ217" s="855"/>
      <c r="AK217" s="846"/>
      <c r="AL217" s="872"/>
      <c r="AM217" s="868"/>
    </row>
    <row r="218" spans="1:39" s="243" customFormat="1" ht="37.5" customHeight="1">
      <c r="A218" s="433">
        <v>30297</v>
      </c>
      <c r="B218" s="226">
        <v>228</v>
      </c>
      <c r="C218" s="227" t="s">
        <v>624</v>
      </c>
      <c r="D218" s="288" t="s">
        <v>1750</v>
      </c>
      <c r="E218" s="229"/>
      <c r="F218" s="230" t="s">
        <v>519</v>
      </c>
      <c r="G218" s="231" t="s">
        <v>1533</v>
      </c>
      <c r="H218" s="296">
        <v>1</v>
      </c>
      <c r="I218" s="231"/>
      <c r="J218" s="636" t="s">
        <v>2448</v>
      </c>
      <c r="K218" s="215" t="s">
        <v>1567</v>
      </c>
      <c r="L218" s="215"/>
      <c r="M218" s="215"/>
      <c r="N218" s="475">
        <v>30</v>
      </c>
      <c r="O218" s="236">
        <v>6.42</v>
      </c>
      <c r="P218" s="238"/>
      <c r="Q218" s="239" t="s">
        <v>270</v>
      </c>
      <c r="R218" s="239" t="s">
        <v>2051</v>
      </c>
      <c r="S218" s="240" t="s">
        <v>2049</v>
      </c>
      <c r="T218" s="239" t="s">
        <v>2050</v>
      </c>
      <c r="U218" s="232"/>
      <c r="V218" s="232">
        <v>1</v>
      </c>
      <c r="W218" s="241"/>
      <c r="X218" s="232">
        <v>0</v>
      </c>
      <c r="Y218" s="814"/>
      <c r="Z218" s="232" t="s">
        <v>413</v>
      </c>
      <c r="AA218" s="232"/>
      <c r="AB218" s="232"/>
      <c r="AC218" s="495"/>
      <c r="AD218" s="232"/>
      <c r="AE218" s="232">
        <v>0</v>
      </c>
      <c r="AF218" s="239" t="s">
        <v>414</v>
      </c>
      <c r="AG218" s="239" t="s">
        <v>411</v>
      </c>
      <c r="AH218" s="239" t="s">
        <v>66</v>
      </c>
      <c r="AI218" s="855"/>
      <c r="AJ218" s="855"/>
      <c r="AK218" s="846"/>
      <c r="AL218" s="872"/>
      <c r="AM218" s="868"/>
    </row>
    <row r="219" spans="1:39" s="270" customFormat="1" ht="54.75" customHeight="1">
      <c r="A219" s="433">
        <v>30297</v>
      </c>
      <c r="B219" s="244">
        <v>243</v>
      </c>
      <c r="C219" s="245" t="s">
        <v>624</v>
      </c>
      <c r="D219" s="246" t="s">
        <v>1750</v>
      </c>
      <c r="E219" s="247"/>
      <c r="F219" s="248" t="s">
        <v>522</v>
      </c>
      <c r="G219" s="265" t="s">
        <v>81</v>
      </c>
      <c r="H219" s="265"/>
      <c r="I219" s="266">
        <v>1</v>
      </c>
      <c r="J219" s="265"/>
      <c r="K219" s="267"/>
      <c r="L219" s="267"/>
      <c r="M219" s="267"/>
      <c r="N219" s="254">
        <v>6</v>
      </c>
      <c r="O219" s="253">
        <v>0.06</v>
      </c>
      <c r="P219" s="255"/>
      <c r="Q219" s="256" t="s">
        <v>1532</v>
      </c>
      <c r="R219" s="256" t="s">
        <v>82</v>
      </c>
      <c r="S219" s="257" t="s">
        <v>1647</v>
      </c>
      <c r="T219" s="256" t="s">
        <v>490</v>
      </c>
      <c r="U219" s="266">
        <v>1</v>
      </c>
      <c r="V219" s="266"/>
      <c r="W219" s="268">
        <v>1</v>
      </c>
      <c r="X219" s="266"/>
      <c r="Y219" s="266"/>
      <c r="Z219" s="266" t="s">
        <v>607</v>
      </c>
      <c r="AA219" s="266"/>
      <c r="AB219" s="266"/>
      <c r="AC219" s="266"/>
      <c r="AD219" s="266">
        <v>1</v>
      </c>
      <c r="AE219" s="266">
        <f>N219</f>
        <v>6</v>
      </c>
      <c r="AF219" s="256" t="s">
        <v>492</v>
      </c>
      <c r="AG219" s="256"/>
      <c r="AH219" s="256" t="s">
        <v>65</v>
      </c>
      <c r="AI219" s="847"/>
      <c r="AJ219" s="847"/>
      <c r="AK219" s="847"/>
      <c r="AL219" s="847"/>
      <c r="AM219" s="847"/>
    </row>
    <row r="220" spans="1:39" s="270" customFormat="1" ht="62.25" customHeight="1">
      <c r="A220" s="433">
        <v>30299</v>
      </c>
      <c r="B220" s="244">
        <v>244</v>
      </c>
      <c r="C220" s="245" t="s">
        <v>83</v>
      </c>
      <c r="D220" s="246" t="s">
        <v>1585</v>
      </c>
      <c r="E220" s="247"/>
      <c r="F220" s="248" t="s">
        <v>519</v>
      </c>
      <c r="G220" s="265" t="s">
        <v>84</v>
      </c>
      <c r="H220" s="265"/>
      <c r="I220" s="266">
        <v>1</v>
      </c>
      <c r="J220" s="265"/>
      <c r="K220" s="267"/>
      <c r="L220" s="267"/>
      <c r="M220" s="267"/>
      <c r="N220" s="254">
        <v>5</v>
      </c>
      <c r="O220" s="253">
        <v>0.14000000000000001</v>
      </c>
      <c r="P220" s="255"/>
      <c r="Q220" s="256" t="s">
        <v>85</v>
      </c>
      <c r="R220" s="256" t="s">
        <v>1727</v>
      </c>
      <c r="S220" s="361" t="s">
        <v>1776</v>
      </c>
      <c r="T220" s="256"/>
      <c r="U220" s="266"/>
      <c r="V220" s="266">
        <v>1</v>
      </c>
      <c r="W220" s="268"/>
      <c r="X220" s="266"/>
      <c r="Y220" s="266"/>
      <c r="Z220" s="266"/>
      <c r="AA220" s="266"/>
      <c r="AB220" s="266"/>
      <c r="AC220" s="266"/>
      <c r="AD220" s="266"/>
      <c r="AE220" s="266">
        <v>0</v>
      </c>
      <c r="AF220" s="256" t="s">
        <v>86</v>
      </c>
      <c r="AG220" s="322" t="s">
        <v>137</v>
      </c>
      <c r="AH220" s="256" t="s">
        <v>65</v>
      </c>
      <c r="AI220" s="305">
        <v>1</v>
      </c>
      <c r="AJ220" s="305">
        <f>N220</f>
        <v>5</v>
      </c>
      <c r="AK220" s="305">
        <v>0</v>
      </c>
      <c r="AL220" s="305">
        <f>AE220</f>
        <v>0</v>
      </c>
      <c r="AM220" s="305">
        <v>0</v>
      </c>
    </row>
    <row r="221" spans="1:39" s="243" customFormat="1" ht="25.5">
      <c r="A221" s="433">
        <v>30303</v>
      </c>
      <c r="B221" s="226">
        <v>69</v>
      </c>
      <c r="C221" s="227" t="s">
        <v>625</v>
      </c>
      <c r="D221" s="288" t="s">
        <v>1591</v>
      </c>
      <c r="E221" s="229"/>
      <c r="F221" s="230" t="s">
        <v>522</v>
      </c>
      <c r="G221" s="231" t="s">
        <v>2395</v>
      </c>
      <c r="H221" s="232">
        <v>1</v>
      </c>
      <c r="I221" s="233"/>
      <c r="J221" s="636" t="s">
        <v>2398</v>
      </c>
      <c r="K221" s="215" t="s">
        <v>1098</v>
      </c>
      <c r="L221" s="215" t="s">
        <v>630</v>
      </c>
      <c r="M221" s="215">
        <v>910618693</v>
      </c>
      <c r="N221" s="237">
        <v>197</v>
      </c>
      <c r="O221" s="236">
        <v>5.59</v>
      </c>
      <c r="P221" s="238" t="s">
        <v>210</v>
      </c>
      <c r="Q221" s="239" t="s">
        <v>494</v>
      </c>
      <c r="R221" s="239" t="s">
        <v>364</v>
      </c>
      <c r="S221" s="240" t="s">
        <v>1101</v>
      </c>
      <c r="T221" s="239" t="s">
        <v>2074</v>
      </c>
      <c r="U221" s="232">
        <v>1</v>
      </c>
      <c r="V221" s="232"/>
      <c r="W221" s="241">
        <v>0.05</v>
      </c>
      <c r="X221" s="232">
        <v>1</v>
      </c>
      <c r="Y221" s="332">
        <v>42921</v>
      </c>
      <c r="Z221" s="332"/>
      <c r="AA221" s="232"/>
      <c r="AB221" s="232"/>
      <c r="AC221" s="232">
        <v>1</v>
      </c>
      <c r="AD221" s="232"/>
      <c r="AE221" s="232">
        <f>N221</f>
        <v>197</v>
      </c>
      <c r="AF221" s="746" t="s">
        <v>2396</v>
      </c>
      <c r="AG221" s="239" t="s">
        <v>854</v>
      </c>
      <c r="AH221" s="239" t="s">
        <v>167</v>
      </c>
      <c r="AI221" s="640">
        <v>1</v>
      </c>
      <c r="AJ221" s="640">
        <f>N221</f>
        <v>197</v>
      </c>
      <c r="AK221" s="641">
        <v>1</v>
      </c>
      <c r="AL221" s="639">
        <f>AE221</f>
        <v>197</v>
      </c>
      <c r="AM221" s="642">
        <v>1</v>
      </c>
    </row>
    <row r="222" spans="1:39" s="243" customFormat="1" ht="25.5">
      <c r="A222" s="451">
        <v>30304</v>
      </c>
      <c r="B222" s="226">
        <v>10</v>
      </c>
      <c r="C222" s="227" t="s">
        <v>6</v>
      </c>
      <c r="D222" s="288" t="s">
        <v>1595</v>
      </c>
      <c r="E222" s="229" t="s">
        <v>377</v>
      </c>
      <c r="F222" s="230" t="s">
        <v>522</v>
      </c>
      <c r="G222" s="233" t="s">
        <v>481</v>
      </c>
      <c r="H222" s="232">
        <v>1</v>
      </c>
      <c r="I222" s="233"/>
      <c r="J222" s="319"/>
      <c r="K222" s="215" t="s">
        <v>1104</v>
      </c>
      <c r="L222" s="215" t="s">
        <v>630</v>
      </c>
      <c r="M222" s="215">
        <v>306725714</v>
      </c>
      <c r="N222" s="237">
        <v>55</v>
      </c>
      <c r="O222" s="236">
        <v>2.61</v>
      </c>
      <c r="P222" s="238" t="s">
        <v>405</v>
      </c>
      <c r="Q222" s="239" t="s">
        <v>2055</v>
      </c>
      <c r="R222" s="239" t="s">
        <v>185</v>
      </c>
      <c r="S222" s="240" t="s">
        <v>1102</v>
      </c>
      <c r="T222" s="239" t="s">
        <v>2054</v>
      </c>
      <c r="U222" s="232"/>
      <c r="V222" s="232">
        <v>1</v>
      </c>
      <c r="W222" s="232"/>
      <c r="X222" s="232">
        <v>1</v>
      </c>
      <c r="Y222" s="242" t="s">
        <v>2399</v>
      </c>
      <c r="Z222" s="232" t="s">
        <v>91</v>
      </c>
      <c r="AA222" s="232"/>
      <c r="AB222" s="232"/>
      <c r="AC222" s="232"/>
      <c r="AD222" s="232"/>
      <c r="AE222" s="232">
        <v>0</v>
      </c>
      <c r="AF222" s="239" t="s">
        <v>366</v>
      </c>
      <c r="AG222" s="239" t="s">
        <v>626</v>
      </c>
      <c r="AH222" s="239" t="s">
        <v>167</v>
      </c>
      <c r="AI222" s="648">
        <v>1</v>
      </c>
      <c r="AJ222" s="648">
        <f>N222</f>
        <v>55</v>
      </c>
      <c r="AK222" s="650">
        <v>0</v>
      </c>
      <c r="AL222" s="652">
        <f>AE222</f>
        <v>0</v>
      </c>
      <c r="AM222" s="651">
        <v>1</v>
      </c>
    </row>
    <row r="223" spans="1:39" s="243" customFormat="1" ht="25.5">
      <c r="A223" s="433">
        <v>30310</v>
      </c>
      <c r="B223" s="226">
        <v>84</v>
      </c>
      <c r="C223" s="227" t="s">
        <v>7</v>
      </c>
      <c r="D223" s="288" t="s">
        <v>1585</v>
      </c>
      <c r="E223" s="227"/>
      <c r="F223" s="230" t="s">
        <v>522</v>
      </c>
      <c r="G223" s="233" t="s">
        <v>608</v>
      </c>
      <c r="H223" s="232">
        <v>1</v>
      </c>
      <c r="I223" s="233"/>
      <c r="J223" s="319"/>
      <c r="K223" s="215" t="s">
        <v>1105</v>
      </c>
      <c r="L223" s="215" t="s">
        <v>630</v>
      </c>
      <c r="M223" s="215">
        <v>479150120</v>
      </c>
      <c r="N223" s="237">
        <v>200</v>
      </c>
      <c r="O223" s="236">
        <v>9.4499999999999993</v>
      </c>
      <c r="P223" s="286" t="s">
        <v>105</v>
      </c>
      <c r="Q223" s="239" t="s">
        <v>493</v>
      </c>
      <c r="R223" s="239" t="s">
        <v>365</v>
      </c>
      <c r="S223" s="240" t="s">
        <v>1103</v>
      </c>
      <c r="T223" s="239" t="s">
        <v>482</v>
      </c>
      <c r="U223" s="232">
        <v>1</v>
      </c>
      <c r="V223" s="232"/>
      <c r="W223" s="241">
        <v>0.8</v>
      </c>
      <c r="X223" s="232">
        <v>1</v>
      </c>
      <c r="Y223" s="332">
        <v>42902</v>
      </c>
      <c r="Z223" s="232" t="s">
        <v>327</v>
      </c>
      <c r="AA223" s="232"/>
      <c r="AB223" s="232"/>
      <c r="AC223" s="232"/>
      <c r="AD223" s="232">
        <v>1</v>
      </c>
      <c r="AE223" s="232">
        <f>N223</f>
        <v>200</v>
      </c>
      <c r="AF223" s="239" t="s">
        <v>2401</v>
      </c>
      <c r="AG223" s="239" t="s">
        <v>2058</v>
      </c>
      <c r="AH223" s="239" t="s">
        <v>167</v>
      </c>
      <c r="AI223" s="850">
        <v>3</v>
      </c>
      <c r="AJ223" s="850">
        <f>N223+N224+N225</f>
        <v>313</v>
      </c>
      <c r="AK223" s="845">
        <v>3</v>
      </c>
      <c r="AL223" s="876">
        <f>AE223+AE224+AE225</f>
        <v>313</v>
      </c>
      <c r="AM223" s="882">
        <v>3</v>
      </c>
    </row>
    <row r="224" spans="1:39" s="243" customFormat="1" ht="38.25">
      <c r="A224" s="433">
        <v>30310</v>
      </c>
      <c r="B224" s="226">
        <v>117</v>
      </c>
      <c r="C224" s="227" t="s">
        <v>7</v>
      </c>
      <c r="D224" s="288" t="s">
        <v>1585</v>
      </c>
      <c r="E224" s="227"/>
      <c r="F224" s="230" t="s">
        <v>522</v>
      </c>
      <c r="G224" s="233" t="s">
        <v>391</v>
      </c>
      <c r="H224" s="232">
        <v>1</v>
      </c>
      <c r="I224" s="233"/>
      <c r="J224" s="636" t="s">
        <v>2403</v>
      </c>
      <c r="K224" s="215" t="s">
        <v>1107</v>
      </c>
      <c r="L224" s="215" t="s">
        <v>630</v>
      </c>
      <c r="M224" s="215">
        <v>877648519</v>
      </c>
      <c r="N224" s="237">
        <v>62</v>
      </c>
      <c r="O224" s="236">
        <v>2.2000000000000002</v>
      </c>
      <c r="P224" s="238" t="s">
        <v>105</v>
      </c>
      <c r="Q224" s="239" t="s">
        <v>421</v>
      </c>
      <c r="R224" s="239" t="s">
        <v>2057</v>
      </c>
      <c r="S224" s="240" t="s">
        <v>793</v>
      </c>
      <c r="T224" s="239" t="s">
        <v>1928</v>
      </c>
      <c r="U224" s="232">
        <v>1</v>
      </c>
      <c r="V224" s="232"/>
      <c r="W224" s="241">
        <v>0.5</v>
      </c>
      <c r="X224" s="232">
        <v>1</v>
      </c>
      <c r="Y224" s="242" t="s">
        <v>2402</v>
      </c>
      <c r="Z224" s="232" t="s">
        <v>327</v>
      </c>
      <c r="AA224" s="232"/>
      <c r="AB224" s="232"/>
      <c r="AC224" s="232"/>
      <c r="AD224" s="232">
        <v>1</v>
      </c>
      <c r="AE224" s="232">
        <f>N224</f>
        <v>62</v>
      </c>
      <c r="AF224" s="239" t="s">
        <v>2404</v>
      </c>
      <c r="AG224" s="239" t="s">
        <v>2056</v>
      </c>
      <c r="AH224" s="239" t="s">
        <v>167</v>
      </c>
      <c r="AI224" s="851"/>
      <c r="AJ224" s="851"/>
      <c r="AK224" s="851"/>
      <c r="AL224" s="876"/>
      <c r="AM224" s="882"/>
    </row>
    <row r="225" spans="1:70" s="578" customFormat="1" ht="42.75" customHeight="1">
      <c r="A225" s="433">
        <v>30310</v>
      </c>
      <c r="B225" s="552">
        <v>28</v>
      </c>
      <c r="C225" s="551" t="s">
        <v>7</v>
      </c>
      <c r="D225" s="553" t="s">
        <v>1585</v>
      </c>
      <c r="E225" s="551"/>
      <c r="F225" s="554" t="s">
        <v>522</v>
      </c>
      <c r="G225" s="569" t="s">
        <v>777</v>
      </c>
      <c r="H225" s="573">
        <v>1</v>
      </c>
      <c r="I225" s="569"/>
      <c r="J225" s="658" t="s">
        <v>2406</v>
      </c>
      <c r="K225" s="558" t="s">
        <v>1106</v>
      </c>
      <c r="L225" s="558" t="s">
        <v>630</v>
      </c>
      <c r="M225" s="558">
        <v>775692072</v>
      </c>
      <c r="N225" s="570">
        <v>51</v>
      </c>
      <c r="O225" s="559">
        <v>1.53</v>
      </c>
      <c r="P225" s="559" t="s">
        <v>94</v>
      </c>
      <c r="Q225" s="560" t="s">
        <v>419</v>
      </c>
      <c r="R225" s="560" t="s">
        <v>779</v>
      </c>
      <c r="S225" s="664" t="s">
        <v>1108</v>
      </c>
      <c r="T225" s="560" t="s">
        <v>778</v>
      </c>
      <c r="U225" s="573">
        <v>1</v>
      </c>
      <c r="V225" s="573"/>
      <c r="W225" s="576">
        <v>0.1</v>
      </c>
      <c r="X225" s="573">
        <v>1</v>
      </c>
      <c r="Y225" s="577" t="s">
        <v>2405</v>
      </c>
      <c r="Z225" s="573" t="s">
        <v>627</v>
      </c>
      <c r="AA225" s="573"/>
      <c r="AB225" s="660"/>
      <c r="AC225" s="660"/>
      <c r="AD225" s="573">
        <v>1</v>
      </c>
      <c r="AE225" s="573">
        <f>IF(U225=1,N225,0)</f>
        <v>51</v>
      </c>
      <c r="AF225" s="560" t="s">
        <v>145</v>
      </c>
      <c r="AG225" s="560"/>
      <c r="AH225" s="560" t="s">
        <v>167</v>
      </c>
      <c r="AI225" s="847"/>
      <c r="AJ225" s="847"/>
      <c r="AK225" s="847"/>
      <c r="AL225" s="892"/>
      <c r="AM225" s="892"/>
      <c r="AN225" s="661"/>
      <c r="AO225" s="662"/>
      <c r="AP225" s="663"/>
      <c r="AQ225" s="663"/>
      <c r="AR225" s="663"/>
      <c r="AS225" s="663"/>
      <c r="AT225" s="663"/>
      <c r="AU225" s="663"/>
      <c r="AV225" s="663"/>
      <c r="AW225" s="663"/>
      <c r="AX225" s="663"/>
      <c r="AY225" s="663"/>
      <c r="AZ225" s="663"/>
      <c r="BA225" s="663"/>
      <c r="BB225" s="663"/>
      <c r="BC225" s="663"/>
      <c r="BD225" s="663"/>
      <c r="BE225" s="663"/>
      <c r="BF225" s="663"/>
      <c r="BG225" s="663"/>
      <c r="BH225" s="663"/>
      <c r="BI225" s="663"/>
      <c r="BJ225" s="663"/>
      <c r="BK225" s="663"/>
      <c r="BL225" s="663"/>
      <c r="BM225" s="663"/>
      <c r="BN225" s="663"/>
      <c r="BO225" s="663"/>
      <c r="BP225" s="663"/>
      <c r="BQ225" s="663"/>
      <c r="BR225" s="663"/>
    </row>
    <row r="226" spans="1:70" s="270" customFormat="1" ht="51" customHeight="1">
      <c r="A226" s="433">
        <v>30311</v>
      </c>
      <c r="B226" s="244">
        <v>270</v>
      </c>
      <c r="C226" s="245" t="s">
        <v>8</v>
      </c>
      <c r="D226" s="246" t="s">
        <v>1586</v>
      </c>
      <c r="E226" s="245"/>
      <c r="F226" s="248" t="s">
        <v>521</v>
      </c>
      <c r="G226" s="265" t="s">
        <v>420</v>
      </c>
      <c r="H226" s="265"/>
      <c r="I226" s="266">
        <v>1</v>
      </c>
      <c r="J226" s="265"/>
      <c r="K226" s="267"/>
      <c r="L226" s="267"/>
      <c r="M226" s="267"/>
      <c r="N226" s="254">
        <v>10</v>
      </c>
      <c r="O226" s="253">
        <v>0.14000000000000001</v>
      </c>
      <c r="P226" s="255"/>
      <c r="Q226" s="322" t="s">
        <v>1649</v>
      </c>
      <c r="R226" s="256" t="s">
        <v>803</v>
      </c>
      <c r="S226" s="257" t="s">
        <v>1648</v>
      </c>
      <c r="T226" s="256" t="s">
        <v>490</v>
      </c>
      <c r="U226" s="266">
        <v>1</v>
      </c>
      <c r="V226" s="266"/>
      <c r="W226" s="268">
        <v>1</v>
      </c>
      <c r="X226" s="266"/>
      <c r="Y226" s="269"/>
      <c r="Z226" s="266" t="s">
        <v>322</v>
      </c>
      <c r="AA226" s="266"/>
      <c r="AB226" s="266"/>
      <c r="AC226" s="266"/>
      <c r="AD226" s="266">
        <v>1</v>
      </c>
      <c r="AE226" s="266">
        <f>N226</f>
        <v>10</v>
      </c>
      <c r="AF226" s="256" t="s">
        <v>492</v>
      </c>
      <c r="AG226" s="256" t="s">
        <v>1184</v>
      </c>
      <c r="AH226" s="256" t="s">
        <v>65</v>
      </c>
      <c r="AI226" s="879">
        <v>2</v>
      </c>
      <c r="AJ226" s="879">
        <f>N226+N227</f>
        <v>59</v>
      </c>
      <c r="AK226" s="879">
        <v>1</v>
      </c>
      <c r="AL226" s="869">
        <f>AE226+AE227</f>
        <v>10</v>
      </c>
      <c r="AM226" s="867">
        <v>0</v>
      </c>
    </row>
    <row r="227" spans="1:70" s="670" customFormat="1" ht="55.5" customHeight="1">
      <c r="A227" s="433">
        <v>30311</v>
      </c>
      <c r="B227" s="552">
        <v>226</v>
      </c>
      <c r="C227" s="551" t="s">
        <v>8</v>
      </c>
      <c r="D227" s="553" t="s">
        <v>1586</v>
      </c>
      <c r="E227" s="551"/>
      <c r="F227" s="554" t="s">
        <v>521</v>
      </c>
      <c r="G227" s="556" t="s">
        <v>2</v>
      </c>
      <c r="H227" s="555">
        <v>1</v>
      </c>
      <c r="I227" s="556"/>
      <c r="J227" s="658" t="s">
        <v>2407</v>
      </c>
      <c r="K227" s="704"/>
      <c r="L227" s="653"/>
      <c r="M227" s="653"/>
      <c r="N227" s="570">
        <v>49</v>
      </c>
      <c r="O227" s="559">
        <v>5.38</v>
      </c>
      <c r="P227" s="574"/>
      <c r="Q227" s="560" t="s">
        <v>0</v>
      </c>
      <c r="R227" s="560" t="s">
        <v>2059</v>
      </c>
      <c r="S227" s="665" t="s">
        <v>2060</v>
      </c>
      <c r="T227" s="560" t="s">
        <v>501</v>
      </c>
      <c r="U227" s="555"/>
      <c r="V227" s="555">
        <v>1</v>
      </c>
      <c r="W227" s="555"/>
      <c r="X227" s="555">
        <v>0</v>
      </c>
      <c r="Y227" s="751"/>
      <c r="Z227" s="555" t="s">
        <v>322</v>
      </c>
      <c r="AA227" s="555"/>
      <c r="AB227" s="666"/>
      <c r="AC227" s="666"/>
      <c r="AD227" s="666"/>
      <c r="AE227" s="555">
        <v>0</v>
      </c>
      <c r="AF227" s="560" t="s">
        <v>1</v>
      </c>
      <c r="AG227" s="560" t="s">
        <v>238</v>
      </c>
      <c r="AH227" s="560" t="s">
        <v>66</v>
      </c>
      <c r="AI227" s="902"/>
      <c r="AJ227" s="847"/>
      <c r="AK227" s="847"/>
      <c r="AL227" s="847"/>
      <c r="AM227" s="847"/>
      <c r="AN227" s="667"/>
      <c r="AO227" s="668"/>
      <c r="AP227" s="669"/>
      <c r="AQ227" s="669"/>
      <c r="AR227" s="669"/>
      <c r="AS227" s="669"/>
      <c r="AT227" s="669"/>
      <c r="AU227" s="669"/>
      <c r="AV227" s="669"/>
      <c r="AW227" s="669"/>
      <c r="AX227" s="669"/>
      <c r="AY227" s="669"/>
      <c r="AZ227" s="669"/>
      <c r="BA227" s="669"/>
      <c r="BB227" s="669"/>
      <c r="BC227" s="669"/>
      <c r="BD227" s="669"/>
      <c r="BE227" s="669"/>
      <c r="BF227" s="669"/>
      <c r="BG227" s="669"/>
      <c r="BH227" s="669"/>
      <c r="BI227" s="669"/>
      <c r="BJ227" s="669"/>
      <c r="BK227" s="669"/>
      <c r="BL227" s="669"/>
      <c r="BM227" s="669"/>
      <c r="BN227" s="669"/>
      <c r="BO227" s="669"/>
      <c r="BP227" s="669"/>
      <c r="BQ227" s="669"/>
      <c r="BR227" s="669"/>
    </row>
    <row r="228" spans="1:70" s="605" customFormat="1" ht="51">
      <c r="A228" s="449">
        <v>30317</v>
      </c>
      <c r="B228" s="226">
        <v>60</v>
      </c>
      <c r="C228" s="227" t="s">
        <v>9</v>
      </c>
      <c r="D228" s="288" t="s">
        <v>1585</v>
      </c>
      <c r="E228" s="229"/>
      <c r="F228" s="230" t="s">
        <v>522</v>
      </c>
      <c r="G228" s="233" t="s">
        <v>286</v>
      </c>
      <c r="H228" s="232">
        <v>1</v>
      </c>
      <c r="I228" s="233"/>
      <c r="J228" s="636" t="s">
        <v>2409</v>
      </c>
      <c r="K228" s="215" t="s">
        <v>1111</v>
      </c>
      <c r="L228" s="215" t="s">
        <v>630</v>
      </c>
      <c r="M228" s="215">
        <v>387761893</v>
      </c>
      <c r="N228" s="237">
        <v>262</v>
      </c>
      <c r="O228" s="236">
        <v>5.94</v>
      </c>
      <c r="P228" s="238" t="s">
        <v>2061</v>
      </c>
      <c r="Q228" s="239" t="s">
        <v>288</v>
      </c>
      <c r="R228" s="239" t="s">
        <v>287</v>
      </c>
      <c r="S228" s="467" t="s">
        <v>1785</v>
      </c>
      <c r="T228" s="239" t="s">
        <v>2062</v>
      </c>
      <c r="U228" s="232">
        <v>1</v>
      </c>
      <c r="V228" s="232"/>
      <c r="W228" s="241">
        <v>1</v>
      </c>
      <c r="X228" s="232">
        <v>1</v>
      </c>
      <c r="Y228" s="332">
        <v>43355</v>
      </c>
      <c r="Z228" s="232" t="s">
        <v>442</v>
      </c>
      <c r="AA228" s="232">
        <v>1</v>
      </c>
      <c r="AB228" s="232"/>
      <c r="AC228" s="232"/>
      <c r="AD228" s="232"/>
      <c r="AE228" s="232">
        <f>N228</f>
        <v>262</v>
      </c>
      <c r="AF228" s="239" t="s">
        <v>2408</v>
      </c>
      <c r="AG228" s="239" t="s">
        <v>1784</v>
      </c>
      <c r="AH228" s="239" t="s">
        <v>167</v>
      </c>
      <c r="AI228" s="648">
        <v>1</v>
      </c>
      <c r="AJ228" s="648">
        <f>N228</f>
        <v>262</v>
      </c>
      <c r="AK228" s="650">
        <v>1</v>
      </c>
      <c r="AL228" s="652">
        <f>AE228</f>
        <v>262</v>
      </c>
      <c r="AM228" s="672">
        <v>1</v>
      </c>
    </row>
    <row r="229" spans="1:70" s="243" customFormat="1" ht="25.5">
      <c r="A229" s="433">
        <v>30321</v>
      </c>
      <c r="B229" s="226">
        <v>179</v>
      </c>
      <c r="C229" s="227" t="s">
        <v>10</v>
      </c>
      <c r="D229" s="288" t="s">
        <v>1586</v>
      </c>
      <c r="E229" s="229"/>
      <c r="F229" s="230" t="s">
        <v>521</v>
      </c>
      <c r="G229" s="233" t="s">
        <v>505</v>
      </c>
      <c r="H229" s="232">
        <v>1</v>
      </c>
      <c r="I229" s="233"/>
      <c r="J229" s="319"/>
      <c r="K229" s="215" t="s">
        <v>1112</v>
      </c>
      <c r="L229" s="215" t="s">
        <v>630</v>
      </c>
      <c r="M229" s="215">
        <v>213003213</v>
      </c>
      <c r="N229" s="237">
        <v>60</v>
      </c>
      <c r="O229" s="236">
        <v>0.95</v>
      </c>
      <c r="P229" s="238" t="s">
        <v>94</v>
      </c>
      <c r="Q229" s="239" t="s">
        <v>2067</v>
      </c>
      <c r="R229" s="239" t="s">
        <v>444</v>
      </c>
      <c r="S229" s="240" t="s">
        <v>2066</v>
      </c>
      <c r="T229" s="239" t="s">
        <v>946</v>
      </c>
      <c r="U229" s="232">
        <v>1</v>
      </c>
      <c r="V229" s="232"/>
      <c r="W229" s="241">
        <v>1</v>
      </c>
      <c r="X229" s="232">
        <v>1</v>
      </c>
      <c r="Y229" s="332">
        <v>43171</v>
      </c>
      <c r="Z229" s="232" t="s">
        <v>322</v>
      </c>
      <c r="AA229" s="232">
        <v>1</v>
      </c>
      <c r="AB229" s="232"/>
      <c r="AC229" s="232"/>
      <c r="AD229" s="232"/>
      <c r="AE229" s="232">
        <f>N229</f>
        <v>60</v>
      </c>
      <c r="AF229" s="239" t="s">
        <v>2412</v>
      </c>
      <c r="AG229" s="239"/>
      <c r="AH229" s="239" t="s">
        <v>167</v>
      </c>
      <c r="AI229" s="850">
        <v>4</v>
      </c>
      <c r="AJ229" s="850">
        <f>N229+N230+N231+N232</f>
        <v>214</v>
      </c>
      <c r="AK229" s="845">
        <v>3</v>
      </c>
      <c r="AL229" s="869">
        <f>AE229+AE230+AE231+AE232</f>
        <v>94</v>
      </c>
      <c r="AM229" s="867">
        <v>2</v>
      </c>
    </row>
    <row r="230" spans="1:70" s="243" customFormat="1" ht="25.5">
      <c r="A230" s="433">
        <v>30321</v>
      </c>
      <c r="B230" s="226">
        <v>211</v>
      </c>
      <c r="C230" s="227" t="s">
        <v>10</v>
      </c>
      <c r="D230" s="288" t="s">
        <v>1586</v>
      </c>
      <c r="E230" s="227"/>
      <c r="F230" s="230" t="s">
        <v>521</v>
      </c>
      <c r="G230" s="231" t="s">
        <v>1534</v>
      </c>
      <c r="H230" s="296">
        <v>1</v>
      </c>
      <c r="I230" s="231"/>
      <c r="J230" s="320"/>
      <c r="K230" s="215" t="s">
        <v>1113</v>
      </c>
      <c r="L230" s="215" t="s">
        <v>630</v>
      </c>
      <c r="M230" s="215">
        <v>484881917</v>
      </c>
      <c r="N230" s="237">
        <v>120</v>
      </c>
      <c r="O230" s="236">
        <v>7.84</v>
      </c>
      <c r="P230" s="236" t="s">
        <v>49</v>
      </c>
      <c r="Q230" s="239" t="s">
        <v>2065</v>
      </c>
      <c r="R230" s="239" t="s">
        <v>447</v>
      </c>
      <c r="S230" s="240" t="s">
        <v>1117</v>
      </c>
      <c r="T230" s="239" t="s">
        <v>2063</v>
      </c>
      <c r="U230" s="296"/>
      <c r="V230" s="296">
        <v>1</v>
      </c>
      <c r="W230" s="296"/>
      <c r="X230" s="296">
        <v>1</v>
      </c>
      <c r="Y230" s="242" t="s">
        <v>2410</v>
      </c>
      <c r="Z230" s="296" t="s">
        <v>506</v>
      </c>
      <c r="AA230" s="296"/>
      <c r="AB230" s="296"/>
      <c r="AC230" s="296"/>
      <c r="AD230" s="296"/>
      <c r="AE230" s="232">
        <v>0</v>
      </c>
      <c r="AF230" s="746" t="s">
        <v>2411</v>
      </c>
      <c r="AG230" s="239" t="s">
        <v>2064</v>
      </c>
      <c r="AH230" s="239" t="s">
        <v>167</v>
      </c>
      <c r="AI230" s="851"/>
      <c r="AJ230" s="851"/>
      <c r="AK230" s="900"/>
      <c r="AL230" s="872"/>
      <c r="AM230" s="868"/>
    </row>
    <row r="231" spans="1:70" s="156" customFormat="1" ht="38.25" customHeight="1">
      <c r="A231" s="433">
        <v>30321</v>
      </c>
      <c r="B231" s="389">
        <v>236</v>
      </c>
      <c r="C231" s="143" t="s">
        <v>10</v>
      </c>
      <c r="D231" s="144" t="s">
        <v>1586</v>
      </c>
      <c r="E231" s="143"/>
      <c r="F231" s="145" t="s">
        <v>521</v>
      </c>
      <c r="G231" s="146" t="s">
        <v>87</v>
      </c>
      <c r="H231" s="146"/>
      <c r="I231" s="147">
        <v>1</v>
      </c>
      <c r="J231" s="146" t="s">
        <v>1768</v>
      </c>
      <c r="K231" s="161"/>
      <c r="L231" s="161"/>
      <c r="M231" s="161"/>
      <c r="N231" s="152">
        <v>25</v>
      </c>
      <c r="O231" s="162">
        <v>0.36</v>
      </c>
      <c r="P231" s="162"/>
      <c r="Q231" s="153" t="s">
        <v>1731</v>
      </c>
      <c r="R231" s="153" t="s">
        <v>820</v>
      </c>
      <c r="S231" s="177" t="s">
        <v>1732</v>
      </c>
      <c r="T231" s="153"/>
      <c r="U231" s="160">
        <v>1</v>
      </c>
      <c r="V231" s="160"/>
      <c r="W231" s="154">
        <v>1</v>
      </c>
      <c r="X231" s="160"/>
      <c r="Y231" s="160"/>
      <c r="Z231" s="147" t="s">
        <v>322</v>
      </c>
      <c r="AA231" s="160">
        <v>1</v>
      </c>
      <c r="AB231" s="160"/>
      <c r="AC231" s="160"/>
      <c r="AD231" s="160"/>
      <c r="AE231" s="147">
        <f>N231</f>
        <v>25</v>
      </c>
      <c r="AF231" s="153" t="s">
        <v>492</v>
      </c>
      <c r="AG231" s="153" t="s">
        <v>136</v>
      </c>
      <c r="AH231" s="153" t="s">
        <v>65</v>
      </c>
      <c r="AI231" s="851"/>
      <c r="AJ231" s="851"/>
      <c r="AK231" s="900"/>
      <c r="AL231" s="851"/>
      <c r="AM231" s="851"/>
    </row>
    <row r="232" spans="1:70" s="270" customFormat="1" ht="42.75" customHeight="1">
      <c r="A232" s="433">
        <v>30321</v>
      </c>
      <c r="B232" s="244">
        <v>287</v>
      </c>
      <c r="C232" s="245" t="s">
        <v>10</v>
      </c>
      <c r="D232" s="246" t="s">
        <v>1586</v>
      </c>
      <c r="E232" s="245"/>
      <c r="F232" s="248" t="s">
        <v>521</v>
      </c>
      <c r="G232" s="249" t="s">
        <v>1535</v>
      </c>
      <c r="H232" s="249"/>
      <c r="I232" s="266">
        <v>1</v>
      </c>
      <c r="J232" s="420"/>
      <c r="K232" s="252"/>
      <c r="L232" s="252"/>
      <c r="M232" s="252"/>
      <c r="N232" s="254">
        <v>9</v>
      </c>
      <c r="O232" s="253">
        <v>0.22</v>
      </c>
      <c r="P232" s="253"/>
      <c r="Q232" s="256" t="s">
        <v>1536</v>
      </c>
      <c r="R232" s="256" t="s">
        <v>1730</v>
      </c>
      <c r="S232" s="361" t="s">
        <v>1729</v>
      </c>
      <c r="T232" s="255" t="s">
        <v>1728</v>
      </c>
      <c r="U232" s="250">
        <v>1</v>
      </c>
      <c r="V232" s="250"/>
      <c r="W232" s="268">
        <v>1</v>
      </c>
      <c r="X232" s="250"/>
      <c r="Y232" s="250"/>
      <c r="Z232" s="266" t="s">
        <v>322</v>
      </c>
      <c r="AA232" s="250">
        <v>1</v>
      </c>
      <c r="AB232" s="250"/>
      <c r="AC232" s="250"/>
      <c r="AD232" s="250"/>
      <c r="AE232" s="266">
        <f>N232</f>
        <v>9</v>
      </c>
      <c r="AF232" s="256" t="s">
        <v>341</v>
      </c>
      <c r="AG232" s="421" t="s">
        <v>1537</v>
      </c>
      <c r="AH232" s="256" t="s">
        <v>65</v>
      </c>
      <c r="AI232" s="852"/>
      <c r="AJ232" s="852"/>
      <c r="AK232" s="866"/>
      <c r="AL232" s="852"/>
      <c r="AM232" s="852"/>
    </row>
    <row r="233" spans="1:70" s="243" customFormat="1" ht="34.5" customHeight="1">
      <c r="A233" s="451">
        <v>30324</v>
      </c>
      <c r="B233" s="226">
        <v>110</v>
      </c>
      <c r="C233" s="227" t="s">
        <v>11</v>
      </c>
      <c r="D233" s="288" t="s">
        <v>1586</v>
      </c>
      <c r="E233" s="229"/>
      <c r="F233" s="230" t="s">
        <v>522</v>
      </c>
      <c r="G233" s="233" t="s">
        <v>445</v>
      </c>
      <c r="H233" s="232">
        <v>1</v>
      </c>
      <c r="I233" s="233"/>
      <c r="J233" s="636" t="s">
        <v>2414</v>
      </c>
      <c r="K233" s="215" t="s">
        <v>1114</v>
      </c>
      <c r="L233" s="215" t="s">
        <v>630</v>
      </c>
      <c r="M233" s="215">
        <v>914169818</v>
      </c>
      <c r="N233" s="237">
        <v>77</v>
      </c>
      <c r="O233" s="236">
        <v>1.51</v>
      </c>
      <c r="P233" s="238" t="s">
        <v>97</v>
      </c>
      <c r="Q233" s="239" t="s">
        <v>446</v>
      </c>
      <c r="R233" s="239" t="s">
        <v>2070</v>
      </c>
      <c r="S233" s="240" t="s">
        <v>1118</v>
      </c>
      <c r="T233" s="239" t="s">
        <v>2068</v>
      </c>
      <c r="U233" s="232"/>
      <c r="V233" s="232">
        <v>1</v>
      </c>
      <c r="W233" s="232"/>
      <c r="X233" s="232">
        <v>0</v>
      </c>
      <c r="Y233" s="751"/>
      <c r="Z233" s="232" t="s">
        <v>179</v>
      </c>
      <c r="AA233" s="232"/>
      <c r="AB233" s="232"/>
      <c r="AC233" s="232"/>
      <c r="AD233" s="232"/>
      <c r="AE233" s="232">
        <v>0</v>
      </c>
      <c r="AF233" s="239" t="s">
        <v>2413</v>
      </c>
      <c r="AG233" s="239" t="s">
        <v>2069</v>
      </c>
      <c r="AH233" s="239" t="s">
        <v>167</v>
      </c>
      <c r="AI233" s="648">
        <v>1</v>
      </c>
      <c r="AJ233" s="648">
        <f>N233</f>
        <v>77</v>
      </c>
      <c r="AK233" s="650">
        <v>0</v>
      </c>
      <c r="AL233" s="652">
        <f>AE233</f>
        <v>0</v>
      </c>
      <c r="AM233" s="651">
        <v>0</v>
      </c>
    </row>
    <row r="234" spans="1:70" s="243" customFormat="1" ht="38.25">
      <c r="A234" s="433">
        <v>30325</v>
      </c>
      <c r="B234" s="226">
        <v>42</v>
      </c>
      <c r="C234" s="227" t="s">
        <v>12</v>
      </c>
      <c r="D234" s="288" t="s">
        <v>1594</v>
      </c>
      <c r="E234" s="229" t="s">
        <v>597</v>
      </c>
      <c r="F234" s="230" t="s">
        <v>521</v>
      </c>
      <c r="G234" s="233" t="s">
        <v>448</v>
      </c>
      <c r="H234" s="232">
        <v>1</v>
      </c>
      <c r="I234" s="233"/>
      <c r="J234" s="636" t="s">
        <v>2416</v>
      </c>
      <c r="K234" s="215" t="s">
        <v>1115</v>
      </c>
      <c r="L234" s="215" t="s">
        <v>630</v>
      </c>
      <c r="M234" s="215">
        <v>852147784</v>
      </c>
      <c r="N234" s="237">
        <v>43</v>
      </c>
      <c r="O234" s="236">
        <v>2.66</v>
      </c>
      <c r="P234" s="238" t="s">
        <v>2000</v>
      </c>
      <c r="Q234" s="239" t="s">
        <v>1538</v>
      </c>
      <c r="R234" s="239" t="s">
        <v>1120</v>
      </c>
      <c r="S234" s="240" t="s">
        <v>1119</v>
      </c>
      <c r="T234" s="239" t="s">
        <v>490</v>
      </c>
      <c r="U234" s="232">
        <v>1</v>
      </c>
      <c r="V234" s="232"/>
      <c r="W234" s="241">
        <v>0.8</v>
      </c>
      <c r="X234" s="232">
        <v>1</v>
      </c>
      <c r="Y234" s="332">
        <v>43174</v>
      </c>
      <c r="Z234" s="232" t="s">
        <v>121</v>
      </c>
      <c r="AA234" s="232"/>
      <c r="AB234" s="232"/>
      <c r="AC234" s="232"/>
      <c r="AD234" s="232">
        <v>1</v>
      </c>
      <c r="AE234" s="232">
        <f>N234</f>
        <v>43</v>
      </c>
      <c r="AF234" s="239" t="s">
        <v>2415</v>
      </c>
      <c r="AG234" s="239" t="s">
        <v>1999</v>
      </c>
      <c r="AH234" s="239" t="s">
        <v>167</v>
      </c>
      <c r="AI234" s="858">
        <v>3</v>
      </c>
      <c r="AJ234" s="858">
        <f>N234+N235+N236</f>
        <v>135</v>
      </c>
      <c r="AK234" s="860">
        <v>3</v>
      </c>
      <c r="AL234" s="876">
        <f>AE234+AE235+AE236</f>
        <v>135</v>
      </c>
      <c r="AM234" s="882">
        <v>3</v>
      </c>
    </row>
    <row r="235" spans="1:70" s="243" customFormat="1" ht="25.5">
      <c r="A235" s="433">
        <v>30325</v>
      </c>
      <c r="B235" s="226">
        <v>104</v>
      </c>
      <c r="C235" s="227" t="s">
        <v>12</v>
      </c>
      <c r="D235" s="288" t="s">
        <v>1594</v>
      </c>
      <c r="E235" s="229" t="s">
        <v>597</v>
      </c>
      <c r="F235" s="230" t="s">
        <v>521</v>
      </c>
      <c r="G235" s="231" t="s">
        <v>699</v>
      </c>
      <c r="H235" s="296">
        <v>1</v>
      </c>
      <c r="I235" s="231"/>
      <c r="J235" s="636" t="s">
        <v>2417</v>
      </c>
      <c r="K235" s="215" t="s">
        <v>1116</v>
      </c>
      <c r="L235" s="215" t="s">
        <v>630</v>
      </c>
      <c r="M235" s="215">
        <v>808054498</v>
      </c>
      <c r="N235" s="237">
        <v>72</v>
      </c>
      <c r="O235" s="236">
        <v>2.44</v>
      </c>
      <c r="P235" s="238" t="s">
        <v>107</v>
      </c>
      <c r="Q235" s="239" t="s">
        <v>450</v>
      </c>
      <c r="R235" s="239" t="s">
        <v>449</v>
      </c>
      <c r="S235" s="240" t="s">
        <v>1121</v>
      </c>
      <c r="T235" s="239" t="s">
        <v>497</v>
      </c>
      <c r="U235" s="232">
        <v>1</v>
      </c>
      <c r="V235" s="232"/>
      <c r="W235" s="241">
        <v>1</v>
      </c>
      <c r="X235" s="232">
        <v>1</v>
      </c>
      <c r="Y235" s="332">
        <v>42905</v>
      </c>
      <c r="Z235" s="232" t="s">
        <v>121</v>
      </c>
      <c r="AA235" s="232"/>
      <c r="AB235" s="232"/>
      <c r="AC235" s="232"/>
      <c r="AD235" s="232">
        <v>1</v>
      </c>
      <c r="AE235" s="232">
        <f>N235</f>
        <v>72</v>
      </c>
      <c r="AF235" s="239" t="s">
        <v>2418</v>
      </c>
      <c r="AG235" s="239" t="s">
        <v>2071</v>
      </c>
      <c r="AH235" s="239" t="s">
        <v>167</v>
      </c>
      <c r="AI235" s="859"/>
      <c r="AJ235" s="859"/>
      <c r="AK235" s="859"/>
      <c r="AL235" s="876"/>
      <c r="AM235" s="882"/>
    </row>
    <row r="236" spans="1:70" s="243" customFormat="1" ht="38.25" customHeight="1">
      <c r="A236" s="433">
        <v>30325</v>
      </c>
      <c r="B236" s="226">
        <v>167</v>
      </c>
      <c r="C236" s="227" t="s">
        <v>12</v>
      </c>
      <c r="D236" s="288" t="s">
        <v>1594</v>
      </c>
      <c r="E236" s="229" t="s">
        <v>597</v>
      </c>
      <c r="F236" s="230" t="s">
        <v>521</v>
      </c>
      <c r="G236" s="231" t="s">
        <v>1539</v>
      </c>
      <c r="H236" s="232">
        <v>1</v>
      </c>
      <c r="I236" s="233"/>
      <c r="J236" s="636"/>
      <c r="K236" s="215" t="s">
        <v>1110</v>
      </c>
      <c r="L236" s="215" t="s">
        <v>630</v>
      </c>
      <c r="M236" s="215">
        <v>832171334</v>
      </c>
      <c r="N236" s="237">
        <v>20</v>
      </c>
      <c r="O236" s="236">
        <v>0.92</v>
      </c>
      <c r="P236" s="238"/>
      <c r="Q236" s="239" t="s">
        <v>2072</v>
      </c>
      <c r="R236" s="477" t="s">
        <v>2073</v>
      </c>
      <c r="S236" s="550" t="s">
        <v>1122</v>
      </c>
      <c r="T236" s="239" t="s">
        <v>465</v>
      </c>
      <c r="U236" s="232">
        <v>1</v>
      </c>
      <c r="V236" s="232"/>
      <c r="W236" s="241">
        <v>1</v>
      </c>
      <c r="X236" s="232">
        <v>1</v>
      </c>
      <c r="Y236" s="332">
        <v>43174</v>
      </c>
      <c r="Z236" s="232" t="s">
        <v>121</v>
      </c>
      <c r="AA236" s="232"/>
      <c r="AB236" s="232"/>
      <c r="AC236" s="232"/>
      <c r="AD236" s="232">
        <v>1</v>
      </c>
      <c r="AE236" s="232">
        <f>N236</f>
        <v>20</v>
      </c>
      <c r="AF236" s="746" t="s">
        <v>2419</v>
      </c>
      <c r="AG236" s="239" t="s">
        <v>780</v>
      </c>
      <c r="AH236" s="239" t="s">
        <v>58</v>
      </c>
      <c r="AI236" s="859"/>
      <c r="AJ236" s="859"/>
      <c r="AK236" s="859"/>
      <c r="AL236" s="876"/>
      <c r="AM236" s="882"/>
    </row>
    <row r="237" spans="1:70" s="349" customFormat="1" ht="38.25" customHeight="1">
      <c r="A237" s="433">
        <v>30326</v>
      </c>
      <c r="B237" s="185">
        <v>311</v>
      </c>
      <c r="C237" s="336" t="s">
        <v>1675</v>
      </c>
      <c r="D237" s="337" t="s">
        <v>1591</v>
      </c>
      <c r="E237" s="358"/>
      <c r="F237" s="338"/>
      <c r="G237" s="339" t="s">
        <v>1769</v>
      </c>
      <c r="H237" s="123"/>
      <c r="I237" s="123">
        <v>1</v>
      </c>
      <c r="J237" s="360"/>
      <c r="K237" s="381"/>
      <c r="L237" s="381"/>
      <c r="M237" s="381"/>
      <c r="N237" s="343">
        <v>31</v>
      </c>
      <c r="O237" s="344">
        <v>0.15</v>
      </c>
      <c r="P237" s="352"/>
      <c r="Q237" s="345" t="s">
        <v>1676</v>
      </c>
      <c r="R237" s="384"/>
      <c r="S237" s="385" t="s">
        <v>1677</v>
      </c>
      <c r="T237" s="345" t="s">
        <v>490</v>
      </c>
      <c r="U237" s="123"/>
      <c r="V237" s="123">
        <v>1</v>
      </c>
      <c r="W237" s="347"/>
      <c r="X237" s="123"/>
      <c r="Y237" s="353"/>
      <c r="Z237" s="123" t="s">
        <v>437</v>
      </c>
      <c r="AA237" s="123"/>
      <c r="AB237" s="123"/>
      <c r="AC237" s="123"/>
      <c r="AD237" s="123"/>
      <c r="AE237" s="123">
        <v>0</v>
      </c>
      <c r="AF237" s="345" t="s">
        <v>1678</v>
      </c>
      <c r="AG237" s="345"/>
      <c r="AH237" s="345" t="s">
        <v>65</v>
      </c>
      <c r="AI237" s="386">
        <v>1</v>
      </c>
      <c r="AJ237" s="386">
        <f>N237</f>
        <v>31</v>
      </c>
      <c r="AK237" s="386">
        <v>0</v>
      </c>
      <c r="AL237" s="382">
        <v>0</v>
      </c>
      <c r="AM237" s="383">
        <v>0</v>
      </c>
    </row>
    <row r="238" spans="1:70" s="156" customFormat="1" ht="48" customHeight="1">
      <c r="A238" s="433">
        <v>30328</v>
      </c>
      <c r="B238" s="389">
        <v>290</v>
      </c>
      <c r="C238" s="143" t="s">
        <v>875</v>
      </c>
      <c r="D238" s="144" t="s">
        <v>1585</v>
      </c>
      <c r="E238" s="158"/>
      <c r="F238" s="145"/>
      <c r="G238" s="146" t="s">
        <v>876</v>
      </c>
      <c r="H238" s="160"/>
      <c r="I238" s="147">
        <v>1</v>
      </c>
      <c r="J238" s="149"/>
      <c r="K238" s="150"/>
      <c r="L238" s="150"/>
      <c r="M238" s="150"/>
      <c r="N238" s="152">
        <v>5</v>
      </c>
      <c r="O238" s="162">
        <v>0.03</v>
      </c>
      <c r="P238" s="151"/>
      <c r="Q238" s="153" t="s">
        <v>1552</v>
      </c>
      <c r="R238" s="173" t="s">
        <v>877</v>
      </c>
      <c r="S238" s="179" t="s">
        <v>1736</v>
      </c>
      <c r="T238" s="153"/>
      <c r="U238" s="147"/>
      <c r="V238" s="147">
        <v>1</v>
      </c>
      <c r="W238" s="154"/>
      <c r="X238" s="147"/>
      <c r="Y238" s="155"/>
      <c r="Z238" s="147" t="s">
        <v>174</v>
      </c>
      <c r="AA238" s="147"/>
      <c r="AB238" s="147"/>
      <c r="AC238" s="147"/>
      <c r="AD238" s="147"/>
      <c r="AE238" s="147">
        <v>0</v>
      </c>
      <c r="AF238" s="153"/>
      <c r="AG238" s="182" t="s">
        <v>1770</v>
      </c>
      <c r="AH238" s="153" t="s">
        <v>65</v>
      </c>
      <c r="AI238" s="901">
        <v>2</v>
      </c>
      <c r="AJ238" s="901">
        <f>N238+N239</f>
        <v>55</v>
      </c>
      <c r="AK238" s="901">
        <v>0</v>
      </c>
      <c r="AL238" s="899">
        <v>0</v>
      </c>
      <c r="AM238" s="903">
        <v>0</v>
      </c>
    </row>
    <row r="239" spans="1:70" s="349" customFormat="1" ht="38.25" customHeight="1">
      <c r="A239" s="451">
        <v>30328</v>
      </c>
      <c r="B239" s="185">
        <v>312</v>
      </c>
      <c r="C239" s="336" t="s">
        <v>875</v>
      </c>
      <c r="D239" s="337" t="s">
        <v>1585</v>
      </c>
      <c r="E239" s="358"/>
      <c r="F239" s="338"/>
      <c r="G239" s="339" t="s">
        <v>1771</v>
      </c>
      <c r="H239" s="124"/>
      <c r="I239" s="124">
        <v>1</v>
      </c>
      <c r="J239" s="396"/>
      <c r="K239" s="381"/>
      <c r="L239" s="381"/>
      <c r="M239" s="381"/>
      <c r="N239" s="422">
        <v>50</v>
      </c>
      <c r="O239" s="344">
        <v>0.59</v>
      </c>
      <c r="P239" s="423"/>
      <c r="Q239" s="345" t="s">
        <v>1735</v>
      </c>
      <c r="R239" s="345" t="s">
        <v>1733</v>
      </c>
      <c r="S239" s="424" t="s">
        <v>1737</v>
      </c>
      <c r="T239" s="345" t="s">
        <v>490</v>
      </c>
      <c r="U239" s="123"/>
      <c r="V239" s="123">
        <v>1</v>
      </c>
      <c r="W239" s="347"/>
      <c r="X239" s="123"/>
      <c r="Y239" s="353"/>
      <c r="Z239" s="123" t="s">
        <v>174</v>
      </c>
      <c r="AA239" s="123"/>
      <c r="AB239" s="123"/>
      <c r="AC239" s="123"/>
      <c r="AD239" s="124"/>
      <c r="AE239" s="123">
        <v>0</v>
      </c>
      <c r="AF239" s="345" t="s">
        <v>1734</v>
      </c>
      <c r="AG239" s="345"/>
      <c r="AH239" s="345" t="s">
        <v>65</v>
      </c>
      <c r="AI239" s="852"/>
      <c r="AJ239" s="852"/>
      <c r="AK239" s="852"/>
      <c r="AL239" s="852"/>
      <c r="AM239" s="852"/>
    </row>
    <row r="240" spans="1:70" s="243" customFormat="1" ht="38.25">
      <c r="A240" s="433">
        <v>30329</v>
      </c>
      <c r="B240" s="226">
        <v>15</v>
      </c>
      <c r="C240" s="227" t="s">
        <v>13</v>
      </c>
      <c r="D240" s="288" t="s">
        <v>1585</v>
      </c>
      <c r="E240" s="229"/>
      <c r="F240" s="230" t="s">
        <v>521</v>
      </c>
      <c r="G240" s="335" t="s">
        <v>1820</v>
      </c>
      <c r="H240" s="296">
        <v>1</v>
      </c>
      <c r="I240" s="233"/>
      <c r="J240" s="636" t="s">
        <v>2421</v>
      </c>
      <c r="K240" s="215" t="s">
        <v>1125</v>
      </c>
      <c r="L240" s="215" t="s">
        <v>630</v>
      </c>
      <c r="M240" s="215">
        <v>320528979</v>
      </c>
      <c r="N240" s="237">
        <v>242</v>
      </c>
      <c r="O240" s="236">
        <v>10.89</v>
      </c>
      <c r="P240" s="238" t="s">
        <v>107</v>
      </c>
      <c r="Q240" s="239" t="s">
        <v>114</v>
      </c>
      <c r="R240" s="239" t="s">
        <v>115</v>
      </c>
      <c r="S240" s="240" t="s">
        <v>2077</v>
      </c>
      <c r="T240" s="239" t="s">
        <v>2076</v>
      </c>
      <c r="U240" s="296">
        <v>1</v>
      </c>
      <c r="V240" s="298"/>
      <c r="W240" s="297">
        <v>0.25</v>
      </c>
      <c r="X240" s="296">
        <v>1</v>
      </c>
      <c r="Y240" s="242">
        <v>42724</v>
      </c>
      <c r="Z240" s="232" t="s">
        <v>325</v>
      </c>
      <c r="AA240" s="232"/>
      <c r="AB240" s="296"/>
      <c r="AC240" s="296"/>
      <c r="AD240" s="296">
        <v>1</v>
      </c>
      <c r="AE240" s="232">
        <f>N240</f>
        <v>242</v>
      </c>
      <c r="AF240" s="746" t="s">
        <v>2420</v>
      </c>
      <c r="AG240" s="239" t="s">
        <v>2078</v>
      </c>
      <c r="AH240" s="239" t="s">
        <v>167</v>
      </c>
      <c r="AI240" s="848">
        <v>2</v>
      </c>
      <c r="AJ240" s="848">
        <f>N240+N241</f>
        <v>462</v>
      </c>
      <c r="AK240" s="853">
        <v>2</v>
      </c>
      <c r="AL240" s="871">
        <f>AE240+AE241</f>
        <v>462</v>
      </c>
      <c r="AM240" s="870">
        <v>2</v>
      </c>
    </row>
    <row r="241" spans="1:39" s="243" customFormat="1" ht="25.5">
      <c r="A241" s="433">
        <v>30329</v>
      </c>
      <c r="B241" s="226">
        <v>56</v>
      </c>
      <c r="C241" s="227" t="s">
        <v>13</v>
      </c>
      <c r="D241" s="288" t="s">
        <v>1585</v>
      </c>
      <c r="E241" s="227"/>
      <c r="F241" s="230" t="s">
        <v>521</v>
      </c>
      <c r="G241" s="231" t="s">
        <v>1540</v>
      </c>
      <c r="H241" s="296">
        <v>1</v>
      </c>
      <c r="I241" s="233"/>
      <c r="J241" s="636" t="s">
        <v>2423</v>
      </c>
      <c r="K241" s="215" t="s">
        <v>1126</v>
      </c>
      <c r="L241" s="215" t="s">
        <v>630</v>
      </c>
      <c r="M241" s="215">
        <v>500641485</v>
      </c>
      <c r="N241" s="237">
        <v>220</v>
      </c>
      <c r="O241" s="236">
        <v>7.53</v>
      </c>
      <c r="P241" s="238" t="s">
        <v>210</v>
      </c>
      <c r="Q241" s="239" t="s">
        <v>116</v>
      </c>
      <c r="R241" s="239" t="s">
        <v>117</v>
      </c>
      <c r="S241" s="240" t="s">
        <v>1136</v>
      </c>
      <c r="T241" s="239" t="s">
        <v>2074</v>
      </c>
      <c r="U241" s="232">
        <v>1</v>
      </c>
      <c r="V241" s="232"/>
      <c r="W241" s="241">
        <v>0.8</v>
      </c>
      <c r="X241" s="232">
        <v>1</v>
      </c>
      <c r="Y241" s="242" t="s">
        <v>2422</v>
      </c>
      <c r="Z241" s="232" t="s">
        <v>433</v>
      </c>
      <c r="AA241" s="232"/>
      <c r="AB241" s="232"/>
      <c r="AC241" s="232"/>
      <c r="AD241" s="296">
        <v>1</v>
      </c>
      <c r="AE241" s="232">
        <f>N241</f>
        <v>220</v>
      </c>
      <c r="AF241" s="746" t="s">
        <v>2424</v>
      </c>
      <c r="AG241" s="239" t="s">
        <v>2075</v>
      </c>
      <c r="AH241" s="239" t="s">
        <v>167</v>
      </c>
      <c r="AI241" s="848"/>
      <c r="AJ241" s="849"/>
      <c r="AK241" s="849"/>
      <c r="AL241" s="871"/>
      <c r="AM241" s="870"/>
    </row>
    <row r="242" spans="1:39" s="243" customFormat="1" ht="32.25" customHeight="1">
      <c r="A242" s="433">
        <v>30330</v>
      </c>
      <c r="B242" s="226">
        <v>289</v>
      </c>
      <c r="C242" s="227" t="s">
        <v>737</v>
      </c>
      <c r="D242" s="288" t="s">
        <v>1585</v>
      </c>
      <c r="E242" s="229"/>
      <c r="F242" s="230"/>
      <c r="G242" s="231" t="s">
        <v>738</v>
      </c>
      <c r="H242" s="296">
        <v>1</v>
      </c>
      <c r="I242" s="233"/>
      <c r="J242" s="636" t="s">
        <v>2142</v>
      </c>
      <c r="K242" s="704"/>
      <c r="L242" s="482"/>
      <c r="M242" s="482"/>
      <c r="N242" s="237">
        <v>8</v>
      </c>
      <c r="O242" s="236">
        <v>0.16</v>
      </c>
      <c r="P242" s="238"/>
      <c r="Q242" s="239" t="s">
        <v>1551</v>
      </c>
      <c r="R242" s="477" t="s">
        <v>2079</v>
      </c>
      <c r="S242" s="550" t="s">
        <v>1123</v>
      </c>
      <c r="T242" s="239" t="s">
        <v>490</v>
      </c>
      <c r="U242" s="232"/>
      <c r="V242" s="232">
        <v>1</v>
      </c>
      <c r="W242" s="241"/>
      <c r="X242" s="232">
        <v>0</v>
      </c>
      <c r="Y242" s="814"/>
      <c r="Z242" s="232" t="s">
        <v>432</v>
      </c>
      <c r="AA242" s="232"/>
      <c r="AB242" s="232"/>
      <c r="AC242" s="232"/>
      <c r="AD242" s="232"/>
      <c r="AE242" s="232">
        <v>0</v>
      </c>
      <c r="AF242" s="239"/>
      <c r="AG242" s="239" t="s">
        <v>1124</v>
      </c>
      <c r="AH242" s="239" t="s">
        <v>58</v>
      </c>
      <c r="AI242" s="649">
        <v>1</v>
      </c>
      <c r="AJ242" s="649">
        <f>N242</f>
        <v>8</v>
      </c>
      <c r="AK242" s="649">
        <v>0</v>
      </c>
      <c r="AL242" s="652">
        <v>0</v>
      </c>
      <c r="AM242" s="651">
        <v>0</v>
      </c>
    </row>
    <row r="243" spans="1:39" s="243" customFormat="1" ht="32.25" customHeight="1">
      <c r="A243" s="451">
        <v>30332</v>
      </c>
      <c r="B243" s="226">
        <v>185</v>
      </c>
      <c r="C243" s="227" t="s">
        <v>14</v>
      </c>
      <c r="D243" s="288" t="s">
        <v>1750</v>
      </c>
      <c r="E243" s="229"/>
      <c r="F243" s="230" t="s">
        <v>522</v>
      </c>
      <c r="G243" s="231" t="s">
        <v>263</v>
      </c>
      <c r="H243" s="296">
        <v>1</v>
      </c>
      <c r="I243" s="231"/>
      <c r="J243" s="636" t="s">
        <v>2111</v>
      </c>
      <c r="K243" s="215" t="s">
        <v>1127</v>
      </c>
      <c r="L243" s="215" t="s">
        <v>630</v>
      </c>
      <c r="M243" s="215">
        <v>213003320</v>
      </c>
      <c r="N243" s="237">
        <v>41</v>
      </c>
      <c r="O243" s="236">
        <v>1.81</v>
      </c>
      <c r="P243" s="238" t="s">
        <v>105</v>
      </c>
      <c r="Q243" s="239" t="s">
        <v>451</v>
      </c>
      <c r="R243" s="239" t="s">
        <v>2080</v>
      </c>
      <c r="S243" s="673" t="s">
        <v>2081</v>
      </c>
      <c r="T243" s="239" t="s">
        <v>462</v>
      </c>
      <c r="U243" s="232">
        <v>1</v>
      </c>
      <c r="V243" s="232"/>
      <c r="W243" s="241">
        <v>0.9</v>
      </c>
      <c r="X243" s="232">
        <v>1</v>
      </c>
      <c r="Y243" s="332">
        <v>42723</v>
      </c>
      <c r="Z243" s="232" t="s">
        <v>607</v>
      </c>
      <c r="AA243" s="232"/>
      <c r="AB243" s="232"/>
      <c r="AC243" s="232"/>
      <c r="AD243" s="296">
        <v>1</v>
      </c>
      <c r="AE243" s="232">
        <f>N243</f>
        <v>41</v>
      </c>
      <c r="AF243" s="239" t="s">
        <v>492</v>
      </c>
      <c r="AG243" s="239"/>
      <c r="AH243" s="239" t="s">
        <v>167</v>
      </c>
      <c r="AI243" s="648">
        <v>1</v>
      </c>
      <c r="AJ243" s="648">
        <f>N243</f>
        <v>41</v>
      </c>
      <c r="AK243" s="650">
        <v>1</v>
      </c>
      <c r="AL243" s="652">
        <f>AE243</f>
        <v>41</v>
      </c>
      <c r="AM243" s="651">
        <v>1</v>
      </c>
    </row>
    <row r="244" spans="1:39" s="270" customFormat="1" ht="70.5" customHeight="1">
      <c r="A244" s="433">
        <v>30334</v>
      </c>
      <c r="B244" s="244">
        <v>245</v>
      </c>
      <c r="C244" s="245" t="s">
        <v>15</v>
      </c>
      <c r="D244" s="246" t="s">
        <v>1585</v>
      </c>
      <c r="E244" s="247"/>
      <c r="F244" s="248" t="s">
        <v>521</v>
      </c>
      <c r="G244" s="265" t="s">
        <v>88</v>
      </c>
      <c r="H244" s="265"/>
      <c r="I244" s="266">
        <v>1</v>
      </c>
      <c r="J244" s="265"/>
      <c r="K244" s="267"/>
      <c r="L244" s="267"/>
      <c r="M244" s="267"/>
      <c r="N244" s="254">
        <v>20</v>
      </c>
      <c r="O244" s="253">
        <v>0.15</v>
      </c>
      <c r="P244" s="255"/>
      <c r="Q244" s="256" t="s">
        <v>1740</v>
      </c>
      <c r="R244" s="256" t="s">
        <v>1738</v>
      </c>
      <c r="S244" s="361" t="s">
        <v>1739</v>
      </c>
      <c r="T244" s="256" t="s">
        <v>490</v>
      </c>
      <c r="U244" s="266"/>
      <c r="V244" s="266">
        <v>1</v>
      </c>
      <c r="W244" s="266"/>
      <c r="X244" s="266"/>
      <c r="Y244" s="266"/>
      <c r="Z244" s="266" t="s">
        <v>604</v>
      </c>
      <c r="AA244" s="266"/>
      <c r="AB244" s="266"/>
      <c r="AC244" s="266"/>
      <c r="AD244" s="266"/>
      <c r="AE244" s="266">
        <v>0</v>
      </c>
      <c r="AF244" s="256" t="s">
        <v>86</v>
      </c>
      <c r="AG244" s="322" t="s">
        <v>138</v>
      </c>
      <c r="AH244" s="256" t="s">
        <v>65</v>
      </c>
      <c r="AI244" s="895">
        <v>3</v>
      </c>
      <c r="AJ244" s="895">
        <f>N244+N245+N246</f>
        <v>44</v>
      </c>
      <c r="AK244" s="895">
        <v>1</v>
      </c>
      <c r="AL244" s="895">
        <f>AE244+AE245+AE246</f>
        <v>5</v>
      </c>
      <c r="AM244" s="895">
        <v>0</v>
      </c>
    </row>
    <row r="245" spans="1:39" s="349" customFormat="1" ht="52.5" customHeight="1">
      <c r="A245" s="433">
        <v>30334</v>
      </c>
      <c r="B245" s="185">
        <v>313</v>
      </c>
      <c r="C245" s="336" t="s">
        <v>15</v>
      </c>
      <c r="D245" s="337" t="s">
        <v>1585</v>
      </c>
      <c r="E245" s="358"/>
      <c r="F245" s="338"/>
      <c r="G245" s="339" t="s">
        <v>1778</v>
      </c>
      <c r="H245" s="340"/>
      <c r="I245" s="123">
        <v>1</v>
      </c>
      <c r="J245" s="341"/>
      <c r="K245" s="342"/>
      <c r="L245" s="342"/>
      <c r="M245" s="342"/>
      <c r="N245" s="422">
        <v>5</v>
      </c>
      <c r="O245" s="344">
        <v>0.16</v>
      </c>
      <c r="P245" s="352"/>
      <c r="Q245" s="345" t="s">
        <v>1779</v>
      </c>
      <c r="R245" s="345" t="s">
        <v>1780</v>
      </c>
      <c r="S245" s="346" t="s">
        <v>1781</v>
      </c>
      <c r="T245" s="345" t="s">
        <v>490</v>
      </c>
      <c r="U245" s="123">
        <v>1</v>
      </c>
      <c r="V245" s="123"/>
      <c r="W245" s="347">
        <v>1</v>
      </c>
      <c r="X245" s="123"/>
      <c r="Y245" s="123"/>
      <c r="Z245" s="124" t="s">
        <v>604</v>
      </c>
      <c r="AA245" s="123">
        <v>1</v>
      </c>
      <c r="AB245" s="123"/>
      <c r="AC245" s="123"/>
      <c r="AD245" s="123"/>
      <c r="AE245" s="123">
        <f>N245</f>
        <v>5</v>
      </c>
      <c r="AF245" s="345"/>
      <c r="AG245" s="359"/>
      <c r="AH245" s="345" t="s">
        <v>65</v>
      </c>
      <c r="AI245" s="881"/>
      <c r="AJ245" s="881"/>
      <c r="AK245" s="881"/>
      <c r="AL245" s="881"/>
      <c r="AM245" s="881"/>
    </row>
    <row r="246" spans="1:39" s="349" customFormat="1" ht="45.75" customHeight="1">
      <c r="A246" s="433">
        <v>30334</v>
      </c>
      <c r="B246" s="185">
        <v>314</v>
      </c>
      <c r="C246" s="336" t="s">
        <v>15</v>
      </c>
      <c r="D246" s="337" t="s">
        <v>1585</v>
      </c>
      <c r="E246" s="358"/>
      <c r="F246" s="338"/>
      <c r="G246" s="339" t="s">
        <v>1789</v>
      </c>
      <c r="H246" s="340"/>
      <c r="I246" s="123">
        <v>1</v>
      </c>
      <c r="J246" s="341"/>
      <c r="K246" s="342"/>
      <c r="L246" s="342"/>
      <c r="M246" s="342"/>
      <c r="N246" s="422">
        <v>19</v>
      </c>
      <c r="O246" s="344">
        <v>0.15</v>
      </c>
      <c r="P246" s="352"/>
      <c r="Q246" s="345" t="s">
        <v>1790</v>
      </c>
      <c r="R246" s="345" t="s">
        <v>1773</v>
      </c>
      <c r="S246" s="346" t="s">
        <v>1772</v>
      </c>
      <c r="T246" s="345" t="s">
        <v>1639</v>
      </c>
      <c r="U246" s="123"/>
      <c r="V246" s="123">
        <v>1</v>
      </c>
      <c r="W246" s="123"/>
      <c r="X246" s="123"/>
      <c r="Y246" s="123"/>
      <c r="Z246" s="124" t="s">
        <v>604</v>
      </c>
      <c r="AA246" s="123"/>
      <c r="AB246" s="123"/>
      <c r="AC246" s="123"/>
      <c r="AD246" s="123"/>
      <c r="AE246" s="123">
        <v>0</v>
      </c>
      <c r="AF246" s="345"/>
      <c r="AG246" s="359"/>
      <c r="AH246" s="345" t="s">
        <v>65</v>
      </c>
      <c r="AI246" s="852"/>
      <c r="AJ246" s="852"/>
      <c r="AK246" s="852"/>
      <c r="AL246" s="852"/>
      <c r="AM246" s="852"/>
    </row>
    <row r="247" spans="1:39" s="243" customFormat="1" ht="38.25">
      <c r="A247" s="433">
        <v>30336</v>
      </c>
      <c r="B247" s="226">
        <v>164</v>
      </c>
      <c r="C247" s="227" t="s">
        <v>16</v>
      </c>
      <c r="D247" s="288" t="s">
        <v>1593</v>
      </c>
      <c r="E247" s="435" t="s">
        <v>593</v>
      </c>
      <c r="F247" s="230" t="s">
        <v>521</v>
      </c>
      <c r="G247" s="233" t="s">
        <v>452</v>
      </c>
      <c r="H247" s="232">
        <v>1</v>
      </c>
      <c r="I247" s="233"/>
      <c r="J247" s="636" t="s">
        <v>2427</v>
      </c>
      <c r="K247" s="215" t="s">
        <v>1128</v>
      </c>
      <c r="L247" s="215" t="s">
        <v>630</v>
      </c>
      <c r="M247" s="215">
        <v>815347687</v>
      </c>
      <c r="N247" s="237">
        <v>81</v>
      </c>
      <c r="O247" s="236">
        <v>1.53</v>
      </c>
      <c r="P247" s="238" t="s">
        <v>97</v>
      </c>
      <c r="Q247" s="239" t="s">
        <v>2082</v>
      </c>
      <c r="R247" s="239" t="s">
        <v>2083</v>
      </c>
      <c r="S247" s="678" t="s">
        <v>1137</v>
      </c>
      <c r="T247" s="239" t="s">
        <v>501</v>
      </c>
      <c r="U247" s="232">
        <v>1</v>
      </c>
      <c r="V247" s="232"/>
      <c r="W247" s="241">
        <v>1</v>
      </c>
      <c r="X247" s="232">
        <v>1</v>
      </c>
      <c r="Y247" s="332">
        <v>42901</v>
      </c>
      <c r="Z247" s="232" t="s">
        <v>443</v>
      </c>
      <c r="AA247" s="232">
        <v>1</v>
      </c>
      <c r="AB247" s="232"/>
      <c r="AC247" s="232"/>
      <c r="AD247" s="232"/>
      <c r="AE247" s="232">
        <f>N247</f>
        <v>81</v>
      </c>
      <c r="AF247" s="746" t="s">
        <v>2425</v>
      </c>
      <c r="AG247" s="239" t="s">
        <v>2426</v>
      </c>
      <c r="AH247" s="239" t="s">
        <v>167</v>
      </c>
      <c r="AI247" s="850">
        <v>2</v>
      </c>
      <c r="AJ247" s="850">
        <f>N247+N248</f>
        <v>87</v>
      </c>
      <c r="AK247" s="845">
        <v>2</v>
      </c>
      <c r="AL247" s="869">
        <f>AE247+AE248</f>
        <v>87</v>
      </c>
      <c r="AM247" s="867">
        <v>1</v>
      </c>
    </row>
    <row r="248" spans="1:39" s="270" customFormat="1" ht="51" customHeight="1">
      <c r="A248" s="433">
        <v>30336</v>
      </c>
      <c r="B248" s="244">
        <v>246</v>
      </c>
      <c r="C248" s="245" t="s">
        <v>16</v>
      </c>
      <c r="D248" s="246" t="s">
        <v>1593</v>
      </c>
      <c r="E248" s="457"/>
      <c r="F248" s="248" t="s">
        <v>521</v>
      </c>
      <c r="G248" s="265" t="s">
        <v>1797</v>
      </c>
      <c r="H248" s="265"/>
      <c r="I248" s="266">
        <v>1</v>
      </c>
      <c r="J248" s="265"/>
      <c r="K248" s="267"/>
      <c r="L248" s="267"/>
      <c r="M248" s="267"/>
      <c r="N248" s="254">
        <v>6</v>
      </c>
      <c r="O248" s="253">
        <v>0.14000000000000001</v>
      </c>
      <c r="P248" s="255"/>
      <c r="Q248" s="256" t="s">
        <v>1791</v>
      </c>
      <c r="R248" s="458" t="s">
        <v>1704</v>
      </c>
      <c r="S248" s="459" t="s">
        <v>1792</v>
      </c>
      <c r="T248" s="256" t="s">
        <v>490</v>
      </c>
      <c r="U248" s="266">
        <v>1</v>
      </c>
      <c r="V248" s="266"/>
      <c r="W248" s="268">
        <v>1</v>
      </c>
      <c r="X248" s="266"/>
      <c r="Y248" s="269"/>
      <c r="Z248" s="266" t="s">
        <v>443</v>
      </c>
      <c r="AA248" s="266">
        <v>1</v>
      </c>
      <c r="AB248" s="266"/>
      <c r="AC248" s="266"/>
      <c r="AD248" s="266"/>
      <c r="AE248" s="266">
        <f>N248</f>
        <v>6</v>
      </c>
      <c r="AF248" s="256" t="s">
        <v>492</v>
      </c>
      <c r="AG248" s="322" t="s">
        <v>1185</v>
      </c>
      <c r="AH248" s="256" t="s">
        <v>65</v>
      </c>
      <c r="AI248" s="851"/>
      <c r="AJ248" s="851"/>
      <c r="AK248" s="851"/>
      <c r="AL248" s="851"/>
      <c r="AM248" s="851"/>
    </row>
    <row r="249" spans="1:39" s="136" customFormat="1" ht="47.25" customHeight="1">
      <c r="A249" s="433">
        <v>30336</v>
      </c>
      <c r="B249" s="460">
        <v>271</v>
      </c>
      <c r="C249" s="126" t="s">
        <v>16</v>
      </c>
      <c r="D249" s="127" t="s">
        <v>1593</v>
      </c>
      <c r="E249" s="461"/>
      <c r="F249" s="128" t="s">
        <v>521</v>
      </c>
      <c r="G249" s="129" t="s">
        <v>1741</v>
      </c>
      <c r="H249" s="129"/>
      <c r="I249" s="130">
        <v>0</v>
      </c>
      <c r="J249" s="129" t="s">
        <v>1796</v>
      </c>
      <c r="K249" s="462"/>
      <c r="L249" s="462"/>
      <c r="M249" s="462"/>
      <c r="N249" s="137" t="s">
        <v>2053</v>
      </c>
      <c r="O249" s="137">
        <v>0.09</v>
      </c>
      <c r="P249" s="131"/>
      <c r="Q249" s="176" t="s">
        <v>857</v>
      </c>
      <c r="R249" s="132" t="s">
        <v>1793</v>
      </c>
      <c r="S249" s="463"/>
      <c r="T249" s="132" t="s">
        <v>490</v>
      </c>
      <c r="U249" s="130" t="s">
        <v>1795</v>
      </c>
      <c r="V249" s="130"/>
      <c r="W249" s="133">
        <v>1</v>
      </c>
      <c r="X249" s="130"/>
      <c r="Y249" s="134"/>
      <c r="Z249" s="130" t="s">
        <v>443</v>
      </c>
      <c r="AA249" s="130" t="s">
        <v>1795</v>
      </c>
      <c r="AB249" s="130"/>
      <c r="AC249" s="130"/>
      <c r="AD249" s="130"/>
      <c r="AE249" s="130" t="str">
        <f>N249</f>
        <v>6 places</v>
      </c>
      <c r="AF249" s="132" t="s">
        <v>1794</v>
      </c>
      <c r="AG249" s="176" t="s">
        <v>1186</v>
      </c>
      <c r="AH249" s="132" t="s">
        <v>65</v>
      </c>
      <c r="AI249" s="847"/>
      <c r="AJ249" s="847"/>
      <c r="AK249" s="847"/>
      <c r="AL249" s="847"/>
      <c r="AM249" s="847"/>
    </row>
    <row r="250" spans="1:39" s="606" customFormat="1" ht="25.5">
      <c r="A250" s="433">
        <v>30339</v>
      </c>
      <c r="B250" s="226">
        <v>100</v>
      </c>
      <c r="C250" s="227" t="s">
        <v>726</v>
      </c>
      <c r="D250" s="288" t="s">
        <v>1594</v>
      </c>
      <c r="E250" s="229" t="s">
        <v>378</v>
      </c>
      <c r="F250" s="230" t="s">
        <v>521</v>
      </c>
      <c r="G250" s="231" t="s">
        <v>453</v>
      </c>
      <c r="H250" s="232">
        <v>1</v>
      </c>
      <c r="I250" s="231"/>
      <c r="J250" s="320"/>
      <c r="K250" s="215" t="s">
        <v>1129</v>
      </c>
      <c r="L250" s="215" t="s">
        <v>630</v>
      </c>
      <c r="M250" s="215">
        <v>904811585</v>
      </c>
      <c r="N250" s="237">
        <v>33</v>
      </c>
      <c r="O250" s="236">
        <v>0.96</v>
      </c>
      <c r="P250" s="236" t="s">
        <v>97</v>
      </c>
      <c r="Q250" s="239" t="s">
        <v>2087</v>
      </c>
      <c r="R250" s="239" t="s">
        <v>2085</v>
      </c>
      <c r="S250" s="240" t="s">
        <v>1139</v>
      </c>
      <c r="T250" s="239" t="s">
        <v>2086</v>
      </c>
      <c r="U250" s="296">
        <v>1</v>
      </c>
      <c r="V250" s="296"/>
      <c r="W250" s="297">
        <v>1</v>
      </c>
      <c r="X250" s="296">
        <v>1</v>
      </c>
      <c r="Y250" s="242">
        <v>43235</v>
      </c>
      <c r="Z250" s="296" t="s">
        <v>121</v>
      </c>
      <c r="AA250" s="296">
        <v>1</v>
      </c>
      <c r="AB250" s="296"/>
      <c r="AC250" s="296"/>
      <c r="AD250" s="296"/>
      <c r="AE250" s="296">
        <f>N250</f>
        <v>33</v>
      </c>
      <c r="AF250" s="239" t="s">
        <v>2428</v>
      </c>
      <c r="AG250" s="239" t="s">
        <v>2084</v>
      </c>
      <c r="AH250" s="239" t="s">
        <v>167</v>
      </c>
      <c r="AI250" s="850">
        <v>3</v>
      </c>
      <c r="AJ250" s="850">
        <f>N250+N251+N252</f>
        <v>57</v>
      </c>
      <c r="AK250" s="845">
        <v>1</v>
      </c>
      <c r="AL250" s="869">
        <f>AE250+AE251+AE252</f>
        <v>33</v>
      </c>
      <c r="AM250" s="867">
        <v>1</v>
      </c>
    </row>
    <row r="251" spans="1:39" s="261" customFormat="1" ht="62.25" customHeight="1">
      <c r="A251" s="433">
        <v>30339</v>
      </c>
      <c r="B251" s="244">
        <v>304</v>
      </c>
      <c r="C251" s="245" t="s">
        <v>726</v>
      </c>
      <c r="D251" s="246" t="s">
        <v>1594</v>
      </c>
      <c r="E251" s="247" t="s">
        <v>378</v>
      </c>
      <c r="F251" s="248" t="s">
        <v>521</v>
      </c>
      <c r="G251" s="249" t="s">
        <v>1801</v>
      </c>
      <c r="H251" s="266"/>
      <c r="I251" s="250">
        <v>1</v>
      </c>
      <c r="J251" s="420"/>
      <c r="K251" s="252"/>
      <c r="L251" s="252"/>
      <c r="M251" s="252"/>
      <c r="N251" s="254">
        <v>12</v>
      </c>
      <c r="O251" s="253">
        <v>7.0000000000000007E-2</v>
      </c>
      <c r="P251" s="262"/>
      <c r="Q251" s="256" t="s">
        <v>1541</v>
      </c>
      <c r="R251" s="256" t="s">
        <v>1803</v>
      </c>
      <c r="S251" s="361" t="s">
        <v>1802</v>
      </c>
      <c r="T251" s="256" t="s">
        <v>490</v>
      </c>
      <c r="U251" s="250"/>
      <c r="V251" s="250">
        <v>1</v>
      </c>
      <c r="W251" s="258"/>
      <c r="X251" s="250"/>
      <c r="Y251" s="259"/>
      <c r="Z251" s="250" t="s">
        <v>121</v>
      </c>
      <c r="AA251" s="250"/>
      <c r="AB251" s="250"/>
      <c r="AC251" s="250"/>
      <c r="AD251" s="250"/>
      <c r="AE251" s="250">
        <v>0</v>
      </c>
      <c r="AF251" s="256"/>
      <c r="AG251" s="256" t="s">
        <v>1189</v>
      </c>
      <c r="AH251" s="256" t="s">
        <v>65</v>
      </c>
      <c r="AI251" s="851"/>
      <c r="AJ251" s="851"/>
      <c r="AK251" s="851"/>
      <c r="AL251" s="851"/>
      <c r="AM251" s="851"/>
    </row>
    <row r="252" spans="1:39" s="443" customFormat="1" ht="38.25" customHeight="1">
      <c r="A252" s="433">
        <v>30339</v>
      </c>
      <c r="B252" s="185">
        <v>315</v>
      </c>
      <c r="C252" s="336" t="s">
        <v>726</v>
      </c>
      <c r="D252" s="337" t="s">
        <v>1594</v>
      </c>
      <c r="E252" s="358" t="s">
        <v>378</v>
      </c>
      <c r="F252" s="338" t="s">
        <v>521</v>
      </c>
      <c r="G252" s="339" t="s">
        <v>1799</v>
      </c>
      <c r="H252" s="123"/>
      <c r="I252" s="124">
        <v>1</v>
      </c>
      <c r="J252" s="396"/>
      <c r="K252" s="440"/>
      <c r="L252" s="440"/>
      <c r="M252" s="440"/>
      <c r="N252" s="422">
        <v>12</v>
      </c>
      <c r="O252" s="344">
        <v>0.12</v>
      </c>
      <c r="P252" s="343"/>
      <c r="Q252" s="345" t="s">
        <v>1800</v>
      </c>
      <c r="R252" s="345" t="s">
        <v>1798</v>
      </c>
      <c r="S252" s="346" t="s">
        <v>1742</v>
      </c>
      <c r="T252" s="345" t="s">
        <v>490</v>
      </c>
      <c r="U252" s="124"/>
      <c r="V252" s="124">
        <v>1</v>
      </c>
      <c r="W252" s="442"/>
      <c r="X252" s="124"/>
      <c r="Y252" s="464"/>
      <c r="Z252" s="124" t="s">
        <v>121</v>
      </c>
      <c r="AA252" s="124"/>
      <c r="AB252" s="124"/>
      <c r="AC252" s="124"/>
      <c r="AD252" s="124"/>
      <c r="AE252" s="124">
        <v>0</v>
      </c>
      <c r="AF252" s="345"/>
      <c r="AG252" s="345" t="s">
        <v>1189</v>
      </c>
      <c r="AH252" s="345" t="s">
        <v>65</v>
      </c>
      <c r="AI252" s="852"/>
      <c r="AJ252" s="852"/>
      <c r="AK252" s="852"/>
      <c r="AL252" s="852"/>
      <c r="AM252" s="852"/>
    </row>
    <row r="253" spans="1:39" s="243" customFormat="1" ht="38.25">
      <c r="A253" s="433">
        <v>30341</v>
      </c>
      <c r="B253" s="226">
        <v>149</v>
      </c>
      <c r="C253" s="227" t="s">
        <v>18</v>
      </c>
      <c r="D253" s="228" t="s">
        <v>1597</v>
      </c>
      <c r="E253" s="229" t="s">
        <v>594</v>
      </c>
      <c r="F253" s="230" t="s">
        <v>521</v>
      </c>
      <c r="G253" s="231" t="s">
        <v>2094</v>
      </c>
      <c r="H253" s="232">
        <v>1</v>
      </c>
      <c r="I253" s="233"/>
      <c r="J253" s="636" t="s">
        <v>2430</v>
      </c>
      <c r="K253" s="215" t="s">
        <v>1130</v>
      </c>
      <c r="L253" s="215" t="s">
        <v>630</v>
      </c>
      <c r="M253" s="215">
        <v>535075196</v>
      </c>
      <c r="N253" s="237">
        <v>81</v>
      </c>
      <c r="O253" s="236">
        <v>2.2999999999999998</v>
      </c>
      <c r="P253" s="238" t="s">
        <v>97</v>
      </c>
      <c r="Q253" s="239" t="s">
        <v>1542</v>
      </c>
      <c r="R253" s="239" t="s">
        <v>647</v>
      </c>
      <c r="S253" s="240" t="s">
        <v>1140</v>
      </c>
      <c r="T253" s="239" t="s">
        <v>2093</v>
      </c>
      <c r="U253" s="232"/>
      <c r="V253" s="232">
        <v>1</v>
      </c>
      <c r="W253" s="232"/>
      <c r="X253" s="232">
        <v>1</v>
      </c>
      <c r="Y253" s="755">
        <v>36892</v>
      </c>
      <c r="Z253" s="232" t="s">
        <v>485</v>
      </c>
      <c r="AA253" s="232"/>
      <c r="AB253" s="232"/>
      <c r="AC253" s="232"/>
      <c r="AD253" s="232"/>
      <c r="AE253" s="232">
        <v>0</v>
      </c>
      <c r="AF253" s="239" t="s">
        <v>2429</v>
      </c>
      <c r="AG253" s="239" t="s">
        <v>2092</v>
      </c>
      <c r="AH253" s="239" t="s">
        <v>167</v>
      </c>
      <c r="AI253" s="850">
        <v>4</v>
      </c>
      <c r="AJ253" s="850">
        <f>N253+N254+N255+N256</f>
        <v>290</v>
      </c>
      <c r="AK253" s="845">
        <v>3</v>
      </c>
      <c r="AL253" s="869">
        <f>AE253+AE254+AE255+AE256</f>
        <v>209</v>
      </c>
      <c r="AM253" s="867">
        <v>2</v>
      </c>
    </row>
    <row r="254" spans="1:39" s="243" customFormat="1" ht="38.25">
      <c r="A254" s="433">
        <v>30341</v>
      </c>
      <c r="B254" s="226">
        <v>156</v>
      </c>
      <c r="C254" s="227" t="s">
        <v>18</v>
      </c>
      <c r="D254" s="228" t="s">
        <v>1597</v>
      </c>
      <c r="E254" s="229" t="s">
        <v>594</v>
      </c>
      <c r="F254" s="230" t="s">
        <v>521</v>
      </c>
      <c r="G254" s="231" t="s">
        <v>2091</v>
      </c>
      <c r="H254" s="232">
        <v>1</v>
      </c>
      <c r="I254" s="233"/>
      <c r="J254" s="636" t="s">
        <v>2432</v>
      </c>
      <c r="K254" s="215" t="s">
        <v>1131</v>
      </c>
      <c r="L254" s="215" t="s">
        <v>630</v>
      </c>
      <c r="M254" s="215">
        <v>809795537</v>
      </c>
      <c r="N254" s="237">
        <v>171</v>
      </c>
      <c r="O254" s="236">
        <v>7.84</v>
      </c>
      <c r="P254" s="238" t="s">
        <v>155</v>
      </c>
      <c r="Q254" s="239" t="s">
        <v>2089</v>
      </c>
      <c r="R254" s="239" t="s">
        <v>787</v>
      </c>
      <c r="S254" s="647" t="s">
        <v>2088</v>
      </c>
      <c r="T254" s="239" t="s">
        <v>2090</v>
      </c>
      <c r="U254" s="232">
        <v>1</v>
      </c>
      <c r="V254" s="232"/>
      <c r="W254" s="241">
        <v>1</v>
      </c>
      <c r="X254" s="232">
        <v>1</v>
      </c>
      <c r="Y254" s="332">
        <v>43180</v>
      </c>
      <c r="Z254" s="232" t="s">
        <v>590</v>
      </c>
      <c r="AA254" s="232">
        <v>1</v>
      </c>
      <c r="AB254" s="232"/>
      <c r="AC254" s="232"/>
      <c r="AD254" s="232"/>
      <c r="AE254" s="232">
        <f>N254</f>
        <v>171</v>
      </c>
      <c r="AF254" s="239" t="s">
        <v>2431</v>
      </c>
      <c r="AG254" s="239" t="s">
        <v>1544</v>
      </c>
      <c r="AH254" s="239" t="s">
        <v>167</v>
      </c>
      <c r="AI254" s="855"/>
      <c r="AJ254" s="851"/>
      <c r="AK254" s="900"/>
      <c r="AL254" s="872"/>
      <c r="AM254" s="868"/>
    </row>
    <row r="255" spans="1:39" s="156" customFormat="1" ht="46.5" customHeight="1">
      <c r="A255" s="433">
        <v>30341</v>
      </c>
      <c r="B255" s="389">
        <v>305</v>
      </c>
      <c r="C255" s="143" t="s">
        <v>18</v>
      </c>
      <c r="D255" s="167" t="s">
        <v>1597</v>
      </c>
      <c r="E255" s="158" t="s">
        <v>594</v>
      </c>
      <c r="F255" s="145"/>
      <c r="G255" s="146" t="s">
        <v>1744</v>
      </c>
      <c r="H255" s="147"/>
      <c r="I255" s="147">
        <v>1</v>
      </c>
      <c r="J255" s="149"/>
      <c r="K255" s="150"/>
      <c r="L255" s="150"/>
      <c r="M255" s="150"/>
      <c r="N255" s="197">
        <v>30</v>
      </c>
      <c r="O255" s="162">
        <v>0.26</v>
      </c>
      <c r="P255" s="171"/>
      <c r="Q255" s="153" t="s">
        <v>1745</v>
      </c>
      <c r="R255" s="153" t="s">
        <v>846</v>
      </c>
      <c r="S255" s="395" t="s">
        <v>1804</v>
      </c>
      <c r="T255" s="153" t="s">
        <v>490</v>
      </c>
      <c r="U255" s="147">
        <v>1</v>
      </c>
      <c r="V255" s="147"/>
      <c r="W255" s="154">
        <v>1</v>
      </c>
      <c r="X255" s="147"/>
      <c r="Y255" s="155"/>
      <c r="Z255" s="160" t="s">
        <v>1543</v>
      </c>
      <c r="AA255" s="147">
        <v>1</v>
      </c>
      <c r="AB255" s="147"/>
      <c r="AC255" s="147"/>
      <c r="AD255" s="147"/>
      <c r="AE255" s="147">
        <f>N255</f>
        <v>30</v>
      </c>
      <c r="AF255" s="153"/>
      <c r="AG255" s="153" t="s">
        <v>1148</v>
      </c>
      <c r="AH255" s="153" t="s">
        <v>65</v>
      </c>
      <c r="AI255" s="851"/>
      <c r="AJ255" s="851"/>
      <c r="AK255" s="900"/>
      <c r="AL255" s="851"/>
      <c r="AM255" s="851"/>
    </row>
    <row r="256" spans="1:39" s="349" customFormat="1" ht="46.5" customHeight="1">
      <c r="A256" s="433">
        <v>30341</v>
      </c>
      <c r="B256" s="185">
        <v>316</v>
      </c>
      <c r="C256" s="336" t="s">
        <v>18</v>
      </c>
      <c r="D256" s="419" t="s">
        <v>1597</v>
      </c>
      <c r="E256" s="358" t="s">
        <v>594</v>
      </c>
      <c r="F256" s="338"/>
      <c r="G256" s="339" t="s">
        <v>2105</v>
      </c>
      <c r="H256" s="123"/>
      <c r="I256" s="123">
        <v>1</v>
      </c>
      <c r="J256" s="341" t="s">
        <v>2106</v>
      </c>
      <c r="K256" s="342"/>
      <c r="L256" s="342"/>
      <c r="M256" s="342"/>
      <c r="N256" s="344">
        <v>8</v>
      </c>
      <c r="O256" s="344">
        <v>0.12</v>
      </c>
      <c r="P256" s="423"/>
      <c r="Q256" s="345" t="s">
        <v>1805</v>
      </c>
      <c r="R256" s="345"/>
      <c r="S256" s="346" t="s">
        <v>1743</v>
      </c>
      <c r="T256" s="345" t="s">
        <v>490</v>
      </c>
      <c r="U256" s="123">
        <v>1</v>
      </c>
      <c r="V256" s="123"/>
      <c r="W256" s="347">
        <v>1</v>
      </c>
      <c r="X256" s="123"/>
      <c r="Y256" s="353"/>
      <c r="Z256" s="124" t="s">
        <v>1543</v>
      </c>
      <c r="AA256" s="123">
        <v>1</v>
      </c>
      <c r="AB256" s="123"/>
      <c r="AC256" s="123"/>
      <c r="AD256" s="123"/>
      <c r="AE256" s="123">
        <f>N256</f>
        <v>8</v>
      </c>
      <c r="AF256" s="345"/>
      <c r="AG256" s="345" t="s">
        <v>1148</v>
      </c>
      <c r="AH256" s="345" t="s">
        <v>65</v>
      </c>
      <c r="AI256" s="852"/>
      <c r="AJ256" s="852"/>
      <c r="AK256" s="866"/>
      <c r="AL256" s="852"/>
      <c r="AM256" s="852"/>
    </row>
    <row r="257" spans="1:39" s="156" customFormat="1" ht="42" customHeight="1">
      <c r="A257" s="465">
        <v>30342</v>
      </c>
      <c r="B257" s="389">
        <v>275</v>
      </c>
      <c r="C257" s="143" t="s">
        <v>4</v>
      </c>
      <c r="D257" s="144" t="s">
        <v>1601</v>
      </c>
      <c r="E257" s="158" t="s">
        <v>595</v>
      </c>
      <c r="F257" s="145" t="s">
        <v>519</v>
      </c>
      <c r="G257" s="148" t="s">
        <v>264</v>
      </c>
      <c r="H257" s="148"/>
      <c r="I257" s="147">
        <v>1</v>
      </c>
      <c r="J257" s="148"/>
      <c r="K257" s="150"/>
      <c r="L257" s="150"/>
      <c r="M257" s="150"/>
      <c r="N257" s="197">
        <v>4</v>
      </c>
      <c r="O257" s="162">
        <v>0.08</v>
      </c>
      <c r="P257" s="151"/>
      <c r="Q257" s="153" t="s">
        <v>1545</v>
      </c>
      <c r="R257" s="153" t="s">
        <v>1746</v>
      </c>
      <c r="S257" s="395" t="s">
        <v>1806</v>
      </c>
      <c r="T257" s="153" t="s">
        <v>490</v>
      </c>
      <c r="U257" s="147"/>
      <c r="V257" s="147">
        <v>1</v>
      </c>
      <c r="W257" s="154"/>
      <c r="X257" s="147"/>
      <c r="Y257" s="155"/>
      <c r="Z257" s="147" t="s">
        <v>315</v>
      </c>
      <c r="AA257" s="147"/>
      <c r="AB257" s="147"/>
      <c r="AC257" s="147"/>
      <c r="AD257" s="147"/>
      <c r="AE257" s="147">
        <v>0</v>
      </c>
      <c r="AF257" s="153" t="s">
        <v>5</v>
      </c>
      <c r="AG257" s="159" t="s">
        <v>1187</v>
      </c>
      <c r="AH257" s="153" t="s">
        <v>65</v>
      </c>
      <c r="AI257" s="400">
        <v>1</v>
      </c>
      <c r="AJ257" s="401">
        <f>N257</f>
        <v>4</v>
      </c>
      <c r="AK257" s="400">
        <v>0</v>
      </c>
      <c r="AL257" s="400">
        <f>AE257</f>
        <v>0</v>
      </c>
      <c r="AM257" s="400">
        <v>0</v>
      </c>
    </row>
    <row r="258" spans="1:39" s="243" customFormat="1" ht="39.75" customHeight="1">
      <c r="A258" s="433">
        <v>30346</v>
      </c>
      <c r="B258" s="226">
        <v>30</v>
      </c>
      <c r="C258" s="227" t="s">
        <v>19</v>
      </c>
      <c r="D258" s="288" t="s">
        <v>1585</v>
      </c>
      <c r="E258" s="229"/>
      <c r="F258" s="230" t="s">
        <v>521</v>
      </c>
      <c r="G258" s="231" t="s">
        <v>1547</v>
      </c>
      <c r="H258" s="232">
        <v>1</v>
      </c>
      <c r="I258" s="233"/>
      <c r="J258" s="319"/>
      <c r="K258" s="215" t="s">
        <v>1132</v>
      </c>
      <c r="L258" s="215" t="s">
        <v>630</v>
      </c>
      <c r="M258" s="215">
        <v>431652882</v>
      </c>
      <c r="N258" s="237">
        <v>200</v>
      </c>
      <c r="O258" s="236">
        <v>5.85</v>
      </c>
      <c r="P258" s="238" t="s">
        <v>609</v>
      </c>
      <c r="Q258" s="239" t="s">
        <v>89</v>
      </c>
      <c r="R258" s="239" t="s">
        <v>454</v>
      </c>
      <c r="S258" s="240" t="s">
        <v>1141</v>
      </c>
      <c r="T258" s="239" t="s">
        <v>686</v>
      </c>
      <c r="U258" s="232">
        <v>1</v>
      </c>
      <c r="V258" s="232"/>
      <c r="W258" s="241">
        <v>1</v>
      </c>
      <c r="X258" s="232">
        <v>1</v>
      </c>
      <c r="Y258" s="242" t="s">
        <v>2433</v>
      </c>
      <c r="Z258" s="232" t="s">
        <v>170</v>
      </c>
      <c r="AA258" s="232">
        <v>1</v>
      </c>
      <c r="AB258" s="232"/>
      <c r="AC258" s="232"/>
      <c r="AD258" s="232"/>
      <c r="AE258" s="232">
        <f>N258</f>
        <v>200</v>
      </c>
      <c r="AF258" s="239" t="s">
        <v>2408</v>
      </c>
      <c r="AG258" s="239" t="s">
        <v>2095</v>
      </c>
      <c r="AH258" s="239" t="s">
        <v>167</v>
      </c>
      <c r="AI258" s="648">
        <v>1</v>
      </c>
      <c r="AJ258" s="648">
        <f>N258</f>
        <v>200</v>
      </c>
      <c r="AK258" s="650">
        <v>1</v>
      </c>
      <c r="AL258" s="652">
        <f>AE258</f>
        <v>200</v>
      </c>
      <c r="AM258" s="651">
        <v>1</v>
      </c>
    </row>
    <row r="259" spans="1:39" s="243" customFormat="1" ht="35.25" customHeight="1">
      <c r="A259" s="433">
        <v>30350</v>
      </c>
      <c r="B259" s="226">
        <v>116</v>
      </c>
      <c r="C259" s="227" t="s">
        <v>518</v>
      </c>
      <c r="D259" s="288" t="s">
        <v>1594</v>
      </c>
      <c r="E259" s="229"/>
      <c r="F259" s="230" t="s">
        <v>521</v>
      </c>
      <c r="G259" s="231" t="s">
        <v>455</v>
      </c>
      <c r="H259" s="232">
        <v>1</v>
      </c>
      <c r="I259" s="233"/>
      <c r="J259" s="636" t="s">
        <v>2435</v>
      </c>
      <c r="K259" s="215" t="s">
        <v>1133</v>
      </c>
      <c r="L259" s="215" t="s">
        <v>630</v>
      </c>
      <c r="M259" s="215">
        <v>352672331</v>
      </c>
      <c r="N259" s="237">
        <v>170</v>
      </c>
      <c r="O259" s="236">
        <v>5.97</v>
      </c>
      <c r="P259" s="238" t="s">
        <v>609</v>
      </c>
      <c r="Q259" s="239" t="s">
        <v>1546</v>
      </c>
      <c r="R259" s="239" t="s">
        <v>2097</v>
      </c>
      <c r="S259" s="240" t="s">
        <v>1142</v>
      </c>
      <c r="T259" s="239" t="s">
        <v>1931</v>
      </c>
      <c r="U259" s="232">
        <v>1</v>
      </c>
      <c r="V259" s="232"/>
      <c r="W259" s="241">
        <v>1</v>
      </c>
      <c r="X259" s="232">
        <v>1</v>
      </c>
      <c r="Y259" s="332">
        <v>43172</v>
      </c>
      <c r="Z259" s="232" t="s">
        <v>436</v>
      </c>
      <c r="AA259" s="232"/>
      <c r="AB259" s="232"/>
      <c r="AC259" s="232"/>
      <c r="AD259" s="232">
        <v>1</v>
      </c>
      <c r="AE259" s="232">
        <f>N259</f>
        <v>170</v>
      </c>
      <c r="AF259" s="239" t="s">
        <v>2434</v>
      </c>
      <c r="AG259" s="239" t="s">
        <v>2096</v>
      </c>
      <c r="AH259" s="239" t="s">
        <v>167</v>
      </c>
      <c r="AI259" s="648">
        <v>1</v>
      </c>
      <c r="AJ259" s="648">
        <f>N259</f>
        <v>170</v>
      </c>
      <c r="AK259" s="650">
        <v>1</v>
      </c>
      <c r="AL259" s="652">
        <f>AE259</f>
        <v>170</v>
      </c>
      <c r="AM259" s="651">
        <v>1</v>
      </c>
    </row>
    <row r="260" spans="1:39" s="243" customFormat="1" ht="51">
      <c r="A260" s="433">
        <v>30351</v>
      </c>
      <c r="B260" s="226">
        <v>158</v>
      </c>
      <c r="C260" s="227" t="s">
        <v>20</v>
      </c>
      <c r="D260" s="288" t="s">
        <v>1592</v>
      </c>
      <c r="E260" s="229"/>
      <c r="F260" s="230" t="s">
        <v>521</v>
      </c>
      <c r="G260" s="231" t="s">
        <v>2099</v>
      </c>
      <c r="H260" s="232">
        <v>1</v>
      </c>
      <c r="I260" s="233"/>
      <c r="J260" s="636" t="s">
        <v>2438</v>
      </c>
      <c r="K260" s="215" t="s">
        <v>1134</v>
      </c>
      <c r="L260" s="215" t="s">
        <v>630</v>
      </c>
      <c r="M260" s="215">
        <v>897541116</v>
      </c>
      <c r="N260" s="237">
        <v>332</v>
      </c>
      <c r="O260" s="236">
        <v>12.93</v>
      </c>
      <c r="P260" s="238" t="s">
        <v>210</v>
      </c>
      <c r="Q260" s="239" t="s">
        <v>2100</v>
      </c>
      <c r="R260" s="239" t="s">
        <v>2102</v>
      </c>
      <c r="S260" s="240" t="s">
        <v>2101</v>
      </c>
      <c r="T260" s="239" t="s">
        <v>1913</v>
      </c>
      <c r="U260" s="232">
        <v>1</v>
      </c>
      <c r="V260" s="232"/>
      <c r="W260" s="241">
        <v>0.2</v>
      </c>
      <c r="X260" s="604">
        <v>1</v>
      </c>
      <c r="Y260" s="755">
        <v>44480</v>
      </c>
      <c r="Z260" s="232" t="s">
        <v>437</v>
      </c>
      <c r="AA260" s="232"/>
      <c r="AB260" s="232"/>
      <c r="AC260" s="232"/>
      <c r="AD260" s="232">
        <v>1</v>
      </c>
      <c r="AE260" s="232">
        <f>N260</f>
        <v>332</v>
      </c>
      <c r="AF260" s="825" t="s">
        <v>2437</v>
      </c>
      <c r="AG260" s="239" t="s">
        <v>2103</v>
      </c>
      <c r="AH260" s="239" t="s">
        <v>167</v>
      </c>
      <c r="AI260" s="858">
        <v>2</v>
      </c>
      <c r="AJ260" s="858">
        <f>N260+N261</f>
        <v>462</v>
      </c>
      <c r="AK260" s="860">
        <v>2</v>
      </c>
      <c r="AL260" s="876">
        <f>AE260+AE261</f>
        <v>462</v>
      </c>
      <c r="AM260" s="882">
        <v>2</v>
      </c>
    </row>
    <row r="261" spans="1:39" s="243" customFormat="1" ht="51">
      <c r="A261" s="433">
        <v>30351</v>
      </c>
      <c r="B261" s="226">
        <v>181</v>
      </c>
      <c r="C261" s="227" t="s">
        <v>20</v>
      </c>
      <c r="D261" s="288" t="s">
        <v>1592</v>
      </c>
      <c r="E261" s="227"/>
      <c r="F261" s="230" t="s">
        <v>521</v>
      </c>
      <c r="G261" s="335" t="s">
        <v>2104</v>
      </c>
      <c r="H261" s="232">
        <v>1</v>
      </c>
      <c r="I261" s="233"/>
      <c r="J261" s="636" t="s">
        <v>2440</v>
      </c>
      <c r="K261" s="215" t="s">
        <v>1135</v>
      </c>
      <c r="L261" s="215" t="s">
        <v>630</v>
      </c>
      <c r="M261" s="215">
        <v>799712500</v>
      </c>
      <c r="N261" s="237">
        <v>130</v>
      </c>
      <c r="O261" s="236">
        <v>3.8</v>
      </c>
      <c r="P261" s="238" t="s">
        <v>107</v>
      </c>
      <c r="Q261" s="239" t="s">
        <v>456</v>
      </c>
      <c r="R261" s="239" t="s">
        <v>457</v>
      </c>
      <c r="S261" s="240" t="s">
        <v>1143</v>
      </c>
      <c r="T261" s="239" t="s">
        <v>2439</v>
      </c>
      <c r="U261" s="232">
        <v>1</v>
      </c>
      <c r="V261" s="232"/>
      <c r="W261" s="241">
        <v>1</v>
      </c>
      <c r="X261" s="232">
        <v>1</v>
      </c>
      <c r="Y261" s="242" t="s">
        <v>2436</v>
      </c>
      <c r="Z261" s="232" t="s">
        <v>437</v>
      </c>
      <c r="AA261" s="232"/>
      <c r="AB261" s="232"/>
      <c r="AC261" s="232"/>
      <c r="AD261" s="232">
        <v>1</v>
      </c>
      <c r="AE261" s="232">
        <f>N261</f>
        <v>130</v>
      </c>
      <c r="AF261" s="239" t="s">
        <v>2441</v>
      </c>
      <c r="AG261" s="239" t="s">
        <v>2098</v>
      </c>
      <c r="AH261" s="239" t="s">
        <v>167</v>
      </c>
      <c r="AI261" s="858"/>
      <c r="AJ261" s="859"/>
      <c r="AK261" s="860"/>
      <c r="AL261" s="876"/>
      <c r="AM261" s="882"/>
    </row>
    <row r="262" spans="1:39" ht="15">
      <c r="A262" s="24"/>
      <c r="B262" s="24"/>
      <c r="C262" s="31"/>
      <c r="D262" s="31"/>
      <c r="E262" s="31"/>
      <c r="F262" s="32"/>
      <c r="G262" s="33"/>
      <c r="H262" s="33"/>
      <c r="I262" s="33"/>
      <c r="J262" s="33"/>
      <c r="K262" s="118"/>
      <c r="L262" s="118"/>
      <c r="M262" s="118"/>
      <c r="N262" s="34"/>
      <c r="O262" s="34"/>
      <c r="P262" s="35"/>
      <c r="Q262" s="35"/>
      <c r="R262" s="35"/>
      <c r="S262" s="35"/>
      <c r="T262" s="35"/>
      <c r="U262" s="36"/>
      <c r="V262" s="36"/>
      <c r="W262" s="36"/>
      <c r="X262" s="36"/>
      <c r="Y262" s="36"/>
      <c r="Z262" s="37"/>
      <c r="AA262" s="56"/>
      <c r="AB262" s="56"/>
      <c r="AC262" s="56"/>
      <c r="AD262" s="56"/>
      <c r="AE262" s="36"/>
      <c r="AF262" s="35"/>
      <c r="AG262" s="35"/>
      <c r="AH262" s="35"/>
      <c r="AI262" s="38"/>
      <c r="AJ262" s="38"/>
      <c r="AK262" s="38"/>
      <c r="AL262" s="62"/>
      <c r="AM262" s="63"/>
    </row>
    <row r="263" spans="1:39" s="114" customFormat="1" ht="15">
      <c r="A263" s="107"/>
      <c r="B263" s="108"/>
      <c r="C263" s="107"/>
      <c r="D263" s="107"/>
      <c r="E263" s="107"/>
      <c r="F263" s="109"/>
      <c r="G263" s="724">
        <f>H263+I263</f>
        <v>243</v>
      </c>
      <c r="H263" s="111">
        <f>SUM(H10:H261)</f>
        <v>164</v>
      </c>
      <c r="I263" s="111">
        <f>SUM(I10:I261)</f>
        <v>79</v>
      </c>
      <c r="J263" s="110"/>
      <c r="K263" s="109"/>
      <c r="L263" s="109"/>
      <c r="M263" s="109"/>
      <c r="N263" s="111">
        <f>SUM(N10:N261)</f>
        <v>21865</v>
      </c>
      <c r="O263" s="112">
        <f>SUM(O10:O261)</f>
        <v>729.78999999999962</v>
      </c>
      <c r="P263" s="113"/>
      <c r="Q263" s="113"/>
      <c r="R263" s="113"/>
      <c r="S263" s="113"/>
      <c r="T263" s="113"/>
      <c r="U263" s="111">
        <f>SUM(U10:U261)</f>
        <v>158</v>
      </c>
      <c r="V263" s="111">
        <f>SUM(V10:V261)</f>
        <v>85</v>
      </c>
      <c r="W263" s="111"/>
      <c r="X263" s="111">
        <f>SUM(X10:X261)</f>
        <v>141</v>
      </c>
      <c r="Y263" s="112"/>
      <c r="Z263" s="111">
        <f>AA263+AB263+AC263+AD263</f>
        <v>158</v>
      </c>
      <c r="AA263" s="111">
        <f>SUM(AA10:AA261)</f>
        <v>98</v>
      </c>
      <c r="AB263" s="111">
        <f>SUM(AB10:AB261)</f>
        <v>9</v>
      </c>
      <c r="AC263" s="111">
        <f>SUM(AC10:AC261)</f>
        <v>5</v>
      </c>
      <c r="AD263" s="111">
        <f>SUM(AD10:AD261)</f>
        <v>46</v>
      </c>
      <c r="AE263" s="111">
        <f>SUM(AE10:AE261)</f>
        <v>19160</v>
      </c>
      <c r="AF263" s="113"/>
      <c r="AG263" s="113"/>
      <c r="AH263" s="113"/>
      <c r="AI263" s="111">
        <f>SUM(AI10:AI261)</f>
        <v>243</v>
      </c>
      <c r="AJ263" s="111">
        <f>SUM(AJ10:AJ261)</f>
        <v>21865</v>
      </c>
      <c r="AK263" s="111">
        <f>SUM(AK10:AK261)</f>
        <v>158</v>
      </c>
      <c r="AL263" s="111">
        <f>SUM(AL10:AL261)</f>
        <v>19160</v>
      </c>
      <c r="AM263" s="111">
        <f>SUM(AM10:AM261)</f>
        <v>141</v>
      </c>
    </row>
    <row r="264" spans="1:39" ht="15.75">
      <c r="A264" s="75"/>
      <c r="B264" s="75"/>
      <c r="C264" s="8"/>
      <c r="D264" s="8"/>
      <c r="E264" s="8"/>
      <c r="F264" s="11"/>
      <c r="G264" s="16"/>
      <c r="H264" s="16"/>
      <c r="I264" s="16"/>
      <c r="J264" s="16"/>
      <c r="K264" s="119"/>
      <c r="L264" s="119"/>
      <c r="M264" s="119"/>
      <c r="N264" s="4"/>
      <c r="O264" s="4"/>
      <c r="P264" s="7"/>
      <c r="Q264" s="7"/>
      <c r="R264" s="7"/>
      <c r="S264" s="7"/>
      <c r="T264" s="7"/>
      <c r="U264" s="21"/>
      <c r="V264" s="21"/>
      <c r="W264" s="21"/>
      <c r="X264" s="21"/>
      <c r="Y264" s="21"/>
      <c r="Z264" s="21"/>
      <c r="AA264" s="57"/>
      <c r="AB264" s="57"/>
      <c r="AC264" s="57"/>
      <c r="AD264" s="57"/>
      <c r="AE264" s="21"/>
      <c r="AF264" s="7"/>
      <c r="AG264" s="7"/>
      <c r="AH264" s="7"/>
      <c r="AI264" s="18"/>
      <c r="AJ264" s="18"/>
      <c r="AK264" s="23"/>
      <c r="AL264" s="64"/>
      <c r="AM264" s="81"/>
    </row>
    <row r="265" spans="1:39">
      <c r="A265" s="75"/>
      <c r="B265" s="75"/>
      <c r="C265" s="75"/>
      <c r="D265" s="75"/>
      <c r="E265" s="75"/>
      <c r="F265" s="80"/>
      <c r="G265" s="76"/>
      <c r="H265" s="76"/>
      <c r="I265" s="203"/>
      <c r="J265" s="76"/>
      <c r="K265" s="80"/>
      <c r="L265" s="80"/>
      <c r="M265" s="80"/>
      <c r="N265" s="4"/>
      <c r="O265" s="4"/>
      <c r="P265" s="7"/>
      <c r="Q265" s="7"/>
      <c r="R265" s="7"/>
      <c r="S265" s="7"/>
      <c r="T265" s="7"/>
      <c r="U265" s="77"/>
      <c r="V265" s="81">
        <f>U263+V263</f>
        <v>243</v>
      </c>
      <c r="W265" s="77"/>
      <c r="X265" s="77"/>
      <c r="Y265" s="77"/>
      <c r="Z265" s="77"/>
      <c r="AA265" s="55"/>
      <c r="AB265" s="64"/>
      <c r="AC265" s="64"/>
      <c r="AD265" s="64"/>
      <c r="AE265" s="77"/>
      <c r="AF265" s="7"/>
      <c r="AG265" s="7"/>
      <c r="AH265" s="7"/>
      <c r="AI265" s="15"/>
      <c r="AJ265" s="15"/>
      <c r="AK265" s="84"/>
      <c r="AL265" s="78"/>
      <c r="AM265" s="85"/>
    </row>
    <row r="266" spans="1:39">
      <c r="A266" s="75"/>
      <c r="B266" s="75"/>
      <c r="C266" s="707"/>
      <c r="D266" s="75"/>
      <c r="E266" s="75"/>
      <c r="F266" s="80"/>
      <c r="G266" s="76"/>
      <c r="H266" s="76"/>
      <c r="I266" s="76"/>
      <c r="J266" s="76"/>
      <c r="K266" s="80"/>
      <c r="L266" s="80"/>
      <c r="M266" s="80"/>
      <c r="N266" s="4"/>
      <c r="O266" s="4"/>
      <c r="P266" s="7"/>
      <c r="Q266" s="7"/>
      <c r="R266" s="7"/>
      <c r="S266" s="7"/>
      <c r="T266" s="7"/>
      <c r="U266" s="77"/>
      <c r="V266" s="77"/>
      <c r="W266" s="77"/>
      <c r="X266" s="77"/>
      <c r="Y266" s="77"/>
      <c r="Z266" s="77"/>
      <c r="AA266" s="55"/>
      <c r="AB266" s="55"/>
      <c r="AC266" s="55"/>
      <c r="AD266" s="55"/>
      <c r="AE266" s="77"/>
      <c r="AF266" s="7"/>
      <c r="AG266" s="7"/>
      <c r="AH266" s="7"/>
      <c r="AI266" s="15"/>
      <c r="AJ266" s="15"/>
      <c r="AK266" s="23"/>
      <c r="AL266" s="64"/>
      <c r="AM266" s="81"/>
    </row>
    <row r="267" spans="1:39">
      <c r="AM267" s="104"/>
    </row>
    <row r="268" spans="1:39">
      <c r="AL268" s="67"/>
    </row>
  </sheetData>
  <autoFilter ref="A9:BU261" xr:uid="{00000000-0009-0000-0000-000000000000}"/>
  <mergeCells count="292">
    <mergeCell ref="AI208:AI209"/>
    <mergeCell ref="AJ37:AJ38"/>
    <mergeCell ref="AK68:AK69"/>
    <mergeCell ref="AJ72:AJ73"/>
    <mergeCell ref="AK72:AK73"/>
    <mergeCell ref="AI118:AI119"/>
    <mergeCell ref="AJ124:AJ127"/>
    <mergeCell ref="AI124:AI127"/>
    <mergeCell ref="AI130:AI131"/>
    <mergeCell ref="AJ130:AJ131"/>
    <mergeCell ref="AJ76:AJ77"/>
    <mergeCell ref="AK76:AK77"/>
    <mergeCell ref="AI82:AI84"/>
    <mergeCell ref="AI65:AI67"/>
    <mergeCell ref="AJ65:AJ67"/>
    <mergeCell ref="AK65:AK67"/>
    <mergeCell ref="AJ90:AJ91"/>
    <mergeCell ref="AK90:AK91"/>
    <mergeCell ref="AI98:AI103"/>
    <mergeCell ref="AK120:AK122"/>
    <mergeCell ref="AK93:AK97"/>
    <mergeCell ref="AI93:AI97"/>
    <mergeCell ref="AJ93:AJ97"/>
    <mergeCell ref="AK98:AK103"/>
    <mergeCell ref="AJ186:AJ187"/>
    <mergeCell ref="AK186:AK187"/>
    <mergeCell ref="AJ197:AJ198"/>
    <mergeCell ref="AI205:AI206"/>
    <mergeCell ref="AJ205:AJ206"/>
    <mergeCell ref="AI200:AI201"/>
    <mergeCell ref="AJ200:AJ201"/>
    <mergeCell ref="AI197:AI198"/>
    <mergeCell ref="AI189:AI196"/>
    <mergeCell ref="AI180:AI183"/>
    <mergeCell ref="AI172:AI175"/>
    <mergeCell ref="AJ118:AJ119"/>
    <mergeCell ref="U8:V8"/>
    <mergeCell ref="AI72:AI73"/>
    <mergeCell ref="AI40:AI41"/>
    <mergeCell ref="AJ40:AJ41"/>
    <mergeCell ref="AK40:AK41"/>
    <mergeCell ref="AI21:AI23"/>
    <mergeCell ref="AJ21:AJ23"/>
    <mergeCell ref="AA8:AD8"/>
    <mergeCell ref="AI68:AI69"/>
    <mergeCell ref="AJ46:AJ51"/>
    <mergeCell ref="AK46:AK51"/>
    <mergeCell ref="AJ68:AJ69"/>
    <mergeCell ref="AI25:AI31"/>
    <mergeCell ref="AI46:AI51"/>
    <mergeCell ref="AI52:AI55"/>
    <mergeCell ref="AJ52:AJ55"/>
    <mergeCell ref="AK52:AK55"/>
    <mergeCell ref="AI37:AI38"/>
    <mergeCell ref="AI18:AI19"/>
    <mergeCell ref="AJ18:AJ19"/>
    <mergeCell ref="AK25:AK31"/>
    <mergeCell ref="AK21:AK23"/>
    <mergeCell ref="AK18:AK19"/>
    <mergeCell ref="AK33:AK34"/>
    <mergeCell ref="AJ208:AJ209"/>
    <mergeCell ref="AI210:AI214"/>
    <mergeCell ref="AJ210:AJ214"/>
    <mergeCell ref="AL229:AL232"/>
    <mergeCell ref="AM229:AM232"/>
    <mergeCell ref="AL62:AL63"/>
    <mergeCell ref="AL60:AL61"/>
    <mergeCell ref="AI62:AI63"/>
    <mergeCell ref="AJ62:AJ63"/>
    <mergeCell ref="AK62:AK63"/>
    <mergeCell ref="AI60:AI61"/>
    <mergeCell ref="AJ60:AJ61"/>
    <mergeCell ref="AK60:AK61"/>
    <mergeCell ref="AI90:AI91"/>
    <mergeCell ref="AL76:AL77"/>
    <mergeCell ref="AI76:AI77"/>
    <mergeCell ref="AJ82:AJ84"/>
    <mergeCell ref="AK82:AK84"/>
    <mergeCell ref="AK124:AK127"/>
    <mergeCell ref="AI177:AI178"/>
    <mergeCell ref="AI155:AI156"/>
    <mergeCell ref="AL250:AL252"/>
    <mergeCell ref="AM250:AM252"/>
    <mergeCell ref="AI253:AI256"/>
    <mergeCell ref="AJ253:AJ256"/>
    <mergeCell ref="AM260:AM261"/>
    <mergeCell ref="AM247:AM249"/>
    <mergeCell ref="AI247:AI249"/>
    <mergeCell ref="AJ247:AJ249"/>
    <mergeCell ref="AJ260:AJ261"/>
    <mergeCell ref="AK260:AK261"/>
    <mergeCell ref="AL260:AL261"/>
    <mergeCell ref="AK247:AK249"/>
    <mergeCell ref="AL247:AL249"/>
    <mergeCell ref="AK253:AK256"/>
    <mergeCell ref="AL253:AL256"/>
    <mergeCell ref="AM253:AM256"/>
    <mergeCell ref="AI260:AI261"/>
    <mergeCell ref="AI250:AI252"/>
    <mergeCell ref="AJ250:AJ252"/>
    <mergeCell ref="AK250:AK252"/>
    <mergeCell ref="AM238:AM239"/>
    <mergeCell ref="AM197:AM198"/>
    <mergeCell ref="AM200:AM201"/>
    <mergeCell ref="AK210:AK214"/>
    <mergeCell ref="AK223:AK225"/>
    <mergeCell ref="AL234:AL236"/>
    <mergeCell ref="AK238:AK239"/>
    <mergeCell ref="AK234:AK236"/>
    <mergeCell ref="AK216:AK219"/>
    <mergeCell ref="AK205:AK206"/>
    <mergeCell ref="AK197:AK198"/>
    <mergeCell ref="AK208:AK209"/>
    <mergeCell ref="AM226:AM227"/>
    <mergeCell ref="AL216:AL219"/>
    <mergeCell ref="AJ229:AJ232"/>
    <mergeCell ref="AK229:AK232"/>
    <mergeCell ref="AK226:AK227"/>
    <mergeCell ref="AI240:AI241"/>
    <mergeCell ref="AJ240:AJ241"/>
    <mergeCell ref="AI244:AI246"/>
    <mergeCell ref="AJ244:AJ246"/>
    <mergeCell ref="AK244:AK246"/>
    <mergeCell ref="AI216:AI219"/>
    <mergeCell ref="AI238:AI239"/>
    <mergeCell ref="AJ238:AJ239"/>
    <mergeCell ref="AI226:AI227"/>
    <mergeCell ref="AI229:AI232"/>
    <mergeCell ref="AJ226:AJ227"/>
    <mergeCell ref="AI234:AI236"/>
    <mergeCell ref="AJ234:AJ236"/>
    <mergeCell ref="AI223:AI225"/>
    <mergeCell ref="AJ223:AJ225"/>
    <mergeCell ref="AJ216:AJ219"/>
    <mergeCell ref="AL244:AL246"/>
    <mergeCell ref="AM244:AM246"/>
    <mergeCell ref="AM240:AM241"/>
    <mergeCell ref="AK240:AK241"/>
    <mergeCell ref="AL240:AL241"/>
    <mergeCell ref="AM130:AM131"/>
    <mergeCell ref="AM134:AM135"/>
    <mergeCell ref="AL226:AL227"/>
    <mergeCell ref="AM136:AM138"/>
    <mergeCell ref="AL189:AL196"/>
    <mergeCell ref="AM189:AM196"/>
    <mergeCell ref="AM216:AM219"/>
    <mergeCell ref="AL186:AL187"/>
    <mergeCell ref="AL136:AL138"/>
    <mergeCell ref="AM208:AM209"/>
    <mergeCell ref="AM223:AM225"/>
    <mergeCell ref="AM210:AM214"/>
    <mergeCell ref="AL208:AL209"/>
    <mergeCell ref="AL210:AL214"/>
    <mergeCell ref="AM205:AM206"/>
    <mergeCell ref="AM180:AM183"/>
    <mergeCell ref="AK200:AK201"/>
    <mergeCell ref="AM234:AM236"/>
    <mergeCell ref="AL238:AL239"/>
    <mergeCell ref="AI33:AI34"/>
    <mergeCell ref="AL172:AL175"/>
    <mergeCell ref="AM186:AM187"/>
    <mergeCell ref="AM172:AM175"/>
    <mergeCell ref="AM145:AM148"/>
    <mergeCell ref="AL124:AL127"/>
    <mergeCell ref="AL223:AL225"/>
    <mergeCell ref="AL180:AL183"/>
    <mergeCell ref="AL134:AL135"/>
    <mergeCell ref="AM142:AM143"/>
    <mergeCell ref="AL161:AL162"/>
    <mergeCell ref="AL200:AL201"/>
    <mergeCell ref="AL205:AL206"/>
    <mergeCell ref="AL197:AL198"/>
    <mergeCell ref="AL157:AL158"/>
    <mergeCell ref="AL167:AL169"/>
    <mergeCell ref="AM161:AM162"/>
    <mergeCell ref="AM118:AM119"/>
    <mergeCell ref="AI139:AI141"/>
    <mergeCell ref="AJ139:AJ141"/>
    <mergeCell ref="AK139:AK141"/>
    <mergeCell ref="AI161:AI162"/>
    <mergeCell ref="AJ161:AJ162"/>
    <mergeCell ref="AI142:AI143"/>
    <mergeCell ref="AK37:AK38"/>
    <mergeCell ref="AL37:AL38"/>
    <mergeCell ref="AM37:AM38"/>
    <mergeCell ref="AJ189:AJ196"/>
    <mergeCell ref="AK189:AK196"/>
    <mergeCell ref="AI186:AI187"/>
    <mergeCell ref="AJ172:AJ175"/>
    <mergeCell ref="AM10:AM13"/>
    <mergeCell ref="AI42:AI45"/>
    <mergeCell ref="AJ42:AJ45"/>
    <mergeCell ref="AK42:AK45"/>
    <mergeCell ref="AL42:AL45"/>
    <mergeCell ref="AM42:AM45"/>
    <mergeCell ref="AK10:AK13"/>
    <mergeCell ref="AJ25:AJ31"/>
    <mergeCell ref="AJ33:AJ34"/>
    <mergeCell ref="AL10:AL13"/>
    <mergeCell ref="AI10:AI13"/>
    <mergeCell ref="AJ10:AJ13"/>
    <mergeCell ref="AM21:AM23"/>
    <mergeCell ref="AI14:AI17"/>
    <mergeCell ref="AJ14:AJ17"/>
    <mergeCell ref="AK14:AK17"/>
    <mergeCell ref="AL25:AL31"/>
    <mergeCell ref="AM98:AM103"/>
    <mergeCell ref="AM90:AM91"/>
    <mergeCell ref="AI120:AI122"/>
    <mergeCell ref="AL68:AL69"/>
    <mergeCell ref="AM68:AM69"/>
    <mergeCell ref="AM62:AM63"/>
    <mergeCell ref="AM60:AM61"/>
    <mergeCell ref="AL52:AL55"/>
    <mergeCell ref="AM46:AM51"/>
    <mergeCell ref="AM52:AM55"/>
    <mergeCell ref="AL46:AL51"/>
    <mergeCell ref="AM76:AM77"/>
    <mergeCell ref="AM72:AM73"/>
    <mergeCell ref="AM82:AM84"/>
    <mergeCell ref="AL118:AL119"/>
    <mergeCell ref="AM120:AM122"/>
    <mergeCell ref="AL104:AL116"/>
    <mergeCell ref="AL82:AL84"/>
    <mergeCell ref="AL98:AL103"/>
    <mergeCell ref="AL120:AL122"/>
    <mergeCell ref="AL93:AL97"/>
    <mergeCell ref="AL90:AL91"/>
    <mergeCell ref="AK118:AK119"/>
    <mergeCell ref="AJ98:AJ103"/>
    <mergeCell ref="AL33:AL34"/>
    <mergeCell ref="AL14:AL17"/>
    <mergeCell ref="AM14:AM17"/>
    <mergeCell ref="AM33:AM34"/>
    <mergeCell ref="AL18:AL19"/>
    <mergeCell ref="AM18:AM19"/>
    <mergeCell ref="AM93:AM97"/>
    <mergeCell ref="AL72:AL73"/>
    <mergeCell ref="AM25:AM31"/>
    <mergeCell ref="AL40:AL41"/>
    <mergeCell ref="AL21:AL23"/>
    <mergeCell ref="AM40:AM41"/>
    <mergeCell ref="AL65:AL67"/>
    <mergeCell ref="AM65:AM67"/>
    <mergeCell ref="AM104:AM116"/>
    <mergeCell ref="AL155:AL156"/>
    <mergeCell ref="AM155:AM156"/>
    <mergeCell ref="AK180:AK183"/>
    <mergeCell ref="AM157:AM158"/>
    <mergeCell ref="AM139:AM141"/>
    <mergeCell ref="AM177:AM178"/>
    <mergeCell ref="AM149:AM152"/>
    <mergeCell ref="AM167:AM169"/>
    <mergeCell ref="AL177:AL178"/>
    <mergeCell ref="AL139:AL141"/>
    <mergeCell ref="AL142:AL143"/>
    <mergeCell ref="AM124:AM127"/>
    <mergeCell ref="AL130:AL131"/>
    <mergeCell ref="AK142:AK143"/>
    <mergeCell ref="AK157:AK158"/>
    <mergeCell ref="AK161:AK162"/>
    <mergeCell ref="AK136:AK138"/>
    <mergeCell ref="AK155:AK156"/>
    <mergeCell ref="AL145:AL148"/>
    <mergeCell ref="AK149:AK152"/>
    <mergeCell ref="AK167:AK169"/>
    <mergeCell ref="AK134:AK135"/>
    <mergeCell ref="AK130:AK131"/>
    <mergeCell ref="AL149:AL152"/>
    <mergeCell ref="AI157:AI158"/>
    <mergeCell ref="AJ104:AJ116"/>
    <mergeCell ref="AK104:AK116"/>
    <mergeCell ref="AJ180:AJ183"/>
    <mergeCell ref="AJ177:AJ178"/>
    <mergeCell ref="AK177:AK178"/>
    <mergeCell ref="AJ120:AJ122"/>
    <mergeCell ref="AI104:AI116"/>
    <mergeCell ref="AJ142:AJ143"/>
    <mergeCell ref="AJ157:AJ158"/>
    <mergeCell ref="AI149:AI152"/>
    <mergeCell ref="AI136:AI138"/>
    <mergeCell ref="AJ136:AJ138"/>
    <mergeCell ref="AJ149:AJ152"/>
    <mergeCell ref="AJ167:AJ169"/>
    <mergeCell ref="AI134:AI135"/>
    <mergeCell ref="AJ134:AJ135"/>
    <mergeCell ref="AJ145:AJ148"/>
    <mergeCell ref="AK145:AK148"/>
    <mergeCell ref="AI145:AI148"/>
    <mergeCell ref="AK172:AK175"/>
    <mergeCell ref="AJ155:AJ156"/>
    <mergeCell ref="AI167:AI169"/>
  </mergeCells>
  <phoneticPr fontId="0" type="noConversion"/>
  <conditionalFormatting sqref="L10">
    <cfRule type="expression" dxfId="263" priority="149">
      <formula>$Q10=4</formula>
    </cfRule>
    <cfRule type="expression" dxfId="262" priority="150">
      <formula>$Q10=3</formula>
    </cfRule>
    <cfRule type="expression" dxfId="261" priority="151">
      <formula>$Q10=2</formula>
    </cfRule>
    <cfRule type="expression" dxfId="260" priority="152">
      <formula>$Q10=1</formula>
    </cfRule>
  </conditionalFormatting>
  <conditionalFormatting sqref="K10">
    <cfRule type="expression" dxfId="259" priority="145">
      <formula>$Q10=4</formula>
    </cfRule>
    <cfRule type="expression" dxfId="258" priority="146">
      <formula>$Q10=3</formula>
    </cfRule>
    <cfRule type="expression" dxfId="257" priority="147">
      <formula>$Q10=2</formula>
    </cfRule>
    <cfRule type="expression" dxfId="256" priority="148">
      <formula>$Q10=1</formula>
    </cfRule>
  </conditionalFormatting>
  <conditionalFormatting sqref="L29 K18:M19">
    <cfRule type="expression" dxfId="255" priority="141">
      <formula>$P18=4</formula>
    </cfRule>
    <cfRule type="expression" dxfId="254" priority="142">
      <formula>$P18=3</formula>
    </cfRule>
    <cfRule type="expression" dxfId="253" priority="143">
      <formula>$P18=2</formula>
    </cfRule>
    <cfRule type="expression" dxfId="252" priority="144">
      <formula>$P18=1</formula>
    </cfRule>
  </conditionalFormatting>
  <conditionalFormatting sqref="M10">
    <cfRule type="expression" dxfId="251" priority="129">
      <formula>$P10=4</formula>
    </cfRule>
    <cfRule type="expression" dxfId="250" priority="130">
      <formula>$P10=3</formula>
    </cfRule>
    <cfRule type="expression" dxfId="249" priority="131">
      <formula>$P10=2</formula>
    </cfRule>
    <cfRule type="expression" dxfId="248" priority="132">
      <formula>$P10=1</formula>
    </cfRule>
  </conditionalFormatting>
  <conditionalFormatting sqref="K14">
    <cfRule type="expression" dxfId="247" priority="125">
      <formula>$P14=4</formula>
    </cfRule>
    <cfRule type="expression" dxfId="246" priority="126">
      <formula>$P14=3</formula>
    </cfRule>
    <cfRule type="expression" dxfId="245" priority="127">
      <formula>$P14=2</formula>
    </cfRule>
    <cfRule type="expression" dxfId="244" priority="128">
      <formula>$P14=1</formula>
    </cfRule>
  </conditionalFormatting>
  <conditionalFormatting sqref="L14">
    <cfRule type="expression" dxfId="243" priority="121">
      <formula>$P14=4</formula>
    </cfRule>
    <cfRule type="expression" dxfId="242" priority="122">
      <formula>$P14=3</formula>
    </cfRule>
    <cfRule type="expression" dxfId="241" priority="123">
      <formula>$P14=2</formula>
    </cfRule>
    <cfRule type="expression" dxfId="240" priority="124">
      <formula>$P14=1</formula>
    </cfRule>
  </conditionalFormatting>
  <conditionalFormatting sqref="L16:L17">
    <cfRule type="expression" dxfId="239" priority="117">
      <formula>$P16=4</formula>
    </cfRule>
    <cfRule type="expression" dxfId="238" priority="118">
      <formula>$P16=3</formula>
    </cfRule>
    <cfRule type="expression" dxfId="237" priority="119">
      <formula>$P16=2</formula>
    </cfRule>
    <cfRule type="expression" dxfId="236" priority="120">
      <formula>$P16=1</formula>
    </cfRule>
  </conditionalFormatting>
  <conditionalFormatting sqref="K16:K17">
    <cfRule type="expression" dxfId="235" priority="113">
      <formula>$P16=4</formula>
    </cfRule>
    <cfRule type="expression" dxfId="234" priority="114">
      <formula>$P16=3</formula>
    </cfRule>
    <cfRule type="expression" dxfId="233" priority="115">
      <formula>$P16=2</formula>
    </cfRule>
    <cfRule type="expression" dxfId="232" priority="116">
      <formula>$P16=1</formula>
    </cfRule>
  </conditionalFormatting>
  <conditionalFormatting sqref="M14">
    <cfRule type="expression" dxfId="231" priority="109">
      <formula>$P14=4</formula>
    </cfRule>
    <cfRule type="expression" dxfId="230" priority="110">
      <formula>$P14=3</formula>
    </cfRule>
    <cfRule type="expression" dxfId="229" priority="111">
      <formula>$P14=2</formula>
    </cfRule>
    <cfRule type="expression" dxfId="228" priority="112">
      <formula>$P14=1</formula>
    </cfRule>
  </conditionalFormatting>
  <conditionalFormatting sqref="M16:M17">
    <cfRule type="expression" dxfId="227" priority="105">
      <formula>$P16=4</formula>
    </cfRule>
    <cfRule type="expression" dxfId="226" priority="106">
      <formula>$P16=3</formula>
    </cfRule>
    <cfRule type="expression" dxfId="225" priority="107">
      <formula>$P16=2</formula>
    </cfRule>
    <cfRule type="expression" dxfId="224" priority="108">
      <formula>$P16=1</formula>
    </cfRule>
  </conditionalFormatting>
  <conditionalFormatting sqref="L21:L23">
    <cfRule type="expression" dxfId="223" priority="49">
      <formula>$P21=4</formula>
    </cfRule>
    <cfRule type="expression" dxfId="222" priority="50">
      <formula>$P21=3</formula>
    </cfRule>
    <cfRule type="expression" dxfId="221" priority="51">
      <formula>$P21=2</formula>
    </cfRule>
    <cfRule type="expression" dxfId="220" priority="52">
      <formula>$P21=1</formula>
    </cfRule>
  </conditionalFormatting>
  <conditionalFormatting sqref="L25:L27">
    <cfRule type="expression" dxfId="219" priority="45">
      <formula>$P25=4</formula>
    </cfRule>
    <cfRule type="expression" dxfId="218" priority="46">
      <formula>$P25=3</formula>
    </cfRule>
    <cfRule type="expression" dxfId="217" priority="47">
      <formula>$P25=2</formula>
    </cfRule>
    <cfRule type="expression" dxfId="216" priority="48">
      <formula>$P25=1</formula>
    </cfRule>
  </conditionalFormatting>
  <conditionalFormatting sqref="L57:L59">
    <cfRule type="expression" dxfId="215" priority="157">
      <formula>$P54=4</formula>
    </cfRule>
    <cfRule type="expression" dxfId="214" priority="158">
      <formula>$P54=3</formula>
    </cfRule>
    <cfRule type="expression" dxfId="213" priority="159">
      <formula>$P54=2</formula>
    </cfRule>
    <cfRule type="expression" dxfId="212" priority="160">
      <formula>$P54=1</formula>
    </cfRule>
  </conditionalFormatting>
  <conditionalFormatting sqref="L28">
    <cfRule type="expression" dxfId="211" priority="37">
      <formula>$P28=4</formula>
    </cfRule>
    <cfRule type="expression" dxfId="210" priority="38">
      <formula>$P28=3</formula>
    </cfRule>
    <cfRule type="expression" dxfId="209" priority="39">
      <formula>$P28=2</formula>
    </cfRule>
    <cfRule type="expression" dxfId="208" priority="40">
      <formula>$P28=1</formula>
    </cfRule>
  </conditionalFormatting>
  <conditionalFormatting sqref="L33:L34">
    <cfRule type="expression" dxfId="207" priority="33">
      <formula>$P30=4</formula>
    </cfRule>
    <cfRule type="expression" dxfId="206" priority="34">
      <formula>$P30=3</formula>
    </cfRule>
    <cfRule type="expression" dxfId="205" priority="35">
      <formula>$P30=2</formula>
    </cfRule>
    <cfRule type="expression" dxfId="204" priority="36">
      <formula>$P30=1</formula>
    </cfRule>
  </conditionalFormatting>
  <conditionalFormatting sqref="L42:L43">
    <cfRule type="expression" dxfId="203" priority="29">
      <formula>$P39=4</formula>
    </cfRule>
    <cfRule type="expression" dxfId="202" priority="30">
      <formula>$P39=3</formula>
    </cfRule>
    <cfRule type="expression" dxfId="201" priority="31">
      <formula>$P39=2</formula>
    </cfRule>
    <cfRule type="expression" dxfId="200" priority="32">
      <formula>$P39=1</formula>
    </cfRule>
  </conditionalFormatting>
  <conditionalFormatting sqref="L48:L50">
    <cfRule type="expression" dxfId="199" priority="25">
      <formula>$P45=4</formula>
    </cfRule>
    <cfRule type="expression" dxfId="198" priority="26">
      <formula>$P45=3</formula>
    </cfRule>
    <cfRule type="expression" dxfId="197" priority="27">
      <formula>$P45=2</formula>
    </cfRule>
    <cfRule type="expression" dxfId="196" priority="28">
      <formula>$P45=1</formula>
    </cfRule>
  </conditionalFormatting>
  <conditionalFormatting sqref="L46">
    <cfRule type="expression" dxfId="195" priority="21">
      <formula>$P43=4</formula>
    </cfRule>
    <cfRule type="expression" dxfId="194" priority="22">
      <formula>$P43=3</formula>
    </cfRule>
    <cfRule type="expression" dxfId="193" priority="23">
      <formula>$P43=2</formula>
    </cfRule>
    <cfRule type="expression" dxfId="192" priority="24">
      <formula>$P43=1</formula>
    </cfRule>
  </conditionalFormatting>
  <conditionalFormatting sqref="L65:L67">
    <cfRule type="expression" dxfId="191" priority="9">
      <formula>$P62=4</formula>
    </cfRule>
    <cfRule type="expression" dxfId="190" priority="10">
      <formula>$P62=3</formula>
    </cfRule>
    <cfRule type="expression" dxfId="189" priority="11">
      <formula>$P62=2</formula>
    </cfRule>
    <cfRule type="expression" dxfId="188" priority="12">
      <formula>$P62=1</formula>
    </cfRule>
  </conditionalFormatting>
  <conditionalFormatting sqref="L72:L73 L68:L69 L60:L61">
    <cfRule type="expression" dxfId="187" priority="5">
      <formula>$P56=4</formula>
    </cfRule>
    <cfRule type="expression" dxfId="186" priority="6">
      <formula>$P56=3</formula>
    </cfRule>
    <cfRule type="expression" dxfId="185" priority="7">
      <formula>$P56=2</formula>
    </cfRule>
    <cfRule type="expression" dxfId="184" priority="8">
      <formula>$P56=1</formula>
    </cfRule>
  </conditionalFormatting>
  <conditionalFormatting sqref="L40">
    <cfRule type="expression" dxfId="183" priority="161">
      <formula>$P36=4</formula>
    </cfRule>
    <cfRule type="expression" dxfId="182" priority="162">
      <formula>$P36=3</formula>
    </cfRule>
    <cfRule type="expression" dxfId="181" priority="163">
      <formula>$P36=2</formula>
    </cfRule>
    <cfRule type="expression" dxfId="180" priority="164">
      <formula>$P36=1</formula>
    </cfRule>
  </conditionalFormatting>
  <conditionalFormatting sqref="L30 L62">
    <cfRule type="expression" dxfId="179" priority="165">
      <formula>$P28=4</formula>
    </cfRule>
    <cfRule type="expression" dxfId="178" priority="166">
      <formula>$P28=3</formula>
    </cfRule>
    <cfRule type="expression" dxfId="177" priority="167">
      <formula>$P28=2</formula>
    </cfRule>
    <cfRule type="expression" dxfId="176" priority="168">
      <formula>$P28=1</formula>
    </cfRule>
  </conditionalFormatting>
  <hyperlinks>
    <hyperlink ref="AG12" r:id="rId1" display="http://www.lespoissonsdargent.com" xr:uid="{00000000-0004-0000-0000-000000000000}"/>
    <hyperlink ref="AG52" r:id="rId2" display="port@beaucaire.fr GPS : Latitude : 43.8061 Longitude : 4.6375" xr:uid="{00000000-0004-0000-0000-000001000000}"/>
    <hyperlink ref="AG89" r:id="rId3" display="contact@ccpaysduzes.fr, GPS : Latitude : 44.1853 Longitude : 4.3314 A droite du lavoir près du terrain multisports." xr:uid="{00000000-0004-0000-0000-000002000000}"/>
    <hyperlink ref="AG97" r:id="rId4" display="contact@genolhac.fr D906, GPS : Latitude : 44.3539 Longitude : 3.9483" xr:uid="{00000000-0004-0000-0000-000003000000}"/>
    <hyperlink ref="S200" r:id="rId5" xr:uid="{00000000-0004-0000-0000-000004000000}"/>
    <hyperlink ref="S57" r:id="rId6" xr:uid="{00000000-0004-0000-0000-000005000000}"/>
    <hyperlink ref="S199" r:id="rId7" xr:uid="{00000000-0004-0000-0000-000006000000}"/>
    <hyperlink ref="S96" r:id="rId8" xr:uid="{00000000-0004-0000-0000-000008000000}"/>
    <hyperlink ref="S194" r:id="rId9" xr:uid="{00000000-0004-0000-0000-000009000000}"/>
    <hyperlink ref="S62" r:id="rId10" xr:uid="{00000000-0004-0000-0000-00000A000000}"/>
    <hyperlink ref="S158" r:id="rId11" xr:uid="{00000000-0004-0000-0000-00000C000000}"/>
    <hyperlink ref="S146" r:id="rId12" xr:uid="{00000000-0004-0000-0000-000011000000}"/>
    <hyperlink ref="S178" r:id="rId13" xr:uid="{00000000-0004-0000-0000-000012000000}"/>
    <hyperlink ref="S224" r:id="rId14" xr:uid="{00000000-0004-0000-0000-000015000000}"/>
    <hyperlink ref="S98" r:id="rId15" xr:uid="{00000000-0004-0000-0000-000016000000}"/>
    <hyperlink ref="S176" r:id="rId16" xr:uid="{00000000-0004-0000-0000-000017000000}"/>
    <hyperlink ref="S123" r:id="rId17" xr:uid="{00000000-0004-0000-0000-000018000000}"/>
    <hyperlink ref="S221" r:id="rId18" xr:uid="{00000000-0004-0000-0000-000019000000}"/>
    <hyperlink ref="S217" r:id="rId19" xr:uid="{00000000-0004-0000-0000-00001A000000}"/>
    <hyperlink ref="S22" r:id="rId20" xr:uid="{00000000-0004-0000-0000-000020000000}"/>
    <hyperlink ref="S23" r:id="rId21" xr:uid="{00000000-0004-0000-0000-000021000000}"/>
    <hyperlink ref="S25" r:id="rId22" xr:uid="{00000000-0004-0000-0000-000022000000}"/>
    <hyperlink ref="S26" r:id="rId23" xr:uid="{00000000-0004-0000-0000-000023000000}"/>
    <hyperlink ref="S27" r:id="rId24" xr:uid="{00000000-0004-0000-0000-000024000000}"/>
    <hyperlink ref="S28" r:id="rId25" xr:uid="{00000000-0004-0000-0000-000025000000}"/>
    <hyperlink ref="S29" r:id="rId26" xr:uid="{00000000-0004-0000-0000-000026000000}"/>
    <hyperlink ref="S43" r:id="rId27" xr:uid="{00000000-0004-0000-0000-00002B000000}"/>
    <hyperlink ref="S46" r:id="rId28" xr:uid="{00000000-0004-0000-0000-00002C000000}"/>
    <hyperlink ref="S49" r:id="rId29" xr:uid="{00000000-0004-0000-0000-00002F000000}"/>
    <hyperlink ref="S58" r:id="rId30" xr:uid="{00000000-0004-0000-0000-000030000000}"/>
    <hyperlink ref="S61" r:id="rId31" xr:uid="{00000000-0004-0000-0000-000032000000}"/>
    <hyperlink ref="S65" r:id="rId32" xr:uid="{00000000-0004-0000-0000-000033000000}"/>
    <hyperlink ref="S68" r:id="rId33" xr:uid="{00000000-0004-0000-0000-000036000000}"/>
    <hyperlink ref="S69" r:id="rId34" xr:uid="{00000000-0004-0000-0000-000037000000}"/>
    <hyperlink ref="S75" r:id="rId35" xr:uid="{00000000-0004-0000-0000-00003A000000}"/>
    <hyperlink ref="S78" r:id="rId36" display="https://www.barralet.fr" xr:uid="{00000000-0004-0000-0000-00003B000000}"/>
    <hyperlink ref="S80" r:id="rId37" xr:uid="{00000000-0004-0000-0000-00003C000000}"/>
    <hyperlink ref="S82" r:id="rId38" xr:uid="{00000000-0004-0000-0000-00003D000000}"/>
    <hyperlink ref="S83" r:id="rId39" xr:uid="{00000000-0004-0000-0000-00003E000000}"/>
    <hyperlink ref="S85" r:id="rId40" xr:uid="{00000000-0004-0000-0000-00003F000000}"/>
    <hyperlink ref="S81" r:id="rId41" xr:uid="{00000000-0004-0000-0000-000040000000}"/>
    <hyperlink ref="S86" r:id="rId42" xr:uid="{00000000-0004-0000-0000-000041000000}"/>
    <hyperlink ref="S87" r:id="rId43" xr:uid="{00000000-0004-0000-0000-000042000000}"/>
    <hyperlink ref="S92" r:id="rId44" xr:uid="{00000000-0004-0000-0000-000045000000}"/>
    <hyperlink ref="S99" r:id="rId45" xr:uid="{00000000-0004-0000-0000-000049000000}"/>
    <hyperlink ref="S100" r:id="rId46" xr:uid="{00000000-0004-0000-0000-00004A000000}"/>
    <hyperlink ref="S101" r:id="rId47" display="http://www.lesaintmichelet.com" xr:uid="{00000000-0004-0000-0000-00004B000000}"/>
    <hyperlink ref="S102" r:id="rId48" xr:uid="{00000000-0004-0000-0000-00004C000000}"/>
    <hyperlink ref="S103" r:id="rId49" xr:uid="{00000000-0004-0000-0000-00004D000000}"/>
    <hyperlink ref="S104" r:id="rId50" xr:uid="{00000000-0004-0000-0000-00004E000000}"/>
    <hyperlink ref="S105" r:id="rId51" xr:uid="{00000000-0004-0000-0000-00004F000000}"/>
    <hyperlink ref="S106" r:id="rId52" xr:uid="{00000000-0004-0000-0000-000050000000}"/>
    <hyperlink ref="S107" r:id="rId53" xr:uid="{00000000-0004-0000-0000-000051000000}"/>
    <hyperlink ref="S108" r:id="rId54" xr:uid="{00000000-0004-0000-0000-000052000000}"/>
    <hyperlink ref="S109" r:id="rId55" display="https://camping-bonsejour.fr" xr:uid="{00000000-0004-0000-0000-000053000000}"/>
    <hyperlink ref="S111" r:id="rId56" xr:uid="{00000000-0004-0000-0000-000054000000}"/>
    <hyperlink ref="S112" r:id="rId57" xr:uid="{00000000-0004-0000-0000-000055000000}"/>
    <hyperlink ref="S113" r:id="rId58" xr:uid="{00000000-0004-0000-0000-000057000000}"/>
    <hyperlink ref="S118" r:id="rId59" xr:uid="{00000000-0004-0000-0000-000058000000}"/>
    <hyperlink ref="S119" r:id="rId60" xr:uid="{00000000-0004-0000-0000-000059000000}"/>
    <hyperlink ref="S120" r:id="rId61" xr:uid="{00000000-0004-0000-0000-00005A000000}"/>
    <hyperlink ref="S124" r:id="rId62" xr:uid="{00000000-0004-0000-0000-00005B000000}"/>
    <hyperlink ref="S128" r:id="rId63" xr:uid="{00000000-0004-0000-0000-00005C000000}"/>
    <hyperlink ref="S134" r:id="rId64" xr:uid="{00000000-0004-0000-0000-00005D000000}"/>
    <hyperlink ref="S135" r:id="rId65" xr:uid="{00000000-0004-0000-0000-00005E000000}"/>
    <hyperlink ref="S137" r:id="rId66" xr:uid="{00000000-0004-0000-0000-000060000000}"/>
    <hyperlink ref="S139" r:id="rId67" xr:uid="{00000000-0004-0000-0000-000061000000}"/>
    <hyperlink ref="S141" r:id="rId68" xr:uid="{00000000-0004-0000-0000-000062000000}"/>
    <hyperlink ref="S143" r:id="rId69" xr:uid="{00000000-0004-0000-0000-000063000000}"/>
    <hyperlink ref="S144" r:id="rId70" xr:uid="{00000000-0004-0000-0000-000064000000}"/>
    <hyperlink ref="S149" r:id="rId71" xr:uid="{00000000-0004-0000-0000-000066000000}"/>
    <hyperlink ref="S151" r:id="rId72" xr:uid="{00000000-0004-0000-0000-000068000000}"/>
    <hyperlink ref="S153" r:id="rId73" display="https://www.campingbellerive.fr" xr:uid="{00000000-0004-0000-0000-000069000000}"/>
    <hyperlink ref="S155" r:id="rId74" xr:uid="{00000000-0004-0000-0000-00006A000000}"/>
    <hyperlink ref="S157" r:id="rId75" xr:uid="{00000000-0004-0000-0000-00006B000000}"/>
    <hyperlink ref="S159" r:id="rId76" xr:uid="{00000000-0004-0000-0000-00006C000000}"/>
    <hyperlink ref="S161" r:id="rId77" display="https://www.lasousta.com" xr:uid="{00000000-0004-0000-0000-00006D000000}"/>
    <hyperlink ref="S165" r:id="rId78" xr:uid="{00000000-0004-0000-0000-00006F000000}"/>
    <hyperlink ref="S166" r:id="rId79" xr:uid="{00000000-0004-0000-0000-000070000000}"/>
    <hyperlink ref="S168" r:id="rId80" xr:uid="{00000000-0004-0000-0000-000073000000}"/>
    <hyperlink ref="S172" r:id="rId81" xr:uid="{00000000-0004-0000-0000-000074000000}"/>
    <hyperlink ref="S174" r:id="rId82" xr:uid="{00000000-0004-0000-0000-000076000000}"/>
    <hyperlink ref="S180" r:id="rId83" xr:uid="{00000000-0004-0000-0000-00007A000000}"/>
    <hyperlink ref="S185" r:id="rId84" xr:uid="{00000000-0004-0000-0000-00007C000000}"/>
    <hyperlink ref="S186" r:id="rId85" xr:uid="{00000000-0004-0000-0000-00007D000000}"/>
    <hyperlink ref="S188" r:id="rId86" xr:uid="{00000000-0004-0000-0000-00007E000000}"/>
    <hyperlink ref="S189" r:id="rId87" xr:uid="{00000000-0004-0000-0000-00007F000000}"/>
    <hyperlink ref="S190" r:id="rId88" xr:uid="{00000000-0004-0000-0000-000080000000}"/>
    <hyperlink ref="S197" r:id="rId89" xr:uid="{00000000-0004-0000-0000-000081000000}"/>
    <hyperlink ref="S210" r:id="rId90" display="https://camping-libertin.com" xr:uid="{00000000-0004-0000-0000-000085000000}"/>
    <hyperlink ref="S211" r:id="rId91" xr:uid="{00000000-0004-0000-0000-000086000000}"/>
    <hyperlink ref="S212" r:id="rId92" xr:uid="{00000000-0004-0000-0000-000087000000}"/>
    <hyperlink ref="S214" r:id="rId93" xr:uid="{00000000-0004-0000-0000-00008A000000}"/>
    <hyperlink ref="S218" r:id="rId94" xr:uid="{00000000-0004-0000-0000-00008C000000}"/>
    <hyperlink ref="S222" r:id="rId95" xr:uid="{00000000-0004-0000-0000-00008D000000}"/>
    <hyperlink ref="S223" r:id="rId96" xr:uid="{00000000-0004-0000-0000-00008E000000}"/>
    <hyperlink ref="S225" r:id="rId97" xr:uid="{00000000-0004-0000-0000-00008F000000}"/>
    <hyperlink ref="S191" r:id="rId98" xr:uid="{00000000-0004-0000-0000-000090000000}"/>
    <hyperlink ref="S227" r:id="rId99" display="http://www.domainedesebens.com" xr:uid="{00000000-0004-0000-0000-000092000000}"/>
    <hyperlink ref="S228" r:id="rId100" display="https://www.soubeyranne.com" xr:uid="{00000000-0004-0000-0000-000093000000}"/>
    <hyperlink ref="S230" r:id="rId101" xr:uid="{00000000-0004-0000-0000-000095000000}"/>
    <hyperlink ref="S233" r:id="rId102" xr:uid="{00000000-0004-0000-0000-000096000000}"/>
    <hyperlink ref="S234" r:id="rId103" xr:uid="{00000000-0004-0000-0000-000097000000}"/>
    <hyperlink ref="S235" r:id="rId104" xr:uid="{00000000-0004-0000-0000-000098000000}"/>
    <hyperlink ref="S236" r:id="rId105" xr:uid="{00000000-0004-0000-0000-000099000000}"/>
    <hyperlink ref="S242" r:id="rId106" xr:uid="{00000000-0004-0000-0000-00009A000000}"/>
    <hyperlink ref="S240" r:id="rId107" xr:uid="{00000000-0004-0000-0000-00009B000000}"/>
    <hyperlink ref="S241" r:id="rId108" xr:uid="{00000000-0004-0000-0000-00009C000000}"/>
    <hyperlink ref="S247" r:id="rId109" xr:uid="{00000000-0004-0000-0000-00009E000000}"/>
    <hyperlink ref="S250" r:id="rId110" xr:uid="{00000000-0004-0000-0000-00009F000000}"/>
    <hyperlink ref="S253" r:id="rId111" xr:uid="{00000000-0004-0000-0000-0000A0000000}"/>
    <hyperlink ref="S258" r:id="rId112" xr:uid="{00000000-0004-0000-0000-0000A2000000}"/>
    <hyperlink ref="S259" r:id="rId113" xr:uid="{00000000-0004-0000-0000-0000A3000000}"/>
    <hyperlink ref="S261" r:id="rId114" xr:uid="{00000000-0004-0000-0000-0000A4000000}"/>
    <hyperlink ref="S76" r:id="rId115" xr:uid="{00000000-0004-0000-0000-0000A6000000}"/>
    <hyperlink ref="S142" r:id="rId116" xr:uid="{00000000-0004-0000-0000-0000A8000000}"/>
    <hyperlink ref="S257" r:id="rId117" display="https://park4night.com/fr/place/4344" xr:uid="{00000000-0004-0000-0000-0000B5000000}"/>
    <hyperlink ref="S70" r:id="rId118" xr:uid="{00000000-0004-0000-0000-0000C3000000}"/>
    <hyperlink ref="S77" r:id="rId119" display="https://sinnae.fr/" xr:uid="{00000000-0004-0000-0000-0000C4000000}"/>
    <hyperlink ref="S122" r:id="rId120" xr:uid="{00000000-0004-0000-0000-0000C6000000}"/>
    <hyperlink ref="S164" r:id="rId121" display="https://www.camping-car.com/aires/45532-vignerons-du-castelas" xr:uid="{00000000-0004-0000-0000-0000C9000000}"/>
    <hyperlink ref="S127" r:id="rId122" display="https://vignerons4chemins.com" xr:uid="{00000000-0004-0000-0000-0000CC000000}"/>
    <hyperlink ref="S220" r:id="rId123" display="http://www.domaine-reynaud.com" xr:uid="{00000000-0004-0000-0000-0000D0000000}"/>
    <hyperlink ref="S238" r:id="rId124" xr:uid="{00000000-0004-0000-0000-0000D1000000}"/>
    <hyperlink ref="S244" r:id="rId125" display="https://www.camping-car.com/aires/16401-domaine-saint-firmin" xr:uid="{00000000-0004-0000-0000-0000D2000000}"/>
    <hyperlink ref="S44" r:id="rId126" xr:uid="{00000000-0004-0000-0000-0000DB000000}"/>
    <hyperlink ref="S156" r:id="rId127" display="https://www.audomainedefontbespierre.com" xr:uid="{2D76DA35-7B91-4BB0-9784-ADAD2B5EC1BF}"/>
    <hyperlink ref="S181" r:id="rId128" xr:uid="{0ED85A57-2E82-4953-828C-6151C61E3DC4}"/>
    <hyperlink ref="S183" r:id="rId129" display="https://www.campingcardhotes.fr/aire-manade-bilhau-le-bosquet-destagel-2198" xr:uid="{770E6B2D-02D7-451C-8E35-0D14A8384F82}"/>
    <hyperlink ref="S204" r:id="rId130" display="https://www.camping-car.com/aires/46151-restaurant-les-clauzes" xr:uid="{9B1AB464-4AC4-4C90-A2B1-4A33258E150C}"/>
    <hyperlink ref="S130" r:id="rId131" xr:uid="{548B5693-DE3D-4DCC-8DD7-1AB9FC6C0E2E}"/>
    <hyperlink ref="S71" r:id="rId132" display="https://reseauaireservices.com/aire/castillon-du-gard-aire-pour-camping-cars/" xr:uid="{C8797EE6-5A0F-43BE-9FE2-5ACF9DBF5476}"/>
    <hyperlink ref="S162" r:id="rId133" xr:uid="{906BDCD1-D2C7-42EC-AA1B-EA9087B6C61E}"/>
    <hyperlink ref="S169" r:id="rId134" xr:uid="{05990AB4-3D43-4AA7-97A9-5A6BB7A18AD3}"/>
    <hyperlink ref="S13" r:id="rId135" xr:uid="{CBF764A2-8E06-4125-9399-7D76215FECB1}"/>
    <hyperlink ref="S31" r:id="rId136" xr:uid="{39357176-0936-4045-88F9-B89996E918C9}"/>
    <hyperlink ref="S226" r:id="rId137" xr:uid="{663AD314-1265-4D26-B9DE-9C9E288AF61C}"/>
    <hyperlink ref="S37" r:id="rId138" xr:uid="{6608B4EE-D677-4B52-89F3-97085C51DC68}"/>
    <hyperlink ref="S55" r:id="rId139" xr:uid="{0B327C7F-D717-4C73-9428-EC465729E768}"/>
    <hyperlink ref="S54" r:id="rId140" xr:uid="{83EF6642-4736-4449-9262-DB7BAFAEB2FD}"/>
    <hyperlink ref="S53" r:id="rId141" xr:uid="{CEAB7021-4E2C-4F77-9D6E-F9DFEB302852}"/>
    <hyperlink ref="S171" r:id="rId142" xr:uid="{C856B271-B236-46F7-96D6-50DC8E64DC9E}"/>
    <hyperlink ref="S201" r:id="rId143" xr:uid="{621E19B4-E289-4BFA-A49E-8F46CFD8E736}"/>
    <hyperlink ref="S203" r:id="rId144" xr:uid="{E6A72378-C617-49DF-A0D8-B452EDDA4B9E}"/>
    <hyperlink ref="S239" r:id="rId145" display="https://www.lemondeducampingcar.fr/etapes/nouvelles-aires/prs-du-pont-du-gard-laire-de-camping-cars-de-thziers/60596" xr:uid="{5CA9E22E-C130-4D4A-9159-875C73A8A77E}"/>
    <hyperlink ref="S19" r:id="rId146" xr:uid="{F72C3120-6584-45B3-997E-2A4C3B379970}"/>
    <hyperlink ref="S41" r:id="rId147" xr:uid="{CAA34243-467E-44D7-9640-337EE8C2EA62}"/>
    <hyperlink ref="S132" r:id="rId148" xr:uid="{B84A6C07-A146-4967-BEE4-5DC7181A2C72}"/>
    <hyperlink ref="S116" r:id="rId149" xr:uid="{DB946782-9059-47E1-97D2-8C9C1AB246B0}"/>
    <hyperlink ref="S114" r:id="rId150" xr:uid="{B4619D23-24DB-4C11-A610-4A043C3FF055}"/>
    <hyperlink ref="S115" r:id="rId151" xr:uid="{0DE501CA-C131-4673-A89A-8CA5C5D7D0FE}"/>
    <hyperlink ref="S148" r:id="rId152" xr:uid="{9E5BD464-8BB5-4DBF-BE88-1E5107FCE80B}"/>
    <hyperlink ref="S175" r:id="rId153" xr:uid="{84D25666-6F48-4AA3-AE75-57F4804D3D83}"/>
    <hyperlink ref="S231" r:id="rId154" xr:uid="{AFF843EC-37C8-4A52-8352-2FA515709968}"/>
    <hyperlink ref="S237" r:id="rId155" xr:uid="{C7B38C9C-E50E-4507-BF13-2679A4593B67}"/>
    <hyperlink ref="S246" r:id="rId156" display="https://reseauaireservices.com/aire/uzes/" xr:uid="{12519112-D139-43FA-952B-CE7D53B94B4F}"/>
    <hyperlink ref="S245" r:id="rId157" location="#" xr:uid="{FB4EB1EE-6774-4D16-ABF8-82CB344885B1}"/>
    <hyperlink ref="S251" r:id="rId158" display="https://www.tourisme-occitanie.com/fr/fiche/hotellerie-plein-air/aire-de-camping-cars-de-valleraugue-val-d-aigoual_TFOSITRA2_CAM_6102764/" xr:uid="{0C2938DE-A89D-4C94-B2D1-865A69640A8B}"/>
    <hyperlink ref="S252" r:id="rId159" xr:uid="{609FA77C-D63A-4EE0-88E5-A0D7EE74C025}"/>
    <hyperlink ref="S10" r:id="rId160" xr:uid="{0EE645DA-F31D-4A67-B974-F238AE966D61}"/>
    <hyperlink ref="S16" r:id="rId161" xr:uid="{3D69FBC6-34B7-4462-BF11-443BF1273F6B}"/>
    <hyperlink ref="S15" r:id="rId162" display="https://www.tourismegard.com/fr/fiche/hotellerie-plein-air/camping-le-galinier-aigueze_TFO5936432/" xr:uid="{E74E416A-532E-4D93-A734-C13FAF84471C}"/>
    <hyperlink ref="S18" r:id="rId163" display="https://bellevue-en-camargue.com/" xr:uid="{DD46424D-E9BF-445B-B929-1D1A895B92FC}"/>
    <hyperlink ref="S38" r:id="rId164" xr:uid="{AF2CA6A7-41AE-48B9-9C87-EFE86B85A9DE}"/>
    <hyperlink ref="S40" r:id="rId165" xr:uid="{24981A3A-2027-4132-87FE-C8B203B77597}"/>
    <hyperlink ref="S51" r:id="rId166" xr:uid="{AC5E0DF9-A20F-4D22-AF31-A932AF0BA9CC}"/>
    <hyperlink ref="S84" r:id="rId167" xr:uid="{A476C11F-2EF1-4B03-9060-57DB325F37E2}"/>
    <hyperlink ref="S173" r:id="rId168" xr:uid="{00000000-0004-0000-0000-000075000000}"/>
    <hyperlink ref="S179" r:id="rId169" xr:uid="{E0BF049A-13FE-4081-950F-7725D3400503}"/>
    <hyperlink ref="S192" r:id="rId170" xr:uid="{8311CB9E-9C8C-4247-995A-0E58B8EC0738}"/>
    <hyperlink ref="S193" r:id="rId171" xr:uid="{C5F0905A-C7DE-4069-AB7B-91AE1C0FAF51}"/>
    <hyperlink ref="S198" r:id="rId172" xr:uid="{7D6392D5-8CB6-4255-AE46-0172D772D804}"/>
    <hyperlink ref="S208" r:id="rId173" xr:uid="{5A5C05B1-2D69-46EF-B115-4627F5007FC8}"/>
    <hyperlink ref="S213" r:id="rId174" xr:uid="{E1672430-CE94-4684-BF59-4E05DA249F2F}"/>
    <hyperlink ref="S215" r:id="rId175" xr:uid="{6C921164-1EEB-421E-83B9-B9341388B1FE}"/>
    <hyperlink ref="S216" r:id="rId176" display="www.camping-cevennes-terondel.com" xr:uid="{3672F2F9-18B3-4D22-AF84-9CAC9D97377F}"/>
    <hyperlink ref="S229" r:id="rId177" xr:uid="{A67138F5-BEC6-493F-AE9B-DE3FC4E73BE7}"/>
    <hyperlink ref="S243" r:id="rId178" display="https://www.facebook.com/CampingLeTrevezel/" xr:uid="{E3F14C9D-D71B-40F4-B99C-2C2702FAD9C6}"/>
    <hyperlink ref="S30" r:id="rId179" xr:uid="{0FFCB70F-FB09-41C5-BB84-C62C8513E84F}"/>
    <hyperlink ref="S34" r:id="rId180" xr:uid="{E565D0EF-4C4F-4C64-81D1-CB0B98A635C3}"/>
    <hyperlink ref="S48" r:id="rId181" xr:uid="{C759896D-3089-4C9F-A1D4-3D2508B20103}"/>
    <hyperlink ref="S50" r:id="rId182" xr:uid="{3EA221C8-4851-434F-89EB-429F2B3296BC}"/>
    <hyperlink ref="S39" r:id="rId183" xr:uid="{0FCB567A-5969-4F5C-9041-45F831DBEDF1}"/>
    <hyperlink ref="S60" r:id="rId184" xr:uid="{831A39CE-EEA5-4A6C-AB8C-2238EFAC1A55}"/>
    <hyperlink ref="S67" r:id="rId185" xr:uid="{918FB12C-6640-416E-BFF6-20DC38005029}"/>
    <hyperlink ref="S66" r:id="rId186" xr:uid="{2E3FDEEB-C192-4710-8D63-233DC102FBA5}"/>
    <hyperlink ref="S73" r:id="rId187" xr:uid="{7EDC649C-97E7-4488-89A4-946066E3BA5D}"/>
    <hyperlink ref="S74" r:id="rId188" xr:uid="{037CBCC3-2BF6-474E-AFF1-8F8FC393C2AB}"/>
    <hyperlink ref="S93" r:id="rId189" xr:uid="{FA8F3857-1B59-4727-8485-B62815A4240E}"/>
    <hyperlink ref="S121" r:id="rId190" xr:uid="{7CEE4E7A-1323-4768-BE8E-238CF1373677}"/>
    <hyperlink ref="S136" r:id="rId191" xr:uid="{8531687D-9CCB-4E81-A954-D17F19CD8266}"/>
    <hyperlink ref="S184" r:id="rId192" xr:uid="{4DC203E9-04A9-456C-9B18-1A5C2A373442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85" orientation="portrait" r:id="rId19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30"/>
  <sheetViews>
    <sheetView topLeftCell="T1" workbookViewId="0">
      <selection activeCell="AG9" sqref="AG9"/>
    </sheetView>
  </sheetViews>
  <sheetFormatPr baseColWidth="10" defaultRowHeight="12.75"/>
  <cols>
    <col min="1" max="1" width="8" style="65" customWidth="1"/>
    <col min="2" max="2" width="8.7109375" style="65" customWidth="1"/>
    <col min="3" max="3" width="16.85546875" style="65" customWidth="1"/>
    <col min="4" max="4" width="17.7109375" style="65" customWidth="1"/>
    <col min="5" max="5" width="19.42578125" style="65" customWidth="1"/>
    <col min="6" max="6" width="8.28515625" style="65" customWidth="1"/>
    <col min="7" max="7" width="33.7109375" style="65" customWidth="1"/>
    <col min="8" max="8" width="8.140625" style="65" customWidth="1"/>
    <col min="9" max="9" width="9" style="65" customWidth="1"/>
    <col min="10" max="10" width="26" style="65" customWidth="1"/>
    <col min="11" max="11" width="15.42578125" style="120" customWidth="1"/>
    <col min="12" max="12" width="9" style="120" customWidth="1"/>
    <col min="13" max="13" width="16" style="120" customWidth="1"/>
    <col min="14" max="14" width="11.42578125" style="65"/>
    <col min="15" max="15" width="11.42578125" style="285"/>
    <col min="16" max="16" width="11.42578125" style="65"/>
    <col min="17" max="17" width="26.42578125" style="65" customWidth="1"/>
    <col min="18" max="18" width="15.140625" style="65" customWidth="1"/>
    <col min="19" max="19" width="35.42578125" style="65" customWidth="1"/>
    <col min="20" max="20" width="13.140625" style="65" customWidth="1"/>
    <col min="21" max="25" width="11.42578125" style="65"/>
    <col min="26" max="26" width="19.140625" style="65" customWidth="1"/>
    <col min="27" max="27" width="7.28515625" style="65" customWidth="1"/>
    <col min="28" max="30" width="5.28515625" style="65" customWidth="1"/>
    <col min="31" max="31" width="11.42578125" style="65"/>
    <col min="32" max="32" width="18.5703125" style="65" customWidth="1"/>
    <col min="33" max="33" width="33.42578125" style="65" customWidth="1"/>
    <col min="34" max="37" width="11.42578125" style="65"/>
    <col min="38" max="38" width="13.85546875" style="65" customWidth="1"/>
    <col min="39" max="16384" width="11.42578125" style="65"/>
  </cols>
  <sheetData>
    <row r="1" spans="1:39">
      <c r="A1" s="75"/>
      <c r="B1" s="75"/>
      <c r="C1" s="75"/>
      <c r="D1" s="75"/>
      <c r="E1" s="75"/>
      <c r="F1" s="80"/>
      <c r="G1" s="76"/>
      <c r="H1" s="76"/>
      <c r="I1" s="76"/>
      <c r="J1" s="76"/>
      <c r="K1" s="80"/>
      <c r="L1" s="80"/>
      <c r="M1" s="80"/>
      <c r="N1" s="4"/>
      <c r="O1" s="4"/>
      <c r="P1" s="4"/>
      <c r="Q1" s="4"/>
      <c r="R1" s="4"/>
      <c r="S1" s="4"/>
      <c r="T1" s="4"/>
      <c r="U1" s="909" t="s">
        <v>312</v>
      </c>
      <c r="V1" s="909"/>
      <c r="W1" s="693"/>
      <c r="X1" s="693"/>
      <c r="Y1" s="693"/>
      <c r="Z1" s="693"/>
      <c r="AA1" s="910" t="s">
        <v>387</v>
      </c>
      <c r="AB1" s="910"/>
      <c r="AC1" s="911"/>
      <c r="AD1" s="911"/>
      <c r="AE1" s="693"/>
      <c r="AF1" s="4"/>
      <c r="AG1" s="4"/>
      <c r="AH1" s="4"/>
      <c r="AI1" s="9"/>
      <c r="AJ1" s="9"/>
      <c r="AK1" s="23"/>
      <c r="AL1" s="60"/>
      <c r="AM1" s="81"/>
    </row>
    <row r="2" spans="1:39" ht="51">
      <c r="A2" s="20" t="s">
        <v>388</v>
      </c>
      <c r="B2" s="20" t="s">
        <v>503</v>
      </c>
      <c r="C2" s="199" t="s">
        <v>523</v>
      </c>
      <c r="D2" s="68" t="s">
        <v>1606</v>
      </c>
      <c r="E2" s="68" t="s">
        <v>592</v>
      </c>
      <c r="F2" s="20" t="s">
        <v>507</v>
      </c>
      <c r="G2" s="14" t="s">
        <v>350</v>
      </c>
      <c r="H2" s="115" t="s">
        <v>495</v>
      </c>
      <c r="I2" s="116" t="s">
        <v>27</v>
      </c>
      <c r="J2" s="125" t="s">
        <v>2125</v>
      </c>
      <c r="K2" s="117" t="s">
        <v>628</v>
      </c>
      <c r="L2" s="117" t="s">
        <v>629</v>
      </c>
      <c r="M2" s="95" t="s">
        <v>632</v>
      </c>
      <c r="N2" s="2" t="s">
        <v>345</v>
      </c>
      <c r="O2" s="2" t="s">
        <v>565</v>
      </c>
      <c r="P2" s="2" t="s">
        <v>23</v>
      </c>
      <c r="Q2" s="694" t="s">
        <v>21</v>
      </c>
      <c r="R2" s="694" t="s">
        <v>22</v>
      </c>
      <c r="S2" s="694" t="s">
        <v>637</v>
      </c>
      <c r="T2" s="97" t="s">
        <v>24</v>
      </c>
      <c r="U2" s="14" t="s">
        <v>310</v>
      </c>
      <c r="V2" s="14" t="s">
        <v>311</v>
      </c>
      <c r="W2" s="14" t="s">
        <v>475</v>
      </c>
      <c r="X2" s="96" t="s">
        <v>242</v>
      </c>
      <c r="Y2" s="22" t="s">
        <v>191</v>
      </c>
      <c r="Z2" s="14" t="s">
        <v>313</v>
      </c>
      <c r="AA2" s="694" t="s">
        <v>521</v>
      </c>
      <c r="AB2" s="694" t="s">
        <v>520</v>
      </c>
      <c r="AC2" s="694" t="s">
        <v>560</v>
      </c>
      <c r="AD2" s="694" t="s">
        <v>559</v>
      </c>
      <c r="AE2" s="14" t="s">
        <v>230</v>
      </c>
      <c r="AF2" s="694" t="s">
        <v>483</v>
      </c>
      <c r="AG2" s="694" t="s">
        <v>484</v>
      </c>
      <c r="AH2" s="694" t="s">
        <v>352</v>
      </c>
      <c r="AI2" s="10" t="s">
        <v>346</v>
      </c>
      <c r="AJ2" s="10" t="s">
        <v>347</v>
      </c>
      <c r="AK2" s="95" t="s">
        <v>348</v>
      </c>
      <c r="AL2" s="82" t="s">
        <v>192</v>
      </c>
      <c r="AM2" s="83" t="s">
        <v>349</v>
      </c>
    </row>
    <row r="3" spans="1:39" s="243" customFormat="1" ht="51">
      <c r="A3" s="425">
        <v>30006</v>
      </c>
      <c r="B3" s="226">
        <v>7</v>
      </c>
      <c r="C3" s="227" t="s">
        <v>526</v>
      </c>
      <c r="D3" s="288" t="s">
        <v>1590</v>
      </c>
      <c r="E3" s="229" t="s">
        <v>474</v>
      </c>
      <c r="F3" s="230" t="s">
        <v>521</v>
      </c>
      <c r="G3" s="233" t="s">
        <v>98</v>
      </c>
      <c r="H3" s="232">
        <v>1</v>
      </c>
      <c r="I3" s="289"/>
      <c r="J3" s="745" t="s">
        <v>2236</v>
      </c>
      <c r="K3" s="311" t="s">
        <v>635</v>
      </c>
      <c r="L3" s="312" t="s">
        <v>630</v>
      </c>
      <c r="M3" s="312">
        <v>882806169</v>
      </c>
      <c r="N3" s="237">
        <v>185</v>
      </c>
      <c r="O3" s="236">
        <v>4.37</v>
      </c>
      <c r="P3" s="238" t="s">
        <v>97</v>
      </c>
      <c r="Q3" s="239" t="s">
        <v>1193</v>
      </c>
      <c r="R3" s="239" t="s">
        <v>95</v>
      </c>
      <c r="S3" s="467" t="s">
        <v>1812</v>
      </c>
      <c r="T3" s="313" t="s">
        <v>490</v>
      </c>
      <c r="U3" s="314">
        <v>1</v>
      </c>
      <c r="V3" s="314"/>
      <c r="W3" s="241">
        <v>1</v>
      </c>
      <c r="X3" s="232">
        <v>1</v>
      </c>
      <c r="Y3" s="242" t="s">
        <v>2128</v>
      </c>
      <c r="Z3" s="232" t="s">
        <v>511</v>
      </c>
      <c r="AA3" s="232">
        <v>1</v>
      </c>
      <c r="AB3" s="232"/>
      <c r="AC3" s="232"/>
      <c r="AD3" s="232"/>
      <c r="AE3" s="232">
        <f t="shared" ref="AE3:AE4" si="0">N3</f>
        <v>185</v>
      </c>
      <c r="AF3" s="239" t="s">
        <v>2127</v>
      </c>
      <c r="AG3" s="239" t="s">
        <v>2443</v>
      </c>
      <c r="AH3" s="239" t="s">
        <v>167</v>
      </c>
      <c r="AI3" s="850">
        <v>2</v>
      </c>
      <c r="AJ3" s="850">
        <f>N3+N4</f>
        <v>195</v>
      </c>
      <c r="AK3" s="845">
        <v>2</v>
      </c>
      <c r="AL3" s="869">
        <f>AE3+AE4</f>
        <v>195</v>
      </c>
      <c r="AM3" s="867">
        <v>1</v>
      </c>
    </row>
    <row r="4" spans="1:39" s="156" customFormat="1" ht="50.25" customHeight="1">
      <c r="A4" s="425">
        <v>30006</v>
      </c>
      <c r="B4" s="389">
        <v>292</v>
      </c>
      <c r="C4" s="143" t="s">
        <v>526</v>
      </c>
      <c r="D4" s="144" t="s">
        <v>1590</v>
      </c>
      <c r="E4" s="158" t="s">
        <v>474</v>
      </c>
      <c r="F4" s="145"/>
      <c r="G4" s="148" t="s">
        <v>879</v>
      </c>
      <c r="H4" s="147"/>
      <c r="I4" s="175">
        <v>1</v>
      </c>
      <c r="J4" s="183" t="s">
        <v>1747</v>
      </c>
      <c r="K4" s="401"/>
      <c r="L4" s="401"/>
      <c r="M4" s="401"/>
      <c r="N4" s="197">
        <v>10</v>
      </c>
      <c r="O4" s="162">
        <v>0.23</v>
      </c>
      <c r="P4" s="151"/>
      <c r="Q4" s="153" t="s">
        <v>883</v>
      </c>
      <c r="R4" s="153" t="s">
        <v>881</v>
      </c>
      <c r="S4" s="177" t="s">
        <v>1711</v>
      </c>
      <c r="T4" s="184" t="s">
        <v>490</v>
      </c>
      <c r="U4" s="147">
        <v>1</v>
      </c>
      <c r="V4" s="147"/>
      <c r="W4" s="154"/>
      <c r="X4" s="147"/>
      <c r="Y4" s="155"/>
      <c r="Z4" s="147" t="s">
        <v>511</v>
      </c>
      <c r="AA4" s="147"/>
      <c r="AB4" s="147">
        <v>1</v>
      </c>
      <c r="AC4" s="147"/>
      <c r="AD4" s="147"/>
      <c r="AE4" s="147">
        <f t="shared" si="0"/>
        <v>10</v>
      </c>
      <c r="AF4" s="153" t="s">
        <v>880</v>
      </c>
      <c r="AG4" s="159" t="s">
        <v>882</v>
      </c>
      <c r="AH4" s="153" t="s">
        <v>65</v>
      </c>
      <c r="AI4" s="847"/>
      <c r="AJ4" s="847"/>
      <c r="AK4" s="852"/>
      <c r="AL4" s="852"/>
      <c r="AM4" s="852"/>
    </row>
    <row r="5" spans="1:39" s="156" customFormat="1" ht="38.25" customHeight="1">
      <c r="A5" s="426">
        <v>30034</v>
      </c>
      <c r="B5" s="389">
        <v>273</v>
      </c>
      <c r="C5" s="143" t="s">
        <v>39</v>
      </c>
      <c r="D5" s="144" t="s">
        <v>1597</v>
      </c>
      <c r="E5" s="144"/>
      <c r="F5" s="145" t="s">
        <v>521</v>
      </c>
      <c r="G5" s="148" t="s">
        <v>1755</v>
      </c>
      <c r="H5" s="148"/>
      <c r="I5" s="147">
        <v>1</v>
      </c>
      <c r="J5" s="186"/>
      <c r="K5" s="150"/>
      <c r="L5" s="150"/>
      <c r="M5" s="150"/>
      <c r="N5" s="197">
        <v>21</v>
      </c>
      <c r="O5" s="162">
        <v>0.33</v>
      </c>
      <c r="P5" s="151"/>
      <c r="Q5" s="153" t="s">
        <v>811</v>
      </c>
      <c r="R5" s="153" t="s">
        <v>40</v>
      </c>
      <c r="S5" s="177" t="s">
        <v>1687</v>
      </c>
      <c r="T5" s="153" t="s">
        <v>610</v>
      </c>
      <c r="U5" s="147">
        <v>1</v>
      </c>
      <c r="V5" s="147"/>
      <c r="W5" s="154">
        <v>1</v>
      </c>
      <c r="X5" s="147"/>
      <c r="Y5" s="147"/>
      <c r="Z5" s="147" t="s">
        <v>357</v>
      </c>
      <c r="AA5" s="147">
        <v>1</v>
      </c>
      <c r="AB5" s="147"/>
      <c r="AC5" s="147"/>
      <c r="AD5" s="147"/>
      <c r="AE5" s="147">
        <f t="shared" ref="AE5" si="1">N5</f>
        <v>21</v>
      </c>
      <c r="AF5" s="153" t="s">
        <v>492</v>
      </c>
      <c r="AG5" s="153" t="s">
        <v>1167</v>
      </c>
      <c r="AH5" s="153" t="s">
        <v>65</v>
      </c>
      <c r="AI5" s="399">
        <v>1</v>
      </c>
      <c r="AJ5" s="399">
        <f>N5</f>
        <v>21</v>
      </c>
      <c r="AK5" s="399">
        <v>1</v>
      </c>
      <c r="AL5" s="399">
        <f>AE5</f>
        <v>21</v>
      </c>
      <c r="AM5" s="399">
        <v>0</v>
      </c>
    </row>
    <row r="6" spans="1:39" s="243" customFormat="1" ht="38.25">
      <c r="A6" s="426">
        <v>30039</v>
      </c>
      <c r="B6" s="226">
        <v>131</v>
      </c>
      <c r="C6" s="227" t="s">
        <v>535</v>
      </c>
      <c r="D6" s="288" t="s">
        <v>1588</v>
      </c>
      <c r="E6" s="229"/>
      <c r="F6" s="230" t="s">
        <v>519</v>
      </c>
      <c r="G6" s="233" t="s">
        <v>154</v>
      </c>
      <c r="H6" s="232">
        <v>1</v>
      </c>
      <c r="I6" s="233"/>
      <c r="J6" s="495"/>
      <c r="K6" s="215" t="s">
        <v>917</v>
      </c>
      <c r="L6" s="682" t="s">
        <v>630</v>
      </c>
      <c r="M6" s="215">
        <v>808015242</v>
      </c>
      <c r="N6" s="237">
        <v>33</v>
      </c>
      <c r="O6" s="236">
        <v>0.79</v>
      </c>
      <c r="P6" s="238" t="s">
        <v>405</v>
      </c>
      <c r="Q6" s="239" t="s">
        <v>438</v>
      </c>
      <c r="R6" s="239" t="s">
        <v>691</v>
      </c>
      <c r="S6" s="240" t="s">
        <v>916</v>
      </c>
      <c r="T6" s="239" t="s">
        <v>490</v>
      </c>
      <c r="U6" s="232"/>
      <c r="V6" s="232">
        <v>1</v>
      </c>
      <c r="W6" s="232"/>
      <c r="X6" s="232">
        <v>1</v>
      </c>
      <c r="Y6" s="332">
        <v>43174</v>
      </c>
      <c r="Z6" s="232" t="s">
        <v>590</v>
      </c>
      <c r="AA6" s="232"/>
      <c r="AB6" s="232"/>
      <c r="AC6" s="232"/>
      <c r="AD6" s="232"/>
      <c r="AE6" s="232">
        <v>0</v>
      </c>
      <c r="AF6" s="746" t="s">
        <v>2161</v>
      </c>
      <c r="AG6" s="239" t="s">
        <v>1845</v>
      </c>
      <c r="AH6" s="239" t="s">
        <v>167</v>
      </c>
      <c r="AI6" s="680">
        <v>1</v>
      </c>
      <c r="AJ6" s="680">
        <f>N6</f>
        <v>33</v>
      </c>
      <c r="AK6" s="682">
        <v>0</v>
      </c>
      <c r="AL6" s="684">
        <f>AE6</f>
        <v>0</v>
      </c>
      <c r="AM6" s="683">
        <v>1</v>
      </c>
    </row>
    <row r="7" spans="1:39" s="243" customFormat="1" ht="39" customHeight="1">
      <c r="A7" s="426">
        <v>30062</v>
      </c>
      <c r="B7" s="226">
        <v>257</v>
      </c>
      <c r="C7" s="227" t="s">
        <v>539</v>
      </c>
      <c r="D7" s="288" t="s">
        <v>1598</v>
      </c>
      <c r="E7" s="229"/>
      <c r="F7" s="230" t="s">
        <v>520</v>
      </c>
      <c r="G7" s="231" t="s">
        <v>800</v>
      </c>
      <c r="H7" s="232">
        <v>1</v>
      </c>
      <c r="I7" s="233"/>
      <c r="J7" s="319"/>
      <c r="K7" s="215" t="s">
        <v>923</v>
      </c>
      <c r="L7" s="682" t="s">
        <v>630</v>
      </c>
      <c r="M7" s="215">
        <v>533763215</v>
      </c>
      <c r="N7" s="237">
        <v>100</v>
      </c>
      <c r="O7" s="236">
        <v>4.26</v>
      </c>
      <c r="P7" s="238" t="s">
        <v>210</v>
      </c>
      <c r="Q7" s="239" t="s">
        <v>694</v>
      </c>
      <c r="R7" s="239" t="s">
        <v>693</v>
      </c>
      <c r="S7" s="240" t="s">
        <v>922</v>
      </c>
      <c r="T7" s="239" t="s">
        <v>490</v>
      </c>
      <c r="U7" s="232"/>
      <c r="V7" s="232">
        <v>1</v>
      </c>
      <c r="W7" s="241"/>
      <c r="X7" s="232">
        <v>1</v>
      </c>
      <c r="Y7" s="332">
        <v>42914</v>
      </c>
      <c r="Z7" s="232" t="s">
        <v>214</v>
      </c>
      <c r="AA7" s="296"/>
      <c r="AB7" s="298"/>
      <c r="AC7" s="298"/>
      <c r="AD7" s="298"/>
      <c r="AE7" s="232">
        <v>0</v>
      </c>
      <c r="AF7" s="239"/>
      <c r="AG7" s="239" t="s">
        <v>1854</v>
      </c>
      <c r="AH7" s="239" t="s">
        <v>167</v>
      </c>
      <c r="AI7" s="888">
        <v>3</v>
      </c>
      <c r="AJ7" s="888">
        <f>N7+N8+N9</f>
        <v>184</v>
      </c>
      <c r="AK7" s="864">
        <v>0</v>
      </c>
      <c r="AL7" s="877">
        <f>AE7+AE8+AE9</f>
        <v>0</v>
      </c>
      <c r="AM7" s="880">
        <v>1</v>
      </c>
    </row>
    <row r="8" spans="1:39" s="349" customFormat="1" ht="39" customHeight="1">
      <c r="A8" s="426">
        <v>30062</v>
      </c>
      <c r="B8" s="185">
        <v>319</v>
      </c>
      <c r="C8" s="336" t="s">
        <v>539</v>
      </c>
      <c r="D8" s="337" t="s">
        <v>1598</v>
      </c>
      <c r="E8" s="358"/>
      <c r="F8" s="338" t="s">
        <v>520</v>
      </c>
      <c r="G8" s="339" t="s">
        <v>2168</v>
      </c>
      <c r="H8" s="123">
        <v>1</v>
      </c>
      <c r="I8" s="340"/>
      <c r="J8" s="771" t="s">
        <v>2242</v>
      </c>
      <c r="K8" s="381" t="s">
        <v>2243</v>
      </c>
      <c r="L8" s="753"/>
      <c r="M8" s="381">
        <v>951322858</v>
      </c>
      <c r="N8" s="422">
        <v>20</v>
      </c>
      <c r="O8" s="344">
        <v>2.0099999999999998</v>
      </c>
      <c r="P8" s="352"/>
      <c r="Q8" s="345" t="s">
        <v>2169</v>
      </c>
      <c r="R8" s="345" t="s">
        <v>2173</v>
      </c>
      <c r="S8" s="346" t="s">
        <v>2179</v>
      </c>
      <c r="T8" s="345" t="s">
        <v>490</v>
      </c>
      <c r="U8" s="123"/>
      <c r="V8" s="123">
        <v>1</v>
      </c>
      <c r="W8" s="347"/>
      <c r="X8" s="123">
        <v>0</v>
      </c>
      <c r="Y8" s="814"/>
      <c r="Z8" s="123" t="s">
        <v>214</v>
      </c>
      <c r="AA8" s="124"/>
      <c r="AB8" s="758"/>
      <c r="AC8" s="758"/>
      <c r="AD8" s="758"/>
      <c r="AE8" s="123">
        <v>0</v>
      </c>
      <c r="AF8" s="345" t="s">
        <v>2171</v>
      </c>
      <c r="AG8" s="345"/>
      <c r="AH8" s="345" t="s">
        <v>2460</v>
      </c>
      <c r="AI8" s="881"/>
      <c r="AJ8" s="881"/>
      <c r="AK8" s="925"/>
      <c r="AL8" s="881"/>
      <c r="AM8" s="881"/>
    </row>
    <row r="9" spans="1:39" s="349" customFormat="1" ht="39" customHeight="1">
      <c r="A9" s="426">
        <v>30062</v>
      </c>
      <c r="B9" s="185">
        <v>320</v>
      </c>
      <c r="C9" s="336" t="s">
        <v>539</v>
      </c>
      <c r="D9" s="337" t="s">
        <v>1598</v>
      </c>
      <c r="E9" s="358"/>
      <c r="F9" s="338" t="s">
        <v>520</v>
      </c>
      <c r="G9" s="339" t="s">
        <v>2175</v>
      </c>
      <c r="H9" s="123">
        <v>1</v>
      </c>
      <c r="I9" s="340"/>
      <c r="J9" s="760"/>
      <c r="K9" s="761"/>
      <c r="L9" s="762"/>
      <c r="M9" s="763">
        <v>880640651</v>
      </c>
      <c r="N9" s="764">
        <v>64</v>
      </c>
      <c r="O9" s="344">
        <v>1.37</v>
      </c>
      <c r="P9" s="352" t="s">
        <v>405</v>
      </c>
      <c r="Q9" s="345" t="s">
        <v>2177</v>
      </c>
      <c r="R9" s="345" t="s">
        <v>2174</v>
      </c>
      <c r="S9" s="346" t="s">
        <v>2176</v>
      </c>
      <c r="T9" s="345" t="s">
        <v>490</v>
      </c>
      <c r="U9" s="123"/>
      <c r="V9" s="123">
        <v>1</v>
      </c>
      <c r="W9" s="347"/>
      <c r="X9" s="123">
        <v>0</v>
      </c>
      <c r="Y9" s="814"/>
      <c r="Z9" s="123" t="s">
        <v>214</v>
      </c>
      <c r="AA9" s="124"/>
      <c r="AB9" s="758"/>
      <c r="AC9" s="758"/>
      <c r="AD9" s="758"/>
      <c r="AE9" s="123">
        <v>0</v>
      </c>
      <c r="AF9" s="345" t="s">
        <v>2172</v>
      </c>
      <c r="AG9" s="345" t="s">
        <v>2178</v>
      </c>
      <c r="AH9" s="345" t="s">
        <v>2460</v>
      </c>
      <c r="AI9" s="852"/>
      <c r="AJ9" s="852"/>
      <c r="AK9" s="926"/>
      <c r="AL9" s="852"/>
      <c r="AM9" s="852"/>
    </row>
    <row r="10" spans="1:39" s="243" customFormat="1" ht="38.25">
      <c r="A10" s="438">
        <v>30123</v>
      </c>
      <c r="B10" s="226">
        <v>123</v>
      </c>
      <c r="C10" s="227" t="s">
        <v>562</v>
      </c>
      <c r="D10" s="288" t="s">
        <v>1598</v>
      </c>
      <c r="E10" s="229" t="s">
        <v>591</v>
      </c>
      <c r="F10" s="230" t="s">
        <v>521</v>
      </c>
      <c r="G10" s="233" t="s">
        <v>489</v>
      </c>
      <c r="H10" s="232">
        <v>1</v>
      </c>
      <c r="I10" s="233"/>
      <c r="J10" s="636" t="s">
        <v>2214</v>
      </c>
      <c r="K10" s="215" t="s">
        <v>955</v>
      </c>
      <c r="L10" s="215" t="s">
        <v>630</v>
      </c>
      <c r="M10" s="215">
        <v>529368854</v>
      </c>
      <c r="N10" s="237">
        <v>165</v>
      </c>
      <c r="O10" s="236">
        <v>3.26</v>
      </c>
      <c r="P10" s="238" t="s">
        <v>210</v>
      </c>
      <c r="Q10" s="239" t="s">
        <v>636</v>
      </c>
      <c r="R10" s="239" t="s">
        <v>967</v>
      </c>
      <c r="S10" s="240" t="s">
        <v>966</v>
      </c>
      <c r="T10" s="239" t="s">
        <v>692</v>
      </c>
      <c r="U10" s="232">
        <v>1</v>
      </c>
      <c r="V10" s="232"/>
      <c r="W10" s="241">
        <v>1</v>
      </c>
      <c r="X10" s="232">
        <v>1</v>
      </c>
      <c r="Y10" s="242" t="s">
        <v>2215</v>
      </c>
      <c r="Z10" s="232" t="s">
        <v>322</v>
      </c>
      <c r="AA10" s="232">
        <v>1</v>
      </c>
      <c r="AB10" s="232"/>
      <c r="AC10" s="232"/>
      <c r="AD10" s="232"/>
      <c r="AE10" s="232">
        <f t="shared" ref="AE10" si="2">N10</f>
        <v>165</v>
      </c>
      <c r="AF10" s="239" t="s">
        <v>2213</v>
      </c>
      <c r="AG10" s="239" t="s">
        <v>1895</v>
      </c>
      <c r="AH10" s="239" t="s">
        <v>167</v>
      </c>
      <c r="AI10" s="680">
        <v>1</v>
      </c>
      <c r="AJ10" s="680">
        <f>N10</f>
        <v>165</v>
      </c>
      <c r="AK10" s="682">
        <v>1</v>
      </c>
      <c r="AL10" s="684">
        <f>AE10</f>
        <v>165</v>
      </c>
      <c r="AM10" s="683">
        <v>1</v>
      </c>
    </row>
    <row r="11" spans="1:39" s="349" customFormat="1" ht="51" customHeight="1">
      <c r="A11" s="432">
        <v>30156</v>
      </c>
      <c r="B11" s="185">
        <v>306</v>
      </c>
      <c r="C11" s="336" t="s">
        <v>1749</v>
      </c>
      <c r="D11" s="337" t="s">
        <v>1588</v>
      </c>
      <c r="E11" s="337"/>
      <c r="F11" s="338"/>
      <c r="G11" s="339" t="s">
        <v>1752</v>
      </c>
      <c r="H11" s="340"/>
      <c r="I11" s="123">
        <v>1</v>
      </c>
      <c r="J11" s="341"/>
      <c r="K11" s="342"/>
      <c r="L11" s="342"/>
      <c r="M11" s="342"/>
      <c r="N11" s="422">
        <v>10</v>
      </c>
      <c r="O11" s="344">
        <v>0.09</v>
      </c>
      <c r="P11" s="345"/>
      <c r="Q11" s="359" t="s">
        <v>1751</v>
      </c>
      <c r="R11" s="345" t="s">
        <v>1748</v>
      </c>
      <c r="S11" s="346" t="s">
        <v>1637</v>
      </c>
      <c r="T11" s="345" t="s">
        <v>490</v>
      </c>
      <c r="U11" s="123"/>
      <c r="V11" s="123">
        <v>1</v>
      </c>
      <c r="W11" s="347"/>
      <c r="X11" s="123"/>
      <c r="Y11" s="123"/>
      <c r="Z11" s="123"/>
      <c r="AA11" s="123"/>
      <c r="AB11" s="123"/>
      <c r="AC11" s="123"/>
      <c r="AD11" s="123"/>
      <c r="AE11" s="123">
        <v>0</v>
      </c>
      <c r="AF11" s="345" t="s">
        <v>1678</v>
      </c>
      <c r="AG11" s="345"/>
      <c r="AH11" s="345" t="s">
        <v>65</v>
      </c>
      <c r="AI11" s="348">
        <v>1</v>
      </c>
      <c r="AJ11" s="348">
        <f>N11</f>
        <v>10</v>
      </c>
      <c r="AK11" s="348">
        <v>0</v>
      </c>
      <c r="AL11" s="348">
        <f>AE11</f>
        <v>0</v>
      </c>
      <c r="AM11" s="348">
        <v>0</v>
      </c>
    </row>
    <row r="12" spans="1:39" s="243" customFormat="1" ht="25.5">
      <c r="A12" s="449">
        <v>30189</v>
      </c>
      <c r="B12" s="226">
        <v>21</v>
      </c>
      <c r="C12" s="227" t="s">
        <v>580</v>
      </c>
      <c r="D12" s="288" t="s">
        <v>1588</v>
      </c>
      <c r="E12" s="229"/>
      <c r="F12" s="230" t="s">
        <v>521</v>
      </c>
      <c r="G12" s="231" t="s">
        <v>1970</v>
      </c>
      <c r="H12" s="232">
        <v>1</v>
      </c>
      <c r="I12" s="233"/>
      <c r="J12" s="636" t="s">
        <v>2313</v>
      </c>
      <c r="K12" s="215" t="s">
        <v>1031</v>
      </c>
      <c r="L12" s="215" t="s">
        <v>630</v>
      </c>
      <c r="M12" s="215">
        <v>341436467</v>
      </c>
      <c r="N12" s="237">
        <v>242</v>
      </c>
      <c r="O12" s="236">
        <v>7.03</v>
      </c>
      <c r="P12" s="238" t="s">
        <v>609</v>
      </c>
      <c r="Q12" s="239" t="s">
        <v>120</v>
      </c>
      <c r="R12" s="239" t="s">
        <v>833</v>
      </c>
      <c r="S12" s="240" t="s">
        <v>1029</v>
      </c>
      <c r="T12" s="239" t="s">
        <v>1969</v>
      </c>
      <c r="U12" s="232">
        <v>1</v>
      </c>
      <c r="V12" s="232"/>
      <c r="W12" s="241">
        <v>1</v>
      </c>
      <c r="X12" s="604">
        <v>1</v>
      </c>
      <c r="Y12" s="755">
        <v>43186</v>
      </c>
      <c r="Z12" s="232" t="s">
        <v>590</v>
      </c>
      <c r="AA12" s="232">
        <v>1</v>
      </c>
      <c r="AB12" s="232"/>
      <c r="AC12" s="232"/>
      <c r="AD12" s="232"/>
      <c r="AE12" s="232">
        <f>N12</f>
        <v>242</v>
      </c>
      <c r="AF12" s="239" t="s">
        <v>2314</v>
      </c>
      <c r="AG12" s="239" t="s">
        <v>688</v>
      </c>
      <c r="AH12" s="239" t="s">
        <v>167</v>
      </c>
      <c r="AI12" s="850">
        <v>2</v>
      </c>
      <c r="AJ12" s="850">
        <f>N12+N13</f>
        <v>292</v>
      </c>
      <c r="AK12" s="845">
        <v>1</v>
      </c>
      <c r="AL12" s="869">
        <f>AE12+AE13</f>
        <v>242</v>
      </c>
      <c r="AM12" s="867">
        <v>1</v>
      </c>
    </row>
    <row r="13" spans="1:39" s="270" customFormat="1" ht="38.25" customHeight="1">
      <c r="A13" s="449">
        <v>30189</v>
      </c>
      <c r="B13" s="244">
        <v>299</v>
      </c>
      <c r="C13" s="245" t="s">
        <v>580</v>
      </c>
      <c r="D13" s="246" t="s">
        <v>1588</v>
      </c>
      <c r="E13" s="247"/>
      <c r="F13" s="248" t="s">
        <v>521</v>
      </c>
      <c r="G13" s="249" t="s">
        <v>1654</v>
      </c>
      <c r="H13" s="266"/>
      <c r="I13" s="266">
        <v>1</v>
      </c>
      <c r="J13" s="362"/>
      <c r="K13" s="267"/>
      <c r="L13" s="267"/>
      <c r="M13" s="267"/>
      <c r="N13" s="262">
        <v>50</v>
      </c>
      <c r="O13" s="253">
        <v>6.41</v>
      </c>
      <c r="P13" s="255"/>
      <c r="Q13" s="256" t="s">
        <v>832</v>
      </c>
      <c r="R13" s="256" t="s">
        <v>1655</v>
      </c>
      <c r="S13" s="361" t="s">
        <v>1656</v>
      </c>
      <c r="T13" s="256" t="s">
        <v>490</v>
      </c>
      <c r="U13" s="266"/>
      <c r="V13" s="266">
        <v>1</v>
      </c>
      <c r="W13" s="268" t="s">
        <v>1219</v>
      </c>
      <c r="X13" s="266"/>
      <c r="Y13" s="266"/>
      <c r="Z13" s="266" t="s">
        <v>1218</v>
      </c>
      <c r="AA13" s="266"/>
      <c r="AB13" s="266"/>
      <c r="AC13" s="266"/>
      <c r="AD13" s="266"/>
      <c r="AE13" s="266">
        <v>0</v>
      </c>
      <c r="AF13" s="256" t="s">
        <v>834</v>
      </c>
      <c r="AG13" s="363" t="s">
        <v>1163</v>
      </c>
      <c r="AH13" s="256" t="s">
        <v>65</v>
      </c>
      <c r="AI13" s="847"/>
      <c r="AJ13" s="847"/>
      <c r="AK13" s="847"/>
      <c r="AL13" s="847"/>
      <c r="AM13" s="847"/>
    </row>
    <row r="14" spans="1:39" s="568" customFormat="1" ht="32.25" customHeight="1">
      <c r="A14" s="433">
        <v>30258</v>
      </c>
      <c r="B14" s="552">
        <v>40</v>
      </c>
      <c r="C14" s="551" t="s">
        <v>516</v>
      </c>
      <c r="D14" s="645" t="s">
        <v>1597</v>
      </c>
      <c r="E14" s="572" t="s">
        <v>594</v>
      </c>
      <c r="F14" s="554" t="s">
        <v>521</v>
      </c>
      <c r="G14" s="556" t="s">
        <v>302</v>
      </c>
      <c r="H14" s="555">
        <v>1</v>
      </c>
      <c r="I14" s="556"/>
      <c r="J14" s="580"/>
      <c r="K14" s="558" t="s">
        <v>1060</v>
      </c>
      <c r="L14" s="558" t="s">
        <v>630</v>
      </c>
      <c r="M14" s="558">
        <v>403640758</v>
      </c>
      <c r="N14" s="570">
        <v>89</v>
      </c>
      <c r="O14" s="559">
        <v>1.56</v>
      </c>
      <c r="P14" s="574" t="s">
        <v>97</v>
      </c>
      <c r="Q14" s="560" t="s">
        <v>64</v>
      </c>
      <c r="R14" s="560" t="s">
        <v>303</v>
      </c>
      <c r="S14" s="561" t="s">
        <v>1064</v>
      </c>
      <c r="T14" s="560" t="s">
        <v>501</v>
      </c>
      <c r="U14" s="555">
        <v>1</v>
      </c>
      <c r="V14" s="555"/>
      <c r="W14" s="562">
        <v>1</v>
      </c>
      <c r="X14" s="555">
        <v>1</v>
      </c>
      <c r="Y14" s="563">
        <v>42963</v>
      </c>
      <c r="Z14" s="555" t="s">
        <v>555</v>
      </c>
      <c r="AA14" s="555">
        <v>1</v>
      </c>
      <c r="AB14" s="555"/>
      <c r="AC14" s="555"/>
      <c r="AD14" s="555"/>
      <c r="AE14" s="555">
        <f t="shared" ref="AE14:AE16" si="3">N14</f>
        <v>89</v>
      </c>
      <c r="AF14" s="560" t="s">
        <v>2353</v>
      </c>
      <c r="AG14" s="560" t="s">
        <v>2007</v>
      </c>
      <c r="AH14" s="560" t="s">
        <v>167</v>
      </c>
      <c r="AI14" s="850">
        <v>4</v>
      </c>
      <c r="AJ14" s="850">
        <f>N14+N15+N16+N17</f>
        <v>132</v>
      </c>
      <c r="AK14" s="845">
        <v>3</v>
      </c>
      <c r="AL14" s="869">
        <f>AE14+AE15+AE16+AE17</f>
        <v>127</v>
      </c>
      <c r="AM14" s="867">
        <v>1</v>
      </c>
    </row>
    <row r="15" spans="1:39" s="156" customFormat="1" ht="39" customHeight="1">
      <c r="A15" s="433">
        <v>30258</v>
      </c>
      <c r="B15" s="389">
        <v>300</v>
      </c>
      <c r="C15" s="143" t="s">
        <v>516</v>
      </c>
      <c r="D15" s="167" t="s">
        <v>1597</v>
      </c>
      <c r="E15" s="158" t="s">
        <v>594</v>
      </c>
      <c r="F15" s="145"/>
      <c r="G15" s="146" t="s">
        <v>1514</v>
      </c>
      <c r="H15" s="147"/>
      <c r="I15" s="147">
        <v>1</v>
      </c>
      <c r="J15" s="157" t="s">
        <v>1722</v>
      </c>
      <c r="K15" s="150"/>
      <c r="L15" s="150"/>
      <c r="M15" s="150"/>
      <c r="N15" s="152">
        <v>25</v>
      </c>
      <c r="O15" s="162">
        <v>0.18</v>
      </c>
      <c r="P15" s="151"/>
      <c r="Q15" s="153" t="s">
        <v>1513</v>
      </c>
      <c r="R15" s="153" t="s">
        <v>1721</v>
      </c>
      <c r="S15" s="177" t="s">
        <v>1516</v>
      </c>
      <c r="T15" s="153" t="s">
        <v>490</v>
      </c>
      <c r="U15" s="147">
        <v>1</v>
      </c>
      <c r="V15" s="147"/>
      <c r="W15" s="154">
        <v>1</v>
      </c>
      <c r="X15" s="147"/>
      <c r="Y15" s="155"/>
      <c r="Z15" s="160" t="s">
        <v>555</v>
      </c>
      <c r="AA15" s="147">
        <v>1</v>
      </c>
      <c r="AB15" s="147"/>
      <c r="AC15" s="147"/>
      <c r="AD15" s="147"/>
      <c r="AE15" s="147">
        <f t="shared" si="3"/>
        <v>25</v>
      </c>
      <c r="AF15" s="153"/>
      <c r="AG15" s="153" t="s">
        <v>873</v>
      </c>
      <c r="AH15" s="153" t="s">
        <v>65</v>
      </c>
      <c r="AI15" s="851"/>
      <c r="AJ15" s="851"/>
      <c r="AK15" s="851"/>
      <c r="AL15" s="851"/>
      <c r="AM15" s="851"/>
    </row>
    <row r="16" spans="1:39" s="156" customFormat="1" ht="39" customHeight="1">
      <c r="A16" s="433">
        <v>30258</v>
      </c>
      <c r="B16" s="389">
        <v>301</v>
      </c>
      <c r="C16" s="143" t="s">
        <v>516</v>
      </c>
      <c r="D16" s="167" t="s">
        <v>1597</v>
      </c>
      <c r="E16" s="158" t="s">
        <v>594</v>
      </c>
      <c r="F16" s="145"/>
      <c r="G16" s="146" t="s">
        <v>1517</v>
      </c>
      <c r="H16" s="147"/>
      <c r="I16" s="147">
        <v>1</v>
      </c>
      <c r="J16" s="149"/>
      <c r="K16" s="150"/>
      <c r="L16" s="150"/>
      <c r="M16" s="150"/>
      <c r="N16" s="197">
        <v>13</v>
      </c>
      <c r="O16" s="162">
        <v>0.1</v>
      </c>
      <c r="P16" s="151"/>
      <c r="Q16" s="404" t="s">
        <v>1720</v>
      </c>
      <c r="R16" s="153" t="s">
        <v>848</v>
      </c>
      <c r="S16" s="177" t="s">
        <v>1719</v>
      </c>
      <c r="T16" s="153" t="s">
        <v>490</v>
      </c>
      <c r="U16" s="147">
        <v>1</v>
      </c>
      <c r="V16" s="147"/>
      <c r="W16" s="154">
        <v>1</v>
      </c>
      <c r="X16" s="147"/>
      <c r="Y16" s="155"/>
      <c r="Z16" s="160" t="s">
        <v>555</v>
      </c>
      <c r="AA16" s="147">
        <v>1</v>
      </c>
      <c r="AB16" s="147"/>
      <c r="AC16" s="147"/>
      <c r="AD16" s="147"/>
      <c r="AE16" s="147">
        <f t="shared" si="3"/>
        <v>13</v>
      </c>
      <c r="AF16" s="153" t="s">
        <v>492</v>
      </c>
      <c r="AG16" s="153" t="s">
        <v>1515</v>
      </c>
      <c r="AH16" s="153" t="s">
        <v>65</v>
      </c>
      <c r="AI16" s="851"/>
      <c r="AJ16" s="851"/>
      <c r="AK16" s="851"/>
      <c r="AL16" s="851"/>
      <c r="AM16" s="851"/>
    </row>
    <row r="17" spans="1:39" s="156" customFormat="1" ht="30.75" customHeight="1">
      <c r="A17" s="433">
        <v>30258</v>
      </c>
      <c r="B17" s="389">
        <v>302</v>
      </c>
      <c r="C17" s="143" t="s">
        <v>516</v>
      </c>
      <c r="D17" s="167" t="s">
        <v>1597</v>
      </c>
      <c r="E17" s="158" t="s">
        <v>594</v>
      </c>
      <c r="F17" s="145"/>
      <c r="G17" s="146" t="s">
        <v>1518</v>
      </c>
      <c r="H17" s="147"/>
      <c r="I17" s="147">
        <v>1</v>
      </c>
      <c r="J17" s="149"/>
      <c r="K17" s="150"/>
      <c r="L17" s="150"/>
      <c r="M17" s="150"/>
      <c r="N17" s="197">
        <v>5</v>
      </c>
      <c r="O17" s="162">
        <v>1.01</v>
      </c>
      <c r="P17" s="151"/>
      <c r="Q17" s="153" t="s">
        <v>1520</v>
      </c>
      <c r="R17" s="153" t="s">
        <v>1519</v>
      </c>
      <c r="S17" s="395" t="s">
        <v>1723</v>
      </c>
      <c r="T17" s="153" t="s">
        <v>490</v>
      </c>
      <c r="U17" s="147"/>
      <c r="V17" s="147">
        <v>1</v>
      </c>
      <c r="W17" s="154"/>
      <c r="X17" s="147"/>
      <c r="Y17" s="155"/>
      <c r="Z17" s="160" t="s">
        <v>1521</v>
      </c>
      <c r="AA17" s="147"/>
      <c r="AB17" s="147"/>
      <c r="AC17" s="147"/>
      <c r="AD17" s="147"/>
      <c r="AE17" s="147">
        <v>0</v>
      </c>
      <c r="AF17" s="153" t="s">
        <v>1522</v>
      </c>
      <c r="AG17" s="153"/>
      <c r="AH17" s="153" t="s">
        <v>65</v>
      </c>
      <c r="AI17" s="847"/>
      <c r="AJ17" s="847"/>
      <c r="AK17" s="847"/>
      <c r="AL17" s="847"/>
      <c r="AM17" s="847"/>
    </row>
    <row r="18" spans="1:39" s="243" customFormat="1" ht="51">
      <c r="A18" s="433">
        <v>30276</v>
      </c>
      <c r="B18" s="226">
        <v>26</v>
      </c>
      <c r="C18" s="227" t="s">
        <v>517</v>
      </c>
      <c r="D18" s="228" t="s">
        <v>1590</v>
      </c>
      <c r="E18" s="229" t="s">
        <v>473</v>
      </c>
      <c r="F18" s="230" t="s">
        <v>521</v>
      </c>
      <c r="G18" s="231" t="s">
        <v>2034</v>
      </c>
      <c r="H18" s="232">
        <v>1</v>
      </c>
      <c r="I18" s="233"/>
      <c r="J18" s="636" t="s">
        <v>2378</v>
      </c>
      <c r="K18" s="215" t="s">
        <v>1084</v>
      </c>
      <c r="L18" s="215" t="s">
        <v>630</v>
      </c>
      <c r="M18" s="215">
        <v>306746322</v>
      </c>
      <c r="N18" s="237">
        <v>176</v>
      </c>
      <c r="O18" s="236">
        <v>4.58</v>
      </c>
      <c r="P18" s="238" t="s">
        <v>609</v>
      </c>
      <c r="Q18" s="239" t="s">
        <v>606</v>
      </c>
      <c r="R18" s="239" t="s">
        <v>333</v>
      </c>
      <c r="S18" s="240" t="s">
        <v>1083</v>
      </c>
      <c r="T18" s="239" t="s">
        <v>2033</v>
      </c>
      <c r="U18" s="232">
        <v>1</v>
      </c>
      <c r="V18" s="232"/>
      <c r="W18" s="241">
        <v>1</v>
      </c>
      <c r="X18" s="232">
        <v>1</v>
      </c>
      <c r="Y18" s="332">
        <v>43174</v>
      </c>
      <c r="Z18" s="232" t="s">
        <v>509</v>
      </c>
      <c r="AA18" s="232">
        <v>1</v>
      </c>
      <c r="AB18" s="232"/>
      <c r="AC18" s="232"/>
      <c r="AD18" s="232"/>
      <c r="AE18" s="232">
        <f t="shared" ref="AE18" si="4">N18</f>
        <v>176</v>
      </c>
      <c r="AF18" s="239" t="s">
        <v>2377</v>
      </c>
      <c r="AG18" s="239" t="s">
        <v>648</v>
      </c>
      <c r="AH18" s="239" t="s">
        <v>167</v>
      </c>
      <c r="AI18" s="879">
        <v>2</v>
      </c>
      <c r="AJ18" s="850">
        <f>N18+N19</f>
        <v>196</v>
      </c>
      <c r="AK18" s="879">
        <v>2</v>
      </c>
      <c r="AL18" s="869">
        <f>AE18+AE19</f>
        <v>196</v>
      </c>
      <c r="AM18" s="867">
        <v>1</v>
      </c>
    </row>
    <row r="19" spans="1:39" s="156" customFormat="1" ht="42.75" customHeight="1">
      <c r="A19" s="433">
        <v>30276</v>
      </c>
      <c r="B19" s="389">
        <v>268</v>
      </c>
      <c r="C19" s="143" t="s">
        <v>517</v>
      </c>
      <c r="D19" s="167" t="s">
        <v>1590</v>
      </c>
      <c r="E19" s="158" t="s">
        <v>473</v>
      </c>
      <c r="F19" s="145" t="s">
        <v>521</v>
      </c>
      <c r="G19" s="148" t="s">
        <v>132</v>
      </c>
      <c r="H19" s="148"/>
      <c r="I19" s="147">
        <v>1</v>
      </c>
      <c r="J19" s="148"/>
      <c r="K19" s="150"/>
      <c r="L19" s="150"/>
      <c r="M19" s="150"/>
      <c r="N19" s="151">
        <v>20</v>
      </c>
      <c r="O19" s="162">
        <v>0.43</v>
      </c>
      <c r="P19" s="151"/>
      <c r="Q19" s="159" t="s">
        <v>849</v>
      </c>
      <c r="R19" s="153" t="s">
        <v>840</v>
      </c>
      <c r="S19" s="177" t="s">
        <v>842</v>
      </c>
      <c r="T19" s="153" t="s">
        <v>490</v>
      </c>
      <c r="U19" s="147">
        <v>1</v>
      </c>
      <c r="V19" s="147"/>
      <c r="W19" s="154">
        <v>1</v>
      </c>
      <c r="X19" s="147"/>
      <c r="Y19" s="155"/>
      <c r="Z19" s="147" t="s">
        <v>415</v>
      </c>
      <c r="AA19" s="147"/>
      <c r="AB19" s="147">
        <v>1</v>
      </c>
      <c r="AC19" s="147"/>
      <c r="AD19" s="147"/>
      <c r="AE19" s="147">
        <f>N19</f>
        <v>20</v>
      </c>
      <c r="AF19" s="153" t="s">
        <v>133</v>
      </c>
      <c r="AG19" s="159" t="s">
        <v>841</v>
      </c>
      <c r="AH19" s="153" t="s">
        <v>65</v>
      </c>
      <c r="AI19" s="847"/>
      <c r="AJ19" s="847"/>
      <c r="AK19" s="847"/>
      <c r="AL19" s="847"/>
      <c r="AM19" s="847"/>
    </row>
    <row r="20" spans="1:39" s="243" customFormat="1" ht="38.25">
      <c r="A20" s="433">
        <v>30341</v>
      </c>
      <c r="B20" s="226">
        <v>149</v>
      </c>
      <c r="C20" s="227" t="s">
        <v>18</v>
      </c>
      <c r="D20" s="228" t="s">
        <v>1597</v>
      </c>
      <c r="E20" s="229" t="s">
        <v>594</v>
      </c>
      <c r="F20" s="230" t="s">
        <v>521</v>
      </c>
      <c r="G20" s="231" t="s">
        <v>2094</v>
      </c>
      <c r="H20" s="232">
        <v>1</v>
      </c>
      <c r="I20" s="233"/>
      <c r="J20" s="636" t="s">
        <v>2430</v>
      </c>
      <c r="K20" s="215" t="s">
        <v>1130</v>
      </c>
      <c r="L20" s="215" t="s">
        <v>630</v>
      </c>
      <c r="M20" s="215">
        <v>535075196</v>
      </c>
      <c r="N20" s="237">
        <v>81</v>
      </c>
      <c r="O20" s="236">
        <v>2.2999999999999998</v>
      </c>
      <c r="P20" s="238" t="s">
        <v>97</v>
      </c>
      <c r="Q20" s="239" t="s">
        <v>1542</v>
      </c>
      <c r="R20" s="239" t="s">
        <v>647</v>
      </c>
      <c r="S20" s="240" t="s">
        <v>1140</v>
      </c>
      <c r="T20" s="239" t="s">
        <v>2093</v>
      </c>
      <c r="U20" s="232"/>
      <c r="V20" s="232">
        <v>1</v>
      </c>
      <c r="W20" s="232"/>
      <c r="X20" s="232">
        <v>1</v>
      </c>
      <c r="Y20" s="755">
        <v>36892</v>
      </c>
      <c r="Z20" s="232" t="s">
        <v>485</v>
      </c>
      <c r="AA20" s="232"/>
      <c r="AB20" s="232"/>
      <c r="AC20" s="232"/>
      <c r="AD20" s="232"/>
      <c r="AE20" s="232">
        <v>0</v>
      </c>
      <c r="AF20" s="239" t="s">
        <v>2429</v>
      </c>
      <c r="AG20" s="239" t="s">
        <v>2092</v>
      </c>
      <c r="AH20" s="239" t="s">
        <v>167</v>
      </c>
      <c r="AI20" s="850">
        <v>4</v>
      </c>
      <c r="AJ20" s="850">
        <f>N20+N21+N22+N23</f>
        <v>290</v>
      </c>
      <c r="AK20" s="845">
        <v>3</v>
      </c>
      <c r="AL20" s="869">
        <f>AE20+AE21+AE22+AE23</f>
        <v>209</v>
      </c>
      <c r="AM20" s="867">
        <v>2</v>
      </c>
    </row>
    <row r="21" spans="1:39" s="243" customFormat="1" ht="38.25">
      <c r="A21" s="433">
        <v>30341</v>
      </c>
      <c r="B21" s="226">
        <v>156</v>
      </c>
      <c r="C21" s="227" t="s">
        <v>18</v>
      </c>
      <c r="D21" s="228" t="s">
        <v>1597</v>
      </c>
      <c r="E21" s="229" t="s">
        <v>594</v>
      </c>
      <c r="F21" s="230" t="s">
        <v>521</v>
      </c>
      <c r="G21" s="231" t="s">
        <v>2091</v>
      </c>
      <c r="H21" s="232">
        <v>1</v>
      </c>
      <c r="I21" s="233"/>
      <c r="J21" s="636" t="s">
        <v>2432</v>
      </c>
      <c r="K21" s="215" t="s">
        <v>1131</v>
      </c>
      <c r="L21" s="215" t="s">
        <v>630</v>
      </c>
      <c r="M21" s="215">
        <v>809795537</v>
      </c>
      <c r="N21" s="237">
        <v>171</v>
      </c>
      <c r="O21" s="236">
        <v>7.84</v>
      </c>
      <c r="P21" s="238" t="s">
        <v>155</v>
      </c>
      <c r="Q21" s="239" t="s">
        <v>2089</v>
      </c>
      <c r="R21" s="239" t="s">
        <v>787</v>
      </c>
      <c r="S21" s="647" t="s">
        <v>2088</v>
      </c>
      <c r="T21" s="239" t="s">
        <v>2090</v>
      </c>
      <c r="U21" s="232">
        <v>1</v>
      </c>
      <c r="V21" s="232"/>
      <c r="W21" s="241">
        <v>1</v>
      </c>
      <c r="X21" s="232">
        <v>1</v>
      </c>
      <c r="Y21" s="332">
        <v>43180</v>
      </c>
      <c r="Z21" s="232" t="s">
        <v>590</v>
      </c>
      <c r="AA21" s="232">
        <v>1</v>
      </c>
      <c r="AB21" s="232"/>
      <c r="AC21" s="232"/>
      <c r="AD21" s="232"/>
      <c r="AE21" s="232">
        <f>N21</f>
        <v>171</v>
      </c>
      <c r="AF21" s="239" t="s">
        <v>2431</v>
      </c>
      <c r="AG21" s="239" t="s">
        <v>1544</v>
      </c>
      <c r="AH21" s="239" t="s">
        <v>167</v>
      </c>
      <c r="AI21" s="855"/>
      <c r="AJ21" s="851"/>
      <c r="AK21" s="900"/>
      <c r="AL21" s="872"/>
      <c r="AM21" s="868"/>
    </row>
    <row r="22" spans="1:39" s="156" customFormat="1" ht="46.5" customHeight="1">
      <c r="A22" s="433">
        <v>30341</v>
      </c>
      <c r="B22" s="389">
        <v>305</v>
      </c>
      <c r="C22" s="143" t="s">
        <v>18</v>
      </c>
      <c r="D22" s="167" t="s">
        <v>1597</v>
      </c>
      <c r="E22" s="158" t="s">
        <v>594</v>
      </c>
      <c r="F22" s="145"/>
      <c r="G22" s="146" t="s">
        <v>1744</v>
      </c>
      <c r="H22" s="147"/>
      <c r="I22" s="147">
        <v>1</v>
      </c>
      <c r="J22" s="149"/>
      <c r="K22" s="150"/>
      <c r="L22" s="150"/>
      <c r="M22" s="150"/>
      <c r="N22" s="197">
        <v>30</v>
      </c>
      <c r="O22" s="162">
        <v>0.26</v>
      </c>
      <c r="P22" s="171"/>
      <c r="Q22" s="153" t="s">
        <v>1745</v>
      </c>
      <c r="R22" s="153" t="s">
        <v>846</v>
      </c>
      <c r="S22" s="395" t="s">
        <v>1804</v>
      </c>
      <c r="T22" s="153" t="s">
        <v>490</v>
      </c>
      <c r="U22" s="147">
        <v>1</v>
      </c>
      <c r="V22" s="147"/>
      <c r="W22" s="154">
        <v>1</v>
      </c>
      <c r="X22" s="147"/>
      <c r="Y22" s="155"/>
      <c r="Z22" s="160" t="s">
        <v>1543</v>
      </c>
      <c r="AA22" s="147">
        <v>1</v>
      </c>
      <c r="AB22" s="147"/>
      <c r="AC22" s="147"/>
      <c r="AD22" s="147"/>
      <c r="AE22" s="147">
        <f>N22</f>
        <v>30</v>
      </c>
      <c r="AF22" s="153"/>
      <c r="AG22" s="153" t="s">
        <v>1148</v>
      </c>
      <c r="AH22" s="153" t="s">
        <v>65</v>
      </c>
      <c r="AI22" s="851"/>
      <c r="AJ22" s="851"/>
      <c r="AK22" s="900"/>
      <c r="AL22" s="851"/>
      <c r="AM22" s="851"/>
    </row>
    <row r="23" spans="1:39" s="349" customFormat="1" ht="46.5" customHeight="1">
      <c r="A23" s="433">
        <v>30341</v>
      </c>
      <c r="B23" s="185">
        <v>316</v>
      </c>
      <c r="C23" s="336" t="s">
        <v>18</v>
      </c>
      <c r="D23" s="419" t="s">
        <v>1597</v>
      </c>
      <c r="E23" s="358" t="s">
        <v>594</v>
      </c>
      <c r="F23" s="338"/>
      <c r="G23" s="339" t="s">
        <v>2105</v>
      </c>
      <c r="H23" s="123"/>
      <c r="I23" s="123">
        <v>1</v>
      </c>
      <c r="J23" s="341" t="s">
        <v>2106</v>
      </c>
      <c r="K23" s="342"/>
      <c r="L23" s="342"/>
      <c r="M23" s="342"/>
      <c r="N23" s="344">
        <v>8</v>
      </c>
      <c r="O23" s="344">
        <v>0.12</v>
      </c>
      <c r="P23" s="423"/>
      <c r="Q23" s="345" t="s">
        <v>1805</v>
      </c>
      <c r="R23" s="345"/>
      <c r="S23" s="346" t="s">
        <v>1743</v>
      </c>
      <c r="T23" s="345" t="s">
        <v>490</v>
      </c>
      <c r="U23" s="123">
        <v>1</v>
      </c>
      <c r="V23" s="123"/>
      <c r="W23" s="347">
        <v>1</v>
      </c>
      <c r="X23" s="123"/>
      <c r="Y23" s="353"/>
      <c r="Z23" s="124" t="s">
        <v>1543</v>
      </c>
      <c r="AA23" s="123">
        <v>1</v>
      </c>
      <c r="AB23" s="123"/>
      <c r="AC23" s="123"/>
      <c r="AD23" s="123"/>
      <c r="AE23" s="123">
        <f>N23</f>
        <v>8</v>
      </c>
      <c r="AF23" s="345"/>
      <c r="AG23" s="345" t="s">
        <v>1148</v>
      </c>
      <c r="AH23" s="345" t="s">
        <v>65</v>
      </c>
      <c r="AI23" s="852"/>
      <c r="AJ23" s="852"/>
      <c r="AK23" s="866"/>
      <c r="AL23" s="852"/>
      <c r="AM23" s="852"/>
    </row>
    <row r="24" spans="1:39" ht="15">
      <c r="A24" s="24"/>
      <c r="B24" s="24"/>
      <c r="C24" s="31"/>
      <c r="D24" s="31"/>
      <c r="E24" s="31"/>
      <c r="F24" s="32"/>
      <c r="G24" s="33"/>
      <c r="H24" s="33"/>
      <c r="I24" s="33"/>
      <c r="J24" s="33"/>
      <c r="K24" s="118"/>
      <c r="L24" s="118"/>
      <c r="M24" s="118"/>
      <c r="N24" s="34"/>
      <c r="O24" s="34"/>
      <c r="P24" s="35"/>
      <c r="Q24" s="35"/>
      <c r="R24" s="35"/>
      <c r="S24" s="35"/>
      <c r="T24" s="35"/>
      <c r="U24" s="36"/>
      <c r="V24" s="36"/>
      <c r="W24" s="36"/>
      <c r="X24" s="36"/>
      <c r="Y24" s="36"/>
      <c r="Z24" s="37"/>
      <c r="AA24" s="56"/>
      <c r="AB24" s="56"/>
      <c r="AC24" s="56"/>
      <c r="AD24" s="56"/>
      <c r="AE24" s="36"/>
      <c r="AF24" s="35"/>
      <c r="AG24" s="35"/>
      <c r="AH24" s="35"/>
      <c r="AI24" s="38"/>
      <c r="AJ24" s="38"/>
      <c r="AK24" s="38"/>
      <c r="AL24" s="62"/>
      <c r="AM24" s="63"/>
    </row>
    <row r="25" spans="1:39" s="114" customFormat="1" ht="15">
      <c r="A25" s="107"/>
      <c r="B25" s="108"/>
      <c r="C25" s="107"/>
      <c r="D25" s="107"/>
      <c r="E25" s="107"/>
      <c r="F25" s="109"/>
      <c r="G25" s="724">
        <f>H25+I25</f>
        <v>21</v>
      </c>
      <c r="H25" s="111">
        <f>SUM(H3:H23)</f>
        <v>11</v>
      </c>
      <c r="I25" s="111">
        <f>SUM(I3:I23)</f>
        <v>10</v>
      </c>
      <c r="J25" s="110"/>
      <c r="K25" s="109"/>
      <c r="L25" s="109"/>
      <c r="M25" s="109"/>
      <c r="N25" s="111">
        <f>SUM(N3:N23)</f>
        <v>1518</v>
      </c>
      <c r="O25" s="112">
        <f>SUM(O3:O23)</f>
        <v>48.529999999999987</v>
      </c>
      <c r="P25" s="113"/>
      <c r="Q25" s="113"/>
      <c r="R25" s="113"/>
      <c r="S25" s="113"/>
      <c r="T25" s="830">
        <f>U25+V25</f>
        <v>21</v>
      </c>
      <c r="U25" s="111">
        <f>SUM(U3:U23)</f>
        <v>13</v>
      </c>
      <c r="V25" s="111">
        <f>SUM(V3:V23)</f>
        <v>8</v>
      </c>
      <c r="W25" s="111"/>
      <c r="X25" s="111">
        <f>SUM(X3:X23)</f>
        <v>9</v>
      </c>
      <c r="Y25" s="112"/>
      <c r="Z25" s="111">
        <f>AA25+AB25</f>
        <v>13</v>
      </c>
      <c r="AA25" s="111">
        <f>SUM(AA3:AA23)</f>
        <v>11</v>
      </c>
      <c r="AB25" s="111">
        <f>SUM(AB3:AB23)</f>
        <v>2</v>
      </c>
      <c r="AC25" s="111">
        <f>SUM(AC3:AC23)</f>
        <v>0</v>
      </c>
      <c r="AD25" s="111">
        <f>SUM(AD3:AD23)</f>
        <v>0</v>
      </c>
      <c r="AE25" s="111">
        <f>SUM(AE3:AE23)</f>
        <v>1155</v>
      </c>
      <c r="AF25" s="113"/>
      <c r="AG25" s="113"/>
      <c r="AH25" s="113"/>
      <c r="AI25" s="111">
        <f>SUM(AI3:AI23)</f>
        <v>21</v>
      </c>
      <c r="AJ25" s="111">
        <f>SUM(AJ3:AJ23)</f>
        <v>1518</v>
      </c>
      <c r="AK25" s="111">
        <f>SUM(AK3:AK23)</f>
        <v>13</v>
      </c>
      <c r="AL25" s="111">
        <f>SUM(AL3:AL23)</f>
        <v>1155</v>
      </c>
      <c r="AM25" s="111">
        <f>SUM(AM3:AM23)</f>
        <v>9</v>
      </c>
    </row>
    <row r="26" spans="1:39" ht="15.75">
      <c r="A26" s="75"/>
      <c r="B26" s="75"/>
      <c r="C26" s="8"/>
      <c r="D26" s="8"/>
      <c r="E26" s="8"/>
      <c r="F26" s="11"/>
      <c r="G26" s="16"/>
      <c r="H26" s="16"/>
      <c r="I26" s="16"/>
      <c r="J26" s="16"/>
      <c r="K26" s="119"/>
      <c r="L26" s="119"/>
      <c r="M26" s="119"/>
      <c r="N26" s="4"/>
      <c r="O26" s="4"/>
      <c r="P26" s="7"/>
      <c r="Q26" s="7"/>
      <c r="R26" s="7"/>
      <c r="S26" s="7"/>
      <c r="T26" s="7"/>
      <c r="U26" s="21"/>
      <c r="V26" s="21"/>
      <c r="W26" s="21"/>
      <c r="X26" s="21"/>
      <c r="Y26" s="21"/>
      <c r="Z26" s="21"/>
      <c r="AA26" s="57"/>
      <c r="AB26" s="57"/>
      <c r="AC26" s="57"/>
      <c r="AD26" s="57"/>
      <c r="AE26" s="21"/>
      <c r="AF26" s="7"/>
      <c r="AG26" s="7"/>
      <c r="AH26" s="7"/>
      <c r="AI26" s="18"/>
      <c r="AJ26" s="18"/>
      <c r="AK26" s="23"/>
      <c r="AL26" s="64"/>
      <c r="AM26" s="81"/>
    </row>
    <row r="27" spans="1:39">
      <c r="A27" s="75"/>
      <c r="B27" s="75"/>
      <c r="C27" s="75"/>
      <c r="D27" s="75"/>
      <c r="E27" s="75"/>
      <c r="F27" s="80"/>
      <c r="G27" s="76"/>
      <c r="H27" s="76"/>
      <c r="I27" s="203"/>
      <c r="J27" s="76"/>
      <c r="K27" s="80"/>
      <c r="L27" s="80"/>
      <c r="M27" s="80"/>
      <c r="N27" s="4"/>
      <c r="O27" s="4"/>
      <c r="P27" s="7"/>
      <c r="Q27" s="7"/>
      <c r="R27" s="7"/>
      <c r="S27" s="7"/>
      <c r="T27" s="7"/>
      <c r="U27" s="693"/>
      <c r="V27" s="81"/>
      <c r="W27" s="693"/>
      <c r="X27" s="693"/>
      <c r="Y27" s="693"/>
      <c r="Z27" s="693"/>
      <c r="AA27" s="55"/>
      <c r="AB27" s="64"/>
      <c r="AC27" s="64"/>
      <c r="AD27" s="64"/>
      <c r="AE27" s="693"/>
      <c r="AF27" s="7"/>
      <c r="AG27" s="7"/>
      <c r="AH27" s="7"/>
      <c r="AI27" s="15"/>
      <c r="AJ27" s="15"/>
      <c r="AK27" s="84"/>
      <c r="AL27" s="78"/>
      <c r="AM27" s="85"/>
    </row>
    <row r="28" spans="1:39">
      <c r="A28" s="75"/>
      <c r="B28" s="75"/>
      <c r="C28" s="707"/>
      <c r="D28" s="75"/>
      <c r="E28" s="75"/>
      <c r="F28" s="80"/>
      <c r="G28" s="76"/>
      <c r="H28" s="76"/>
      <c r="I28" s="76"/>
      <c r="J28" s="76"/>
      <c r="K28" s="80"/>
      <c r="L28" s="80"/>
      <c r="M28" s="80"/>
      <c r="N28" s="4"/>
      <c r="O28" s="4"/>
      <c r="P28" s="7"/>
      <c r="Q28" s="7"/>
      <c r="R28" s="7"/>
      <c r="S28" s="7"/>
      <c r="T28" s="7"/>
      <c r="U28" s="693"/>
      <c r="V28" s="693"/>
      <c r="W28" s="693"/>
      <c r="X28" s="693"/>
      <c r="Y28" s="693"/>
      <c r="Z28" s="693"/>
      <c r="AA28" s="55"/>
      <c r="AB28" s="55"/>
      <c r="AC28" s="55"/>
      <c r="AD28" s="55"/>
      <c r="AE28" s="693"/>
      <c r="AF28" s="7"/>
      <c r="AG28" s="7"/>
      <c r="AH28" s="7"/>
      <c r="AI28" s="15"/>
      <c r="AJ28" s="15"/>
      <c r="AK28" s="23"/>
      <c r="AL28" s="64"/>
      <c r="AM28" s="81"/>
    </row>
    <row r="29" spans="1:39">
      <c r="AM29" s="104"/>
    </row>
    <row r="30" spans="1:39">
      <c r="AL30" s="67"/>
    </row>
  </sheetData>
  <autoFilter ref="A2:BU23" xr:uid="{43E39A8E-CE9C-40E3-8605-6509410BE89F}"/>
  <mergeCells count="32">
    <mergeCell ref="U1:V1"/>
    <mergeCell ref="AA1:AD1"/>
    <mergeCell ref="AI3:AI4"/>
    <mergeCell ref="AJ3:AJ4"/>
    <mergeCell ref="AK3:AK4"/>
    <mergeCell ref="AL3:AL4"/>
    <mergeCell ref="AM3:AM4"/>
    <mergeCell ref="AI12:AI13"/>
    <mergeCell ref="AJ12:AJ13"/>
    <mergeCell ref="AK12:AK13"/>
    <mergeCell ref="AL12:AL13"/>
    <mergeCell ref="AM12:AM13"/>
    <mergeCell ref="AI7:AI9"/>
    <mergeCell ref="AJ7:AJ9"/>
    <mergeCell ref="AK7:AK9"/>
    <mergeCell ref="AL7:AL9"/>
    <mergeCell ref="AM7:AM9"/>
    <mergeCell ref="AI14:AI17"/>
    <mergeCell ref="AJ14:AJ17"/>
    <mergeCell ref="AK14:AK17"/>
    <mergeCell ref="AL14:AL17"/>
    <mergeCell ref="AM14:AM17"/>
    <mergeCell ref="AI18:AI19"/>
    <mergeCell ref="AJ18:AJ19"/>
    <mergeCell ref="AK18:AK19"/>
    <mergeCell ref="AL18:AL19"/>
    <mergeCell ref="AM18:AM19"/>
    <mergeCell ref="AI20:AI23"/>
    <mergeCell ref="AJ20:AJ23"/>
    <mergeCell ref="AK20:AK23"/>
    <mergeCell ref="AL20:AL23"/>
    <mergeCell ref="AM20:AM23"/>
  </mergeCells>
  <phoneticPr fontId="0" type="noConversion"/>
  <conditionalFormatting sqref="K4:M4 K3:L3">
    <cfRule type="expression" dxfId="27" priority="73">
      <formula>$P3=4</formula>
    </cfRule>
    <cfRule type="expression" dxfId="26" priority="74">
      <formula>$P3=3</formula>
    </cfRule>
    <cfRule type="expression" dxfId="25" priority="75">
      <formula>$P3=2</formula>
    </cfRule>
    <cfRule type="expression" dxfId="24" priority="76">
      <formula>$P3=1</formula>
    </cfRule>
  </conditionalFormatting>
  <conditionalFormatting sqref="L6">
    <cfRule type="expression" dxfId="23" priority="13">
      <formula>#REF!=4</formula>
    </cfRule>
    <cfRule type="expression" dxfId="22" priority="14">
      <formula>#REF!=3</formula>
    </cfRule>
    <cfRule type="expression" dxfId="21" priority="15">
      <formula>#REF!=2</formula>
    </cfRule>
    <cfRule type="expression" dxfId="20" priority="16">
      <formula>#REF!=1</formula>
    </cfRule>
  </conditionalFormatting>
  <conditionalFormatting sqref="L7">
    <cfRule type="expression" dxfId="19" priority="189">
      <formula>#REF!=4</formula>
    </cfRule>
    <cfRule type="expression" dxfId="18" priority="190">
      <formula>#REF!=3</formula>
    </cfRule>
    <cfRule type="expression" dxfId="17" priority="191">
      <formula>#REF!=2</formula>
    </cfRule>
    <cfRule type="expression" dxfId="16" priority="192">
      <formula>#REF!=1</formula>
    </cfRule>
  </conditionalFormatting>
  <conditionalFormatting sqref="M3">
    <cfRule type="expression" dxfId="15" priority="5">
      <formula>$P3=4</formula>
    </cfRule>
    <cfRule type="expression" dxfId="14" priority="6">
      <formula>$P3=3</formula>
    </cfRule>
    <cfRule type="expression" dxfId="13" priority="7">
      <formula>$P3=2</formula>
    </cfRule>
    <cfRule type="expression" dxfId="12" priority="8">
      <formula>$P3=1</formula>
    </cfRule>
  </conditionalFormatting>
  <conditionalFormatting sqref="L8:L9">
    <cfRule type="expression" dxfId="11" priority="1">
      <formula>$P5=4</formula>
    </cfRule>
    <cfRule type="expression" dxfId="10" priority="2">
      <formula>$P5=3</formula>
    </cfRule>
    <cfRule type="expression" dxfId="9" priority="3">
      <formula>$P5=2</formula>
    </cfRule>
    <cfRule type="expression" dxfId="8" priority="4">
      <formula>$P5=1</formula>
    </cfRule>
  </conditionalFormatting>
  <hyperlinks>
    <hyperlink ref="S18" r:id="rId1" xr:uid="{8002B700-6B75-4715-84CA-96D0EDCA7C34}"/>
    <hyperlink ref="S6" r:id="rId2" xr:uid="{53E60FE2-DE9F-4929-A546-2D0D914B0688}"/>
    <hyperlink ref="S7" r:id="rId3" xr:uid="{2E423C2E-69BF-4D23-9207-F14A5473585D}"/>
    <hyperlink ref="S10" r:id="rId4" xr:uid="{4B462311-7480-4BA3-B230-38CD2309DFD9}"/>
    <hyperlink ref="S12" r:id="rId5" xr:uid="{7FCCCE30-9D59-4643-A56E-C4D89BC5B7A5}"/>
    <hyperlink ref="S14" r:id="rId6" xr:uid="{487F5669-D133-4FFF-8593-8F50F6E57F4B}"/>
    <hyperlink ref="S20" r:id="rId7" xr:uid="{0A2BE422-97E3-4173-8E64-18362E726F79}"/>
    <hyperlink ref="S13" r:id="rId8" display="https://www.audomainedefontbespierre.com" xr:uid="{885D20BA-4B7F-44AB-B7F7-87261B8178EC}"/>
    <hyperlink ref="S15" r:id="rId9" xr:uid="{DBB46616-97B5-4F38-97FC-AB40FFA2ECA4}"/>
    <hyperlink ref="S17" r:id="rId10" display="https://www.campingcardhotes.fr/aire-manade-bilhau-le-bosquet-destagel-2198" xr:uid="{A14CC3CB-2274-4887-B4F0-B4E6AE88228D}"/>
    <hyperlink ref="S19" r:id="rId11" xr:uid="{0B252837-3072-4891-B51D-BEEBB4BFC56F}"/>
    <hyperlink ref="S4" r:id="rId12" xr:uid="{B7B7714F-DD0C-40CA-A80F-B0962A35D456}"/>
    <hyperlink ref="S11" r:id="rId13" xr:uid="{00B9108D-D859-45D4-9842-F24C371CE867}"/>
    <hyperlink ref="S3" r:id="rId14" display="https://bellevue-en-camargue.com/" xr:uid="{1C9FDE6D-F0EC-4CD7-AABF-405CF3F84BB7}"/>
    <hyperlink ref="S9" r:id="rId15" xr:uid="{6A84D375-545E-4AE7-BE5C-C476341858EC}"/>
    <hyperlink ref="S8" r:id="rId16" xr:uid="{3BC3A553-A759-4A50-BA1A-722C8F3AC199}"/>
  </hyperlinks>
  <pageMargins left="0.78740157499999996" right="0.78740157499999996" top="0.984251969" bottom="0.984251969" header="0.4921259845" footer="0.4921259845"/>
  <pageSetup paperSize="9" orientation="portrait" r:id="rId17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34"/>
  <sheetViews>
    <sheetView topLeftCell="R1" workbookViewId="0">
      <selection activeCell="Z9" sqref="Z9"/>
    </sheetView>
  </sheetViews>
  <sheetFormatPr baseColWidth="10" defaultRowHeight="12.75"/>
  <cols>
    <col min="1" max="1" width="8" style="65" customWidth="1"/>
    <col min="2" max="2" width="8.7109375" style="65" customWidth="1"/>
    <col min="3" max="3" width="16.85546875" style="65" customWidth="1"/>
    <col min="4" max="4" width="17.7109375" style="65" customWidth="1"/>
    <col min="5" max="5" width="19.42578125" style="65" customWidth="1"/>
    <col min="6" max="6" width="8.28515625" style="65" customWidth="1"/>
    <col min="7" max="7" width="33.7109375" style="65" customWidth="1"/>
    <col min="8" max="8" width="8.140625" style="65" customWidth="1"/>
    <col min="9" max="9" width="9" style="65" customWidth="1"/>
    <col min="10" max="10" width="23.5703125" style="65" customWidth="1"/>
    <col min="11" max="11" width="15.42578125" style="120" customWidth="1"/>
    <col min="12" max="12" width="9" style="120" customWidth="1"/>
    <col min="13" max="13" width="16" style="120" customWidth="1"/>
    <col min="14" max="14" width="11.42578125" style="65"/>
    <col min="15" max="15" width="11.42578125" style="285"/>
    <col min="16" max="16" width="11.42578125" style="65"/>
    <col min="17" max="17" width="26.42578125" style="65" customWidth="1"/>
    <col min="18" max="18" width="15.140625" style="65" customWidth="1"/>
    <col min="19" max="19" width="35.42578125" style="65" customWidth="1"/>
    <col min="20" max="20" width="13.140625" style="65" customWidth="1"/>
    <col min="21" max="21" width="8.85546875" style="65" customWidth="1"/>
    <col min="22" max="22" width="9.140625" style="65" customWidth="1"/>
    <col min="23" max="23" width="11.42578125" style="65"/>
    <col min="24" max="24" width="8.5703125" style="65" customWidth="1"/>
    <col min="25" max="25" width="11.42578125" style="65"/>
    <col min="26" max="26" width="19.140625" style="65" customWidth="1"/>
    <col min="27" max="27" width="7.28515625" style="65" customWidth="1"/>
    <col min="28" max="30" width="5.28515625" style="65" customWidth="1"/>
    <col min="31" max="31" width="11.42578125" style="65"/>
    <col min="32" max="32" width="19.5703125" style="65" customWidth="1"/>
    <col min="33" max="33" width="33.42578125" style="65" customWidth="1"/>
    <col min="34" max="37" width="11.42578125" style="65"/>
    <col min="38" max="38" width="13.85546875" style="65" customWidth="1"/>
    <col min="39" max="16384" width="11.42578125" style="65"/>
  </cols>
  <sheetData>
    <row r="1" spans="1:70">
      <c r="A1" s="75"/>
      <c r="B1" s="75"/>
      <c r="C1" s="75"/>
      <c r="D1" s="75"/>
      <c r="E1" s="75"/>
      <c r="F1" s="80"/>
      <c r="G1" s="76"/>
      <c r="H1" s="76"/>
      <c r="I1" s="76"/>
      <c r="J1" s="76"/>
      <c r="K1" s="80"/>
      <c r="L1" s="80"/>
      <c r="M1" s="80"/>
      <c r="N1" s="4"/>
      <c r="O1" s="4"/>
      <c r="P1" s="4"/>
      <c r="Q1" s="4"/>
      <c r="R1" s="4"/>
      <c r="S1" s="4"/>
      <c r="T1" s="4"/>
      <c r="U1" s="909" t="s">
        <v>312</v>
      </c>
      <c r="V1" s="909"/>
      <c r="W1" s="693"/>
      <c r="X1" s="693"/>
      <c r="Y1" s="693"/>
      <c r="Z1" s="693"/>
      <c r="AA1" s="910" t="s">
        <v>387</v>
      </c>
      <c r="AB1" s="910"/>
      <c r="AC1" s="911"/>
      <c r="AD1" s="911"/>
      <c r="AE1" s="693"/>
      <c r="AF1" s="4"/>
      <c r="AG1" s="4"/>
      <c r="AH1" s="4"/>
      <c r="AI1" s="9"/>
      <c r="AJ1" s="9"/>
      <c r="AK1" s="23"/>
      <c r="AL1" s="60"/>
      <c r="AM1" s="81"/>
    </row>
    <row r="2" spans="1:70" ht="51">
      <c r="A2" s="20" t="s">
        <v>388</v>
      </c>
      <c r="B2" s="20" t="s">
        <v>503</v>
      </c>
      <c r="C2" s="199" t="s">
        <v>523</v>
      </c>
      <c r="D2" s="68" t="s">
        <v>1606</v>
      </c>
      <c r="E2" s="68" t="s">
        <v>592</v>
      </c>
      <c r="F2" s="20" t="s">
        <v>507</v>
      </c>
      <c r="G2" s="14" t="s">
        <v>350</v>
      </c>
      <c r="H2" s="115" t="s">
        <v>495</v>
      </c>
      <c r="I2" s="116" t="s">
        <v>27</v>
      </c>
      <c r="J2" s="125" t="s">
        <v>2125</v>
      </c>
      <c r="K2" s="117" t="s">
        <v>628</v>
      </c>
      <c r="L2" s="117" t="s">
        <v>629</v>
      </c>
      <c r="M2" s="95" t="s">
        <v>632</v>
      </c>
      <c r="N2" s="2" t="s">
        <v>345</v>
      </c>
      <c r="O2" s="2" t="s">
        <v>565</v>
      </c>
      <c r="P2" s="2" t="s">
        <v>23</v>
      </c>
      <c r="Q2" s="694" t="s">
        <v>21</v>
      </c>
      <c r="R2" s="694" t="s">
        <v>22</v>
      </c>
      <c r="S2" s="694" t="s">
        <v>637</v>
      </c>
      <c r="T2" s="97" t="s">
        <v>24</v>
      </c>
      <c r="U2" s="14" t="s">
        <v>310</v>
      </c>
      <c r="V2" s="14" t="s">
        <v>311</v>
      </c>
      <c r="W2" s="14" t="s">
        <v>475</v>
      </c>
      <c r="X2" s="96" t="s">
        <v>242</v>
      </c>
      <c r="Y2" s="22" t="s">
        <v>191</v>
      </c>
      <c r="Z2" s="14" t="s">
        <v>313</v>
      </c>
      <c r="AA2" s="694" t="s">
        <v>521</v>
      </c>
      <c r="AB2" s="694" t="s">
        <v>520</v>
      </c>
      <c r="AC2" s="694" t="s">
        <v>560</v>
      </c>
      <c r="AD2" s="694" t="s">
        <v>559</v>
      </c>
      <c r="AE2" s="14" t="s">
        <v>230</v>
      </c>
      <c r="AF2" s="694" t="s">
        <v>483</v>
      </c>
      <c r="AG2" s="694" t="s">
        <v>484</v>
      </c>
      <c r="AH2" s="694" t="s">
        <v>352</v>
      </c>
      <c r="AI2" s="10" t="s">
        <v>346</v>
      </c>
      <c r="AJ2" s="10" t="s">
        <v>347</v>
      </c>
      <c r="AK2" s="95" t="s">
        <v>348</v>
      </c>
      <c r="AL2" s="82" t="s">
        <v>192</v>
      </c>
      <c r="AM2" s="83" t="s">
        <v>349</v>
      </c>
    </row>
    <row r="3" spans="1:70" s="324" customFormat="1" ht="41.25" customHeight="1">
      <c r="A3" s="425">
        <v>30009</v>
      </c>
      <c r="B3" s="244">
        <v>250</v>
      </c>
      <c r="C3" s="245" t="s">
        <v>351</v>
      </c>
      <c r="D3" s="246" t="s">
        <v>1594</v>
      </c>
      <c r="E3" s="245"/>
      <c r="F3" s="248" t="s">
        <v>519</v>
      </c>
      <c r="G3" s="325" t="s">
        <v>1626</v>
      </c>
      <c r="H3" s="265"/>
      <c r="I3" s="266">
        <v>1</v>
      </c>
      <c r="J3" s="249" t="s">
        <v>1660</v>
      </c>
      <c r="K3" s="267"/>
      <c r="L3" s="267"/>
      <c r="M3" s="267"/>
      <c r="N3" s="262">
        <v>15</v>
      </c>
      <c r="O3" s="253">
        <v>0.08</v>
      </c>
      <c r="P3" s="255"/>
      <c r="Q3" s="322" t="s">
        <v>1659</v>
      </c>
      <c r="R3" s="256" t="s">
        <v>1716</v>
      </c>
      <c r="S3" s="257" t="s">
        <v>1624</v>
      </c>
      <c r="T3" s="256" t="s">
        <v>490</v>
      </c>
      <c r="U3" s="266">
        <v>1</v>
      </c>
      <c r="V3" s="266"/>
      <c r="W3" s="268">
        <v>1</v>
      </c>
      <c r="X3" s="266"/>
      <c r="Y3" s="269"/>
      <c r="Z3" s="266" t="s">
        <v>169</v>
      </c>
      <c r="AA3" s="266"/>
      <c r="AB3" s="266"/>
      <c r="AC3" s="266"/>
      <c r="AD3" s="266">
        <v>1</v>
      </c>
      <c r="AE3" s="255">
        <f t="shared" ref="AE3" si="0">N3</f>
        <v>15</v>
      </c>
      <c r="AF3" s="256" t="s">
        <v>492</v>
      </c>
      <c r="AG3" s="256" t="s">
        <v>1151</v>
      </c>
      <c r="AH3" s="256" t="s">
        <v>65</v>
      </c>
      <c r="AI3" s="323">
        <v>1</v>
      </c>
      <c r="AJ3" s="323">
        <f>N3</f>
        <v>15</v>
      </c>
      <c r="AK3" s="323">
        <v>1</v>
      </c>
      <c r="AL3" s="323">
        <f>AE3</f>
        <v>15</v>
      </c>
      <c r="AM3" s="323">
        <v>0</v>
      </c>
    </row>
    <row r="4" spans="1:70" s="270" customFormat="1" ht="46.5" customHeight="1">
      <c r="A4" s="427">
        <v>30016</v>
      </c>
      <c r="B4" s="244">
        <v>272</v>
      </c>
      <c r="C4" s="245" t="s">
        <v>30</v>
      </c>
      <c r="D4" s="246" t="s">
        <v>1594</v>
      </c>
      <c r="E4" s="247"/>
      <c r="F4" s="248" t="s">
        <v>519</v>
      </c>
      <c r="G4" s="265" t="s">
        <v>31</v>
      </c>
      <c r="H4" s="265"/>
      <c r="I4" s="266">
        <v>1</v>
      </c>
      <c r="J4" s="265"/>
      <c r="K4" s="267"/>
      <c r="L4" s="267"/>
      <c r="M4" s="267"/>
      <c r="N4" s="254">
        <v>6</v>
      </c>
      <c r="O4" s="253">
        <v>0.13</v>
      </c>
      <c r="P4" s="364"/>
      <c r="Q4" s="365" t="s">
        <v>1153</v>
      </c>
      <c r="R4" s="366" t="s">
        <v>32</v>
      </c>
      <c r="S4" s="367" t="s">
        <v>1661</v>
      </c>
      <c r="T4" s="256" t="s">
        <v>490</v>
      </c>
      <c r="U4" s="266"/>
      <c r="V4" s="266">
        <v>1</v>
      </c>
      <c r="W4" s="266"/>
      <c r="X4" s="266"/>
      <c r="Y4" s="269"/>
      <c r="Z4" s="266" t="s">
        <v>436</v>
      </c>
      <c r="AA4" s="266"/>
      <c r="AB4" s="266"/>
      <c r="AC4" s="266"/>
      <c r="AD4" s="266"/>
      <c r="AE4" s="266">
        <f>0</f>
        <v>0</v>
      </c>
      <c r="AF4" s="256" t="s">
        <v>492</v>
      </c>
      <c r="AG4" s="365" t="s">
        <v>1154</v>
      </c>
      <c r="AH4" s="256" t="s">
        <v>65</v>
      </c>
      <c r="AI4" s="368">
        <v>1</v>
      </c>
      <c r="AJ4" s="368">
        <f>N4</f>
        <v>6</v>
      </c>
      <c r="AK4" s="368">
        <v>0</v>
      </c>
      <c r="AL4" s="369">
        <f>AE4</f>
        <v>0</v>
      </c>
      <c r="AM4" s="370">
        <v>0</v>
      </c>
    </row>
    <row r="5" spans="1:70" s="243" customFormat="1" ht="39" customHeight="1">
      <c r="A5" s="428">
        <v>30024</v>
      </c>
      <c r="B5" s="226">
        <v>212</v>
      </c>
      <c r="C5" s="227" t="s">
        <v>53</v>
      </c>
      <c r="D5" s="288" t="s">
        <v>1594</v>
      </c>
      <c r="E5" s="229"/>
      <c r="F5" s="230" t="s">
        <v>519</v>
      </c>
      <c r="G5" s="233" t="s">
        <v>55</v>
      </c>
      <c r="H5" s="232">
        <v>1</v>
      </c>
      <c r="I5" s="233"/>
      <c r="J5" s="320" t="s">
        <v>2107</v>
      </c>
      <c r="K5" s="704"/>
      <c r="L5" s="482"/>
      <c r="M5" s="215">
        <v>479584278</v>
      </c>
      <c r="N5" s="475">
        <v>7</v>
      </c>
      <c r="O5" s="236">
        <v>2.73</v>
      </c>
      <c r="P5" s="238" t="s">
        <v>105</v>
      </c>
      <c r="Q5" s="483" t="s">
        <v>904</v>
      </c>
      <c r="R5" s="239" t="s">
        <v>747</v>
      </c>
      <c r="S5" s="240" t="s">
        <v>2156</v>
      </c>
      <c r="T5" s="239" t="s">
        <v>490</v>
      </c>
      <c r="U5" s="232">
        <v>1</v>
      </c>
      <c r="V5" s="232"/>
      <c r="W5" s="241">
        <v>0.8</v>
      </c>
      <c r="X5" s="232">
        <v>0</v>
      </c>
      <c r="Y5" s="751"/>
      <c r="Z5" s="232" t="s">
        <v>54</v>
      </c>
      <c r="AA5" s="232"/>
      <c r="AB5" s="232"/>
      <c r="AC5" s="232"/>
      <c r="AD5" s="232">
        <v>1</v>
      </c>
      <c r="AE5" s="238">
        <f>N5</f>
        <v>7</v>
      </c>
      <c r="AF5" s="239"/>
      <c r="AG5" s="239" t="s">
        <v>1826</v>
      </c>
      <c r="AH5" s="239" t="s">
        <v>167</v>
      </c>
      <c r="AI5" s="680">
        <v>1</v>
      </c>
      <c r="AJ5" s="680">
        <f>N5</f>
        <v>7</v>
      </c>
      <c r="AK5" s="682">
        <v>1</v>
      </c>
      <c r="AL5" s="684">
        <f>AE5</f>
        <v>7</v>
      </c>
      <c r="AM5" s="683">
        <v>0</v>
      </c>
    </row>
    <row r="6" spans="1:70" s="243" customFormat="1" ht="38.25">
      <c r="A6" s="426">
        <v>30026</v>
      </c>
      <c r="B6" s="226">
        <v>174</v>
      </c>
      <c r="C6" s="227" t="s">
        <v>531</v>
      </c>
      <c r="D6" s="288" t="s">
        <v>1594</v>
      </c>
      <c r="E6" s="229"/>
      <c r="F6" s="230" t="s">
        <v>521</v>
      </c>
      <c r="G6" s="231" t="s">
        <v>1827</v>
      </c>
      <c r="H6" s="232">
        <v>1</v>
      </c>
      <c r="I6" s="233"/>
      <c r="J6" s="335" t="s">
        <v>2141</v>
      </c>
      <c r="K6" s="215" t="s">
        <v>905</v>
      </c>
      <c r="L6" s="682" t="s">
        <v>630</v>
      </c>
      <c r="M6" s="215">
        <v>213000268</v>
      </c>
      <c r="N6" s="237">
        <v>44</v>
      </c>
      <c r="O6" s="236">
        <v>3.72</v>
      </c>
      <c r="P6" s="238" t="s">
        <v>99</v>
      </c>
      <c r="Q6" s="239" t="s">
        <v>123</v>
      </c>
      <c r="R6" s="239" t="s">
        <v>804</v>
      </c>
      <c r="S6" s="487" t="s">
        <v>1828</v>
      </c>
      <c r="T6" s="239" t="s">
        <v>462</v>
      </c>
      <c r="U6" s="232">
        <v>1</v>
      </c>
      <c r="V6" s="232"/>
      <c r="W6" s="241">
        <v>1</v>
      </c>
      <c r="X6" s="232">
        <v>1</v>
      </c>
      <c r="Y6" s="332">
        <v>36147</v>
      </c>
      <c r="Z6" s="232" t="s">
        <v>34</v>
      </c>
      <c r="AA6" s="296"/>
      <c r="AB6" s="232"/>
      <c r="AC6" s="232"/>
      <c r="AD6" s="232">
        <v>1</v>
      </c>
      <c r="AE6" s="232">
        <f>N6</f>
        <v>44</v>
      </c>
      <c r="AF6" s="239" t="s">
        <v>492</v>
      </c>
      <c r="AG6" s="239" t="s">
        <v>65</v>
      </c>
      <c r="AH6" s="239" t="s">
        <v>167</v>
      </c>
      <c r="AI6" s="850">
        <v>2</v>
      </c>
      <c r="AJ6" s="850">
        <f>N6+N7</f>
        <v>54</v>
      </c>
      <c r="AK6" s="845">
        <v>2</v>
      </c>
      <c r="AL6" s="869">
        <f>AE6+AE7</f>
        <v>54</v>
      </c>
      <c r="AM6" s="867">
        <v>1</v>
      </c>
    </row>
    <row r="7" spans="1:70" s="270" customFormat="1" ht="45.75" customHeight="1">
      <c r="A7" s="426">
        <v>30026</v>
      </c>
      <c r="B7" s="244">
        <v>224</v>
      </c>
      <c r="C7" s="245" t="s">
        <v>531</v>
      </c>
      <c r="D7" s="246" t="s">
        <v>1594</v>
      </c>
      <c r="E7" s="246"/>
      <c r="F7" s="248" t="s">
        <v>521</v>
      </c>
      <c r="G7" s="265" t="s">
        <v>35</v>
      </c>
      <c r="H7" s="265"/>
      <c r="I7" s="266">
        <v>1</v>
      </c>
      <c r="J7" s="265"/>
      <c r="K7" s="267"/>
      <c r="L7" s="267"/>
      <c r="M7" s="267"/>
      <c r="N7" s="254">
        <v>10</v>
      </c>
      <c r="O7" s="253">
        <v>0.2</v>
      </c>
      <c r="P7" s="255"/>
      <c r="Q7" s="256" t="s">
        <v>123</v>
      </c>
      <c r="R7" s="256" t="s">
        <v>36</v>
      </c>
      <c r="S7" s="257" t="s">
        <v>1686</v>
      </c>
      <c r="T7" s="256" t="s">
        <v>490</v>
      </c>
      <c r="U7" s="266">
        <v>1</v>
      </c>
      <c r="V7" s="266"/>
      <c r="W7" s="268">
        <v>1</v>
      </c>
      <c r="X7" s="266"/>
      <c r="Y7" s="269"/>
      <c r="Z7" s="266" t="s">
        <v>34</v>
      </c>
      <c r="AA7" s="266"/>
      <c r="AB7" s="266"/>
      <c r="AC7" s="266"/>
      <c r="AD7" s="266">
        <v>1</v>
      </c>
      <c r="AE7" s="266">
        <f>N7</f>
        <v>10</v>
      </c>
      <c r="AF7" s="256" t="s">
        <v>492</v>
      </c>
      <c r="AG7" s="256" t="s">
        <v>241</v>
      </c>
      <c r="AH7" s="256" t="s">
        <v>65</v>
      </c>
      <c r="AI7" s="847"/>
      <c r="AJ7" s="847"/>
      <c r="AK7" s="847"/>
      <c r="AL7" s="847"/>
      <c r="AM7" s="847"/>
    </row>
    <row r="8" spans="1:70" s="349" customFormat="1" ht="29.25" customHeight="1">
      <c r="A8" s="426">
        <v>30040</v>
      </c>
      <c r="B8" s="185">
        <v>318</v>
      </c>
      <c r="C8" s="336" t="s">
        <v>2170</v>
      </c>
      <c r="D8" s="337" t="s">
        <v>1594</v>
      </c>
      <c r="E8" s="358"/>
      <c r="F8" s="338"/>
      <c r="G8" s="340" t="s">
        <v>2181</v>
      </c>
      <c r="H8" s="123">
        <v>1</v>
      </c>
      <c r="I8" s="340"/>
      <c r="J8" s="772" t="s">
        <v>2240</v>
      </c>
      <c r="K8" s="381"/>
      <c r="L8" s="753"/>
      <c r="M8" s="381">
        <v>897509568</v>
      </c>
      <c r="N8" s="422">
        <v>12</v>
      </c>
      <c r="O8" s="344">
        <v>0.83</v>
      </c>
      <c r="P8" s="352"/>
      <c r="Q8" s="345" t="s">
        <v>2183</v>
      </c>
      <c r="R8" s="345" t="s">
        <v>2184</v>
      </c>
      <c r="S8" s="346" t="s">
        <v>2182</v>
      </c>
      <c r="T8" s="345" t="s">
        <v>497</v>
      </c>
      <c r="U8" s="123"/>
      <c r="V8" s="123">
        <v>1</v>
      </c>
      <c r="W8" s="123"/>
      <c r="X8" s="123">
        <v>0</v>
      </c>
      <c r="Y8" s="814"/>
      <c r="Z8" s="123" t="s">
        <v>169</v>
      </c>
      <c r="AA8" s="123"/>
      <c r="AB8" s="123"/>
      <c r="AC8" s="123"/>
      <c r="AD8" s="123"/>
      <c r="AE8" s="123">
        <v>0</v>
      </c>
      <c r="AF8" s="759" t="s">
        <v>2185</v>
      </c>
      <c r="AG8" s="345" t="s">
        <v>2186</v>
      </c>
      <c r="AH8" s="345" t="s">
        <v>167</v>
      </c>
      <c r="AI8" s="765">
        <v>1</v>
      </c>
      <c r="AJ8" s="765">
        <f>N8</f>
        <v>12</v>
      </c>
      <c r="AK8" s="753">
        <v>0</v>
      </c>
      <c r="AL8" s="382">
        <f>AE8</f>
        <v>0</v>
      </c>
      <c r="AM8" s="383"/>
    </row>
    <row r="9" spans="1:70" s="270" customFormat="1" ht="52.5" customHeight="1">
      <c r="A9" s="426">
        <v>30052</v>
      </c>
      <c r="B9" s="244">
        <v>256</v>
      </c>
      <c r="C9" s="245" t="s">
        <v>1198</v>
      </c>
      <c r="D9" s="246" t="s">
        <v>1594</v>
      </c>
      <c r="E9" s="247"/>
      <c r="F9" s="248" t="s">
        <v>519</v>
      </c>
      <c r="G9" s="265" t="s">
        <v>372</v>
      </c>
      <c r="H9" s="265"/>
      <c r="I9" s="266">
        <v>1</v>
      </c>
      <c r="J9" s="265"/>
      <c r="K9" s="374"/>
      <c r="L9" s="374"/>
      <c r="M9" s="374"/>
      <c r="N9" s="254">
        <v>6</v>
      </c>
      <c r="O9" s="253">
        <v>0.05</v>
      </c>
      <c r="P9" s="255"/>
      <c r="Q9" s="322" t="s">
        <v>1668</v>
      </c>
      <c r="R9" s="256" t="s">
        <v>807</v>
      </c>
      <c r="S9" s="257" t="s">
        <v>1667</v>
      </c>
      <c r="T9" s="256" t="s">
        <v>490</v>
      </c>
      <c r="U9" s="266"/>
      <c r="V9" s="266">
        <v>1</v>
      </c>
      <c r="W9" s="268"/>
      <c r="X9" s="266"/>
      <c r="Y9" s="269"/>
      <c r="Z9" s="266" t="s">
        <v>373</v>
      </c>
      <c r="AA9" s="250"/>
      <c r="AB9" s="308"/>
      <c r="AC9" s="308"/>
      <c r="AD9" s="308"/>
      <c r="AE9" s="266">
        <f>0</f>
        <v>0</v>
      </c>
      <c r="AF9" s="256" t="s">
        <v>371</v>
      </c>
      <c r="AG9" s="256" t="s">
        <v>1169</v>
      </c>
      <c r="AH9" s="256" t="s">
        <v>65</v>
      </c>
      <c r="AI9" s="305">
        <v>1</v>
      </c>
      <c r="AJ9" s="305">
        <f>N9</f>
        <v>6</v>
      </c>
      <c r="AK9" s="305">
        <v>0</v>
      </c>
      <c r="AL9" s="305">
        <f>AE9</f>
        <v>0</v>
      </c>
      <c r="AM9" s="305">
        <v>0</v>
      </c>
    </row>
    <row r="10" spans="1:70" s="798" customFormat="1" ht="38.25">
      <c r="A10" s="779">
        <v>30170</v>
      </c>
      <c r="B10" s="780">
        <v>51</v>
      </c>
      <c r="C10" s="781" t="s">
        <v>576</v>
      </c>
      <c r="D10" s="782" t="s">
        <v>1594</v>
      </c>
      <c r="E10" s="783"/>
      <c r="F10" s="784" t="s">
        <v>520</v>
      </c>
      <c r="G10" s="785" t="s">
        <v>742</v>
      </c>
      <c r="H10" s="786">
        <v>0</v>
      </c>
      <c r="I10" s="787"/>
      <c r="J10" s="788" t="s">
        <v>2295</v>
      </c>
      <c r="K10" s="789" t="s">
        <v>1016</v>
      </c>
      <c r="L10" s="789" t="s">
        <v>630</v>
      </c>
      <c r="M10" s="789">
        <v>313668758</v>
      </c>
      <c r="N10" s="790" t="s">
        <v>1952</v>
      </c>
      <c r="O10" s="791">
        <v>2.59</v>
      </c>
      <c r="P10" s="790" t="s">
        <v>94</v>
      </c>
      <c r="Q10" s="792" t="s">
        <v>1953</v>
      </c>
      <c r="R10" s="792" t="s">
        <v>2293</v>
      </c>
      <c r="S10" s="793" t="s">
        <v>1145</v>
      </c>
      <c r="T10" s="792" t="s">
        <v>460</v>
      </c>
      <c r="U10" s="794" t="s">
        <v>1795</v>
      </c>
      <c r="V10" s="786"/>
      <c r="W10" s="795">
        <v>1</v>
      </c>
      <c r="X10" s="794" t="s">
        <v>1795</v>
      </c>
      <c r="Y10" s="821" t="s">
        <v>2332</v>
      </c>
      <c r="Z10" s="786" t="s">
        <v>436</v>
      </c>
      <c r="AA10" s="786"/>
      <c r="AB10" s="786"/>
      <c r="AC10" s="786"/>
      <c r="AD10" s="794" t="s">
        <v>1795</v>
      </c>
      <c r="AE10" s="786" t="str">
        <f t="shared" ref="AE10:AE11" si="1">N10</f>
        <v>50 places</v>
      </c>
      <c r="AF10" s="797" t="s">
        <v>2294</v>
      </c>
      <c r="AG10" s="792" t="s">
        <v>282</v>
      </c>
      <c r="AH10" s="792" t="s">
        <v>167</v>
      </c>
      <c r="AI10" s="856">
        <v>0</v>
      </c>
      <c r="AJ10" s="856">
        <v>0</v>
      </c>
      <c r="AK10" s="874">
        <v>0</v>
      </c>
      <c r="AL10" s="873">
        <v>0</v>
      </c>
      <c r="AM10" s="893">
        <v>0</v>
      </c>
    </row>
    <row r="11" spans="1:70" s="136" customFormat="1" ht="56.25" customHeight="1">
      <c r="A11" s="808">
        <v>30170</v>
      </c>
      <c r="B11" s="460">
        <v>63</v>
      </c>
      <c r="C11" s="126" t="s">
        <v>576</v>
      </c>
      <c r="D11" s="127" t="s">
        <v>1594</v>
      </c>
      <c r="E11" s="126"/>
      <c r="F11" s="128" t="s">
        <v>520</v>
      </c>
      <c r="G11" s="129" t="s">
        <v>232</v>
      </c>
      <c r="H11" s="130">
        <v>0</v>
      </c>
      <c r="I11" s="129"/>
      <c r="J11" s="809" t="s">
        <v>2299</v>
      </c>
      <c r="K11" s="633" t="s">
        <v>1017</v>
      </c>
      <c r="L11" s="633" t="s">
        <v>630</v>
      </c>
      <c r="M11" s="633">
        <v>411466279</v>
      </c>
      <c r="N11" s="810" t="s">
        <v>1963</v>
      </c>
      <c r="O11" s="810">
        <v>0.61</v>
      </c>
      <c r="P11" s="810" t="s">
        <v>94</v>
      </c>
      <c r="Q11" s="132" t="s">
        <v>234</v>
      </c>
      <c r="R11" s="132" t="s">
        <v>233</v>
      </c>
      <c r="S11" s="463" t="s">
        <v>771</v>
      </c>
      <c r="T11" s="132" t="s">
        <v>279</v>
      </c>
      <c r="U11" s="130"/>
      <c r="V11" s="135" t="s">
        <v>1197</v>
      </c>
      <c r="W11" s="130"/>
      <c r="X11" s="130" t="s">
        <v>1194</v>
      </c>
      <c r="Y11" s="134">
        <v>42901</v>
      </c>
      <c r="Z11" s="130" t="s">
        <v>435</v>
      </c>
      <c r="AA11" s="811"/>
      <c r="AB11" s="135"/>
      <c r="AC11" s="135"/>
      <c r="AD11" s="135"/>
      <c r="AE11" s="130" t="str">
        <f t="shared" si="1"/>
        <v>38 places</v>
      </c>
      <c r="AF11" s="812" t="s">
        <v>274</v>
      </c>
      <c r="AG11" s="132" t="s">
        <v>27</v>
      </c>
      <c r="AH11" s="132" t="s">
        <v>167</v>
      </c>
      <c r="AI11" s="857"/>
      <c r="AJ11" s="857"/>
      <c r="AK11" s="875"/>
      <c r="AL11" s="873"/>
      <c r="AM11" s="893"/>
    </row>
    <row r="12" spans="1:70" s="243" customFormat="1" ht="38.25">
      <c r="A12" s="433">
        <v>30176</v>
      </c>
      <c r="B12" s="226">
        <v>176</v>
      </c>
      <c r="C12" s="227" t="s">
        <v>579</v>
      </c>
      <c r="D12" s="288" t="s">
        <v>1594</v>
      </c>
      <c r="E12" s="229"/>
      <c r="F12" s="230" t="s">
        <v>522</v>
      </c>
      <c r="G12" s="233" t="s">
        <v>277</v>
      </c>
      <c r="H12" s="232">
        <v>1</v>
      </c>
      <c r="I12" s="233"/>
      <c r="J12" s="319"/>
      <c r="K12" s="215" t="s">
        <v>1025</v>
      </c>
      <c r="L12" s="215" t="s">
        <v>630</v>
      </c>
      <c r="M12" s="215">
        <v>213001761</v>
      </c>
      <c r="N12" s="475">
        <v>11</v>
      </c>
      <c r="O12" s="236">
        <v>0.25</v>
      </c>
      <c r="P12" s="238" t="s">
        <v>405</v>
      </c>
      <c r="Q12" s="239" t="s">
        <v>2306</v>
      </c>
      <c r="R12" s="239" t="s">
        <v>278</v>
      </c>
      <c r="S12" s="240" t="s">
        <v>776</v>
      </c>
      <c r="T12" s="239" t="s">
        <v>466</v>
      </c>
      <c r="U12" s="232"/>
      <c r="V12" s="232">
        <v>1</v>
      </c>
      <c r="W12" s="232"/>
      <c r="X12" s="232">
        <v>1</v>
      </c>
      <c r="Y12" s="332">
        <v>42900</v>
      </c>
      <c r="Z12" s="232" t="s">
        <v>436</v>
      </c>
      <c r="AA12" s="232"/>
      <c r="AB12" s="232"/>
      <c r="AC12" s="232"/>
      <c r="AD12" s="232"/>
      <c r="AE12" s="232">
        <v>0</v>
      </c>
      <c r="AF12" s="239" t="s">
        <v>2305</v>
      </c>
      <c r="AG12" s="239"/>
      <c r="AH12" s="239" t="s">
        <v>167</v>
      </c>
      <c r="AI12" s="850">
        <v>4</v>
      </c>
      <c r="AJ12" s="850">
        <f>N12+N13+N14+N15</f>
        <v>35</v>
      </c>
      <c r="AK12" s="845">
        <v>0</v>
      </c>
      <c r="AL12" s="845">
        <f>AE12+AE13+AE14+AE15</f>
        <v>0</v>
      </c>
      <c r="AM12" s="845">
        <v>1</v>
      </c>
    </row>
    <row r="13" spans="1:70" s="243" customFormat="1" ht="30" customHeight="1">
      <c r="A13" s="433">
        <v>30176</v>
      </c>
      <c r="B13" s="226">
        <v>297</v>
      </c>
      <c r="C13" s="227" t="s">
        <v>579</v>
      </c>
      <c r="D13" s="288" t="s">
        <v>1594</v>
      </c>
      <c r="E13" s="229"/>
      <c r="F13" s="230" t="s">
        <v>522</v>
      </c>
      <c r="G13" s="231" t="s">
        <v>735</v>
      </c>
      <c r="H13" s="232">
        <v>1</v>
      </c>
      <c r="I13" s="233"/>
      <c r="J13" s="636" t="s">
        <v>2308</v>
      </c>
      <c r="K13" s="704"/>
      <c r="L13" s="482"/>
      <c r="M13" s="215">
        <v>353721251</v>
      </c>
      <c r="N13" s="475">
        <v>8</v>
      </c>
      <c r="O13" s="236">
        <v>0.28000000000000003</v>
      </c>
      <c r="P13" s="238"/>
      <c r="Q13" s="239" t="s">
        <v>1971</v>
      </c>
      <c r="R13" s="239" t="s">
        <v>736</v>
      </c>
      <c r="S13" s="240" t="s">
        <v>1968</v>
      </c>
      <c r="T13" s="239" t="s">
        <v>490</v>
      </c>
      <c r="U13" s="232"/>
      <c r="V13" s="232">
        <v>1</v>
      </c>
      <c r="W13" s="232"/>
      <c r="X13" s="232">
        <v>0</v>
      </c>
      <c r="Y13" s="751"/>
      <c r="Z13" s="232" t="s">
        <v>436</v>
      </c>
      <c r="AA13" s="232"/>
      <c r="AB13" s="232"/>
      <c r="AC13" s="232"/>
      <c r="AD13" s="232"/>
      <c r="AE13" s="232">
        <v>0</v>
      </c>
      <c r="AF13" s="239" t="s">
        <v>2307</v>
      </c>
      <c r="AG13" s="239" t="s">
        <v>1026</v>
      </c>
      <c r="AH13" s="239" t="s">
        <v>58</v>
      </c>
      <c r="AI13" s="855"/>
      <c r="AJ13" s="855"/>
      <c r="AK13" s="846"/>
      <c r="AL13" s="846"/>
      <c r="AM13" s="846"/>
    </row>
    <row r="14" spans="1:70" s="243" customFormat="1" ht="27.75" customHeight="1">
      <c r="A14" s="451">
        <v>30176</v>
      </c>
      <c r="B14" s="226">
        <v>298</v>
      </c>
      <c r="C14" s="227" t="s">
        <v>579</v>
      </c>
      <c r="D14" s="288" t="s">
        <v>1594</v>
      </c>
      <c r="E14" s="229"/>
      <c r="F14" s="230" t="s">
        <v>522</v>
      </c>
      <c r="G14" s="233" t="s">
        <v>700</v>
      </c>
      <c r="H14" s="232">
        <v>1</v>
      </c>
      <c r="I14" s="233"/>
      <c r="J14" s="636" t="s">
        <v>2309</v>
      </c>
      <c r="K14" s="704"/>
      <c r="L14" s="482"/>
      <c r="M14" s="215">
        <v>391309085</v>
      </c>
      <c r="N14" s="475">
        <v>6</v>
      </c>
      <c r="O14" s="236">
        <v>2.38</v>
      </c>
      <c r="P14" s="238"/>
      <c r="Q14" s="239" t="s">
        <v>702</v>
      </c>
      <c r="R14" s="239" t="s">
        <v>701</v>
      </c>
      <c r="S14" s="240" t="s">
        <v>1027</v>
      </c>
      <c r="T14" s="239" t="s">
        <v>490</v>
      </c>
      <c r="U14" s="232"/>
      <c r="V14" s="232">
        <v>1</v>
      </c>
      <c r="W14" s="232"/>
      <c r="X14" s="232">
        <v>0</v>
      </c>
      <c r="Y14" s="751"/>
      <c r="Z14" s="232" t="s">
        <v>436</v>
      </c>
      <c r="AA14" s="232"/>
      <c r="AB14" s="232"/>
      <c r="AC14" s="232"/>
      <c r="AD14" s="232"/>
      <c r="AE14" s="232">
        <v>0</v>
      </c>
      <c r="AF14" s="239" t="s">
        <v>2310</v>
      </c>
      <c r="AG14" s="239" t="s">
        <v>1028</v>
      </c>
      <c r="AH14" s="239" t="s">
        <v>58</v>
      </c>
      <c r="AI14" s="855"/>
      <c r="AJ14" s="855"/>
      <c r="AK14" s="846"/>
      <c r="AL14" s="846"/>
      <c r="AM14" s="846"/>
    </row>
    <row r="15" spans="1:70" s="270" customFormat="1" ht="49.5" customHeight="1">
      <c r="A15" s="448">
        <v>30176</v>
      </c>
      <c r="B15" s="244">
        <v>234</v>
      </c>
      <c r="C15" s="245" t="s">
        <v>579</v>
      </c>
      <c r="D15" s="246" t="s">
        <v>1594</v>
      </c>
      <c r="E15" s="245"/>
      <c r="F15" s="248" t="s">
        <v>519</v>
      </c>
      <c r="G15" s="265" t="s">
        <v>62</v>
      </c>
      <c r="H15" s="265"/>
      <c r="I15" s="266">
        <v>1</v>
      </c>
      <c r="J15" s="265"/>
      <c r="K15" s="267"/>
      <c r="L15" s="267"/>
      <c r="M15" s="267"/>
      <c r="N15" s="254">
        <v>10</v>
      </c>
      <c r="O15" s="253">
        <v>0.05</v>
      </c>
      <c r="P15" s="255"/>
      <c r="Q15" s="256" t="s">
        <v>63</v>
      </c>
      <c r="R15" s="256" t="s">
        <v>278</v>
      </c>
      <c r="S15" s="257" t="s">
        <v>1643</v>
      </c>
      <c r="T15" s="256" t="s">
        <v>490</v>
      </c>
      <c r="U15" s="266"/>
      <c r="V15" s="266">
        <v>1</v>
      </c>
      <c r="W15" s="266"/>
      <c r="X15" s="266"/>
      <c r="Y15" s="266"/>
      <c r="Z15" s="266" t="s">
        <v>436</v>
      </c>
      <c r="AA15" s="266"/>
      <c r="AB15" s="266"/>
      <c r="AC15" s="266"/>
      <c r="AD15" s="266"/>
      <c r="AE15" s="266">
        <v>0</v>
      </c>
      <c r="AF15" s="256" t="s">
        <v>492</v>
      </c>
      <c r="AG15" s="256" t="s">
        <v>1178</v>
      </c>
      <c r="AH15" s="256" t="s">
        <v>65</v>
      </c>
      <c r="AI15" s="847"/>
      <c r="AJ15" s="847"/>
      <c r="AK15" s="847"/>
      <c r="AL15" s="847"/>
      <c r="AM15" s="847"/>
    </row>
    <row r="16" spans="1:70" s="631" customFormat="1" ht="32.25" customHeight="1">
      <c r="A16" s="449">
        <v>30219</v>
      </c>
      <c r="B16" s="226">
        <v>238</v>
      </c>
      <c r="C16" s="227" t="s">
        <v>598</v>
      </c>
      <c r="D16" s="288" t="s">
        <v>1594</v>
      </c>
      <c r="E16" s="229"/>
      <c r="F16" s="230" t="s">
        <v>522</v>
      </c>
      <c r="G16" s="231" t="s">
        <v>733</v>
      </c>
      <c r="H16" s="232">
        <v>1</v>
      </c>
      <c r="I16" s="233"/>
      <c r="J16" s="636" t="s">
        <v>2308</v>
      </c>
      <c r="K16" s="696"/>
      <c r="L16" s="215"/>
      <c r="M16" s="215"/>
      <c r="N16" s="475">
        <v>6</v>
      </c>
      <c r="O16" s="236">
        <v>0.28999999999999998</v>
      </c>
      <c r="P16" s="238" t="s">
        <v>155</v>
      </c>
      <c r="Q16" s="239" t="s">
        <v>1982</v>
      </c>
      <c r="R16" s="239" t="s">
        <v>734</v>
      </c>
      <c r="S16" s="240" t="s">
        <v>1039</v>
      </c>
      <c r="T16" s="239" t="s">
        <v>261</v>
      </c>
      <c r="U16" s="232"/>
      <c r="V16" s="232">
        <v>1</v>
      </c>
      <c r="W16" s="232"/>
      <c r="X16" s="232">
        <v>0</v>
      </c>
      <c r="Y16" s="751"/>
      <c r="Z16" s="232" t="s">
        <v>169</v>
      </c>
      <c r="AA16" s="232"/>
      <c r="AB16" s="232"/>
      <c r="AC16" s="239"/>
      <c r="AD16" s="239"/>
      <c r="AE16" s="238">
        <v>0</v>
      </c>
      <c r="AF16" s="239"/>
      <c r="AG16" s="239" t="s">
        <v>272</v>
      </c>
      <c r="AH16" s="239" t="s">
        <v>167</v>
      </c>
      <c r="AI16" s="685">
        <v>1</v>
      </c>
      <c r="AJ16" s="685">
        <f>N16</f>
        <v>6</v>
      </c>
      <c r="AK16" s="692">
        <v>0</v>
      </c>
      <c r="AL16" s="692">
        <f>AE16</f>
        <v>0</v>
      </c>
      <c r="AM16" s="692">
        <v>0</v>
      </c>
      <c r="AN16" s="628"/>
      <c r="AO16" s="629"/>
      <c r="AP16" s="630"/>
      <c r="AQ16" s="630"/>
      <c r="AR16" s="630"/>
      <c r="AS16" s="630"/>
      <c r="AT16" s="630"/>
      <c r="AU16" s="630"/>
      <c r="AV16" s="630"/>
      <c r="AW16" s="630"/>
      <c r="AX16" s="630"/>
      <c r="AY16" s="630"/>
      <c r="AZ16" s="630"/>
      <c r="BA16" s="630"/>
      <c r="BB16" s="630"/>
      <c r="BC16" s="630"/>
      <c r="BD16" s="630"/>
      <c r="BE16" s="630"/>
      <c r="BF16" s="630"/>
      <c r="BG16" s="630"/>
      <c r="BH16" s="630"/>
      <c r="BI16" s="630"/>
      <c r="BJ16" s="630"/>
      <c r="BK16" s="630"/>
      <c r="BL16" s="630"/>
      <c r="BM16" s="630"/>
      <c r="BN16" s="630"/>
      <c r="BO16" s="630"/>
      <c r="BP16" s="630"/>
      <c r="BQ16" s="630"/>
      <c r="BR16" s="630"/>
    </row>
    <row r="17" spans="1:39" s="606" customFormat="1" ht="67.5" customHeight="1">
      <c r="A17" s="433">
        <v>30220</v>
      </c>
      <c r="B17" s="226">
        <v>285</v>
      </c>
      <c r="C17" s="227" t="s">
        <v>708</v>
      </c>
      <c r="D17" s="288" t="s">
        <v>1594</v>
      </c>
      <c r="E17" s="227"/>
      <c r="F17" s="230"/>
      <c r="G17" s="231" t="s">
        <v>709</v>
      </c>
      <c r="H17" s="296">
        <v>1</v>
      </c>
      <c r="I17" s="231"/>
      <c r="J17" s="636" t="s">
        <v>2308</v>
      </c>
      <c r="K17" s="696"/>
      <c r="L17" s="215"/>
      <c r="M17" s="215"/>
      <c r="N17" s="286">
        <v>5</v>
      </c>
      <c r="O17" s="236">
        <v>2.2999999999999998</v>
      </c>
      <c r="P17" s="238"/>
      <c r="Q17" s="239" t="s">
        <v>1044</v>
      </c>
      <c r="R17" s="239" t="s">
        <v>710</v>
      </c>
      <c r="S17" s="467" t="s">
        <v>1990</v>
      </c>
      <c r="T17" s="239" t="s">
        <v>465</v>
      </c>
      <c r="U17" s="296"/>
      <c r="V17" s="296">
        <v>1</v>
      </c>
      <c r="W17" s="297"/>
      <c r="X17" s="296">
        <v>0</v>
      </c>
      <c r="Y17" s="822"/>
      <c r="Z17" s="296" t="s">
        <v>121</v>
      </c>
      <c r="AA17" s="296"/>
      <c r="AB17" s="296"/>
      <c r="AC17" s="296"/>
      <c r="AD17" s="296"/>
      <c r="AE17" s="296">
        <v>0</v>
      </c>
      <c r="AF17" s="239"/>
      <c r="AG17" s="239" t="s">
        <v>711</v>
      </c>
      <c r="AH17" s="239" t="s">
        <v>58</v>
      </c>
      <c r="AI17" s="681">
        <v>1</v>
      </c>
      <c r="AJ17" s="681">
        <f>N17</f>
        <v>5</v>
      </c>
      <c r="AK17" s="682">
        <v>0</v>
      </c>
      <c r="AL17" s="684">
        <f>AE17</f>
        <v>0</v>
      </c>
      <c r="AM17" s="683">
        <v>0</v>
      </c>
    </row>
    <row r="18" spans="1:39" s="243" customFormat="1" ht="38.25">
      <c r="A18" s="433">
        <v>30272</v>
      </c>
      <c r="B18" s="226">
        <v>34</v>
      </c>
      <c r="C18" s="227" t="s">
        <v>618</v>
      </c>
      <c r="D18" s="288" t="s">
        <v>1594</v>
      </c>
      <c r="E18" s="229"/>
      <c r="F18" s="230" t="s">
        <v>522</v>
      </c>
      <c r="G18" s="233" t="s">
        <v>392</v>
      </c>
      <c r="H18" s="232">
        <v>1</v>
      </c>
      <c r="I18" s="233"/>
      <c r="J18" s="636" t="s">
        <v>2116</v>
      </c>
      <c r="K18" s="215" t="s">
        <v>1075</v>
      </c>
      <c r="L18" s="215" t="s">
        <v>630</v>
      </c>
      <c r="M18" s="215">
        <v>340498260</v>
      </c>
      <c r="N18" s="237">
        <v>197</v>
      </c>
      <c r="O18" s="236">
        <v>8.25</v>
      </c>
      <c r="P18" s="238" t="s">
        <v>97</v>
      </c>
      <c r="Q18" s="239" t="s">
        <v>331</v>
      </c>
      <c r="R18" s="239" t="s">
        <v>716</v>
      </c>
      <c r="S18" s="240" t="s">
        <v>1081</v>
      </c>
      <c r="T18" s="239" t="s">
        <v>501</v>
      </c>
      <c r="U18" s="232">
        <v>1</v>
      </c>
      <c r="V18" s="232"/>
      <c r="W18" s="241">
        <v>1</v>
      </c>
      <c r="X18" s="232">
        <v>1</v>
      </c>
      <c r="Y18" s="242" t="s">
        <v>2372</v>
      </c>
      <c r="Z18" s="232" t="s">
        <v>121</v>
      </c>
      <c r="AA18" s="232"/>
      <c r="AB18" s="232"/>
      <c r="AC18" s="232"/>
      <c r="AD18" s="232">
        <v>1</v>
      </c>
      <c r="AE18" s="232">
        <f t="shared" ref="AE18:AE19" si="2">N18</f>
        <v>197</v>
      </c>
      <c r="AF18" s="239" t="s">
        <v>2371</v>
      </c>
      <c r="AG18" s="239" t="s">
        <v>2028</v>
      </c>
      <c r="AH18" s="239" t="s">
        <v>167</v>
      </c>
      <c r="AI18" s="848">
        <v>2</v>
      </c>
      <c r="AJ18" s="848">
        <f>N18+N19</f>
        <v>205</v>
      </c>
      <c r="AK18" s="853">
        <v>2</v>
      </c>
      <c r="AL18" s="871">
        <f>AE18+AE19</f>
        <v>205</v>
      </c>
      <c r="AM18" s="870">
        <v>2</v>
      </c>
    </row>
    <row r="19" spans="1:39" s="243" customFormat="1" ht="38.25">
      <c r="A19" s="433">
        <v>30272</v>
      </c>
      <c r="B19" s="226">
        <v>97</v>
      </c>
      <c r="C19" s="227" t="s">
        <v>618</v>
      </c>
      <c r="D19" s="288" t="s">
        <v>1594</v>
      </c>
      <c r="E19" s="229"/>
      <c r="F19" s="230" t="s">
        <v>522</v>
      </c>
      <c r="G19" s="231" t="s">
        <v>1524</v>
      </c>
      <c r="H19" s="232">
        <v>1</v>
      </c>
      <c r="I19" s="233"/>
      <c r="J19" s="636" t="s">
        <v>2374</v>
      </c>
      <c r="K19" s="215" t="s">
        <v>1076</v>
      </c>
      <c r="L19" s="215" t="s">
        <v>630</v>
      </c>
      <c r="M19" s="215">
        <v>378590822</v>
      </c>
      <c r="N19" s="475">
        <v>8</v>
      </c>
      <c r="O19" s="236">
        <v>1.54</v>
      </c>
      <c r="P19" s="238"/>
      <c r="Q19" s="239" t="s">
        <v>463</v>
      </c>
      <c r="R19" s="239" t="s">
        <v>393</v>
      </c>
      <c r="S19" s="240" t="s">
        <v>2030</v>
      </c>
      <c r="T19" s="239" t="s">
        <v>2029</v>
      </c>
      <c r="U19" s="232">
        <v>1</v>
      </c>
      <c r="V19" s="232"/>
      <c r="W19" s="241">
        <v>1</v>
      </c>
      <c r="X19" s="232">
        <v>1</v>
      </c>
      <c r="Y19" s="332">
        <v>42900</v>
      </c>
      <c r="Z19" s="232" t="s">
        <v>121</v>
      </c>
      <c r="AA19" s="232"/>
      <c r="AB19" s="232"/>
      <c r="AC19" s="232"/>
      <c r="AD19" s="232">
        <v>1</v>
      </c>
      <c r="AE19" s="232">
        <f t="shared" si="2"/>
        <v>8</v>
      </c>
      <c r="AF19" s="239" t="s">
        <v>2373</v>
      </c>
      <c r="AG19" s="239" t="s">
        <v>65</v>
      </c>
      <c r="AH19" s="239" t="s">
        <v>66</v>
      </c>
      <c r="AI19" s="849"/>
      <c r="AJ19" s="848"/>
      <c r="AK19" s="853"/>
      <c r="AL19" s="871"/>
      <c r="AM19" s="870"/>
    </row>
    <row r="20" spans="1:39" s="156" customFormat="1" ht="38.25" customHeight="1">
      <c r="A20" s="433">
        <v>30280</v>
      </c>
      <c r="B20" s="389">
        <v>288</v>
      </c>
      <c r="C20" s="143" t="s">
        <v>851</v>
      </c>
      <c r="D20" s="167" t="s">
        <v>1594</v>
      </c>
      <c r="E20" s="158"/>
      <c r="F20" s="145"/>
      <c r="G20" s="146" t="s">
        <v>1526</v>
      </c>
      <c r="H20" s="148"/>
      <c r="I20" s="147">
        <v>1</v>
      </c>
      <c r="J20" s="148"/>
      <c r="K20" s="150"/>
      <c r="L20" s="150"/>
      <c r="M20" s="150"/>
      <c r="N20" s="197">
        <v>10</v>
      </c>
      <c r="O20" s="162">
        <v>0.09</v>
      </c>
      <c r="P20" s="151"/>
      <c r="Q20" s="159" t="s">
        <v>1527</v>
      </c>
      <c r="R20" s="153" t="s">
        <v>852</v>
      </c>
      <c r="S20" s="395" t="s">
        <v>1726</v>
      </c>
      <c r="T20" s="153" t="s">
        <v>490</v>
      </c>
      <c r="U20" s="147">
        <v>1</v>
      </c>
      <c r="V20" s="147"/>
      <c r="W20" s="154"/>
      <c r="X20" s="147"/>
      <c r="Y20" s="155"/>
      <c r="Z20" s="147" t="s">
        <v>169</v>
      </c>
      <c r="AA20" s="147"/>
      <c r="AB20" s="147"/>
      <c r="AC20" s="147"/>
      <c r="AD20" s="147">
        <v>1</v>
      </c>
      <c r="AE20" s="147">
        <f>N20</f>
        <v>10</v>
      </c>
      <c r="AF20" s="153" t="s">
        <v>1528</v>
      </c>
      <c r="AG20" s="159" t="s">
        <v>853</v>
      </c>
      <c r="AH20" s="153" t="s">
        <v>65</v>
      </c>
      <c r="AI20" s="418">
        <v>1</v>
      </c>
      <c r="AJ20" s="418">
        <f>N20</f>
        <v>10</v>
      </c>
      <c r="AK20" s="418">
        <v>1</v>
      </c>
      <c r="AL20" s="418">
        <f>AE20</f>
        <v>10</v>
      </c>
      <c r="AM20" s="418">
        <v>0</v>
      </c>
    </row>
    <row r="21" spans="1:39" s="243" customFormat="1" ht="38.25">
      <c r="A21" s="433">
        <v>30325</v>
      </c>
      <c r="B21" s="226">
        <v>42</v>
      </c>
      <c r="C21" s="227" t="s">
        <v>12</v>
      </c>
      <c r="D21" s="288" t="s">
        <v>1594</v>
      </c>
      <c r="E21" s="229" t="s">
        <v>597</v>
      </c>
      <c r="F21" s="230" t="s">
        <v>521</v>
      </c>
      <c r="G21" s="233" t="s">
        <v>448</v>
      </c>
      <c r="H21" s="232">
        <v>1</v>
      </c>
      <c r="I21" s="233"/>
      <c r="J21" s="636" t="s">
        <v>2416</v>
      </c>
      <c r="K21" s="215" t="s">
        <v>1115</v>
      </c>
      <c r="L21" s="215" t="s">
        <v>630</v>
      </c>
      <c r="M21" s="215">
        <v>852147784</v>
      </c>
      <c r="N21" s="237">
        <v>43</v>
      </c>
      <c r="O21" s="236">
        <v>2.66</v>
      </c>
      <c r="P21" s="238" t="s">
        <v>2000</v>
      </c>
      <c r="Q21" s="239" t="s">
        <v>1538</v>
      </c>
      <c r="R21" s="239" t="s">
        <v>1120</v>
      </c>
      <c r="S21" s="240" t="s">
        <v>1119</v>
      </c>
      <c r="T21" s="239" t="s">
        <v>490</v>
      </c>
      <c r="U21" s="232">
        <v>1</v>
      </c>
      <c r="V21" s="232"/>
      <c r="W21" s="241">
        <v>0.8</v>
      </c>
      <c r="X21" s="232">
        <v>1</v>
      </c>
      <c r="Y21" s="332">
        <v>43174</v>
      </c>
      <c r="Z21" s="232" t="s">
        <v>121</v>
      </c>
      <c r="AA21" s="232"/>
      <c r="AB21" s="232"/>
      <c r="AC21" s="232"/>
      <c r="AD21" s="232">
        <v>1</v>
      </c>
      <c r="AE21" s="232">
        <f>N21</f>
        <v>43</v>
      </c>
      <c r="AF21" s="239" t="s">
        <v>2415</v>
      </c>
      <c r="AG21" s="239" t="s">
        <v>1999</v>
      </c>
      <c r="AH21" s="239" t="s">
        <v>167</v>
      </c>
      <c r="AI21" s="858">
        <v>3</v>
      </c>
      <c r="AJ21" s="858">
        <f>N21+N22+N23</f>
        <v>135</v>
      </c>
      <c r="AK21" s="860">
        <v>3</v>
      </c>
      <c r="AL21" s="876">
        <f>AE21+AE22+AE23</f>
        <v>135</v>
      </c>
      <c r="AM21" s="882">
        <v>3</v>
      </c>
    </row>
    <row r="22" spans="1:39" s="243" customFormat="1" ht="25.5">
      <c r="A22" s="433">
        <v>30325</v>
      </c>
      <c r="B22" s="226">
        <v>104</v>
      </c>
      <c r="C22" s="227" t="s">
        <v>12</v>
      </c>
      <c r="D22" s="288" t="s">
        <v>1594</v>
      </c>
      <c r="E22" s="229" t="s">
        <v>597</v>
      </c>
      <c r="F22" s="230" t="s">
        <v>521</v>
      </c>
      <c r="G22" s="231" t="s">
        <v>699</v>
      </c>
      <c r="H22" s="296">
        <v>1</v>
      </c>
      <c r="I22" s="231"/>
      <c r="J22" s="636" t="s">
        <v>2417</v>
      </c>
      <c r="K22" s="215" t="s">
        <v>1116</v>
      </c>
      <c r="L22" s="215" t="s">
        <v>630</v>
      </c>
      <c r="M22" s="215">
        <v>808054498</v>
      </c>
      <c r="N22" s="237">
        <v>72</v>
      </c>
      <c r="O22" s="236">
        <v>2.44</v>
      </c>
      <c r="P22" s="238" t="s">
        <v>107</v>
      </c>
      <c r="Q22" s="239" t="s">
        <v>450</v>
      </c>
      <c r="R22" s="239" t="s">
        <v>449</v>
      </c>
      <c r="S22" s="240" t="s">
        <v>1121</v>
      </c>
      <c r="T22" s="239" t="s">
        <v>497</v>
      </c>
      <c r="U22" s="232">
        <v>1</v>
      </c>
      <c r="V22" s="232"/>
      <c r="W22" s="241">
        <v>1</v>
      </c>
      <c r="X22" s="232">
        <v>1</v>
      </c>
      <c r="Y22" s="332">
        <v>42905</v>
      </c>
      <c r="Z22" s="232" t="s">
        <v>121</v>
      </c>
      <c r="AA22" s="232"/>
      <c r="AB22" s="232"/>
      <c r="AC22" s="232"/>
      <c r="AD22" s="232">
        <v>1</v>
      </c>
      <c r="AE22" s="232">
        <f>N22</f>
        <v>72</v>
      </c>
      <c r="AF22" s="239" t="s">
        <v>2418</v>
      </c>
      <c r="AG22" s="239" t="s">
        <v>2071</v>
      </c>
      <c r="AH22" s="239" t="s">
        <v>167</v>
      </c>
      <c r="AI22" s="859"/>
      <c r="AJ22" s="859"/>
      <c r="AK22" s="859"/>
      <c r="AL22" s="876"/>
      <c r="AM22" s="882"/>
    </row>
    <row r="23" spans="1:39" s="243" customFormat="1" ht="38.25" customHeight="1">
      <c r="A23" s="433">
        <v>30325</v>
      </c>
      <c r="B23" s="226">
        <v>167</v>
      </c>
      <c r="C23" s="227" t="s">
        <v>12</v>
      </c>
      <c r="D23" s="288" t="s">
        <v>1594</v>
      </c>
      <c r="E23" s="229" t="s">
        <v>597</v>
      </c>
      <c r="F23" s="230" t="s">
        <v>521</v>
      </c>
      <c r="G23" s="231" t="s">
        <v>1539</v>
      </c>
      <c r="H23" s="232">
        <v>1</v>
      </c>
      <c r="I23" s="233"/>
      <c r="J23" s="636"/>
      <c r="K23" s="215" t="s">
        <v>1110</v>
      </c>
      <c r="L23" s="215" t="s">
        <v>630</v>
      </c>
      <c r="M23" s="215">
        <v>382537744</v>
      </c>
      <c r="N23" s="237">
        <v>20</v>
      </c>
      <c r="O23" s="236">
        <v>0.92</v>
      </c>
      <c r="P23" s="238"/>
      <c r="Q23" s="239" t="s">
        <v>2072</v>
      </c>
      <c r="R23" s="477" t="s">
        <v>2073</v>
      </c>
      <c r="S23" s="550" t="s">
        <v>1122</v>
      </c>
      <c r="T23" s="239" t="s">
        <v>465</v>
      </c>
      <c r="U23" s="232">
        <v>1</v>
      </c>
      <c r="V23" s="232"/>
      <c r="W23" s="241">
        <v>1</v>
      </c>
      <c r="X23" s="232">
        <v>1</v>
      </c>
      <c r="Y23" s="332">
        <v>43174</v>
      </c>
      <c r="Z23" s="232" t="s">
        <v>121</v>
      </c>
      <c r="AA23" s="232"/>
      <c r="AB23" s="232"/>
      <c r="AC23" s="232"/>
      <c r="AD23" s="232">
        <v>1</v>
      </c>
      <c r="AE23" s="232">
        <f>N23</f>
        <v>20</v>
      </c>
      <c r="AF23" s="746" t="s">
        <v>2419</v>
      </c>
      <c r="AG23" s="239" t="s">
        <v>780</v>
      </c>
      <c r="AH23" s="239" t="s">
        <v>58</v>
      </c>
      <c r="AI23" s="859"/>
      <c r="AJ23" s="859"/>
      <c r="AK23" s="859"/>
      <c r="AL23" s="876"/>
      <c r="AM23" s="882"/>
    </row>
    <row r="24" spans="1:39" s="606" customFormat="1" ht="38.25">
      <c r="A24" s="433">
        <v>30339</v>
      </c>
      <c r="B24" s="226">
        <v>100</v>
      </c>
      <c r="C24" s="227" t="s">
        <v>726</v>
      </c>
      <c r="D24" s="288" t="s">
        <v>1594</v>
      </c>
      <c r="E24" s="229" t="s">
        <v>378</v>
      </c>
      <c r="F24" s="230" t="s">
        <v>521</v>
      </c>
      <c r="G24" s="231" t="s">
        <v>453</v>
      </c>
      <c r="H24" s="232">
        <v>1</v>
      </c>
      <c r="I24" s="231"/>
      <c r="J24" s="320"/>
      <c r="K24" s="215" t="s">
        <v>1129</v>
      </c>
      <c r="L24" s="215" t="s">
        <v>630</v>
      </c>
      <c r="M24" s="215">
        <v>904811585</v>
      </c>
      <c r="N24" s="237">
        <v>33</v>
      </c>
      <c r="O24" s="236">
        <v>0.96</v>
      </c>
      <c r="P24" s="236" t="s">
        <v>97</v>
      </c>
      <c r="Q24" s="239" t="s">
        <v>2087</v>
      </c>
      <c r="R24" s="239" t="s">
        <v>2085</v>
      </c>
      <c r="S24" s="240" t="s">
        <v>1139</v>
      </c>
      <c r="T24" s="239" t="s">
        <v>2086</v>
      </c>
      <c r="U24" s="296">
        <v>1</v>
      </c>
      <c r="V24" s="296"/>
      <c r="W24" s="297">
        <v>1</v>
      </c>
      <c r="X24" s="296">
        <v>1</v>
      </c>
      <c r="Y24" s="242">
        <v>43235</v>
      </c>
      <c r="Z24" s="296" t="s">
        <v>121</v>
      </c>
      <c r="AA24" s="296">
        <v>1</v>
      </c>
      <c r="AB24" s="296"/>
      <c r="AC24" s="296"/>
      <c r="AD24" s="296"/>
      <c r="AE24" s="296">
        <f>N24</f>
        <v>33</v>
      </c>
      <c r="AF24" s="239" t="s">
        <v>2428</v>
      </c>
      <c r="AG24" s="239" t="s">
        <v>2084</v>
      </c>
      <c r="AH24" s="239" t="s">
        <v>167</v>
      </c>
      <c r="AI24" s="850">
        <v>3</v>
      </c>
      <c r="AJ24" s="850">
        <f>N24+N25+N26</f>
        <v>57</v>
      </c>
      <c r="AK24" s="845">
        <v>1</v>
      </c>
      <c r="AL24" s="869">
        <f>AE24+AE25+AE26</f>
        <v>33</v>
      </c>
      <c r="AM24" s="867">
        <v>1</v>
      </c>
    </row>
    <row r="25" spans="1:39" s="261" customFormat="1" ht="62.25" customHeight="1">
      <c r="A25" s="433">
        <v>30339</v>
      </c>
      <c r="B25" s="244">
        <v>304</v>
      </c>
      <c r="C25" s="245" t="s">
        <v>726</v>
      </c>
      <c r="D25" s="246" t="s">
        <v>1594</v>
      </c>
      <c r="E25" s="247" t="s">
        <v>378</v>
      </c>
      <c r="F25" s="248" t="s">
        <v>521</v>
      </c>
      <c r="G25" s="249" t="s">
        <v>1801</v>
      </c>
      <c r="H25" s="266"/>
      <c r="I25" s="250">
        <v>1</v>
      </c>
      <c r="J25" s="420"/>
      <c r="K25" s="252"/>
      <c r="L25" s="252"/>
      <c r="M25" s="252"/>
      <c r="N25" s="254">
        <v>12</v>
      </c>
      <c r="O25" s="253">
        <v>7.0000000000000007E-2</v>
      </c>
      <c r="P25" s="262"/>
      <c r="Q25" s="256" t="s">
        <v>1541</v>
      </c>
      <c r="R25" s="256" t="s">
        <v>1803</v>
      </c>
      <c r="S25" s="361" t="s">
        <v>1802</v>
      </c>
      <c r="T25" s="256" t="s">
        <v>490</v>
      </c>
      <c r="U25" s="250"/>
      <c r="V25" s="250">
        <v>1</v>
      </c>
      <c r="W25" s="258"/>
      <c r="X25" s="250"/>
      <c r="Y25" s="259"/>
      <c r="Z25" s="250" t="s">
        <v>121</v>
      </c>
      <c r="AA25" s="250"/>
      <c r="AB25" s="250"/>
      <c r="AC25" s="250"/>
      <c r="AD25" s="250"/>
      <c r="AE25" s="250">
        <v>0</v>
      </c>
      <c r="AF25" s="256"/>
      <c r="AG25" s="256" t="s">
        <v>1189</v>
      </c>
      <c r="AH25" s="256" t="s">
        <v>65</v>
      </c>
      <c r="AI25" s="851"/>
      <c r="AJ25" s="851"/>
      <c r="AK25" s="851"/>
      <c r="AL25" s="851"/>
      <c r="AM25" s="851"/>
    </row>
    <row r="26" spans="1:39" s="443" customFormat="1" ht="38.25" customHeight="1">
      <c r="A26" s="433">
        <v>30339</v>
      </c>
      <c r="B26" s="185">
        <v>315</v>
      </c>
      <c r="C26" s="336" t="s">
        <v>726</v>
      </c>
      <c r="D26" s="337" t="s">
        <v>1594</v>
      </c>
      <c r="E26" s="358" t="s">
        <v>378</v>
      </c>
      <c r="F26" s="338" t="s">
        <v>521</v>
      </c>
      <c r="G26" s="339" t="s">
        <v>1799</v>
      </c>
      <c r="H26" s="123"/>
      <c r="I26" s="124">
        <v>1</v>
      </c>
      <c r="J26" s="396"/>
      <c r="K26" s="440"/>
      <c r="L26" s="440"/>
      <c r="M26" s="440"/>
      <c r="N26" s="422">
        <v>12</v>
      </c>
      <c r="O26" s="344">
        <v>0.12</v>
      </c>
      <c r="P26" s="343"/>
      <c r="Q26" s="345" t="s">
        <v>1800</v>
      </c>
      <c r="R26" s="345" t="s">
        <v>1798</v>
      </c>
      <c r="S26" s="346" t="s">
        <v>1742</v>
      </c>
      <c r="T26" s="345" t="s">
        <v>490</v>
      </c>
      <c r="U26" s="124"/>
      <c r="V26" s="124">
        <v>1</v>
      </c>
      <c r="W26" s="442"/>
      <c r="X26" s="124"/>
      <c r="Y26" s="464"/>
      <c r="Z26" s="124" t="s">
        <v>121</v>
      </c>
      <c r="AA26" s="124"/>
      <c r="AB26" s="124"/>
      <c r="AC26" s="124"/>
      <c r="AD26" s="124"/>
      <c r="AE26" s="124">
        <v>0</v>
      </c>
      <c r="AF26" s="345"/>
      <c r="AG26" s="345" t="s">
        <v>1189</v>
      </c>
      <c r="AH26" s="345" t="s">
        <v>65</v>
      </c>
      <c r="AI26" s="852"/>
      <c r="AJ26" s="852"/>
      <c r="AK26" s="852"/>
      <c r="AL26" s="852"/>
      <c r="AM26" s="852"/>
    </row>
    <row r="27" spans="1:39" s="243" customFormat="1" ht="35.25" customHeight="1">
      <c r="A27" s="433">
        <v>30350</v>
      </c>
      <c r="B27" s="226">
        <v>116</v>
      </c>
      <c r="C27" s="227" t="s">
        <v>518</v>
      </c>
      <c r="D27" s="288" t="s">
        <v>1594</v>
      </c>
      <c r="E27" s="229"/>
      <c r="F27" s="230" t="s">
        <v>521</v>
      </c>
      <c r="G27" s="231" t="s">
        <v>455</v>
      </c>
      <c r="H27" s="232">
        <v>1</v>
      </c>
      <c r="I27" s="233"/>
      <c r="J27" s="636" t="s">
        <v>2435</v>
      </c>
      <c r="K27" s="215" t="s">
        <v>1133</v>
      </c>
      <c r="L27" s="215" t="s">
        <v>630</v>
      </c>
      <c r="M27" s="215">
        <v>352672331</v>
      </c>
      <c r="N27" s="237">
        <v>170</v>
      </c>
      <c r="O27" s="236">
        <v>5.97</v>
      </c>
      <c r="P27" s="238" t="s">
        <v>609</v>
      </c>
      <c r="Q27" s="239" t="s">
        <v>1546</v>
      </c>
      <c r="R27" s="239" t="s">
        <v>2097</v>
      </c>
      <c r="S27" s="240" t="s">
        <v>1142</v>
      </c>
      <c r="T27" s="239" t="s">
        <v>1931</v>
      </c>
      <c r="U27" s="232">
        <v>1</v>
      </c>
      <c r="V27" s="232"/>
      <c r="W27" s="241">
        <v>1</v>
      </c>
      <c r="X27" s="232">
        <v>1</v>
      </c>
      <c r="Y27" s="332">
        <v>43172</v>
      </c>
      <c r="Z27" s="232" t="s">
        <v>436</v>
      </c>
      <c r="AA27" s="232"/>
      <c r="AB27" s="232"/>
      <c r="AC27" s="232"/>
      <c r="AD27" s="232">
        <v>1</v>
      </c>
      <c r="AE27" s="232">
        <f>N27</f>
        <v>170</v>
      </c>
      <c r="AF27" s="239" t="s">
        <v>2434</v>
      </c>
      <c r="AG27" s="239" t="s">
        <v>2096</v>
      </c>
      <c r="AH27" s="239" t="s">
        <v>167</v>
      </c>
      <c r="AI27" s="680">
        <v>1</v>
      </c>
      <c r="AJ27" s="680">
        <f>N27</f>
        <v>170</v>
      </c>
      <c r="AK27" s="682">
        <v>1</v>
      </c>
      <c r="AL27" s="684">
        <f>AE27</f>
        <v>170</v>
      </c>
      <c r="AM27" s="683">
        <v>1</v>
      </c>
    </row>
    <row r="28" spans="1:39" ht="15">
      <c r="A28" s="24"/>
      <c r="B28" s="24"/>
      <c r="C28" s="31"/>
      <c r="D28" s="31"/>
      <c r="E28" s="31"/>
      <c r="F28" s="32"/>
      <c r="G28" s="33"/>
      <c r="H28" s="33"/>
      <c r="I28" s="33"/>
      <c r="J28" s="33"/>
      <c r="K28" s="118"/>
      <c r="L28" s="118"/>
      <c r="M28" s="118"/>
      <c r="N28" s="34"/>
      <c r="O28" s="34"/>
      <c r="P28" s="35"/>
      <c r="Q28" s="35"/>
      <c r="R28" s="35"/>
      <c r="S28" s="35"/>
      <c r="T28" s="35"/>
      <c r="U28" s="36"/>
      <c r="V28" s="36"/>
      <c r="W28" s="36"/>
      <c r="X28" s="36"/>
      <c r="Y28" s="36"/>
      <c r="Z28" s="37"/>
      <c r="AA28" s="56"/>
      <c r="AB28" s="56"/>
      <c r="AC28" s="56"/>
      <c r="AD28" s="56"/>
      <c r="AE28" s="36"/>
      <c r="AF28" s="35"/>
      <c r="AG28" s="35"/>
      <c r="AH28" s="35"/>
      <c r="AI28" s="38"/>
      <c r="AJ28" s="38"/>
      <c r="AK28" s="38"/>
      <c r="AL28" s="62"/>
      <c r="AM28" s="63"/>
    </row>
    <row r="29" spans="1:39" s="114" customFormat="1" ht="15">
      <c r="A29" s="107"/>
      <c r="B29" s="108">
        <v>152</v>
      </c>
      <c r="C29" s="107"/>
      <c r="D29" s="107"/>
      <c r="E29" s="107"/>
      <c r="F29" s="109"/>
      <c r="G29" s="724">
        <f>H29+I29</f>
        <v>23</v>
      </c>
      <c r="H29" s="111">
        <f>SUM(H3:H27)</f>
        <v>15</v>
      </c>
      <c r="I29" s="111">
        <f>SUM(I3:I27)</f>
        <v>8</v>
      </c>
      <c r="J29" s="110"/>
      <c r="K29" s="109"/>
      <c r="L29" s="109"/>
      <c r="M29" s="109"/>
      <c r="N29" s="111">
        <f>SUM(N3:N27)</f>
        <v>723</v>
      </c>
      <c r="O29" s="112">
        <f>SUM(O3:O27)</f>
        <v>39.51</v>
      </c>
      <c r="P29" s="113"/>
      <c r="Q29" s="113"/>
      <c r="R29" s="113"/>
      <c r="S29" s="113"/>
      <c r="T29" s="724">
        <f>U29+V29</f>
        <v>23</v>
      </c>
      <c r="U29" s="111">
        <f>SUM(U3:U27)</f>
        <v>12</v>
      </c>
      <c r="V29" s="111">
        <f>SUM(V3:V27)</f>
        <v>11</v>
      </c>
      <c r="W29" s="111"/>
      <c r="X29" s="111">
        <f>SUM(X3:X27)</f>
        <v>9</v>
      </c>
      <c r="Y29" s="112"/>
      <c r="Z29" s="111">
        <f>AA29+AB29+AC29+AD29</f>
        <v>12</v>
      </c>
      <c r="AA29" s="111">
        <f>SUM(AA3:AA27)</f>
        <v>1</v>
      </c>
      <c r="AB29" s="111">
        <f>SUM(AB3:AB27)</f>
        <v>0</v>
      </c>
      <c r="AC29" s="111">
        <f>SUM(AC3:AC27)</f>
        <v>0</v>
      </c>
      <c r="AD29" s="111">
        <f>SUM(AD3:AD27)</f>
        <v>11</v>
      </c>
      <c r="AE29" s="111">
        <f>SUM(AE3:AE27)</f>
        <v>629</v>
      </c>
      <c r="AF29" s="113"/>
      <c r="AG29" s="113"/>
      <c r="AH29" s="113"/>
      <c r="AI29" s="111">
        <f>SUM(AI3:AI27)</f>
        <v>23</v>
      </c>
      <c r="AJ29" s="111">
        <f>SUM(AJ3:AJ27)</f>
        <v>723</v>
      </c>
      <c r="AK29" s="111">
        <f>SUM(AK3:AK27)</f>
        <v>12</v>
      </c>
      <c r="AL29" s="111">
        <f>SUM(AL3:AL27)</f>
        <v>629</v>
      </c>
      <c r="AM29" s="111">
        <f>SUM(AM3:AM27)</f>
        <v>9</v>
      </c>
    </row>
    <row r="30" spans="1:39" ht="15.75">
      <c r="A30" s="75"/>
      <c r="B30" s="75"/>
      <c r="C30" s="8"/>
      <c r="D30" s="8"/>
      <c r="E30" s="8"/>
      <c r="F30" s="11"/>
      <c r="G30" s="16"/>
      <c r="H30" s="16"/>
      <c r="I30" s="16"/>
      <c r="J30" s="16"/>
      <c r="K30" s="119"/>
      <c r="L30" s="119"/>
      <c r="M30" s="119"/>
      <c r="N30" s="4"/>
      <c r="O30" s="4"/>
      <c r="P30" s="7"/>
      <c r="Q30" s="7"/>
      <c r="R30" s="7"/>
      <c r="S30" s="7"/>
      <c r="T30" s="7"/>
      <c r="U30" s="21"/>
      <c r="V30" s="21"/>
      <c r="W30" s="21"/>
      <c r="X30" s="21"/>
      <c r="Y30" s="21"/>
      <c r="Z30" s="21"/>
      <c r="AA30" s="57"/>
      <c r="AB30" s="57"/>
      <c r="AC30" s="57"/>
      <c r="AD30" s="57"/>
      <c r="AE30" s="21"/>
      <c r="AF30" s="7"/>
      <c r="AG30" s="7"/>
      <c r="AH30" s="7"/>
      <c r="AI30" s="18"/>
      <c r="AJ30" s="18"/>
      <c r="AK30" s="23"/>
      <c r="AL30" s="64"/>
      <c r="AM30" s="81"/>
    </row>
    <row r="31" spans="1:39">
      <c r="A31" s="75"/>
      <c r="B31" s="75"/>
      <c r="C31" s="75"/>
      <c r="D31" s="75"/>
      <c r="E31" s="75"/>
      <c r="F31" s="80"/>
      <c r="G31" s="76"/>
      <c r="H31" s="76"/>
      <c r="I31" s="203"/>
      <c r="J31" s="76"/>
      <c r="K31" s="80"/>
      <c r="L31" s="80"/>
      <c r="M31" s="80"/>
      <c r="N31" s="4"/>
      <c r="O31" s="4"/>
      <c r="P31" s="7"/>
      <c r="Q31" s="7"/>
      <c r="R31" s="7"/>
      <c r="S31" s="7"/>
      <c r="T31" s="7"/>
      <c r="U31" s="693"/>
      <c r="V31" s="81"/>
      <c r="W31" s="693"/>
      <c r="X31" s="693"/>
      <c r="Y31" s="693"/>
      <c r="Z31" s="693"/>
      <c r="AA31" s="55"/>
      <c r="AB31" s="64"/>
      <c r="AC31" s="64"/>
      <c r="AD31" s="64"/>
      <c r="AE31" s="693"/>
      <c r="AF31" s="7"/>
      <c r="AG31" s="7"/>
      <c r="AH31" s="7"/>
      <c r="AI31" s="15"/>
      <c r="AJ31" s="15"/>
      <c r="AK31" s="84"/>
      <c r="AL31" s="78"/>
      <c r="AM31" s="85"/>
    </row>
    <row r="32" spans="1:39">
      <c r="A32" s="75"/>
      <c r="B32" s="75"/>
      <c r="C32" s="707" t="s">
        <v>2119</v>
      </c>
      <c r="D32" s="75"/>
      <c r="E32" s="75"/>
      <c r="F32" s="80"/>
      <c r="G32" s="76"/>
      <c r="H32" s="76"/>
      <c r="I32" s="76"/>
      <c r="J32" s="76"/>
      <c r="K32" s="80"/>
      <c r="L32" s="80"/>
      <c r="M32" s="80"/>
      <c r="N32" s="4"/>
      <c r="O32" s="4"/>
      <c r="P32" s="7"/>
      <c r="Q32" s="7"/>
      <c r="R32" s="7"/>
      <c r="S32" s="7"/>
      <c r="T32" s="7"/>
      <c r="U32" s="693"/>
      <c r="V32" s="693"/>
      <c r="W32" s="693"/>
      <c r="X32" s="693"/>
      <c r="Y32" s="693"/>
      <c r="Z32" s="693"/>
      <c r="AA32" s="55"/>
      <c r="AB32" s="55"/>
      <c r="AC32" s="55"/>
      <c r="AD32" s="55"/>
      <c r="AE32" s="693"/>
      <c r="AF32" s="7"/>
      <c r="AG32" s="7"/>
      <c r="AH32" s="7"/>
      <c r="AI32" s="15"/>
      <c r="AJ32" s="15"/>
      <c r="AK32" s="23"/>
      <c r="AL32" s="64"/>
      <c r="AM32" s="81"/>
    </row>
    <row r="33" spans="38:39">
      <c r="AM33" s="104"/>
    </row>
    <row r="34" spans="38:39">
      <c r="AL34" s="67"/>
    </row>
  </sheetData>
  <autoFilter ref="A2:BU27" xr:uid="{2B370EED-1A03-4946-9E8B-99C38F6797CC}"/>
  <mergeCells count="32">
    <mergeCell ref="U1:V1"/>
    <mergeCell ref="AA1:AD1"/>
    <mergeCell ref="AI6:AI7"/>
    <mergeCell ref="AJ6:AJ7"/>
    <mergeCell ref="AK6:AK7"/>
    <mergeCell ref="AL6:AL7"/>
    <mergeCell ref="AM6:AM7"/>
    <mergeCell ref="AI10:AI11"/>
    <mergeCell ref="AJ10:AJ11"/>
    <mergeCell ref="AK10:AK11"/>
    <mergeCell ref="AL10:AL11"/>
    <mergeCell ref="AM10:AM11"/>
    <mergeCell ref="AI12:AI15"/>
    <mergeCell ref="AJ12:AJ15"/>
    <mergeCell ref="AK12:AK15"/>
    <mergeCell ref="AL12:AL15"/>
    <mergeCell ref="AM12:AM15"/>
    <mergeCell ref="AI18:AI19"/>
    <mergeCell ref="AJ18:AJ19"/>
    <mergeCell ref="AK18:AK19"/>
    <mergeCell ref="AL18:AL19"/>
    <mergeCell ref="AM18:AM19"/>
    <mergeCell ref="AI21:AI23"/>
    <mergeCell ref="AJ21:AJ23"/>
    <mergeCell ref="AK21:AK23"/>
    <mergeCell ref="AL21:AL23"/>
    <mergeCell ref="AM21:AM23"/>
    <mergeCell ref="AI24:AI26"/>
    <mergeCell ref="AJ24:AJ26"/>
    <mergeCell ref="AK24:AK26"/>
    <mergeCell ref="AL24:AL26"/>
    <mergeCell ref="AM24:AM26"/>
  </mergeCells>
  <phoneticPr fontId="0" type="noConversion"/>
  <conditionalFormatting sqref="L6">
    <cfRule type="expression" dxfId="7" priority="85">
      <formula>#REF!=4</formula>
    </cfRule>
    <cfRule type="expression" dxfId="6" priority="86">
      <formula>#REF!=3</formula>
    </cfRule>
    <cfRule type="expression" dxfId="5" priority="87">
      <formula>#REF!=2</formula>
    </cfRule>
    <cfRule type="expression" dxfId="4" priority="88">
      <formula>#REF!=1</formula>
    </cfRule>
  </conditionalFormatting>
  <conditionalFormatting sqref="L8">
    <cfRule type="expression" dxfId="3" priority="1">
      <formula>$P5=4</formula>
    </cfRule>
    <cfRule type="expression" dxfId="2" priority="2">
      <formula>$P5=3</formula>
    </cfRule>
    <cfRule type="expression" dxfId="1" priority="3">
      <formula>$P5=2</formula>
    </cfRule>
    <cfRule type="expression" dxfId="0" priority="4">
      <formula>$P5=1</formula>
    </cfRule>
  </conditionalFormatting>
  <hyperlinks>
    <hyperlink ref="S11" r:id="rId1" xr:uid="{45CCA50B-BEC1-4583-B51F-5F66308A4A24}"/>
    <hyperlink ref="S12" r:id="rId2" xr:uid="{DC35EAA7-0935-4913-BC41-B0456C2B1DCE}"/>
    <hyperlink ref="S14" r:id="rId3" xr:uid="{D7DACA47-F6F6-4126-A3D9-DCDC20C1F862}"/>
    <hyperlink ref="S16" r:id="rId4" xr:uid="{A38961C9-BC30-46A7-8DD7-7EDB7184E37A}"/>
    <hyperlink ref="S18" r:id="rId5" xr:uid="{9B27D4B2-0772-4F3C-9031-1D49163D219B}"/>
    <hyperlink ref="S21" r:id="rId6" xr:uid="{9CA62AE3-2B87-43C0-949E-EC02E388261A}"/>
    <hyperlink ref="S22" r:id="rId7" xr:uid="{A84BB9E4-56A7-40C7-BE7C-512EECD13237}"/>
    <hyperlink ref="S23" r:id="rId8" xr:uid="{7E7C4592-4A3A-4C17-BBA7-B9C5287D43F4}"/>
    <hyperlink ref="S24" r:id="rId9" xr:uid="{8487E555-2D39-48B1-AB01-868B7C0F7462}"/>
    <hyperlink ref="S27" r:id="rId10" xr:uid="{4012D3B1-C25C-4777-998B-BF02BDE5602B}"/>
    <hyperlink ref="S10" r:id="rId11" xr:uid="{DCFCD1A9-9910-47C2-AD81-FE6B010D6A10}"/>
    <hyperlink ref="S20" r:id="rId12" display="https://www.camping-car.com/aires/46151-restaurant-les-clauzes" xr:uid="{C5E24985-9986-4B0C-B72C-FF3C70A8CC03}"/>
    <hyperlink ref="S7" r:id="rId13" xr:uid="{2410A817-BB48-4A5C-8654-9A12B94B242C}"/>
    <hyperlink ref="S25" r:id="rId14" display="https://www.tourisme-occitanie.com/fr/fiche/hotellerie-plein-air/aire-de-camping-cars-de-valleraugue-val-d-aigoual_TFOSITRA2_CAM_6102764/" xr:uid="{525D69EE-D03E-4E31-8112-43E3FA531960}"/>
    <hyperlink ref="S26" r:id="rId15" xr:uid="{0827BEA7-CD80-4741-B847-33D77E7D5A65}"/>
    <hyperlink ref="S6" r:id="rId16" xr:uid="{AC3BA227-F324-4F3A-8418-FB3339B146C8}"/>
    <hyperlink ref="S19" r:id="rId17" xr:uid="{18239F79-5D44-497A-9C01-4638B2059C0E}"/>
  </hyperlinks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4"/>
  <sheetViews>
    <sheetView workbookViewId="0">
      <selection activeCell="AG7" sqref="AG7"/>
    </sheetView>
  </sheetViews>
  <sheetFormatPr baseColWidth="10" defaultRowHeight="12.75"/>
  <cols>
    <col min="1" max="1" width="8.5703125" style="209" customWidth="1"/>
    <col min="2" max="2" width="7" style="209" customWidth="1"/>
    <col min="3" max="3" width="19.7109375" style="209" customWidth="1"/>
    <col min="4" max="4" width="16.85546875" style="209" customWidth="1"/>
    <col min="5" max="5" width="11.42578125" style="209"/>
    <col min="6" max="6" width="8.5703125" style="209" customWidth="1"/>
    <col min="7" max="7" width="25.85546875" style="209" customWidth="1"/>
    <col min="8" max="8" width="9.7109375" style="209" customWidth="1"/>
    <col min="9" max="9" width="10" style="209" customWidth="1"/>
    <col min="10" max="10" width="16.7109375" style="209" customWidth="1"/>
    <col min="11" max="11" width="15.42578125" style="209" customWidth="1"/>
    <col min="12" max="12" width="11.42578125" style="209"/>
    <col min="13" max="13" width="13" style="209" customWidth="1"/>
    <col min="14" max="14" width="13.5703125" style="209" customWidth="1"/>
    <col min="15" max="15" width="13" style="209" customWidth="1"/>
    <col min="16" max="16" width="6.5703125" style="209" customWidth="1"/>
    <col min="17" max="17" width="24.85546875" style="209" customWidth="1"/>
    <col min="18" max="18" width="15.7109375" style="209" customWidth="1"/>
    <col min="19" max="19" width="26.7109375" style="209" customWidth="1"/>
    <col min="20" max="20" width="12.5703125" style="209" customWidth="1"/>
    <col min="21" max="21" width="7.7109375" style="209" customWidth="1"/>
    <col min="22" max="22" width="9" style="209" customWidth="1"/>
    <col min="23" max="23" width="10.42578125" style="209" customWidth="1"/>
    <col min="24" max="24" width="7.28515625" style="209" customWidth="1"/>
    <col min="25" max="25" width="11" style="209" customWidth="1"/>
    <col min="26" max="26" width="12.85546875" style="209" customWidth="1"/>
    <col min="27" max="27" width="9.85546875" style="209" customWidth="1"/>
    <col min="28" max="28" width="10.5703125" style="209" customWidth="1"/>
    <col min="29" max="29" width="9.140625" style="209" customWidth="1"/>
    <col min="30" max="30" width="9.28515625" style="209" customWidth="1"/>
    <col min="31" max="31" width="13.42578125" style="209" customWidth="1"/>
    <col min="32" max="32" width="18" style="209" customWidth="1"/>
    <col min="33" max="33" width="23" style="723" customWidth="1"/>
    <col min="34" max="34" width="11.42578125" style="723"/>
    <col min="35" max="16384" width="11.42578125" style="209"/>
  </cols>
  <sheetData>
    <row r="1" spans="1:39" s="716" customFormat="1">
      <c r="A1" s="75"/>
      <c r="B1" s="75"/>
      <c r="C1" s="75"/>
      <c r="D1" s="75"/>
      <c r="E1" s="75"/>
      <c r="F1" s="80"/>
      <c r="G1" s="76"/>
      <c r="H1" s="76"/>
      <c r="I1" s="76"/>
      <c r="J1" s="76"/>
      <c r="K1" s="80"/>
      <c r="L1" s="80"/>
      <c r="M1" s="80"/>
      <c r="N1" s="4"/>
      <c r="O1" s="4"/>
      <c r="P1" s="4"/>
      <c r="Q1" s="4"/>
      <c r="R1" s="4"/>
      <c r="S1" s="4"/>
      <c r="T1" s="4"/>
      <c r="U1" s="909" t="s">
        <v>312</v>
      </c>
      <c r="V1" s="909"/>
      <c r="W1" s="693"/>
      <c r="X1" s="693"/>
      <c r="Y1" s="693"/>
      <c r="Z1" s="693"/>
      <c r="AA1" s="910" t="s">
        <v>387</v>
      </c>
      <c r="AB1" s="910"/>
      <c r="AC1" s="911"/>
      <c r="AD1" s="911"/>
      <c r="AE1" s="693"/>
      <c r="AF1" s="4"/>
      <c r="AG1" s="4"/>
      <c r="AH1" s="4"/>
      <c r="AI1" s="9"/>
      <c r="AJ1" s="9"/>
      <c r="AK1" s="23"/>
      <c r="AL1" s="60"/>
      <c r="AM1" s="81"/>
    </row>
    <row r="2" spans="1:39" s="715" customFormat="1" ht="51">
      <c r="A2" s="20" t="s">
        <v>388</v>
      </c>
      <c r="B2" s="20" t="s">
        <v>503</v>
      </c>
      <c r="C2" s="199" t="s">
        <v>523</v>
      </c>
      <c r="D2" s="68" t="s">
        <v>1606</v>
      </c>
      <c r="E2" s="68" t="s">
        <v>592</v>
      </c>
      <c r="F2" s="20" t="s">
        <v>507</v>
      </c>
      <c r="G2" s="14" t="s">
        <v>350</v>
      </c>
      <c r="H2" s="115" t="s">
        <v>495</v>
      </c>
      <c r="I2" s="116" t="s">
        <v>27</v>
      </c>
      <c r="J2" s="125" t="s">
        <v>2125</v>
      </c>
      <c r="K2" s="117" t="s">
        <v>628</v>
      </c>
      <c r="L2" s="117" t="s">
        <v>629</v>
      </c>
      <c r="M2" s="95" t="s">
        <v>632</v>
      </c>
      <c r="N2" s="2" t="s">
        <v>345</v>
      </c>
      <c r="O2" s="2" t="s">
        <v>565</v>
      </c>
      <c r="P2" s="2" t="s">
        <v>23</v>
      </c>
      <c r="Q2" s="694" t="s">
        <v>21</v>
      </c>
      <c r="R2" s="694" t="s">
        <v>22</v>
      </c>
      <c r="S2" s="694" t="s">
        <v>637</v>
      </c>
      <c r="T2" s="97" t="s">
        <v>24</v>
      </c>
      <c r="U2" s="14" t="s">
        <v>310</v>
      </c>
      <c r="V2" s="14" t="s">
        <v>311</v>
      </c>
      <c r="W2" s="14" t="s">
        <v>475</v>
      </c>
      <c r="X2" s="96" t="s">
        <v>242</v>
      </c>
      <c r="Y2" s="22" t="s">
        <v>191</v>
      </c>
      <c r="Z2" s="14" t="s">
        <v>313</v>
      </c>
      <c r="AA2" s="694" t="s">
        <v>521</v>
      </c>
      <c r="AB2" s="694" t="s">
        <v>520</v>
      </c>
      <c r="AC2" s="694" t="s">
        <v>560</v>
      </c>
      <c r="AD2" s="694" t="s">
        <v>559</v>
      </c>
      <c r="AE2" s="14" t="s">
        <v>230</v>
      </c>
      <c r="AF2" s="694" t="s">
        <v>483</v>
      </c>
      <c r="AG2" s="694" t="s">
        <v>484</v>
      </c>
      <c r="AH2" s="694" t="s">
        <v>352</v>
      </c>
      <c r="AI2" s="10" t="s">
        <v>346</v>
      </c>
      <c r="AJ2" s="10" t="s">
        <v>347</v>
      </c>
      <c r="AK2" s="95" t="s">
        <v>348</v>
      </c>
      <c r="AL2" s="82" t="s">
        <v>192</v>
      </c>
      <c r="AM2" s="83" t="s">
        <v>349</v>
      </c>
    </row>
    <row r="3" spans="1:39" ht="59.25" customHeight="1">
      <c r="A3" s="433">
        <v>30105</v>
      </c>
      <c r="B3" s="226">
        <v>52</v>
      </c>
      <c r="C3" s="227" t="s">
        <v>552</v>
      </c>
      <c r="D3" s="288" t="s">
        <v>1750</v>
      </c>
      <c r="E3" s="229"/>
      <c r="F3" s="230" t="s">
        <v>522</v>
      </c>
      <c r="G3" s="233" t="s">
        <v>385</v>
      </c>
      <c r="H3" s="232">
        <v>1</v>
      </c>
      <c r="I3" s="233"/>
      <c r="J3" s="319"/>
      <c r="K3" s="215" t="s">
        <v>952</v>
      </c>
      <c r="L3" s="215" t="s">
        <v>630</v>
      </c>
      <c r="M3" s="215">
        <v>213001050</v>
      </c>
      <c r="N3" s="237">
        <v>38</v>
      </c>
      <c r="O3" s="236">
        <v>1.55</v>
      </c>
      <c r="P3" s="238" t="s">
        <v>153</v>
      </c>
      <c r="Q3" s="239" t="s">
        <v>45</v>
      </c>
      <c r="R3" s="239" t="s">
        <v>715</v>
      </c>
      <c r="S3" s="240" t="s">
        <v>1890</v>
      </c>
      <c r="T3" s="239" t="s">
        <v>1888</v>
      </c>
      <c r="U3" s="232">
        <v>1</v>
      </c>
      <c r="V3" s="232"/>
      <c r="W3" s="241">
        <v>0.7</v>
      </c>
      <c r="X3" s="232">
        <v>1</v>
      </c>
      <c r="Y3" s="332">
        <v>42723</v>
      </c>
      <c r="Z3" s="232" t="s">
        <v>384</v>
      </c>
      <c r="AA3" s="232"/>
      <c r="AB3" s="232"/>
      <c r="AC3" s="232"/>
      <c r="AD3" s="232">
        <v>1</v>
      </c>
      <c r="AE3" s="232">
        <f>N3</f>
        <v>38</v>
      </c>
      <c r="AF3" s="239" t="s">
        <v>492</v>
      </c>
      <c r="AG3" s="239" t="s">
        <v>1889</v>
      </c>
      <c r="AH3" s="239" t="s">
        <v>167</v>
      </c>
      <c r="AI3" s="680">
        <v>1</v>
      </c>
      <c r="AJ3" s="680">
        <f>N3</f>
        <v>38</v>
      </c>
      <c r="AK3" s="682">
        <v>1</v>
      </c>
      <c r="AL3" s="684">
        <f>AE3</f>
        <v>38</v>
      </c>
      <c r="AM3" s="683">
        <v>1</v>
      </c>
    </row>
    <row r="4" spans="1:39" ht="53.25" customHeight="1">
      <c r="A4" s="451">
        <v>30139</v>
      </c>
      <c r="B4" s="226">
        <v>153</v>
      </c>
      <c r="C4" s="227" t="s">
        <v>568</v>
      </c>
      <c r="D4" s="288" t="s">
        <v>1750</v>
      </c>
      <c r="E4" s="229"/>
      <c r="F4" s="230" t="s">
        <v>522</v>
      </c>
      <c r="G4" s="231" t="s">
        <v>713</v>
      </c>
      <c r="H4" s="232">
        <v>1</v>
      </c>
      <c r="I4" s="233"/>
      <c r="J4" s="319"/>
      <c r="K4" s="215" t="s">
        <v>992</v>
      </c>
      <c r="L4" s="215" t="s">
        <v>630</v>
      </c>
      <c r="M4" s="215">
        <v>491335923</v>
      </c>
      <c r="N4" s="237">
        <v>75</v>
      </c>
      <c r="O4" s="236">
        <v>21.17</v>
      </c>
      <c r="P4" s="238" t="s">
        <v>105</v>
      </c>
      <c r="Q4" s="239" t="s">
        <v>50</v>
      </c>
      <c r="R4" s="239" t="s">
        <v>219</v>
      </c>
      <c r="S4" s="240" t="s">
        <v>996</v>
      </c>
      <c r="T4" s="239" t="s">
        <v>1929</v>
      </c>
      <c r="U4" s="232"/>
      <c r="V4" s="232">
        <v>1</v>
      </c>
      <c r="W4" s="232"/>
      <c r="X4" s="232">
        <v>1</v>
      </c>
      <c r="Y4" s="332">
        <v>43167</v>
      </c>
      <c r="Z4" s="232" t="s">
        <v>607</v>
      </c>
      <c r="AA4" s="232"/>
      <c r="AB4" s="232"/>
      <c r="AC4" s="232"/>
      <c r="AD4" s="232"/>
      <c r="AE4" s="232">
        <v>0</v>
      </c>
      <c r="AF4" s="239" t="s">
        <v>2263</v>
      </c>
      <c r="AG4" s="239" t="s">
        <v>1930</v>
      </c>
      <c r="AH4" s="239" t="s">
        <v>167</v>
      </c>
      <c r="AI4" s="850">
        <v>3</v>
      </c>
      <c r="AJ4" s="850">
        <f>N4+N6+N5</f>
        <v>120</v>
      </c>
      <c r="AK4" s="845">
        <v>1</v>
      </c>
      <c r="AL4" s="845">
        <f>AE4+AE6+AE5</f>
        <v>5</v>
      </c>
      <c r="AM4" s="845">
        <v>2</v>
      </c>
    </row>
    <row r="5" spans="1:39" ht="53.25" customHeight="1">
      <c r="A5" s="451">
        <v>30139</v>
      </c>
      <c r="B5" s="185">
        <v>321</v>
      </c>
      <c r="C5" s="336" t="s">
        <v>568</v>
      </c>
      <c r="D5" s="337" t="s">
        <v>1750</v>
      </c>
      <c r="E5" s="358"/>
      <c r="F5" s="338"/>
      <c r="G5" s="339" t="s">
        <v>2264</v>
      </c>
      <c r="H5" s="123">
        <v>1</v>
      </c>
      <c r="I5" s="340"/>
      <c r="J5" s="341"/>
      <c r="K5" s="381"/>
      <c r="L5" s="381"/>
      <c r="M5" s="381">
        <v>408239925</v>
      </c>
      <c r="N5" s="422">
        <v>40</v>
      </c>
      <c r="O5" s="344">
        <v>2.12</v>
      </c>
      <c r="P5" s="352" t="s">
        <v>405</v>
      </c>
      <c r="Q5" s="345" t="s">
        <v>2268</v>
      </c>
      <c r="R5" s="345" t="s">
        <v>2266</v>
      </c>
      <c r="S5" s="346" t="s">
        <v>2265</v>
      </c>
      <c r="T5" s="345" t="s">
        <v>2267</v>
      </c>
      <c r="U5" s="123"/>
      <c r="V5" s="123">
        <v>1</v>
      </c>
      <c r="W5" s="123"/>
      <c r="X5" s="815">
        <v>1</v>
      </c>
      <c r="Y5" s="816">
        <v>44789</v>
      </c>
      <c r="Z5" s="123" t="s">
        <v>607</v>
      </c>
      <c r="AA5" s="123"/>
      <c r="AB5" s="123"/>
      <c r="AC5" s="123"/>
      <c r="AD5" s="123"/>
      <c r="AE5" s="123">
        <v>0</v>
      </c>
      <c r="AF5" s="345" t="s">
        <v>2269</v>
      </c>
      <c r="AG5" s="345"/>
      <c r="AH5" s="345" t="s">
        <v>2460</v>
      </c>
      <c r="AI5" s="855"/>
      <c r="AJ5" s="855"/>
      <c r="AK5" s="846"/>
      <c r="AL5" s="846"/>
      <c r="AM5" s="846"/>
    </row>
    <row r="6" spans="1:39" ht="66.75" customHeight="1">
      <c r="A6" s="433">
        <v>30139</v>
      </c>
      <c r="B6" s="244">
        <v>262</v>
      </c>
      <c r="C6" s="245" t="s">
        <v>568</v>
      </c>
      <c r="D6" s="246" t="s">
        <v>1750</v>
      </c>
      <c r="E6" s="247"/>
      <c r="F6" s="248" t="s">
        <v>522</v>
      </c>
      <c r="G6" s="265" t="s">
        <v>259</v>
      </c>
      <c r="H6" s="265"/>
      <c r="I6" s="266">
        <v>1</v>
      </c>
      <c r="J6" s="325"/>
      <c r="K6" s="267"/>
      <c r="L6" s="267"/>
      <c r="M6" s="267"/>
      <c r="N6" s="253">
        <v>5</v>
      </c>
      <c r="O6" s="253">
        <v>0.08</v>
      </c>
      <c r="P6" s="255"/>
      <c r="Q6" s="322" t="s">
        <v>1638</v>
      </c>
      <c r="R6" s="256" t="s">
        <v>817</v>
      </c>
      <c r="S6" s="257" t="s">
        <v>1157</v>
      </c>
      <c r="T6" s="256" t="s">
        <v>490</v>
      </c>
      <c r="U6" s="266">
        <v>1</v>
      </c>
      <c r="V6" s="266"/>
      <c r="W6" s="268">
        <v>0.9</v>
      </c>
      <c r="X6" s="266"/>
      <c r="Y6" s="266"/>
      <c r="Z6" s="266" t="s">
        <v>607</v>
      </c>
      <c r="AA6" s="266"/>
      <c r="AB6" s="266"/>
      <c r="AC6" s="266"/>
      <c r="AD6" s="266">
        <v>1</v>
      </c>
      <c r="AE6" s="266">
        <f>N6</f>
        <v>5</v>
      </c>
      <c r="AF6" s="256" t="s">
        <v>492</v>
      </c>
      <c r="AG6" s="256" t="s">
        <v>1211</v>
      </c>
      <c r="AH6" s="256" t="s">
        <v>65</v>
      </c>
      <c r="AI6" s="847"/>
      <c r="AJ6" s="847"/>
      <c r="AK6" s="847"/>
      <c r="AL6" s="847"/>
      <c r="AM6" s="847"/>
    </row>
    <row r="7" spans="1:39" ht="41.25" customHeight="1">
      <c r="A7" s="433">
        <v>30213</v>
      </c>
      <c r="B7" s="632">
        <v>162</v>
      </c>
      <c r="C7" s="551" t="s">
        <v>585</v>
      </c>
      <c r="D7" s="553" t="s">
        <v>1750</v>
      </c>
      <c r="E7" s="572"/>
      <c r="F7" s="554" t="s">
        <v>522</v>
      </c>
      <c r="G7" s="569" t="s">
        <v>289</v>
      </c>
      <c r="H7" s="555">
        <v>1</v>
      </c>
      <c r="I7" s="569"/>
      <c r="J7" s="658" t="s">
        <v>2320</v>
      </c>
      <c r="K7" s="558" t="s">
        <v>1041</v>
      </c>
      <c r="L7" s="558" t="s">
        <v>630</v>
      </c>
      <c r="M7" s="558">
        <v>418763389</v>
      </c>
      <c r="N7" s="570">
        <v>20</v>
      </c>
      <c r="O7" s="559">
        <v>0.75</v>
      </c>
      <c r="P7" s="560"/>
      <c r="Q7" s="560" t="s">
        <v>291</v>
      </c>
      <c r="R7" s="560" t="s">
        <v>791</v>
      </c>
      <c r="S7" s="561" t="s">
        <v>781</v>
      </c>
      <c r="T7" s="560" t="s">
        <v>1977</v>
      </c>
      <c r="U7" s="573"/>
      <c r="V7" s="573">
        <v>1</v>
      </c>
      <c r="W7" s="573"/>
      <c r="X7" s="573">
        <v>0</v>
      </c>
      <c r="Y7" s="820"/>
      <c r="Z7" s="573" t="s">
        <v>607</v>
      </c>
      <c r="AA7" s="573"/>
      <c r="AB7" s="573"/>
      <c r="AC7" s="573"/>
      <c r="AD7" s="573"/>
      <c r="AE7" s="573">
        <v>0</v>
      </c>
      <c r="AF7" s="560" t="s">
        <v>290</v>
      </c>
      <c r="AG7" s="560" t="s">
        <v>1978</v>
      </c>
      <c r="AH7" s="560" t="s">
        <v>66</v>
      </c>
      <c r="AI7" s="564">
        <v>1</v>
      </c>
      <c r="AJ7" s="564">
        <f>N7</f>
        <v>20</v>
      </c>
      <c r="AK7" s="565">
        <v>0</v>
      </c>
      <c r="AL7" s="566">
        <f>AE7</f>
        <v>0</v>
      </c>
      <c r="AM7" s="566">
        <v>0</v>
      </c>
    </row>
    <row r="8" spans="1:39" ht="38.25">
      <c r="A8" s="433">
        <v>30297</v>
      </c>
      <c r="B8" s="226">
        <v>115</v>
      </c>
      <c r="C8" s="227" t="s">
        <v>624</v>
      </c>
      <c r="D8" s="288" t="s">
        <v>1750</v>
      </c>
      <c r="E8" s="229"/>
      <c r="F8" s="230" t="s">
        <v>522</v>
      </c>
      <c r="G8" s="233" t="s">
        <v>362</v>
      </c>
      <c r="H8" s="232">
        <v>1</v>
      </c>
      <c r="I8" s="233"/>
      <c r="J8" s="319"/>
      <c r="K8" s="215" t="s">
        <v>1096</v>
      </c>
      <c r="L8" s="215" t="s">
        <v>630</v>
      </c>
      <c r="M8" s="215">
        <v>895396125</v>
      </c>
      <c r="N8" s="475">
        <v>60</v>
      </c>
      <c r="O8" s="236">
        <v>2.67</v>
      </c>
      <c r="P8" s="238" t="s">
        <v>94</v>
      </c>
      <c r="Q8" s="239" t="s">
        <v>2045</v>
      </c>
      <c r="R8" s="239" t="s">
        <v>2394</v>
      </c>
      <c r="S8" s="549" t="s">
        <v>2048</v>
      </c>
      <c r="T8" s="239" t="s">
        <v>462</v>
      </c>
      <c r="U8" s="232">
        <v>1</v>
      </c>
      <c r="V8" s="232"/>
      <c r="W8" s="241">
        <v>1</v>
      </c>
      <c r="X8" s="604">
        <v>1</v>
      </c>
      <c r="Y8" s="755">
        <v>44377</v>
      </c>
      <c r="Z8" s="232" t="s">
        <v>607</v>
      </c>
      <c r="AA8" s="232"/>
      <c r="AB8" s="232"/>
      <c r="AC8" s="232"/>
      <c r="AD8" s="232">
        <v>1</v>
      </c>
      <c r="AE8" s="232">
        <f>N8</f>
        <v>60</v>
      </c>
      <c r="AF8" s="746" t="s">
        <v>2393</v>
      </c>
      <c r="AG8" s="239" t="s">
        <v>2047</v>
      </c>
      <c r="AH8" s="239" t="s">
        <v>167</v>
      </c>
      <c r="AI8" s="850">
        <v>4</v>
      </c>
      <c r="AJ8" s="850">
        <f>N8+N9+N11+N10</f>
        <v>129</v>
      </c>
      <c r="AK8" s="845">
        <v>3</v>
      </c>
      <c r="AL8" s="869">
        <f>AE8+AE9+AE11+AE10</f>
        <v>99</v>
      </c>
      <c r="AM8" s="867">
        <v>2</v>
      </c>
    </row>
    <row r="9" spans="1:39" ht="38.25">
      <c r="A9" s="433">
        <v>30297</v>
      </c>
      <c r="B9" s="552">
        <v>29</v>
      </c>
      <c r="C9" s="551" t="s">
        <v>624</v>
      </c>
      <c r="D9" s="553" t="s">
        <v>1750</v>
      </c>
      <c r="E9" s="572"/>
      <c r="F9" s="554" t="s">
        <v>522</v>
      </c>
      <c r="G9" s="556" t="s">
        <v>786</v>
      </c>
      <c r="H9" s="555">
        <v>1</v>
      </c>
      <c r="I9" s="556"/>
      <c r="J9" s="658" t="s">
        <v>2108</v>
      </c>
      <c r="K9" s="558" t="s">
        <v>1097</v>
      </c>
      <c r="L9" s="558" t="s">
        <v>630</v>
      </c>
      <c r="M9" s="558">
        <v>775692072</v>
      </c>
      <c r="N9" s="570">
        <v>33</v>
      </c>
      <c r="O9" s="559">
        <v>1.28</v>
      </c>
      <c r="P9" s="559" t="s">
        <v>94</v>
      </c>
      <c r="Q9" s="560" t="s">
        <v>418</v>
      </c>
      <c r="R9" s="560" t="s">
        <v>2390</v>
      </c>
      <c r="S9" s="561" t="s">
        <v>785</v>
      </c>
      <c r="T9" s="560" t="s">
        <v>2046</v>
      </c>
      <c r="U9" s="555">
        <v>1</v>
      </c>
      <c r="V9" s="555"/>
      <c r="W9" s="562">
        <v>0.9</v>
      </c>
      <c r="X9" s="555">
        <v>1</v>
      </c>
      <c r="Y9" s="577" t="s">
        <v>2391</v>
      </c>
      <c r="Z9" s="555" t="s">
        <v>607</v>
      </c>
      <c r="AA9" s="555"/>
      <c r="AB9" s="555"/>
      <c r="AC9" s="659"/>
      <c r="AD9" s="555">
        <v>1</v>
      </c>
      <c r="AE9" s="555">
        <f>N9</f>
        <v>33</v>
      </c>
      <c r="AF9" s="560" t="s">
        <v>145</v>
      </c>
      <c r="AG9" s="560"/>
      <c r="AH9" s="560" t="s">
        <v>167</v>
      </c>
      <c r="AI9" s="855"/>
      <c r="AJ9" s="855"/>
      <c r="AK9" s="846"/>
      <c r="AL9" s="872"/>
      <c r="AM9" s="868"/>
    </row>
    <row r="10" spans="1:39" ht="38.25">
      <c r="A10" s="433">
        <v>30297</v>
      </c>
      <c r="B10" s="226">
        <v>228</v>
      </c>
      <c r="C10" s="227" t="s">
        <v>624</v>
      </c>
      <c r="D10" s="288" t="s">
        <v>1750</v>
      </c>
      <c r="E10" s="229"/>
      <c r="F10" s="230" t="s">
        <v>519</v>
      </c>
      <c r="G10" s="231" t="s">
        <v>1533</v>
      </c>
      <c r="H10" s="296">
        <v>1</v>
      </c>
      <c r="I10" s="231"/>
      <c r="J10" s="636" t="s">
        <v>2448</v>
      </c>
      <c r="K10" s="215" t="s">
        <v>1567</v>
      </c>
      <c r="L10" s="215"/>
      <c r="M10" s="215"/>
      <c r="N10" s="475">
        <v>30</v>
      </c>
      <c r="O10" s="236">
        <v>6.42</v>
      </c>
      <c r="P10" s="238"/>
      <c r="Q10" s="239" t="s">
        <v>270</v>
      </c>
      <c r="R10" s="239" t="s">
        <v>2051</v>
      </c>
      <c r="S10" s="240" t="s">
        <v>2049</v>
      </c>
      <c r="T10" s="239" t="s">
        <v>2050</v>
      </c>
      <c r="U10" s="232"/>
      <c r="V10" s="232">
        <v>1</v>
      </c>
      <c r="W10" s="241"/>
      <c r="X10" s="232">
        <v>0</v>
      </c>
      <c r="Y10" s="814"/>
      <c r="Z10" s="232" t="s">
        <v>413</v>
      </c>
      <c r="AA10" s="232"/>
      <c r="AB10" s="232"/>
      <c r="AC10" s="495"/>
      <c r="AD10" s="232"/>
      <c r="AE10" s="232">
        <v>0</v>
      </c>
      <c r="AF10" s="239" t="s">
        <v>414</v>
      </c>
      <c r="AG10" s="239" t="s">
        <v>411</v>
      </c>
      <c r="AH10" s="239" t="s">
        <v>66</v>
      </c>
      <c r="AI10" s="855"/>
      <c r="AJ10" s="855"/>
      <c r="AK10" s="846"/>
      <c r="AL10" s="872"/>
      <c r="AM10" s="868"/>
    </row>
    <row r="11" spans="1:39" ht="76.5">
      <c r="A11" s="433">
        <v>30297</v>
      </c>
      <c r="B11" s="244">
        <v>243</v>
      </c>
      <c r="C11" s="245" t="s">
        <v>624</v>
      </c>
      <c r="D11" s="246" t="s">
        <v>1750</v>
      </c>
      <c r="E11" s="247"/>
      <c r="F11" s="248" t="s">
        <v>522</v>
      </c>
      <c r="G11" s="265" t="s">
        <v>81</v>
      </c>
      <c r="H11" s="265"/>
      <c r="I11" s="266">
        <v>1</v>
      </c>
      <c r="J11" s="265"/>
      <c r="K11" s="267"/>
      <c r="L11" s="267"/>
      <c r="M11" s="267"/>
      <c r="N11" s="254">
        <v>6</v>
      </c>
      <c r="O11" s="253">
        <v>0.06</v>
      </c>
      <c r="P11" s="255"/>
      <c r="Q11" s="256" t="s">
        <v>1532</v>
      </c>
      <c r="R11" s="256" t="s">
        <v>82</v>
      </c>
      <c r="S11" s="257" t="s">
        <v>1647</v>
      </c>
      <c r="T11" s="256" t="s">
        <v>490</v>
      </c>
      <c r="U11" s="266">
        <v>1</v>
      </c>
      <c r="V11" s="266"/>
      <c r="W11" s="268">
        <v>1</v>
      </c>
      <c r="X11" s="266"/>
      <c r="Y11" s="266"/>
      <c r="Z11" s="266" t="s">
        <v>607</v>
      </c>
      <c r="AA11" s="266"/>
      <c r="AB11" s="266"/>
      <c r="AC11" s="266"/>
      <c r="AD11" s="266">
        <v>1</v>
      </c>
      <c r="AE11" s="266">
        <f>N11</f>
        <v>6</v>
      </c>
      <c r="AF11" s="256" t="s">
        <v>492</v>
      </c>
      <c r="AG11" s="256"/>
      <c r="AH11" s="256" t="s">
        <v>65</v>
      </c>
      <c r="AI11" s="847"/>
      <c r="AJ11" s="847"/>
      <c r="AK11" s="847"/>
      <c r="AL11" s="847"/>
      <c r="AM11" s="847"/>
    </row>
    <row r="12" spans="1:39" ht="63.75">
      <c r="A12" s="451">
        <v>30332</v>
      </c>
      <c r="B12" s="226">
        <v>185</v>
      </c>
      <c r="C12" s="227" t="s">
        <v>14</v>
      </c>
      <c r="D12" s="288" t="s">
        <v>1750</v>
      </c>
      <c r="E12" s="229"/>
      <c r="F12" s="230" t="s">
        <v>522</v>
      </c>
      <c r="G12" s="231" t="s">
        <v>263</v>
      </c>
      <c r="H12" s="296">
        <v>1</v>
      </c>
      <c r="I12" s="231"/>
      <c r="J12" s="636" t="s">
        <v>2111</v>
      </c>
      <c r="K12" s="215" t="s">
        <v>1127</v>
      </c>
      <c r="L12" s="215" t="s">
        <v>630</v>
      </c>
      <c r="M12" s="215">
        <v>213003320</v>
      </c>
      <c r="N12" s="237">
        <v>41</v>
      </c>
      <c r="O12" s="236">
        <v>1.81</v>
      </c>
      <c r="P12" s="238" t="s">
        <v>105</v>
      </c>
      <c r="Q12" s="239" t="s">
        <v>451</v>
      </c>
      <c r="R12" s="239" t="s">
        <v>2080</v>
      </c>
      <c r="S12" s="739" t="s">
        <v>2081</v>
      </c>
      <c r="T12" s="239" t="s">
        <v>462</v>
      </c>
      <c r="U12" s="232">
        <v>1</v>
      </c>
      <c r="V12" s="232"/>
      <c r="W12" s="241">
        <v>0.9</v>
      </c>
      <c r="X12" s="232">
        <v>1</v>
      </c>
      <c r="Y12" s="332">
        <v>42723</v>
      </c>
      <c r="Z12" s="232" t="s">
        <v>607</v>
      </c>
      <c r="AA12" s="232"/>
      <c r="AB12" s="232"/>
      <c r="AC12" s="232"/>
      <c r="AD12" s="296">
        <v>1</v>
      </c>
      <c r="AE12" s="232">
        <f>N12</f>
        <v>41</v>
      </c>
      <c r="AF12" s="239" t="s">
        <v>492</v>
      </c>
      <c r="AG12" s="239"/>
      <c r="AH12" s="239" t="s">
        <v>167</v>
      </c>
      <c r="AI12" s="680">
        <v>1</v>
      </c>
      <c r="AJ12" s="680">
        <f>N12</f>
        <v>41</v>
      </c>
      <c r="AK12" s="682">
        <v>1</v>
      </c>
      <c r="AL12" s="684">
        <f>AE12</f>
        <v>41</v>
      </c>
      <c r="AM12" s="683">
        <v>1</v>
      </c>
    </row>
    <row r="13" spans="1:39" ht="15">
      <c r="A13" s="24"/>
      <c r="B13" s="24"/>
      <c r="C13" s="31"/>
      <c r="D13" s="31"/>
      <c r="E13" s="31"/>
      <c r="F13" s="32"/>
      <c r="G13" s="33"/>
      <c r="H13" s="33"/>
      <c r="I13" s="33"/>
      <c r="J13" s="33"/>
      <c r="K13" s="118"/>
      <c r="L13" s="118"/>
      <c r="M13" s="118"/>
      <c r="N13" s="34"/>
      <c r="O13" s="34"/>
      <c r="P13" s="35"/>
      <c r="Q13" s="35"/>
      <c r="R13" s="35"/>
      <c r="S13" s="35"/>
      <c r="T13" s="35"/>
      <c r="U13" s="36"/>
      <c r="V13" s="36"/>
      <c r="W13" s="36"/>
      <c r="X13" s="36"/>
      <c r="Y13" s="36"/>
      <c r="Z13" s="37"/>
      <c r="AA13" s="56"/>
      <c r="AB13" s="56"/>
      <c r="AC13" s="56"/>
      <c r="AD13" s="56"/>
      <c r="AE13" s="36"/>
      <c r="AF13" s="35"/>
      <c r="AG13" s="35"/>
      <c r="AH13" s="35"/>
      <c r="AI13" s="38"/>
      <c r="AJ13" s="38"/>
      <c r="AK13" s="38"/>
      <c r="AL13" s="62"/>
      <c r="AM13" s="63"/>
    </row>
    <row r="14" spans="1:39" ht="15">
      <c r="A14" s="107"/>
      <c r="B14" s="108"/>
      <c r="C14" s="107"/>
      <c r="D14" s="107"/>
      <c r="E14" s="107"/>
      <c r="F14" s="109"/>
      <c r="G14" s="724">
        <f>H14+I14</f>
        <v>10</v>
      </c>
      <c r="H14" s="111">
        <f>SUM(H3:H12)</f>
        <v>8</v>
      </c>
      <c r="I14" s="111">
        <f>SUM(I3:I12)</f>
        <v>2</v>
      </c>
      <c r="J14" s="110"/>
      <c r="K14" s="109"/>
      <c r="L14" s="109"/>
      <c r="M14" s="109"/>
      <c r="N14" s="111">
        <f>SUM(N3:N12)</f>
        <v>348</v>
      </c>
      <c r="O14" s="112">
        <f>SUM(O3:O12)</f>
        <v>37.910000000000011</v>
      </c>
      <c r="P14" s="113"/>
      <c r="Q14" s="113"/>
      <c r="R14" s="113"/>
      <c r="S14" s="113"/>
      <c r="T14" s="830">
        <f>U14+V14</f>
        <v>10</v>
      </c>
      <c r="U14" s="111">
        <f>SUM(U3:U12)</f>
        <v>6</v>
      </c>
      <c r="V14" s="111">
        <f>SUM(V3:V12)</f>
        <v>4</v>
      </c>
      <c r="W14" s="111"/>
      <c r="X14" s="111">
        <f>SUM(X3:X12)</f>
        <v>6</v>
      </c>
      <c r="Y14" s="112"/>
      <c r="Z14" s="111">
        <f>AA14+AB14+AC14+AD14</f>
        <v>6</v>
      </c>
      <c r="AA14" s="111">
        <f>SUM(AA3:AA12)</f>
        <v>0</v>
      </c>
      <c r="AB14" s="111">
        <f>SUM(AB3:AB12)</f>
        <v>0</v>
      </c>
      <c r="AC14" s="111">
        <f>SUM(AC3:AC12)</f>
        <v>0</v>
      </c>
      <c r="AD14" s="111">
        <f>SUM(AD3:AD12)</f>
        <v>6</v>
      </c>
      <c r="AE14" s="111">
        <f>SUM(AE3:AE12)</f>
        <v>183</v>
      </c>
      <c r="AF14" s="113"/>
      <c r="AG14" s="113"/>
      <c r="AH14" s="113"/>
      <c r="AI14" s="111">
        <f>SUM(AI3:AI12)</f>
        <v>10</v>
      </c>
      <c r="AJ14" s="111">
        <f>SUM(AJ3:AJ12)</f>
        <v>348</v>
      </c>
      <c r="AK14" s="111">
        <f>SUM(AK3:AK12)</f>
        <v>6</v>
      </c>
      <c r="AL14" s="111">
        <f>SUM(AL3:AL12)</f>
        <v>183</v>
      </c>
      <c r="AM14" s="111">
        <f>SUM(AM3:AM12)</f>
        <v>6</v>
      </c>
    </row>
  </sheetData>
  <autoFilter ref="A2:AM12" xr:uid="{4D2347BD-7036-455F-9E66-5337464B1C3E}"/>
  <mergeCells count="12">
    <mergeCell ref="U1:V1"/>
    <mergeCell ref="AA1:AD1"/>
    <mergeCell ref="AI4:AI6"/>
    <mergeCell ref="AJ4:AJ6"/>
    <mergeCell ref="AK4:AK6"/>
    <mergeCell ref="AL4:AL6"/>
    <mergeCell ref="AM4:AM6"/>
    <mergeCell ref="AI8:AI11"/>
    <mergeCell ref="AJ8:AJ11"/>
    <mergeCell ref="AK8:AK11"/>
    <mergeCell ref="AL8:AL11"/>
    <mergeCell ref="AM8:AM11"/>
  </mergeCells>
  <phoneticPr fontId="37" type="noConversion"/>
  <hyperlinks>
    <hyperlink ref="S9" r:id="rId1" xr:uid="{345D5EF1-3C63-4FF9-868B-F3A04372348E}"/>
    <hyperlink ref="S4" r:id="rId2" xr:uid="{C4CDE4EC-D416-48CB-8C9E-3CDAF72C354F}"/>
    <hyperlink ref="S10" r:id="rId3" xr:uid="{8D2F2C3A-1160-4A44-A48A-1CF811D382B4}"/>
    <hyperlink ref="S6" r:id="rId4" xr:uid="{B2957FB9-D847-4DDD-8DBB-431318556D1A}"/>
    <hyperlink ref="S8" r:id="rId5" xr:uid="{BCF398FE-21FA-4BE2-BBA8-D9E71AA4F304}"/>
    <hyperlink ref="S12" r:id="rId6" display="https://www.facebook.com/CampingLeTrevezel/" xr:uid="{92725B05-635A-46E6-81F9-D154848CAE47}"/>
    <hyperlink ref="S5" r:id="rId7" xr:uid="{6837E050-D423-4E74-AAE4-94ADF70342CE}"/>
  </hyperlinks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2"/>
  <sheetViews>
    <sheetView tabSelected="1" topLeftCell="A40" workbookViewId="0">
      <selection activeCell="J80" sqref="J80"/>
    </sheetView>
  </sheetViews>
  <sheetFormatPr baseColWidth="10" defaultRowHeight="12.75"/>
  <cols>
    <col min="1" max="1" width="21.7109375" customWidth="1"/>
    <col min="9" max="9" width="24.140625" customWidth="1"/>
  </cols>
  <sheetData>
    <row r="1" spans="1:16" ht="15.75">
      <c r="A1" s="40"/>
      <c r="B1" s="40"/>
      <c r="C1" s="39"/>
      <c r="D1" s="39"/>
      <c r="E1" s="39"/>
      <c r="F1" s="39"/>
      <c r="G1" s="39"/>
      <c r="H1" s="39"/>
    </row>
    <row r="2" spans="1:16">
      <c r="C2" s="30"/>
      <c r="D2" s="30"/>
      <c r="E2" s="30"/>
      <c r="F2" s="30"/>
      <c r="G2" s="30"/>
      <c r="H2" s="30"/>
    </row>
    <row r="3" spans="1:16" ht="13.5" thickBot="1">
      <c r="C3" s="30"/>
      <c r="D3" s="30"/>
      <c r="E3" s="30"/>
      <c r="F3" s="30"/>
      <c r="G3" s="30"/>
      <c r="H3" s="30"/>
    </row>
    <row r="4" spans="1:16" ht="63.75">
      <c r="A4" s="49" t="s">
        <v>367</v>
      </c>
      <c r="B4" s="51" t="s">
        <v>400</v>
      </c>
      <c r="C4" s="44" t="s">
        <v>401</v>
      </c>
      <c r="D4" s="45" t="s">
        <v>402</v>
      </c>
      <c r="E4" s="46" t="s">
        <v>403</v>
      </c>
      <c r="F4" s="50" t="s">
        <v>390</v>
      </c>
      <c r="G4" s="47" t="s">
        <v>404</v>
      </c>
      <c r="H4" s="48" t="s">
        <v>389</v>
      </c>
    </row>
    <row r="5" spans="1:16">
      <c r="A5" s="70">
        <v>2002</v>
      </c>
      <c r="B5" s="71">
        <v>184</v>
      </c>
      <c r="C5" s="72">
        <v>21205</v>
      </c>
      <c r="D5" s="72">
        <v>142</v>
      </c>
      <c r="E5" s="72">
        <v>19431</v>
      </c>
      <c r="F5" s="72">
        <f t="shared" ref="F5:F11" si="0">E5*3</f>
        <v>58293</v>
      </c>
      <c r="G5" s="92">
        <f t="shared" ref="G5:H11" si="1">D5/B5</f>
        <v>0.77173913043478259</v>
      </c>
      <c r="H5" s="92">
        <f t="shared" si="1"/>
        <v>0.91634048573449656</v>
      </c>
    </row>
    <row r="6" spans="1:16">
      <c r="A6" s="73">
        <v>2006</v>
      </c>
      <c r="B6" s="74">
        <v>213</v>
      </c>
      <c r="C6" s="74">
        <v>22671</v>
      </c>
      <c r="D6" s="74">
        <v>150</v>
      </c>
      <c r="E6" s="74">
        <v>20171</v>
      </c>
      <c r="F6" s="72">
        <f t="shared" si="0"/>
        <v>60513</v>
      </c>
      <c r="G6" s="92">
        <f t="shared" si="1"/>
        <v>0.70422535211267601</v>
      </c>
      <c r="H6" s="92">
        <f t="shared" si="1"/>
        <v>0.88972696396277184</v>
      </c>
    </row>
    <row r="7" spans="1:16">
      <c r="A7" s="86">
        <v>2009</v>
      </c>
      <c r="B7" s="87">
        <v>213</v>
      </c>
      <c r="C7" s="87">
        <v>23087</v>
      </c>
      <c r="D7" s="87">
        <v>147</v>
      </c>
      <c r="E7" s="87">
        <v>20135</v>
      </c>
      <c r="F7" s="72">
        <f t="shared" si="0"/>
        <v>60405</v>
      </c>
      <c r="G7" s="92">
        <f t="shared" si="1"/>
        <v>0.6901408450704225</v>
      </c>
      <c r="H7" s="92">
        <f t="shared" si="1"/>
        <v>0.87213583401914496</v>
      </c>
    </row>
    <row r="8" spans="1:16">
      <c r="A8" s="73">
        <v>2013</v>
      </c>
      <c r="B8" s="71">
        <v>193</v>
      </c>
      <c r="C8" s="71">
        <v>20001</v>
      </c>
      <c r="D8" s="71">
        <v>140</v>
      </c>
      <c r="E8" s="71">
        <v>17914</v>
      </c>
      <c r="F8" s="90">
        <f t="shared" si="0"/>
        <v>53742</v>
      </c>
      <c r="G8" s="93">
        <f t="shared" si="1"/>
        <v>0.72538860103626945</v>
      </c>
      <c r="H8" s="93">
        <f t="shared" si="1"/>
        <v>0.89565521723913799</v>
      </c>
    </row>
    <row r="9" spans="1:16">
      <c r="A9" s="70">
        <v>2017</v>
      </c>
      <c r="B9" s="71">
        <v>217</v>
      </c>
      <c r="C9" s="71">
        <v>21285</v>
      </c>
      <c r="D9" s="71">
        <v>151</v>
      </c>
      <c r="E9" s="71">
        <v>18842</v>
      </c>
      <c r="F9" s="90">
        <f t="shared" si="0"/>
        <v>56526</v>
      </c>
      <c r="G9" s="93">
        <f t="shared" si="1"/>
        <v>0.69585253456221197</v>
      </c>
      <c r="H9" s="93">
        <f t="shared" si="1"/>
        <v>0.88522433638712705</v>
      </c>
    </row>
    <row r="10" spans="1:16">
      <c r="A10" s="70">
        <v>2021</v>
      </c>
      <c r="B10" s="71">
        <v>233</v>
      </c>
      <c r="C10" s="71">
        <v>22095</v>
      </c>
      <c r="D10" s="71">
        <v>156</v>
      </c>
      <c r="E10" s="71">
        <v>19667</v>
      </c>
      <c r="F10" s="90">
        <f t="shared" si="0"/>
        <v>59001</v>
      </c>
      <c r="G10" s="93">
        <f t="shared" si="1"/>
        <v>0.66952789699570814</v>
      </c>
      <c r="H10" s="93">
        <f t="shared" si="1"/>
        <v>0.8901108848155691</v>
      </c>
    </row>
    <row r="11" spans="1:16">
      <c r="A11" s="70">
        <v>2023</v>
      </c>
      <c r="B11" s="71">
        <f>résultat!B14</f>
        <v>243</v>
      </c>
      <c r="C11" s="71">
        <f>résultat!C14</f>
        <v>21865</v>
      </c>
      <c r="D11" s="71">
        <f>résultat!E14</f>
        <v>158</v>
      </c>
      <c r="E11" s="71">
        <f>résultat!F14</f>
        <v>19160</v>
      </c>
      <c r="F11" s="90">
        <f t="shared" si="0"/>
        <v>57480</v>
      </c>
      <c r="G11" s="93">
        <f t="shared" si="1"/>
        <v>0.65020576131687247</v>
      </c>
      <c r="H11" s="93">
        <f t="shared" si="1"/>
        <v>0.87628630230962723</v>
      </c>
    </row>
    <row r="13" spans="1:16">
      <c r="A13" t="s">
        <v>1553</v>
      </c>
    </row>
    <row r="14" spans="1:16">
      <c r="I14" s="41" t="s">
        <v>352</v>
      </c>
      <c r="J14" s="101">
        <v>2002</v>
      </c>
      <c r="K14" s="101">
        <v>2006</v>
      </c>
      <c r="L14" s="101">
        <v>2009</v>
      </c>
      <c r="M14" s="101">
        <v>2013</v>
      </c>
      <c r="N14" s="101">
        <v>2017</v>
      </c>
      <c r="O14" s="41">
        <v>2021</v>
      </c>
      <c r="P14" s="939">
        <v>2024</v>
      </c>
    </row>
    <row r="15" spans="1:16">
      <c r="A15" s="202" t="s">
        <v>504</v>
      </c>
      <c r="B15" s="201">
        <v>2002</v>
      </c>
      <c r="C15" s="201">
        <v>2006</v>
      </c>
      <c r="D15" s="201">
        <v>2009</v>
      </c>
      <c r="E15" s="201">
        <v>2013</v>
      </c>
      <c r="F15" s="201">
        <v>2017</v>
      </c>
      <c r="G15" s="201">
        <v>2021</v>
      </c>
      <c r="H15" s="201">
        <v>2024</v>
      </c>
      <c r="I15" s="937" t="s">
        <v>167</v>
      </c>
      <c r="J15" s="101">
        <v>152</v>
      </c>
      <c r="K15" s="101">
        <v>162</v>
      </c>
      <c r="L15" s="101">
        <v>162</v>
      </c>
      <c r="M15" s="101">
        <v>139</v>
      </c>
      <c r="N15" s="101">
        <v>138</v>
      </c>
      <c r="O15" s="41">
        <v>139</v>
      </c>
      <c r="P15" s="52">
        <f>B11+-P16-P17-P18</f>
        <v>135</v>
      </c>
    </row>
    <row r="16" spans="1:16">
      <c r="A16" s="42" t="s">
        <v>1555</v>
      </c>
      <c r="B16" s="91">
        <f>D5/B5</f>
        <v>0.77173913043478259</v>
      </c>
      <c r="C16" s="91">
        <f>D6/B6</f>
        <v>0.70422535211267601</v>
      </c>
      <c r="D16" s="91">
        <f>D7/B7</f>
        <v>0.6901408450704225</v>
      </c>
      <c r="E16" s="91">
        <f>D8/B8</f>
        <v>0.72538860103626945</v>
      </c>
      <c r="F16" s="100">
        <f>D9/B9</f>
        <v>0.69585253456221197</v>
      </c>
      <c r="G16" s="100">
        <f>D10/B10</f>
        <v>0.66952789699570814</v>
      </c>
      <c r="H16" s="100">
        <f>D11/B11</f>
        <v>0.65020576131687247</v>
      </c>
      <c r="I16" s="937" t="s">
        <v>2462</v>
      </c>
      <c r="J16" s="101">
        <v>0</v>
      </c>
      <c r="K16" s="101">
        <v>7</v>
      </c>
      <c r="L16" s="101">
        <v>14</v>
      </c>
      <c r="M16" s="101">
        <v>3</v>
      </c>
      <c r="N16" s="101">
        <v>5</v>
      </c>
      <c r="O16" s="41">
        <v>10</v>
      </c>
      <c r="P16" s="41">
        <v>14</v>
      </c>
    </row>
    <row r="17" spans="1:16">
      <c r="A17" s="42" t="s">
        <v>1556</v>
      </c>
      <c r="B17" s="91">
        <f t="shared" ref="B17:H17" si="2">1-B16</f>
        <v>0.22826086956521741</v>
      </c>
      <c r="C17" s="91">
        <f t="shared" si="2"/>
        <v>0.29577464788732399</v>
      </c>
      <c r="D17" s="91">
        <f t="shared" si="2"/>
        <v>0.3098591549295775</v>
      </c>
      <c r="E17" s="91">
        <f t="shared" si="2"/>
        <v>0.27461139896373055</v>
      </c>
      <c r="F17" s="91">
        <f t="shared" si="2"/>
        <v>0.30414746543778803</v>
      </c>
      <c r="G17" s="91">
        <f t="shared" si="2"/>
        <v>0.33047210300429186</v>
      </c>
      <c r="H17" s="91">
        <f t="shared" si="2"/>
        <v>0.34979423868312753</v>
      </c>
      <c r="I17" s="937" t="s">
        <v>66</v>
      </c>
      <c r="J17" s="101">
        <v>32</v>
      </c>
      <c r="K17" s="101">
        <v>44</v>
      </c>
      <c r="L17" s="101">
        <v>37</v>
      </c>
      <c r="M17" s="101">
        <v>23</v>
      </c>
      <c r="N17" s="101">
        <v>18</v>
      </c>
      <c r="O17" s="41">
        <v>14</v>
      </c>
      <c r="P17" s="41">
        <v>15</v>
      </c>
    </row>
    <row r="18" spans="1:16">
      <c r="A18" s="202" t="s">
        <v>504</v>
      </c>
      <c r="B18" s="201">
        <v>2002</v>
      </c>
      <c r="C18" s="201">
        <v>2006</v>
      </c>
      <c r="D18" s="201">
        <v>2009</v>
      </c>
      <c r="E18" s="201">
        <v>2013</v>
      </c>
      <c r="F18" s="201">
        <v>2017</v>
      </c>
      <c r="G18" s="201">
        <v>2021</v>
      </c>
      <c r="H18" s="201">
        <v>2024</v>
      </c>
      <c r="I18" s="937" t="s">
        <v>65</v>
      </c>
      <c r="J18" s="101">
        <v>0</v>
      </c>
      <c r="K18" s="101">
        <v>0</v>
      </c>
      <c r="L18" s="101">
        <v>0</v>
      </c>
      <c r="M18" s="101">
        <v>28</v>
      </c>
      <c r="N18" s="101">
        <v>51</v>
      </c>
      <c r="O18" s="41">
        <v>69</v>
      </c>
      <c r="P18" s="52">
        <f>'liste hotellerie'!I263</f>
        <v>79</v>
      </c>
    </row>
    <row r="19" spans="1:16" ht="25.5">
      <c r="A19" s="53" t="s">
        <v>375</v>
      </c>
      <c r="B19" s="91">
        <f>H5</f>
        <v>0.91634048573449656</v>
      </c>
      <c r="C19" s="91">
        <f>H6</f>
        <v>0.88972696396277184</v>
      </c>
      <c r="D19" s="91">
        <f>H7</f>
        <v>0.87213583401914496</v>
      </c>
      <c r="E19" s="91">
        <f>H8</f>
        <v>0.89565521723913799</v>
      </c>
      <c r="F19" s="100">
        <f>H9</f>
        <v>0.88522433638712705</v>
      </c>
      <c r="G19" s="91">
        <f>H10</f>
        <v>0.8901108848155691</v>
      </c>
      <c r="H19" s="91">
        <f>H11</f>
        <v>0.87628630230962723</v>
      </c>
      <c r="I19" s="938" t="s">
        <v>3</v>
      </c>
      <c r="J19" s="102">
        <f t="shared" ref="J19:P19" si="3">J15+J16+J17+J18</f>
        <v>184</v>
      </c>
      <c r="K19" s="102">
        <f t="shared" si="3"/>
        <v>213</v>
      </c>
      <c r="L19" s="102">
        <f t="shared" si="3"/>
        <v>213</v>
      </c>
      <c r="M19" s="102">
        <f t="shared" si="3"/>
        <v>193</v>
      </c>
      <c r="N19" s="102">
        <f t="shared" si="3"/>
        <v>212</v>
      </c>
      <c r="O19" s="102">
        <f t="shared" si="3"/>
        <v>232</v>
      </c>
      <c r="P19" s="102">
        <f t="shared" si="3"/>
        <v>243</v>
      </c>
    </row>
    <row r="20" spans="1:16" ht="25.5">
      <c r="A20" s="53" t="s">
        <v>1554</v>
      </c>
      <c r="B20" s="91">
        <f t="shared" ref="B20:H20" si="4">1-B19</f>
        <v>8.3659514265503443E-2</v>
      </c>
      <c r="C20" s="91">
        <f t="shared" si="4"/>
        <v>0.11027303603722816</v>
      </c>
      <c r="D20" s="91">
        <f t="shared" si="4"/>
        <v>0.12786416598085504</v>
      </c>
      <c r="E20" s="91">
        <f t="shared" si="4"/>
        <v>0.10434478276086201</v>
      </c>
      <c r="F20" s="100">
        <f t="shared" si="4"/>
        <v>0.11477566361287295</v>
      </c>
      <c r="G20" s="100">
        <f t="shared" si="4"/>
        <v>0.1098891151844309</v>
      </c>
      <c r="H20" s="100">
        <f t="shared" si="4"/>
        <v>0.12371369769037277</v>
      </c>
      <c r="M20">
        <f>M15+M16+M17</f>
        <v>165</v>
      </c>
      <c r="N20">
        <f>N15+N16+N17</f>
        <v>161</v>
      </c>
      <c r="O20">
        <f>O15+O16+O17</f>
        <v>163</v>
      </c>
    </row>
    <row r="21" spans="1:16">
      <c r="A21" s="42"/>
      <c r="B21" s="52"/>
      <c r="C21" s="52"/>
      <c r="D21" s="52"/>
      <c r="E21" s="52"/>
      <c r="F21" s="99"/>
      <c r="G21" s="52"/>
    </row>
    <row r="22" spans="1:16">
      <c r="L22" s="8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7D10-307A-450F-A5CC-CC720927BB40}">
  <dimension ref="A1:O355"/>
  <sheetViews>
    <sheetView topLeftCell="B1" workbookViewId="0">
      <selection activeCell="F12" sqref="F12"/>
    </sheetView>
  </sheetViews>
  <sheetFormatPr baseColWidth="10" defaultRowHeight="12.75"/>
  <cols>
    <col min="1" max="1" width="11.42578125" style="191"/>
    <col min="2" max="2" width="26.140625" style="191" customWidth="1"/>
    <col min="3" max="3" width="11.42578125" style="191"/>
    <col min="4" max="4" width="23.42578125" style="429" customWidth="1"/>
    <col min="5" max="5" width="18.28515625" style="191" customWidth="1"/>
    <col min="6" max="6" width="15.140625" style="191" customWidth="1"/>
    <col min="7" max="7" width="15.28515625" style="191" customWidth="1"/>
    <col min="8" max="8" width="6.140625" style="191" customWidth="1"/>
    <col min="9" max="10" width="6.5703125" style="191" customWidth="1"/>
    <col min="11" max="11" width="5.42578125" style="191" customWidth="1"/>
    <col min="12" max="12" width="11.42578125" style="191"/>
    <col min="13" max="13" width="15.140625" style="191" customWidth="1"/>
    <col min="14" max="14" width="12.5703125" style="222" customWidth="1"/>
    <col min="15" max="15" width="11.42578125" style="429"/>
    <col min="16" max="16384" width="11.42578125" style="191"/>
  </cols>
  <sheetData>
    <row r="1" spans="1:15" ht="26.25" thickBot="1">
      <c r="A1" s="187" t="s">
        <v>388</v>
      </c>
      <c r="B1" s="188" t="s">
        <v>523</v>
      </c>
      <c r="C1" s="189" t="s">
        <v>1220</v>
      </c>
      <c r="D1" s="189" t="s">
        <v>1606</v>
      </c>
      <c r="E1" s="189" t="s">
        <v>1221</v>
      </c>
      <c r="F1" s="190" t="s">
        <v>1493</v>
      </c>
      <c r="G1" s="190" t="s">
        <v>1496</v>
      </c>
      <c r="H1" s="190" t="s">
        <v>521</v>
      </c>
      <c r="I1" s="190" t="s">
        <v>520</v>
      </c>
      <c r="J1" s="190" t="s">
        <v>1581</v>
      </c>
      <c r="K1" s="190" t="s">
        <v>1582</v>
      </c>
      <c r="L1" s="190" t="s">
        <v>1494</v>
      </c>
      <c r="M1" s="190" t="s">
        <v>1495</v>
      </c>
      <c r="N1" s="221" t="s">
        <v>1583</v>
      </c>
      <c r="O1" s="224" t="s">
        <v>1584</v>
      </c>
    </row>
    <row r="2" spans="1:15" ht="15.75">
      <c r="A2" s="468">
        <v>30001</v>
      </c>
      <c r="B2" s="271" t="s">
        <v>1222</v>
      </c>
      <c r="C2" s="272" t="s">
        <v>442</v>
      </c>
      <c r="D2" s="273" t="s">
        <v>1585</v>
      </c>
      <c r="E2" s="274"/>
      <c r="F2" s="275">
        <v>0</v>
      </c>
      <c r="G2" s="276">
        <v>0</v>
      </c>
      <c r="H2" s="276">
        <v>0</v>
      </c>
      <c r="I2" s="276">
        <v>0</v>
      </c>
      <c r="J2" s="276">
        <v>0</v>
      </c>
      <c r="K2" s="276">
        <v>0</v>
      </c>
      <c r="L2" s="275">
        <v>0</v>
      </c>
      <c r="M2" s="276">
        <v>0</v>
      </c>
      <c r="N2" s="277">
        <v>0</v>
      </c>
      <c r="O2" s="676">
        <v>0</v>
      </c>
    </row>
    <row r="3" spans="1:15" ht="15.75">
      <c r="A3" s="468">
        <v>30002</v>
      </c>
      <c r="B3" s="278" t="s">
        <v>1223</v>
      </c>
      <c r="C3" s="279" t="s">
        <v>322</v>
      </c>
      <c r="D3" s="273" t="s">
        <v>1586</v>
      </c>
      <c r="E3" s="275"/>
      <c r="F3" s="275">
        <v>0</v>
      </c>
      <c r="G3" s="276">
        <v>0</v>
      </c>
      <c r="H3" s="276">
        <v>0</v>
      </c>
      <c r="I3" s="276">
        <v>0</v>
      </c>
      <c r="J3" s="276">
        <v>0</v>
      </c>
      <c r="K3" s="276">
        <v>0</v>
      </c>
      <c r="L3" s="275">
        <v>0</v>
      </c>
      <c r="M3" s="276">
        <v>0</v>
      </c>
      <c r="N3" s="277">
        <v>0</v>
      </c>
      <c r="O3" s="676">
        <v>0</v>
      </c>
    </row>
    <row r="4" spans="1:15" ht="25.5">
      <c r="A4" s="468">
        <v>30003</v>
      </c>
      <c r="B4" s="280" t="s">
        <v>524</v>
      </c>
      <c r="C4" s="281" t="s">
        <v>588</v>
      </c>
      <c r="D4" s="282" t="s">
        <v>1587</v>
      </c>
      <c r="E4" s="283" t="s">
        <v>473</v>
      </c>
      <c r="F4" s="283">
        <f>'liste hotellerie'!AI10</f>
        <v>4</v>
      </c>
      <c r="G4" s="283">
        <f>'liste hotellerie'!AK10</f>
        <v>4</v>
      </c>
      <c r="H4" s="283">
        <v>4</v>
      </c>
      <c r="I4" s="283">
        <v>0</v>
      </c>
      <c r="J4" s="283">
        <v>0</v>
      </c>
      <c r="K4" s="283">
        <v>0</v>
      </c>
      <c r="L4" s="283">
        <f>'liste hotellerie'!AJ10</f>
        <v>797</v>
      </c>
      <c r="M4" s="283">
        <f>'liste hotellerie'!AL10</f>
        <v>797</v>
      </c>
      <c r="N4" s="284">
        <f>M4/L4</f>
        <v>1</v>
      </c>
      <c r="O4" s="505">
        <v>1</v>
      </c>
    </row>
    <row r="5" spans="1:15" ht="20.25" customHeight="1">
      <c r="A5" s="470">
        <f>A4+1</f>
        <v>30004</v>
      </c>
      <c r="B5" s="287" t="s">
        <v>1224</v>
      </c>
      <c r="C5" s="279" t="s">
        <v>590</v>
      </c>
      <c r="D5" s="273" t="s">
        <v>1588</v>
      </c>
      <c r="E5" s="275" t="s">
        <v>591</v>
      </c>
      <c r="F5" s="275">
        <v>0</v>
      </c>
      <c r="G5" s="276">
        <v>0</v>
      </c>
      <c r="H5" s="276">
        <v>0</v>
      </c>
      <c r="I5" s="276">
        <v>0</v>
      </c>
      <c r="J5" s="276">
        <v>0</v>
      </c>
      <c r="K5" s="276">
        <v>0</v>
      </c>
      <c r="L5" s="275">
        <v>0</v>
      </c>
      <c r="M5" s="276">
        <v>0</v>
      </c>
      <c r="N5" s="277">
        <v>0</v>
      </c>
      <c r="O5" s="676">
        <v>0</v>
      </c>
    </row>
    <row r="6" spans="1:15" ht="15.75">
      <c r="A6" s="470">
        <f>A5+1</f>
        <v>30005</v>
      </c>
      <c r="B6" s="316" t="s">
        <v>525</v>
      </c>
      <c r="C6" s="317" t="s">
        <v>541</v>
      </c>
      <c r="D6" s="282" t="s">
        <v>1589</v>
      </c>
      <c r="E6" s="283"/>
      <c r="F6" s="283">
        <f>'liste hotellerie'!AI14</f>
        <v>4</v>
      </c>
      <c r="G6" s="283">
        <f>'liste hotellerie'!AK14</f>
        <v>1</v>
      </c>
      <c r="H6" s="283">
        <v>0</v>
      </c>
      <c r="I6" s="283">
        <v>0</v>
      </c>
      <c r="J6" s="283">
        <v>0</v>
      </c>
      <c r="K6" s="283">
        <v>1</v>
      </c>
      <c r="L6" s="283">
        <f>'liste hotellerie'!AJ14</f>
        <v>121</v>
      </c>
      <c r="M6" s="283">
        <f>'liste hotellerie'!AL14</f>
        <v>56</v>
      </c>
      <c r="N6" s="284">
        <f t="shared" ref="N6:N11" si="0">M6/L6</f>
        <v>0.46280991735537191</v>
      </c>
      <c r="O6" s="505">
        <v>2</v>
      </c>
    </row>
    <row r="7" spans="1:15" ht="50.25" customHeight="1">
      <c r="A7" s="468">
        <v>30006</v>
      </c>
      <c r="B7" s="318" t="s">
        <v>526</v>
      </c>
      <c r="C7" s="317" t="s">
        <v>322</v>
      </c>
      <c r="D7" s="282" t="s">
        <v>1590</v>
      </c>
      <c r="E7" s="283" t="s">
        <v>473</v>
      </c>
      <c r="F7" s="283">
        <f>'liste hotellerie'!AI18</f>
        <v>2</v>
      </c>
      <c r="G7" s="283">
        <f>'liste hotellerie'!AK18</f>
        <v>2</v>
      </c>
      <c r="H7" s="283">
        <v>1</v>
      </c>
      <c r="I7" s="283">
        <v>1</v>
      </c>
      <c r="J7" s="283">
        <v>0</v>
      </c>
      <c r="K7" s="283">
        <v>0</v>
      </c>
      <c r="L7" s="283">
        <f>'liste hotellerie'!AJ18</f>
        <v>195</v>
      </c>
      <c r="M7" s="283">
        <f>'liste hotellerie'!AL18</f>
        <v>195</v>
      </c>
      <c r="N7" s="284">
        <f t="shared" si="0"/>
        <v>1</v>
      </c>
      <c r="O7" s="505">
        <v>1</v>
      </c>
    </row>
    <row r="8" spans="1:15" ht="15.75">
      <c r="A8" s="471">
        <v>30007</v>
      </c>
      <c r="B8" s="316" t="s">
        <v>1225</v>
      </c>
      <c r="C8" s="317" t="s">
        <v>442</v>
      </c>
      <c r="D8" s="282" t="s">
        <v>1585</v>
      </c>
      <c r="E8" s="283"/>
      <c r="F8" s="283">
        <f>'liste hotellerie'!AI20</f>
        <v>1</v>
      </c>
      <c r="G8" s="283">
        <f>'liste hotellerie'!AK20</f>
        <v>1</v>
      </c>
      <c r="H8" s="283">
        <v>0</v>
      </c>
      <c r="I8" s="283">
        <v>0</v>
      </c>
      <c r="J8" s="283">
        <v>1</v>
      </c>
      <c r="K8" s="283">
        <v>0</v>
      </c>
      <c r="L8" s="283">
        <f>'liste hotellerie'!AJ20</f>
        <v>12</v>
      </c>
      <c r="M8" s="283">
        <f>'liste hotellerie'!AL20</f>
        <v>12</v>
      </c>
      <c r="N8" s="284">
        <f t="shared" si="0"/>
        <v>1</v>
      </c>
      <c r="O8" s="505">
        <v>0</v>
      </c>
    </row>
    <row r="9" spans="1:15" ht="31.5">
      <c r="A9" s="472">
        <v>30008</v>
      </c>
      <c r="B9" s="316" t="s">
        <v>527</v>
      </c>
      <c r="C9" s="317" t="s">
        <v>315</v>
      </c>
      <c r="D9" s="282" t="s">
        <v>1591</v>
      </c>
      <c r="E9" s="283"/>
      <c r="F9" s="283">
        <f>'liste hotellerie'!AI21</f>
        <v>3</v>
      </c>
      <c r="G9" s="283">
        <f>'liste hotellerie'!AK21</f>
        <v>3</v>
      </c>
      <c r="H9" s="283">
        <v>3</v>
      </c>
      <c r="I9" s="283">
        <v>0</v>
      </c>
      <c r="J9" s="283">
        <v>0</v>
      </c>
      <c r="K9" s="283">
        <v>0</v>
      </c>
      <c r="L9" s="283">
        <f>'liste hotellerie'!AJ21</f>
        <v>454</v>
      </c>
      <c r="M9" s="283">
        <f>'liste hotellerie'!AL21</f>
        <v>454</v>
      </c>
      <c r="N9" s="284">
        <f t="shared" si="0"/>
        <v>1</v>
      </c>
      <c r="O9" s="505">
        <v>3</v>
      </c>
    </row>
    <row r="10" spans="1:15" ht="15.75">
      <c r="A10" s="472">
        <v>30009</v>
      </c>
      <c r="B10" s="316" t="s">
        <v>1226</v>
      </c>
      <c r="C10" s="317" t="s">
        <v>478</v>
      </c>
      <c r="D10" s="282" t="s">
        <v>1594</v>
      </c>
      <c r="E10" s="283"/>
      <c r="F10" s="283">
        <f>'liste hotellerie'!AI24</f>
        <v>1</v>
      </c>
      <c r="G10" s="283">
        <f>'liste hotellerie'!AK24</f>
        <v>1</v>
      </c>
      <c r="H10" s="283">
        <v>0</v>
      </c>
      <c r="I10" s="283">
        <v>0</v>
      </c>
      <c r="J10" s="283">
        <v>0</v>
      </c>
      <c r="K10" s="283">
        <v>1</v>
      </c>
      <c r="L10" s="283">
        <f>'liste hotellerie'!AJ24</f>
        <v>15</v>
      </c>
      <c r="M10" s="283">
        <f>'liste hotellerie'!AL24</f>
        <v>15</v>
      </c>
      <c r="N10" s="284">
        <f t="shared" si="0"/>
        <v>1</v>
      </c>
      <c r="O10" s="505">
        <v>0</v>
      </c>
    </row>
    <row r="11" spans="1:15" ht="15.75">
      <c r="A11" s="472">
        <v>30010</v>
      </c>
      <c r="B11" s="387" t="s">
        <v>528</v>
      </c>
      <c r="C11" s="317" t="s">
        <v>442</v>
      </c>
      <c r="D11" s="282" t="s">
        <v>1585</v>
      </c>
      <c r="E11" s="283"/>
      <c r="F11" s="283">
        <f>'liste hotellerie'!AI25</f>
        <v>7</v>
      </c>
      <c r="G11" s="283">
        <f>'liste hotellerie'!AK25</f>
        <v>5</v>
      </c>
      <c r="H11" s="283">
        <v>5</v>
      </c>
      <c r="I11" s="283">
        <v>0</v>
      </c>
      <c r="J11" s="283">
        <v>0</v>
      </c>
      <c r="K11" s="283">
        <v>0</v>
      </c>
      <c r="L11" s="283">
        <f>'liste hotellerie'!AJ25</f>
        <v>1007</v>
      </c>
      <c r="M11" s="283">
        <f>'liste hotellerie'!AL25</f>
        <v>947</v>
      </c>
      <c r="N11" s="284">
        <f t="shared" si="0"/>
        <v>0.94041708043694139</v>
      </c>
      <c r="O11" s="505">
        <v>6</v>
      </c>
    </row>
    <row r="12" spans="1:15" ht="38.25">
      <c r="A12" s="472">
        <v>30011</v>
      </c>
      <c r="B12" s="480" t="s">
        <v>1227</v>
      </c>
      <c r="C12" s="279" t="s">
        <v>477</v>
      </c>
      <c r="D12" s="273" t="s">
        <v>1592</v>
      </c>
      <c r="E12" s="275"/>
      <c r="F12" s="275">
        <v>0</v>
      </c>
      <c r="G12" s="275">
        <v>0</v>
      </c>
      <c r="H12" s="276">
        <v>0</v>
      </c>
      <c r="I12" s="276">
        <v>0</v>
      </c>
      <c r="J12" s="276">
        <v>0</v>
      </c>
      <c r="K12" s="276">
        <v>0</v>
      </c>
      <c r="L12" s="275">
        <v>0</v>
      </c>
      <c r="M12" s="275">
        <v>0</v>
      </c>
      <c r="N12" s="277">
        <v>0</v>
      </c>
      <c r="O12" s="676">
        <v>0</v>
      </c>
    </row>
    <row r="13" spans="1:15" ht="25.5">
      <c r="A13" s="481">
        <v>30012</v>
      </c>
      <c r="B13" s="387" t="s">
        <v>1228</v>
      </c>
      <c r="C13" s="317" t="s">
        <v>437</v>
      </c>
      <c r="D13" s="282" t="s">
        <v>1593</v>
      </c>
      <c r="E13" s="435" t="s">
        <v>593</v>
      </c>
      <c r="F13" s="283">
        <f>'liste hotellerie'!AI32</f>
        <v>1</v>
      </c>
      <c r="G13" s="283">
        <f>'liste hotellerie'!AK32</f>
        <v>1</v>
      </c>
      <c r="H13" s="283">
        <v>1</v>
      </c>
      <c r="I13" s="283">
        <v>0</v>
      </c>
      <c r="J13" s="283">
        <v>0</v>
      </c>
      <c r="K13" s="283">
        <v>0</v>
      </c>
      <c r="L13" s="283">
        <f>'liste hotellerie'!AJ32</f>
        <v>22</v>
      </c>
      <c r="M13" s="283">
        <f>'liste hotellerie'!AL32</f>
        <v>22</v>
      </c>
      <c r="N13" s="284">
        <f>M13/L13</f>
        <v>1</v>
      </c>
      <c r="O13" s="505">
        <v>0</v>
      </c>
    </row>
    <row r="14" spans="1:15" ht="15.75">
      <c r="A14" s="432">
        <v>30013</v>
      </c>
      <c r="B14" s="287" t="s">
        <v>1229</v>
      </c>
      <c r="C14" s="279" t="s">
        <v>442</v>
      </c>
      <c r="D14" s="273" t="s">
        <v>1585</v>
      </c>
      <c r="E14" s="275"/>
      <c r="F14" s="275">
        <v>0</v>
      </c>
      <c r="G14" s="275">
        <v>0</v>
      </c>
      <c r="H14" s="276">
        <v>0</v>
      </c>
      <c r="I14" s="276">
        <v>0</v>
      </c>
      <c r="J14" s="276">
        <v>0</v>
      </c>
      <c r="K14" s="276">
        <v>0</v>
      </c>
      <c r="L14" s="275">
        <v>0</v>
      </c>
      <c r="M14" s="275">
        <v>0</v>
      </c>
      <c r="N14" s="277">
        <v>0</v>
      </c>
      <c r="O14" s="676">
        <v>0</v>
      </c>
    </row>
    <row r="15" spans="1:15" ht="31.5">
      <c r="A15" s="432">
        <v>30014</v>
      </c>
      <c r="B15" s="387" t="s">
        <v>529</v>
      </c>
      <c r="C15" s="317" t="s">
        <v>442</v>
      </c>
      <c r="D15" s="282" t="s">
        <v>1585</v>
      </c>
      <c r="E15" s="283"/>
      <c r="F15" s="283">
        <f>'liste hotellerie'!AI33</f>
        <v>2</v>
      </c>
      <c r="G15" s="283">
        <f>'liste hotellerie'!AK33</f>
        <v>1</v>
      </c>
      <c r="H15" s="283">
        <v>0</v>
      </c>
      <c r="I15" s="283">
        <v>1</v>
      </c>
      <c r="J15" s="283">
        <v>0</v>
      </c>
      <c r="K15" s="283">
        <v>0</v>
      </c>
      <c r="L15" s="283">
        <f>'liste hotellerie'!AJ33</f>
        <v>125</v>
      </c>
      <c r="M15" s="283">
        <f>'liste hotellerie'!AL33</f>
        <v>66</v>
      </c>
      <c r="N15" s="284">
        <f>M15/L15</f>
        <v>0.52800000000000002</v>
      </c>
      <c r="O15" s="505">
        <v>2</v>
      </c>
    </row>
    <row r="16" spans="1:15" ht="15.75">
      <c r="A16" s="432">
        <v>30015</v>
      </c>
      <c r="B16" s="480" t="s">
        <v>1230</v>
      </c>
      <c r="C16" s="279" t="s">
        <v>478</v>
      </c>
      <c r="D16" s="273" t="s">
        <v>1594</v>
      </c>
      <c r="E16" s="275" t="s">
        <v>378</v>
      </c>
      <c r="F16" s="275">
        <v>0</v>
      </c>
      <c r="G16" s="275">
        <v>0</v>
      </c>
      <c r="H16" s="276">
        <v>0</v>
      </c>
      <c r="I16" s="276">
        <v>0</v>
      </c>
      <c r="J16" s="276">
        <v>0</v>
      </c>
      <c r="K16" s="276">
        <v>0</v>
      </c>
      <c r="L16" s="275">
        <v>0</v>
      </c>
      <c r="M16" s="275">
        <v>0</v>
      </c>
      <c r="N16" s="277">
        <v>0</v>
      </c>
      <c r="O16" s="676">
        <v>0</v>
      </c>
    </row>
    <row r="17" spans="1:15" ht="15.75">
      <c r="A17" s="432">
        <v>30016</v>
      </c>
      <c r="B17" s="480" t="s">
        <v>1231</v>
      </c>
      <c r="C17" s="279" t="s">
        <v>478</v>
      </c>
      <c r="D17" s="273" t="s">
        <v>1594</v>
      </c>
      <c r="E17" s="275"/>
      <c r="F17" s="275">
        <f>'liste hotellerie'!AI35</f>
        <v>1</v>
      </c>
      <c r="G17" s="275">
        <f>'liste hotellerie'!AK35</f>
        <v>0</v>
      </c>
      <c r="H17" s="276">
        <v>0</v>
      </c>
      <c r="I17" s="276">
        <v>0</v>
      </c>
      <c r="J17" s="276">
        <v>0</v>
      </c>
      <c r="K17" s="276">
        <v>0</v>
      </c>
      <c r="L17" s="275">
        <f>'liste hotellerie'!AJ35</f>
        <v>6</v>
      </c>
      <c r="M17" s="275">
        <f>'liste hotellerie'!AL35</f>
        <v>0</v>
      </c>
      <c r="N17" s="277">
        <v>0</v>
      </c>
      <c r="O17" s="676">
        <v>0</v>
      </c>
    </row>
    <row r="18" spans="1:15" ht="15.75">
      <c r="A18" s="432">
        <v>30017</v>
      </c>
      <c r="B18" s="480" t="s">
        <v>1232</v>
      </c>
      <c r="C18" s="279" t="s">
        <v>121</v>
      </c>
      <c r="D18" s="273" t="s">
        <v>1594</v>
      </c>
      <c r="E18" s="275"/>
      <c r="F18" s="275">
        <v>0</v>
      </c>
      <c r="G18" s="275">
        <v>0</v>
      </c>
      <c r="H18" s="276">
        <v>0</v>
      </c>
      <c r="I18" s="276">
        <v>0</v>
      </c>
      <c r="J18" s="276">
        <v>0</v>
      </c>
      <c r="K18" s="276">
        <v>0</v>
      </c>
      <c r="L18" s="275">
        <v>0</v>
      </c>
      <c r="M18" s="275">
        <v>0</v>
      </c>
      <c r="N18" s="277">
        <v>0</v>
      </c>
      <c r="O18" s="676">
        <v>0</v>
      </c>
    </row>
    <row r="19" spans="1:15" ht="15.75">
      <c r="A19" s="432">
        <v>30018</v>
      </c>
      <c r="B19" s="318" t="s">
        <v>1233</v>
      </c>
      <c r="C19" s="317" t="s">
        <v>322</v>
      </c>
      <c r="D19" s="282" t="s">
        <v>1586</v>
      </c>
      <c r="E19" s="283"/>
      <c r="F19" s="283">
        <f>'liste hotellerie'!AI36</f>
        <v>1</v>
      </c>
      <c r="G19" s="283">
        <f>'liste hotellerie'!AK36</f>
        <v>0</v>
      </c>
      <c r="H19" s="430">
        <v>0</v>
      </c>
      <c r="I19" s="430">
        <v>0</v>
      </c>
      <c r="J19" s="430">
        <v>0</v>
      </c>
      <c r="K19" s="430">
        <v>0</v>
      </c>
      <c r="L19" s="283">
        <f>'liste hotellerie'!AJ36</f>
        <v>3</v>
      </c>
      <c r="M19" s="283">
        <f>'liste hotellerie'!AL36</f>
        <v>0</v>
      </c>
      <c r="N19" s="284">
        <v>0</v>
      </c>
      <c r="O19" s="505">
        <v>0</v>
      </c>
    </row>
    <row r="20" spans="1:15" ht="15.75">
      <c r="A20" s="432">
        <v>30019</v>
      </c>
      <c r="B20" s="278" t="s">
        <v>1234</v>
      </c>
      <c r="C20" s="279" t="s">
        <v>322</v>
      </c>
      <c r="D20" s="273" t="s">
        <v>1586</v>
      </c>
      <c r="E20" s="275"/>
      <c r="F20" s="275">
        <v>0</v>
      </c>
      <c r="G20" s="275">
        <v>0</v>
      </c>
      <c r="H20" s="276">
        <v>0</v>
      </c>
      <c r="I20" s="276">
        <v>0</v>
      </c>
      <c r="J20" s="276">
        <v>0</v>
      </c>
      <c r="K20" s="276">
        <v>0</v>
      </c>
      <c r="L20" s="275">
        <v>0</v>
      </c>
      <c r="M20" s="275">
        <v>0</v>
      </c>
      <c r="N20" s="277">
        <v>0</v>
      </c>
      <c r="O20" s="676">
        <v>0</v>
      </c>
    </row>
    <row r="21" spans="1:15" ht="15.75">
      <c r="A21" s="432">
        <v>30020</v>
      </c>
      <c r="B21" s="480" t="s">
        <v>1235</v>
      </c>
      <c r="C21" s="279" t="s">
        <v>590</v>
      </c>
      <c r="D21" s="273" t="s">
        <v>1588</v>
      </c>
      <c r="E21" s="275"/>
      <c r="F21" s="275">
        <v>0</v>
      </c>
      <c r="G21" s="275">
        <v>0</v>
      </c>
      <c r="H21" s="276">
        <v>0</v>
      </c>
      <c r="I21" s="276">
        <v>0</v>
      </c>
      <c r="J21" s="276">
        <v>0</v>
      </c>
      <c r="K21" s="276">
        <v>0</v>
      </c>
      <c r="L21" s="275">
        <v>0</v>
      </c>
      <c r="M21" s="275">
        <v>0</v>
      </c>
      <c r="N21" s="277">
        <v>0</v>
      </c>
      <c r="O21" s="676">
        <v>0</v>
      </c>
    </row>
    <row r="22" spans="1:15" ht="15.75">
      <c r="A22" s="432">
        <v>30021</v>
      </c>
      <c r="B22" s="480" t="s">
        <v>1236</v>
      </c>
      <c r="C22" s="279" t="s">
        <v>442</v>
      </c>
      <c r="D22" s="273" t="s">
        <v>1585</v>
      </c>
      <c r="E22" s="275"/>
      <c r="F22" s="275">
        <v>0</v>
      </c>
      <c r="G22" s="275">
        <v>0</v>
      </c>
      <c r="H22" s="276">
        <v>0</v>
      </c>
      <c r="I22" s="276">
        <v>0</v>
      </c>
      <c r="J22" s="276">
        <v>0</v>
      </c>
      <c r="K22" s="276">
        <v>0</v>
      </c>
      <c r="L22" s="275">
        <v>0</v>
      </c>
      <c r="M22" s="275">
        <v>0</v>
      </c>
      <c r="N22" s="277">
        <v>0</v>
      </c>
      <c r="O22" s="676">
        <v>0</v>
      </c>
    </row>
    <row r="23" spans="1:15" ht="15.75">
      <c r="A23" s="432">
        <v>30022</v>
      </c>
      <c r="B23" s="316" t="s">
        <v>530</v>
      </c>
      <c r="C23" s="317" t="s">
        <v>315</v>
      </c>
      <c r="D23" s="282" t="s">
        <v>1591</v>
      </c>
      <c r="E23" s="283"/>
      <c r="F23" s="283">
        <f>'liste hotellerie'!AI37</f>
        <v>2</v>
      </c>
      <c r="G23" s="283">
        <f>'liste hotellerie'!AK37</f>
        <v>0</v>
      </c>
      <c r="H23" s="430">
        <v>0</v>
      </c>
      <c r="I23" s="430">
        <v>0</v>
      </c>
      <c r="J23" s="430">
        <v>0</v>
      </c>
      <c r="K23" s="430">
        <v>0</v>
      </c>
      <c r="L23" s="283">
        <f>'liste hotellerie'!AJ37</f>
        <v>26</v>
      </c>
      <c r="M23" s="283">
        <f>'liste hotellerie'!AL37</f>
        <v>0</v>
      </c>
      <c r="N23" s="284">
        <v>0</v>
      </c>
      <c r="O23" s="505">
        <v>0</v>
      </c>
    </row>
    <row r="24" spans="1:15" ht="15.75">
      <c r="A24" s="432">
        <v>30023</v>
      </c>
      <c r="B24" s="278" t="s">
        <v>1237</v>
      </c>
      <c r="C24" s="279" t="s">
        <v>322</v>
      </c>
      <c r="D24" s="273" t="s">
        <v>1586</v>
      </c>
      <c r="E24" s="275"/>
      <c r="F24" s="275">
        <v>0</v>
      </c>
      <c r="G24" s="275">
        <v>0</v>
      </c>
      <c r="H24" s="276">
        <v>0</v>
      </c>
      <c r="I24" s="276">
        <v>0</v>
      </c>
      <c r="J24" s="276">
        <v>0</v>
      </c>
      <c r="K24" s="276">
        <v>0</v>
      </c>
      <c r="L24" s="275">
        <v>0</v>
      </c>
      <c r="M24" s="275">
        <v>0</v>
      </c>
      <c r="N24" s="277">
        <v>0</v>
      </c>
      <c r="O24" s="676">
        <v>0</v>
      </c>
    </row>
    <row r="25" spans="1:15" ht="15.75">
      <c r="A25" s="432">
        <v>30024</v>
      </c>
      <c r="B25" s="316" t="s">
        <v>53</v>
      </c>
      <c r="C25" s="317" t="s">
        <v>478</v>
      </c>
      <c r="D25" s="282" t="s">
        <v>1594</v>
      </c>
      <c r="E25" s="283"/>
      <c r="F25" s="283">
        <f>'liste hotellerie'!AI39</f>
        <v>1</v>
      </c>
      <c r="G25" s="283">
        <f>'liste hotellerie'!AK39</f>
        <v>1</v>
      </c>
      <c r="H25" s="283">
        <v>0</v>
      </c>
      <c r="I25" s="283">
        <v>0</v>
      </c>
      <c r="J25" s="283">
        <v>0</v>
      </c>
      <c r="K25" s="283">
        <v>1</v>
      </c>
      <c r="L25" s="283">
        <f>'liste hotellerie'!AJ39</f>
        <v>7</v>
      </c>
      <c r="M25" s="283">
        <f>'liste hotellerie'!AL39</f>
        <v>7</v>
      </c>
      <c r="N25" s="284">
        <f>M25/L25</f>
        <v>1</v>
      </c>
      <c r="O25" s="505">
        <v>0</v>
      </c>
    </row>
    <row r="26" spans="1:15" ht="15.75">
      <c r="A26" s="432">
        <v>30025</v>
      </c>
      <c r="B26" s="480" t="s">
        <v>1238</v>
      </c>
      <c r="C26" s="279" t="s">
        <v>478</v>
      </c>
      <c r="D26" s="273" t="s">
        <v>1594</v>
      </c>
      <c r="E26" s="275"/>
      <c r="F26" s="275">
        <v>0</v>
      </c>
      <c r="G26" s="275">
        <v>0</v>
      </c>
      <c r="H26" s="276">
        <v>0</v>
      </c>
      <c r="I26" s="276">
        <v>0</v>
      </c>
      <c r="J26" s="276">
        <v>0</v>
      </c>
      <c r="K26" s="276">
        <v>0</v>
      </c>
      <c r="L26" s="275">
        <v>0</v>
      </c>
      <c r="M26" s="275">
        <v>0</v>
      </c>
      <c r="N26" s="277">
        <v>0</v>
      </c>
      <c r="O26" s="676">
        <v>0</v>
      </c>
    </row>
    <row r="27" spans="1:15" ht="15.75">
      <c r="A27" s="432">
        <v>30026</v>
      </c>
      <c r="B27" s="316" t="s">
        <v>531</v>
      </c>
      <c r="C27" s="317" t="s">
        <v>478</v>
      </c>
      <c r="D27" s="282" t="s">
        <v>1594</v>
      </c>
      <c r="E27" s="283"/>
      <c r="F27" s="283">
        <f>'liste hotellerie'!AI40</f>
        <v>2</v>
      </c>
      <c r="G27" s="283">
        <f>'liste hotellerie'!AK40</f>
        <v>2</v>
      </c>
      <c r="H27" s="283">
        <v>0</v>
      </c>
      <c r="I27" s="283">
        <v>0</v>
      </c>
      <c r="J27" s="283">
        <v>0</v>
      </c>
      <c r="K27" s="283">
        <v>2</v>
      </c>
      <c r="L27" s="283">
        <f>'liste hotellerie'!AJ40</f>
        <v>54</v>
      </c>
      <c r="M27" s="283">
        <f>'liste hotellerie'!AL40</f>
        <v>54</v>
      </c>
      <c r="N27" s="284">
        <f>M27/L27</f>
        <v>1</v>
      </c>
      <c r="O27" s="505">
        <v>1</v>
      </c>
    </row>
    <row r="28" spans="1:15" ht="15.75">
      <c r="A28" s="432">
        <v>30027</v>
      </c>
      <c r="B28" s="480" t="s">
        <v>1239</v>
      </c>
      <c r="C28" s="279" t="s">
        <v>442</v>
      </c>
      <c r="D28" s="273" t="s">
        <v>1585</v>
      </c>
      <c r="E28" s="275"/>
      <c r="F28" s="275">
        <v>0</v>
      </c>
      <c r="G28" s="275">
        <v>0</v>
      </c>
      <c r="H28" s="276">
        <v>0</v>
      </c>
      <c r="I28" s="276">
        <v>0</v>
      </c>
      <c r="J28" s="276">
        <v>0</v>
      </c>
      <c r="K28" s="276">
        <v>0</v>
      </c>
      <c r="L28" s="275">
        <v>0</v>
      </c>
      <c r="M28" s="275">
        <v>0</v>
      </c>
      <c r="N28" s="277">
        <v>0</v>
      </c>
      <c r="O28" s="676">
        <v>0</v>
      </c>
    </row>
    <row r="29" spans="1:15" ht="15.75">
      <c r="A29" s="432">
        <v>30028</v>
      </c>
      <c r="B29" s="316" t="s">
        <v>532</v>
      </c>
      <c r="C29" s="317" t="s">
        <v>315</v>
      </c>
      <c r="D29" s="282" t="s">
        <v>1591</v>
      </c>
      <c r="E29" s="283"/>
      <c r="F29" s="283">
        <f>'liste hotellerie'!AI42</f>
        <v>4</v>
      </c>
      <c r="G29" s="283">
        <f>'liste hotellerie'!AK42</f>
        <v>3</v>
      </c>
      <c r="H29" s="283">
        <v>3</v>
      </c>
      <c r="I29" s="283">
        <v>0</v>
      </c>
      <c r="J29" s="283">
        <v>0</v>
      </c>
      <c r="K29" s="283">
        <v>0</v>
      </c>
      <c r="L29" s="283">
        <f>'liste hotellerie'!AJ42</f>
        <v>150</v>
      </c>
      <c r="M29" s="283">
        <f>'liste hotellerie'!AL42</f>
        <v>140</v>
      </c>
      <c r="N29" s="284">
        <f t="shared" ref="N29:N30" si="1">M29/L29</f>
        <v>0.93333333333333335</v>
      </c>
      <c r="O29" s="505">
        <v>1</v>
      </c>
    </row>
    <row r="30" spans="1:15" ht="25.5">
      <c r="A30" s="432">
        <v>30029</v>
      </c>
      <c r="B30" s="316" t="s">
        <v>533</v>
      </c>
      <c r="C30" s="317" t="s">
        <v>315</v>
      </c>
      <c r="D30" s="282" t="s">
        <v>1595</v>
      </c>
      <c r="E30" s="283" t="s">
        <v>377</v>
      </c>
      <c r="F30" s="283">
        <f>'liste hotellerie'!AI46</f>
        <v>6</v>
      </c>
      <c r="G30" s="283">
        <f>'liste hotellerie'!AK46</f>
        <v>1</v>
      </c>
      <c r="H30" s="283">
        <v>1</v>
      </c>
      <c r="I30" s="283">
        <v>0</v>
      </c>
      <c r="J30" s="283">
        <v>0</v>
      </c>
      <c r="K30" s="283">
        <v>0</v>
      </c>
      <c r="L30" s="283">
        <f>'liste hotellerie'!AJ46</f>
        <v>260</v>
      </c>
      <c r="M30" s="283">
        <f>'liste hotellerie'!AL46</f>
        <v>100</v>
      </c>
      <c r="N30" s="284">
        <f t="shared" si="1"/>
        <v>0.38461538461538464</v>
      </c>
      <c r="O30" s="505">
        <v>4</v>
      </c>
    </row>
    <row r="31" spans="1:15" ht="15.75">
      <c r="A31" s="432">
        <v>30030</v>
      </c>
      <c r="B31" s="480" t="s">
        <v>1240</v>
      </c>
      <c r="C31" s="279" t="s">
        <v>442</v>
      </c>
      <c r="D31" s="273" t="s">
        <v>1585</v>
      </c>
      <c r="E31" s="275"/>
      <c r="F31" s="275">
        <v>0</v>
      </c>
      <c r="G31" s="275">
        <v>0</v>
      </c>
      <c r="H31" s="276">
        <v>0</v>
      </c>
      <c r="I31" s="276">
        <v>0</v>
      </c>
      <c r="J31" s="276">
        <v>0</v>
      </c>
      <c r="K31" s="276">
        <v>0</v>
      </c>
      <c r="L31" s="275">
        <v>0</v>
      </c>
      <c r="M31" s="275">
        <v>0</v>
      </c>
      <c r="N31" s="277">
        <v>0</v>
      </c>
      <c r="O31" s="676">
        <v>0</v>
      </c>
    </row>
    <row r="32" spans="1:15" ht="31.5">
      <c r="A32" s="432">
        <v>30031</v>
      </c>
      <c r="B32" s="480" t="s">
        <v>1241</v>
      </c>
      <c r="C32" s="279" t="s">
        <v>315</v>
      </c>
      <c r="D32" s="273" t="s">
        <v>1591</v>
      </c>
      <c r="E32" s="275"/>
      <c r="F32" s="275">
        <v>0</v>
      </c>
      <c r="G32" s="275">
        <v>0</v>
      </c>
      <c r="H32" s="276">
        <v>0</v>
      </c>
      <c r="I32" s="276">
        <v>0</v>
      </c>
      <c r="J32" s="276">
        <v>0</v>
      </c>
      <c r="K32" s="276">
        <v>0</v>
      </c>
      <c r="L32" s="275">
        <v>0</v>
      </c>
      <c r="M32" s="275">
        <v>0</v>
      </c>
      <c r="N32" s="277">
        <v>0</v>
      </c>
      <c r="O32" s="676">
        <v>0</v>
      </c>
    </row>
    <row r="33" spans="1:15" ht="21" customHeight="1">
      <c r="A33" s="432">
        <v>30032</v>
      </c>
      <c r="B33" s="316" t="s">
        <v>1242</v>
      </c>
      <c r="C33" s="317" t="s">
        <v>477</v>
      </c>
      <c r="D33" s="282" t="s">
        <v>1596</v>
      </c>
      <c r="E33" s="283"/>
      <c r="F33" s="283">
        <f>'liste hotellerie'!AI52</f>
        <v>4</v>
      </c>
      <c r="G33" s="283">
        <f>'liste hotellerie'!AK52</f>
        <v>4</v>
      </c>
      <c r="H33" s="283">
        <v>3</v>
      </c>
      <c r="I33" s="283">
        <v>1</v>
      </c>
      <c r="J33" s="283">
        <v>0</v>
      </c>
      <c r="K33" s="283">
        <v>0</v>
      </c>
      <c r="L33" s="283">
        <f>'liste hotellerie'!AJ52</f>
        <v>21</v>
      </c>
      <c r="M33" s="283">
        <f>'liste hotellerie'!AL52</f>
        <v>21</v>
      </c>
      <c r="N33" s="284">
        <f>M33/L33</f>
        <v>1</v>
      </c>
      <c r="O33" s="505">
        <v>0</v>
      </c>
    </row>
    <row r="34" spans="1:15" ht="25.5">
      <c r="A34" s="432">
        <v>30033</v>
      </c>
      <c r="B34" s="287" t="s">
        <v>1243</v>
      </c>
      <c r="C34" s="279" t="s">
        <v>590</v>
      </c>
      <c r="D34" s="273" t="s">
        <v>1597</v>
      </c>
      <c r="E34" s="275" t="s">
        <v>594</v>
      </c>
      <c r="F34" s="275">
        <v>0</v>
      </c>
      <c r="G34" s="275">
        <v>0</v>
      </c>
      <c r="H34" s="276">
        <v>0</v>
      </c>
      <c r="I34" s="276">
        <v>0</v>
      </c>
      <c r="J34" s="276">
        <v>0</v>
      </c>
      <c r="K34" s="276">
        <v>0</v>
      </c>
      <c r="L34" s="275">
        <v>0</v>
      </c>
      <c r="M34" s="275">
        <v>0</v>
      </c>
      <c r="N34" s="277">
        <v>0</v>
      </c>
      <c r="O34" s="676">
        <v>0</v>
      </c>
    </row>
    <row r="35" spans="1:15" ht="25.5">
      <c r="A35" s="432">
        <v>30034</v>
      </c>
      <c r="B35" s="316" t="s">
        <v>1244</v>
      </c>
      <c r="C35" s="317" t="s">
        <v>437</v>
      </c>
      <c r="D35" s="282" t="s">
        <v>1597</v>
      </c>
      <c r="E35" s="283" t="s">
        <v>594</v>
      </c>
      <c r="F35" s="283">
        <f>'liste hotellerie'!AI56</f>
        <v>1</v>
      </c>
      <c r="G35" s="283">
        <f>'liste hotellerie'!AK56</f>
        <v>1</v>
      </c>
      <c r="H35" s="283">
        <v>1</v>
      </c>
      <c r="I35" s="283">
        <v>0</v>
      </c>
      <c r="J35" s="283">
        <v>0</v>
      </c>
      <c r="K35" s="283">
        <v>0</v>
      </c>
      <c r="L35" s="283">
        <f>'liste hotellerie'!AJ56</f>
        <v>21</v>
      </c>
      <c r="M35" s="283">
        <f>'liste hotellerie'!AL56</f>
        <v>21</v>
      </c>
      <c r="N35" s="284">
        <f>M35/L35</f>
        <v>1</v>
      </c>
      <c r="O35" s="505">
        <v>0</v>
      </c>
    </row>
    <row r="36" spans="1:15" ht="15.75">
      <c r="A36" s="432">
        <v>30035</v>
      </c>
      <c r="B36" s="480" t="s">
        <v>1245</v>
      </c>
      <c r="C36" s="279" t="s">
        <v>442</v>
      </c>
      <c r="D36" s="273" t="s">
        <v>1585</v>
      </c>
      <c r="E36" s="275"/>
      <c r="F36" s="275">
        <v>0</v>
      </c>
      <c r="G36" s="275">
        <v>0</v>
      </c>
      <c r="H36" s="276">
        <v>0</v>
      </c>
      <c r="I36" s="276">
        <v>0</v>
      </c>
      <c r="J36" s="276">
        <v>0</v>
      </c>
      <c r="K36" s="276">
        <v>0</v>
      </c>
      <c r="L36" s="275">
        <v>0</v>
      </c>
      <c r="M36" s="275">
        <v>0</v>
      </c>
      <c r="N36" s="277">
        <v>0</v>
      </c>
      <c r="O36" s="676">
        <v>0</v>
      </c>
    </row>
    <row r="37" spans="1:15" ht="15.75">
      <c r="A37" s="432">
        <v>30036</v>
      </c>
      <c r="B37" s="287" t="s">
        <v>1246</v>
      </c>
      <c r="C37" s="279" t="s">
        <v>590</v>
      </c>
      <c r="D37" s="273" t="s">
        <v>1588</v>
      </c>
      <c r="E37" s="275"/>
      <c r="F37" s="275">
        <v>0</v>
      </c>
      <c r="G37" s="275">
        <v>0</v>
      </c>
      <c r="H37" s="276">
        <v>0</v>
      </c>
      <c r="I37" s="276">
        <v>0</v>
      </c>
      <c r="J37" s="276">
        <v>0</v>
      </c>
      <c r="K37" s="276">
        <v>0</v>
      </c>
      <c r="L37" s="275">
        <v>0</v>
      </c>
      <c r="M37" s="275">
        <v>0</v>
      </c>
      <c r="N37" s="277">
        <v>0</v>
      </c>
      <c r="O37" s="676">
        <v>0</v>
      </c>
    </row>
    <row r="38" spans="1:15" ht="15.75">
      <c r="A38" s="432">
        <v>30037</v>
      </c>
      <c r="B38" s="316" t="s">
        <v>534</v>
      </c>
      <c r="C38" s="317" t="s">
        <v>315</v>
      </c>
      <c r="D38" s="282" t="s">
        <v>1591</v>
      </c>
      <c r="E38" s="283"/>
      <c r="F38" s="283">
        <f>'liste hotellerie'!AI57</f>
        <v>1</v>
      </c>
      <c r="G38" s="283">
        <f>'liste hotellerie'!AK57</f>
        <v>1</v>
      </c>
      <c r="H38" s="283">
        <v>1</v>
      </c>
      <c r="I38" s="283">
        <v>0</v>
      </c>
      <c r="J38" s="283">
        <v>0</v>
      </c>
      <c r="K38" s="283">
        <v>0</v>
      </c>
      <c r="L38" s="283">
        <f>'liste hotellerie'!AJ57</f>
        <v>75</v>
      </c>
      <c r="M38" s="283">
        <f>'liste hotellerie'!AL57</f>
        <v>75</v>
      </c>
      <c r="N38" s="284">
        <f>M38/L38</f>
        <v>1</v>
      </c>
      <c r="O38" s="505">
        <v>1</v>
      </c>
    </row>
    <row r="39" spans="1:15" ht="15.75">
      <c r="A39" s="432">
        <v>30038</v>
      </c>
      <c r="B39" s="480" t="s">
        <v>1247</v>
      </c>
      <c r="C39" s="279" t="s">
        <v>121</v>
      </c>
      <c r="D39" s="273" t="s">
        <v>1594</v>
      </c>
      <c r="E39" s="275"/>
      <c r="F39" s="275">
        <v>0</v>
      </c>
      <c r="G39" s="275">
        <v>0</v>
      </c>
      <c r="H39" s="276">
        <v>0</v>
      </c>
      <c r="I39" s="276">
        <v>0</v>
      </c>
      <c r="J39" s="276">
        <v>0</v>
      </c>
      <c r="K39" s="276">
        <v>0</v>
      </c>
      <c r="L39" s="275">
        <v>0</v>
      </c>
      <c r="M39" s="275">
        <v>0</v>
      </c>
      <c r="N39" s="277">
        <v>0</v>
      </c>
      <c r="O39" s="676">
        <v>0</v>
      </c>
    </row>
    <row r="40" spans="1:15" ht="15.75">
      <c r="A40" s="432">
        <v>30039</v>
      </c>
      <c r="B40" s="316" t="s">
        <v>535</v>
      </c>
      <c r="C40" s="317" t="s">
        <v>590</v>
      </c>
      <c r="D40" s="282" t="s">
        <v>1588</v>
      </c>
      <c r="E40" s="283"/>
      <c r="F40" s="283">
        <f>'liste hotellerie'!AI58</f>
        <v>1</v>
      </c>
      <c r="G40" s="283">
        <f>'liste hotellerie'!AK58</f>
        <v>0</v>
      </c>
      <c r="H40" s="430">
        <v>0</v>
      </c>
      <c r="I40" s="430">
        <v>0</v>
      </c>
      <c r="J40" s="430">
        <v>0</v>
      </c>
      <c r="K40" s="430">
        <v>0</v>
      </c>
      <c r="L40" s="283">
        <f>'liste hotellerie'!AJ58</f>
        <v>33</v>
      </c>
      <c r="M40" s="283">
        <f>'liste hotellerie'!AL58</f>
        <v>0</v>
      </c>
      <c r="N40" s="284">
        <v>0</v>
      </c>
      <c r="O40" s="505">
        <v>1</v>
      </c>
    </row>
    <row r="41" spans="1:15" ht="15.75">
      <c r="A41" s="432">
        <v>30040</v>
      </c>
      <c r="B41" s="316" t="s">
        <v>536</v>
      </c>
      <c r="C41" s="317" t="s">
        <v>478</v>
      </c>
      <c r="D41" s="282" t="s">
        <v>1594</v>
      </c>
      <c r="E41" s="283"/>
      <c r="F41" s="283">
        <f>'liste hotellerie'!AI59</f>
        <v>1</v>
      </c>
      <c r="G41" s="283">
        <f>'liste hotellerie'!AK59</f>
        <v>0</v>
      </c>
      <c r="H41" s="430">
        <v>0</v>
      </c>
      <c r="I41" s="430">
        <v>0</v>
      </c>
      <c r="J41" s="430">
        <v>0</v>
      </c>
      <c r="K41" s="430">
        <v>0</v>
      </c>
      <c r="L41" s="283">
        <f>'liste hotellerie'!AJ59</f>
        <v>12</v>
      </c>
      <c r="M41" s="436">
        <f>'liste hotellerie'!AL59</f>
        <v>0</v>
      </c>
      <c r="N41" s="284">
        <v>0</v>
      </c>
      <c r="O41" s="505">
        <v>0</v>
      </c>
    </row>
    <row r="42" spans="1:15" ht="15.75">
      <c r="A42" s="432">
        <v>30041</v>
      </c>
      <c r="B42" s="494" t="s">
        <v>1248</v>
      </c>
      <c r="C42" s="279" t="s">
        <v>442</v>
      </c>
      <c r="D42" s="273" t="s">
        <v>1585</v>
      </c>
      <c r="E42" s="275"/>
      <c r="F42" s="275">
        <v>0</v>
      </c>
      <c r="G42" s="275">
        <v>0</v>
      </c>
      <c r="H42" s="276">
        <v>0</v>
      </c>
      <c r="I42" s="276">
        <v>0</v>
      </c>
      <c r="J42" s="276">
        <v>0</v>
      </c>
      <c r="K42" s="276">
        <v>0</v>
      </c>
      <c r="L42" s="275">
        <v>0</v>
      </c>
      <c r="M42" s="275">
        <v>0</v>
      </c>
      <c r="N42" s="277">
        <v>0</v>
      </c>
      <c r="O42" s="676">
        <v>0</v>
      </c>
    </row>
    <row r="43" spans="1:15" ht="15.75">
      <c r="A43" s="432">
        <v>30042</v>
      </c>
      <c r="B43" s="387" t="s">
        <v>537</v>
      </c>
      <c r="C43" s="317" t="s">
        <v>442</v>
      </c>
      <c r="D43" s="282" t="s">
        <v>1585</v>
      </c>
      <c r="E43" s="283"/>
      <c r="F43" s="283">
        <f>'liste hotellerie'!AI60</f>
        <v>2</v>
      </c>
      <c r="G43" s="283">
        <f>'liste hotellerie'!AK60</f>
        <v>1</v>
      </c>
      <c r="H43" s="283">
        <v>0</v>
      </c>
      <c r="I43" s="283">
        <v>0</v>
      </c>
      <c r="J43" s="283">
        <v>0</v>
      </c>
      <c r="K43" s="283">
        <v>1</v>
      </c>
      <c r="L43" s="283">
        <f>'liste hotellerie'!AJ60</f>
        <v>300</v>
      </c>
      <c r="M43" s="283">
        <f>'liste hotellerie'!AL60</f>
        <v>275</v>
      </c>
      <c r="N43" s="284">
        <f>M43/L43</f>
        <v>0.91666666666666663</v>
      </c>
      <c r="O43" s="505">
        <v>2</v>
      </c>
    </row>
    <row r="44" spans="1:15" ht="15.75">
      <c r="A44" s="432">
        <v>30043</v>
      </c>
      <c r="B44" s="480" t="s">
        <v>1249</v>
      </c>
      <c r="C44" s="279" t="s">
        <v>590</v>
      </c>
      <c r="D44" s="273" t="s">
        <v>1588</v>
      </c>
      <c r="E44" s="275"/>
      <c r="F44" s="275">
        <v>0</v>
      </c>
      <c r="G44" s="275">
        <v>0</v>
      </c>
      <c r="H44" s="276">
        <v>0</v>
      </c>
      <c r="I44" s="276">
        <v>0</v>
      </c>
      <c r="J44" s="276">
        <v>0</v>
      </c>
      <c r="K44" s="276">
        <v>0</v>
      </c>
      <c r="L44" s="275">
        <v>0</v>
      </c>
      <c r="M44" s="275">
        <v>0</v>
      </c>
      <c r="N44" s="277">
        <v>0</v>
      </c>
      <c r="O44" s="676">
        <v>0</v>
      </c>
    </row>
    <row r="45" spans="1:15" ht="15.75">
      <c r="A45" s="432">
        <v>30044</v>
      </c>
      <c r="B45" s="480" t="s">
        <v>1250</v>
      </c>
      <c r="C45" s="279" t="s">
        <v>315</v>
      </c>
      <c r="D45" s="273" t="s">
        <v>1591</v>
      </c>
      <c r="E45" s="275"/>
      <c r="F45" s="275">
        <v>0</v>
      </c>
      <c r="G45" s="275">
        <v>0</v>
      </c>
      <c r="H45" s="276">
        <v>0</v>
      </c>
      <c r="I45" s="276">
        <v>0</v>
      </c>
      <c r="J45" s="276">
        <v>0</v>
      </c>
      <c r="K45" s="276">
        <v>0</v>
      </c>
      <c r="L45" s="275">
        <v>0</v>
      </c>
      <c r="M45" s="275">
        <v>0</v>
      </c>
      <c r="N45" s="277">
        <v>0</v>
      </c>
      <c r="O45" s="676">
        <v>0</v>
      </c>
    </row>
    <row r="46" spans="1:15" ht="15.75">
      <c r="A46" s="432">
        <v>30045</v>
      </c>
      <c r="B46" s="480" t="s">
        <v>1251</v>
      </c>
      <c r="C46" s="279" t="s">
        <v>315</v>
      </c>
      <c r="D46" s="273" t="s">
        <v>1591</v>
      </c>
      <c r="E46" s="275"/>
      <c r="F46" s="275">
        <v>0</v>
      </c>
      <c r="G46" s="275">
        <v>0</v>
      </c>
      <c r="H46" s="276">
        <v>0</v>
      </c>
      <c r="I46" s="276">
        <v>0</v>
      </c>
      <c r="J46" s="276">
        <v>0</v>
      </c>
      <c r="K46" s="276">
        <v>0</v>
      </c>
      <c r="L46" s="275">
        <v>0</v>
      </c>
      <c r="M46" s="275">
        <v>0</v>
      </c>
      <c r="N46" s="277">
        <v>0</v>
      </c>
      <c r="O46" s="676">
        <v>0</v>
      </c>
    </row>
    <row r="47" spans="1:15" ht="31.5">
      <c r="A47" s="432">
        <v>30046</v>
      </c>
      <c r="B47" s="494" t="s">
        <v>1252</v>
      </c>
      <c r="C47" s="279" t="s">
        <v>442</v>
      </c>
      <c r="D47" s="273" t="s">
        <v>1585</v>
      </c>
      <c r="E47" s="275"/>
      <c r="F47" s="275">
        <v>0</v>
      </c>
      <c r="G47" s="275">
        <v>0</v>
      </c>
      <c r="H47" s="276">
        <v>0</v>
      </c>
      <c r="I47" s="276">
        <v>0</v>
      </c>
      <c r="J47" s="276">
        <v>0</v>
      </c>
      <c r="K47" s="276">
        <v>0</v>
      </c>
      <c r="L47" s="275">
        <v>0</v>
      </c>
      <c r="M47" s="275">
        <v>0</v>
      </c>
      <c r="N47" s="277">
        <v>0</v>
      </c>
      <c r="O47" s="676">
        <v>0</v>
      </c>
    </row>
    <row r="48" spans="1:15" ht="15.75">
      <c r="A48" s="432">
        <v>30047</v>
      </c>
      <c r="B48" s="287" t="s">
        <v>1253</v>
      </c>
      <c r="C48" s="279" t="s">
        <v>590</v>
      </c>
      <c r="D48" s="273" t="s">
        <v>1588</v>
      </c>
      <c r="E48" s="275"/>
      <c r="F48" s="275">
        <v>0</v>
      </c>
      <c r="G48" s="275">
        <v>0</v>
      </c>
      <c r="H48" s="276">
        <v>0</v>
      </c>
      <c r="I48" s="276">
        <v>0</v>
      </c>
      <c r="J48" s="276">
        <v>0</v>
      </c>
      <c r="K48" s="276">
        <v>0</v>
      </c>
      <c r="L48" s="275">
        <v>0</v>
      </c>
      <c r="M48" s="275">
        <v>0</v>
      </c>
      <c r="N48" s="277">
        <v>0</v>
      </c>
      <c r="O48" s="676">
        <v>0</v>
      </c>
    </row>
    <row r="49" spans="1:15" ht="15.75">
      <c r="A49" s="432">
        <v>30048</v>
      </c>
      <c r="B49" s="480" t="s">
        <v>407</v>
      </c>
      <c r="C49" s="279" t="s">
        <v>315</v>
      </c>
      <c r="D49" s="273" t="s">
        <v>1591</v>
      </c>
      <c r="E49" s="275"/>
      <c r="F49" s="275">
        <v>0</v>
      </c>
      <c r="G49" s="275">
        <v>0</v>
      </c>
      <c r="H49" s="276">
        <v>0</v>
      </c>
      <c r="I49" s="276">
        <v>0</v>
      </c>
      <c r="J49" s="276">
        <v>0</v>
      </c>
      <c r="K49" s="276">
        <v>0</v>
      </c>
      <c r="L49" s="275">
        <v>0</v>
      </c>
      <c r="M49" s="275">
        <v>0</v>
      </c>
      <c r="N49" s="277">
        <v>0</v>
      </c>
      <c r="O49" s="676">
        <v>0</v>
      </c>
    </row>
    <row r="50" spans="1:15" ht="15.75">
      <c r="A50" s="432">
        <v>30049</v>
      </c>
      <c r="B50" s="494" t="s">
        <v>1254</v>
      </c>
      <c r="C50" s="279" t="s">
        <v>442</v>
      </c>
      <c r="D50" s="273" t="s">
        <v>1585</v>
      </c>
      <c r="E50" s="275"/>
      <c r="F50" s="275">
        <v>0</v>
      </c>
      <c r="G50" s="275">
        <v>0</v>
      </c>
      <c r="H50" s="276">
        <v>0</v>
      </c>
      <c r="I50" s="276">
        <v>0</v>
      </c>
      <c r="J50" s="276">
        <v>0</v>
      </c>
      <c r="K50" s="276">
        <v>0</v>
      </c>
      <c r="L50" s="275">
        <v>0</v>
      </c>
      <c r="M50" s="275">
        <v>0</v>
      </c>
      <c r="N50" s="277">
        <v>0</v>
      </c>
      <c r="O50" s="676">
        <v>0</v>
      </c>
    </row>
    <row r="51" spans="1:15" ht="15.75">
      <c r="A51" s="432">
        <v>30050</v>
      </c>
      <c r="B51" s="278" t="s">
        <v>1255</v>
      </c>
      <c r="C51" s="279" t="s">
        <v>322</v>
      </c>
      <c r="D51" s="273" t="s">
        <v>1586</v>
      </c>
      <c r="E51" s="275"/>
      <c r="F51" s="275">
        <v>0</v>
      </c>
      <c r="G51" s="275">
        <v>0</v>
      </c>
      <c r="H51" s="276">
        <v>0</v>
      </c>
      <c r="I51" s="276">
        <v>0</v>
      </c>
      <c r="J51" s="276">
        <v>0</v>
      </c>
      <c r="K51" s="276">
        <v>0</v>
      </c>
      <c r="L51" s="275">
        <v>0</v>
      </c>
      <c r="M51" s="275">
        <v>0</v>
      </c>
      <c r="N51" s="277">
        <v>0</v>
      </c>
      <c r="O51" s="676">
        <v>0</v>
      </c>
    </row>
    <row r="52" spans="1:15" ht="31.5">
      <c r="A52" s="432">
        <v>30051</v>
      </c>
      <c r="B52" s="316" t="s">
        <v>538</v>
      </c>
      <c r="C52" s="317" t="s">
        <v>442</v>
      </c>
      <c r="D52" s="282" t="s">
        <v>1585</v>
      </c>
      <c r="E52" s="283"/>
      <c r="F52" s="283">
        <f>'liste hotellerie'!AI62</f>
        <v>2</v>
      </c>
      <c r="G52" s="283">
        <f>'liste hotellerie'!AK62</f>
        <v>2</v>
      </c>
      <c r="H52" s="283">
        <v>1</v>
      </c>
      <c r="I52" s="283">
        <v>0</v>
      </c>
      <c r="J52" s="283">
        <v>1</v>
      </c>
      <c r="K52" s="283">
        <v>0</v>
      </c>
      <c r="L52" s="283">
        <f>'liste hotellerie'!AJ62</f>
        <v>54</v>
      </c>
      <c r="M52" s="283">
        <f>'liste hotellerie'!AL62</f>
        <v>54</v>
      </c>
      <c r="N52" s="284">
        <f>M52/L52</f>
        <v>1</v>
      </c>
      <c r="O52" s="505">
        <v>1</v>
      </c>
    </row>
    <row r="53" spans="1:15" ht="15.75">
      <c r="A53" s="432">
        <v>30052</v>
      </c>
      <c r="B53" s="431" t="s">
        <v>1256</v>
      </c>
      <c r="C53" s="317" t="s">
        <v>121</v>
      </c>
      <c r="D53" s="282" t="s">
        <v>1594</v>
      </c>
      <c r="E53" s="283" t="s">
        <v>378</v>
      </c>
      <c r="F53" s="283">
        <f>'liste hotellerie'!AI64</f>
        <v>1</v>
      </c>
      <c r="G53" s="283">
        <f>'liste hotellerie'!AK64</f>
        <v>0</v>
      </c>
      <c r="H53" s="430">
        <v>0</v>
      </c>
      <c r="I53" s="430">
        <v>0</v>
      </c>
      <c r="J53" s="430">
        <v>0</v>
      </c>
      <c r="K53" s="430">
        <v>0</v>
      </c>
      <c r="L53" s="283">
        <f>'liste hotellerie'!AJ64</f>
        <v>6</v>
      </c>
      <c r="M53" s="283">
        <f>'liste hotellerie'!AL64</f>
        <v>0</v>
      </c>
      <c r="N53" s="284">
        <v>0</v>
      </c>
      <c r="O53" s="505">
        <v>0</v>
      </c>
    </row>
    <row r="54" spans="1:15" ht="15.75">
      <c r="A54" s="432">
        <v>30053</v>
      </c>
      <c r="B54" s="494" t="s">
        <v>1257</v>
      </c>
      <c r="C54" s="279" t="s">
        <v>442</v>
      </c>
      <c r="D54" s="273" t="s">
        <v>1585</v>
      </c>
      <c r="E54" s="275"/>
      <c r="F54" s="275">
        <v>0</v>
      </c>
      <c r="G54" s="275">
        <v>0</v>
      </c>
      <c r="H54" s="276">
        <v>0</v>
      </c>
      <c r="I54" s="276">
        <v>0</v>
      </c>
      <c r="J54" s="276">
        <v>0</v>
      </c>
      <c r="K54" s="276">
        <v>0</v>
      </c>
      <c r="L54" s="275">
        <v>0</v>
      </c>
      <c r="M54" s="275">
        <v>0</v>
      </c>
      <c r="N54" s="277">
        <v>0</v>
      </c>
      <c r="O54" s="676">
        <v>0</v>
      </c>
    </row>
    <row r="55" spans="1:15" ht="15.75">
      <c r="A55" s="432">
        <v>30055</v>
      </c>
      <c r="B55" s="480" t="s">
        <v>1258</v>
      </c>
      <c r="C55" s="279" t="s">
        <v>315</v>
      </c>
      <c r="D55" s="273" t="s">
        <v>1591</v>
      </c>
      <c r="E55" s="275"/>
      <c r="F55" s="275">
        <v>0</v>
      </c>
      <c r="G55" s="275">
        <v>0</v>
      </c>
      <c r="H55" s="276">
        <v>0</v>
      </c>
      <c r="I55" s="276">
        <v>0</v>
      </c>
      <c r="J55" s="276">
        <v>0</v>
      </c>
      <c r="K55" s="276">
        <v>0</v>
      </c>
      <c r="L55" s="275">
        <v>0</v>
      </c>
      <c r="M55" s="275">
        <v>0</v>
      </c>
      <c r="N55" s="277">
        <v>0</v>
      </c>
      <c r="O55" s="676">
        <v>0</v>
      </c>
    </row>
    <row r="56" spans="1:15" ht="31.5">
      <c r="A56" s="432">
        <v>30054</v>
      </c>
      <c r="B56" s="278" t="s">
        <v>1259</v>
      </c>
      <c r="C56" s="279" t="s">
        <v>322</v>
      </c>
      <c r="D56" s="273" t="s">
        <v>1586</v>
      </c>
      <c r="E56" s="275"/>
      <c r="F56" s="275">
        <v>0</v>
      </c>
      <c r="G56" s="275">
        <v>0</v>
      </c>
      <c r="H56" s="276">
        <v>0</v>
      </c>
      <c r="I56" s="276">
        <v>0</v>
      </c>
      <c r="J56" s="276">
        <v>0</v>
      </c>
      <c r="K56" s="276">
        <v>0</v>
      </c>
      <c r="L56" s="275">
        <v>0</v>
      </c>
      <c r="M56" s="275">
        <v>0</v>
      </c>
      <c r="N56" s="277">
        <v>0</v>
      </c>
      <c r="O56" s="676">
        <v>0</v>
      </c>
    </row>
    <row r="57" spans="1:15" ht="15.75">
      <c r="A57" s="432">
        <v>30056</v>
      </c>
      <c r="B57" s="480" t="s">
        <v>1260</v>
      </c>
      <c r="C57" s="279" t="s">
        <v>315</v>
      </c>
      <c r="D57" s="273" t="s">
        <v>1591</v>
      </c>
      <c r="E57" s="275"/>
      <c r="F57" s="275">
        <v>0</v>
      </c>
      <c r="G57" s="275">
        <v>0</v>
      </c>
      <c r="H57" s="276">
        <v>0</v>
      </c>
      <c r="I57" s="276">
        <v>0</v>
      </c>
      <c r="J57" s="276">
        <v>0</v>
      </c>
      <c r="K57" s="276">
        <v>0</v>
      </c>
      <c r="L57" s="275">
        <v>0</v>
      </c>
      <c r="M57" s="275">
        <v>0</v>
      </c>
      <c r="N57" s="277">
        <v>0</v>
      </c>
      <c r="O57" s="676">
        <v>0</v>
      </c>
    </row>
    <row r="58" spans="1:15" ht="15.75">
      <c r="A58" s="432">
        <v>30057</v>
      </c>
      <c r="B58" s="480" t="s">
        <v>1261</v>
      </c>
      <c r="C58" s="279" t="s">
        <v>442</v>
      </c>
      <c r="D58" s="273" t="s">
        <v>1588</v>
      </c>
      <c r="E58" s="275"/>
      <c r="F58" s="275">
        <v>0</v>
      </c>
      <c r="G58" s="275">
        <v>0</v>
      </c>
      <c r="H58" s="276">
        <v>0</v>
      </c>
      <c r="I58" s="276">
        <v>0</v>
      </c>
      <c r="J58" s="276">
        <v>0</v>
      </c>
      <c r="K58" s="276">
        <v>0</v>
      </c>
      <c r="L58" s="275">
        <v>0</v>
      </c>
      <c r="M58" s="275">
        <v>0</v>
      </c>
      <c r="N58" s="277">
        <v>0</v>
      </c>
      <c r="O58" s="676">
        <v>0</v>
      </c>
    </row>
    <row r="59" spans="1:15" ht="31.5">
      <c r="A59" s="432">
        <v>30058</v>
      </c>
      <c r="B59" s="278" t="s">
        <v>1262</v>
      </c>
      <c r="C59" s="279" t="s">
        <v>322</v>
      </c>
      <c r="D59" s="273" t="s">
        <v>1586</v>
      </c>
      <c r="E59" s="275"/>
      <c r="F59" s="275">
        <v>0</v>
      </c>
      <c r="G59" s="275">
        <v>0</v>
      </c>
      <c r="H59" s="276">
        <v>0</v>
      </c>
      <c r="I59" s="276">
        <v>0</v>
      </c>
      <c r="J59" s="276">
        <v>0</v>
      </c>
      <c r="K59" s="276">
        <v>0</v>
      </c>
      <c r="L59" s="275">
        <v>0</v>
      </c>
      <c r="M59" s="275">
        <v>0</v>
      </c>
      <c r="N59" s="277">
        <v>0</v>
      </c>
      <c r="O59" s="676">
        <v>0</v>
      </c>
    </row>
    <row r="60" spans="1:15" ht="38.25">
      <c r="A60" s="432">
        <v>30059</v>
      </c>
      <c r="B60" s="278" t="s">
        <v>1263</v>
      </c>
      <c r="C60" s="279" t="s">
        <v>590</v>
      </c>
      <c r="D60" s="273" t="s">
        <v>1590</v>
      </c>
      <c r="E60" s="497" t="s">
        <v>1264</v>
      </c>
      <c r="F60" s="275">
        <v>0</v>
      </c>
      <c r="G60" s="275">
        <v>0</v>
      </c>
      <c r="H60" s="276">
        <v>0</v>
      </c>
      <c r="I60" s="276">
        <v>0</v>
      </c>
      <c r="J60" s="276">
        <v>0</v>
      </c>
      <c r="K60" s="276">
        <v>0</v>
      </c>
      <c r="L60" s="275">
        <v>0</v>
      </c>
      <c r="M60" s="275">
        <v>0</v>
      </c>
      <c r="N60" s="277">
        <v>0</v>
      </c>
      <c r="O60" s="676">
        <v>0</v>
      </c>
    </row>
    <row r="61" spans="1:15" ht="15.75">
      <c r="A61" s="432">
        <v>30060</v>
      </c>
      <c r="B61" s="480" t="s">
        <v>1265</v>
      </c>
      <c r="C61" s="279" t="s">
        <v>590</v>
      </c>
      <c r="D61" s="273" t="s">
        <v>1588</v>
      </c>
      <c r="E61" s="275"/>
      <c r="F61" s="275">
        <v>0</v>
      </c>
      <c r="G61" s="275">
        <v>0</v>
      </c>
      <c r="H61" s="276">
        <v>0</v>
      </c>
      <c r="I61" s="276">
        <v>0</v>
      </c>
      <c r="J61" s="276">
        <v>0</v>
      </c>
      <c r="K61" s="276">
        <v>0</v>
      </c>
      <c r="L61" s="275">
        <v>0</v>
      </c>
      <c r="M61" s="275">
        <v>0</v>
      </c>
      <c r="N61" s="277">
        <v>0</v>
      </c>
      <c r="O61" s="676">
        <v>0</v>
      </c>
    </row>
    <row r="62" spans="1:15" ht="15.75">
      <c r="A62" s="432">
        <v>30061</v>
      </c>
      <c r="B62" s="494" t="s">
        <v>1266</v>
      </c>
      <c r="C62" s="279" t="s">
        <v>442</v>
      </c>
      <c r="D62" s="273" t="s">
        <v>1585</v>
      </c>
      <c r="E62" s="275"/>
      <c r="F62" s="275">
        <v>0</v>
      </c>
      <c r="G62" s="275">
        <v>0</v>
      </c>
      <c r="H62" s="276">
        <v>0</v>
      </c>
      <c r="I62" s="276">
        <v>0</v>
      </c>
      <c r="J62" s="276">
        <v>0</v>
      </c>
      <c r="K62" s="276">
        <v>0</v>
      </c>
      <c r="L62" s="275">
        <v>0</v>
      </c>
      <c r="M62" s="275">
        <v>0</v>
      </c>
      <c r="N62" s="277">
        <v>0</v>
      </c>
      <c r="O62" s="676">
        <v>0</v>
      </c>
    </row>
    <row r="63" spans="1:15" ht="25.5">
      <c r="A63" s="432">
        <v>30062</v>
      </c>
      <c r="B63" s="318" t="s">
        <v>539</v>
      </c>
      <c r="C63" s="317" t="s">
        <v>590</v>
      </c>
      <c r="D63" s="282" t="s">
        <v>1598</v>
      </c>
      <c r="E63" s="283"/>
      <c r="F63" s="283">
        <f>'liste hotellerie'!AI65</f>
        <v>3</v>
      </c>
      <c r="G63" s="283">
        <f>'liste hotellerie'!AK65</f>
        <v>0</v>
      </c>
      <c r="H63" s="430">
        <v>0</v>
      </c>
      <c r="I63" s="430">
        <v>0</v>
      </c>
      <c r="J63" s="430">
        <v>0</v>
      </c>
      <c r="K63" s="430">
        <v>0</v>
      </c>
      <c r="L63" s="283">
        <f>'liste hotellerie'!AJ65</f>
        <v>184</v>
      </c>
      <c r="M63" s="283">
        <f>'liste hotellerie'!AL65</f>
        <v>0</v>
      </c>
      <c r="N63" s="284">
        <v>0</v>
      </c>
      <c r="O63" s="505">
        <v>1</v>
      </c>
    </row>
    <row r="64" spans="1:15" ht="15.75">
      <c r="A64" s="432">
        <v>30064</v>
      </c>
      <c r="B64" s="480" t="s">
        <v>1267</v>
      </c>
      <c r="C64" s="279" t="s">
        <v>478</v>
      </c>
      <c r="D64" s="273" t="s">
        <v>1594</v>
      </c>
      <c r="E64" s="275"/>
      <c r="F64" s="275">
        <v>0</v>
      </c>
      <c r="G64" s="275">
        <v>0</v>
      </c>
      <c r="H64" s="276">
        <v>0</v>
      </c>
      <c r="I64" s="276">
        <v>0</v>
      </c>
      <c r="J64" s="276">
        <v>0</v>
      </c>
      <c r="K64" s="276">
        <v>0</v>
      </c>
      <c r="L64" s="275">
        <v>0</v>
      </c>
      <c r="M64" s="275">
        <v>0</v>
      </c>
      <c r="N64" s="277">
        <v>0</v>
      </c>
      <c r="O64" s="676">
        <v>0</v>
      </c>
    </row>
    <row r="65" spans="1:15" ht="31.5">
      <c r="A65" s="432">
        <v>30065</v>
      </c>
      <c r="B65" s="287" t="s">
        <v>1268</v>
      </c>
      <c r="C65" s="279" t="s">
        <v>322</v>
      </c>
      <c r="D65" s="273" t="s">
        <v>1586</v>
      </c>
      <c r="E65" s="275"/>
      <c r="F65" s="275">
        <v>0</v>
      </c>
      <c r="G65" s="275">
        <v>0</v>
      </c>
      <c r="H65" s="276">
        <v>0</v>
      </c>
      <c r="I65" s="276">
        <v>0</v>
      </c>
      <c r="J65" s="276">
        <v>0</v>
      </c>
      <c r="K65" s="276">
        <v>0</v>
      </c>
      <c r="L65" s="275">
        <v>0</v>
      </c>
      <c r="M65" s="275">
        <v>0</v>
      </c>
      <c r="N65" s="277">
        <v>0</v>
      </c>
      <c r="O65" s="676">
        <v>0</v>
      </c>
    </row>
    <row r="66" spans="1:15" ht="15.75">
      <c r="A66" s="432">
        <v>30066</v>
      </c>
      <c r="B66" s="278" t="s">
        <v>1269</v>
      </c>
      <c r="C66" s="279" t="s">
        <v>322</v>
      </c>
      <c r="D66" s="273" t="s">
        <v>1586</v>
      </c>
      <c r="E66" s="275"/>
      <c r="F66" s="275">
        <v>0</v>
      </c>
      <c r="G66" s="275">
        <v>0</v>
      </c>
      <c r="H66" s="276">
        <v>0</v>
      </c>
      <c r="I66" s="276">
        <v>0</v>
      </c>
      <c r="J66" s="276">
        <v>0</v>
      </c>
      <c r="K66" s="276">
        <v>0</v>
      </c>
      <c r="L66" s="275">
        <v>0</v>
      </c>
      <c r="M66" s="275">
        <v>0</v>
      </c>
      <c r="N66" s="277">
        <v>0</v>
      </c>
      <c r="O66" s="676">
        <v>0</v>
      </c>
    </row>
    <row r="67" spans="1:15" ht="31.5">
      <c r="A67" s="432">
        <v>30067</v>
      </c>
      <c r="B67" s="494" t="s">
        <v>1270</v>
      </c>
      <c r="C67" s="279" t="s">
        <v>442</v>
      </c>
      <c r="D67" s="273" t="s">
        <v>1599</v>
      </c>
      <c r="E67" s="498" t="s">
        <v>1271</v>
      </c>
      <c r="F67" s="275">
        <v>0</v>
      </c>
      <c r="G67" s="275">
        <v>0</v>
      </c>
      <c r="H67" s="276">
        <v>0</v>
      </c>
      <c r="I67" s="276">
        <v>0</v>
      </c>
      <c r="J67" s="276">
        <v>0</v>
      </c>
      <c r="K67" s="276">
        <v>0</v>
      </c>
      <c r="L67" s="275">
        <v>0</v>
      </c>
      <c r="M67" s="275">
        <v>0</v>
      </c>
      <c r="N67" s="277">
        <v>0</v>
      </c>
      <c r="O67" s="676">
        <v>0</v>
      </c>
    </row>
    <row r="68" spans="1:15" ht="15.75">
      <c r="A68" s="432">
        <v>30068</v>
      </c>
      <c r="B68" s="431" t="s">
        <v>540</v>
      </c>
      <c r="C68" s="317" t="s">
        <v>442</v>
      </c>
      <c r="D68" s="282" t="s">
        <v>1585</v>
      </c>
      <c r="E68" s="283"/>
      <c r="F68" s="283">
        <f>'liste hotellerie'!AI68</f>
        <v>2</v>
      </c>
      <c r="G68" s="283">
        <f>'liste hotellerie'!AK68</f>
        <v>2</v>
      </c>
      <c r="H68" s="283">
        <v>0</v>
      </c>
      <c r="I68" s="283">
        <v>0</v>
      </c>
      <c r="J68" s="283">
        <v>0</v>
      </c>
      <c r="K68" s="283">
        <v>2</v>
      </c>
      <c r="L68" s="283">
        <f>'liste hotellerie'!AJ68</f>
        <v>282</v>
      </c>
      <c r="M68" s="283">
        <f>'liste hotellerie'!AL68</f>
        <v>282</v>
      </c>
      <c r="N68" s="504">
        <f>M68/L68</f>
        <v>1</v>
      </c>
      <c r="O68" s="505">
        <v>2</v>
      </c>
    </row>
    <row r="69" spans="1:15" ht="15.75">
      <c r="A69" s="432">
        <v>30069</v>
      </c>
      <c r="B69" s="318" t="s">
        <v>1272</v>
      </c>
      <c r="C69" s="317" t="s">
        <v>322</v>
      </c>
      <c r="D69" s="282" t="s">
        <v>1586</v>
      </c>
      <c r="E69" s="283"/>
      <c r="F69" s="283">
        <f>'liste hotellerie'!AI70</f>
        <v>1</v>
      </c>
      <c r="G69" s="283">
        <f>'liste hotellerie'!AK70</f>
        <v>0</v>
      </c>
      <c r="H69" s="430">
        <v>0</v>
      </c>
      <c r="I69" s="430">
        <v>0</v>
      </c>
      <c r="J69" s="430">
        <v>0</v>
      </c>
      <c r="K69" s="430">
        <v>0</v>
      </c>
      <c r="L69" s="283">
        <f>'liste hotellerie'!AJ70</f>
        <v>3</v>
      </c>
      <c r="M69" s="283">
        <f>'liste hotellerie'!AL70</f>
        <v>0</v>
      </c>
      <c r="N69" s="284">
        <v>0</v>
      </c>
      <c r="O69" s="505">
        <v>0</v>
      </c>
    </row>
    <row r="70" spans="1:15" ht="25.5">
      <c r="A70" s="432">
        <v>30070</v>
      </c>
      <c r="B70" s="480" t="s">
        <v>1273</v>
      </c>
      <c r="C70" s="279" t="s">
        <v>437</v>
      </c>
      <c r="D70" s="273" t="s">
        <v>1595</v>
      </c>
      <c r="E70" s="275" t="s">
        <v>1274</v>
      </c>
      <c r="F70" s="275">
        <v>0</v>
      </c>
      <c r="G70" s="275">
        <v>0</v>
      </c>
      <c r="H70" s="276">
        <v>0</v>
      </c>
      <c r="I70" s="276">
        <v>0</v>
      </c>
      <c r="J70" s="276">
        <v>0</v>
      </c>
      <c r="K70" s="276">
        <v>0</v>
      </c>
      <c r="L70" s="275">
        <v>0</v>
      </c>
      <c r="M70" s="275">
        <v>0</v>
      </c>
      <c r="N70" s="277">
        <v>0</v>
      </c>
      <c r="O70" s="676">
        <v>0</v>
      </c>
    </row>
    <row r="71" spans="1:15" ht="15.75">
      <c r="A71" s="432">
        <v>30071</v>
      </c>
      <c r="B71" s="494" t="s">
        <v>1275</v>
      </c>
      <c r="C71" s="279" t="s">
        <v>442</v>
      </c>
      <c r="D71" s="273" t="s">
        <v>1585</v>
      </c>
      <c r="E71" s="275"/>
      <c r="F71" s="275">
        <v>0</v>
      </c>
      <c r="G71" s="275">
        <v>0</v>
      </c>
      <c r="H71" s="276">
        <v>0</v>
      </c>
      <c r="I71" s="276">
        <v>0</v>
      </c>
      <c r="J71" s="276">
        <v>0</v>
      </c>
      <c r="K71" s="276">
        <v>0</v>
      </c>
      <c r="L71" s="275">
        <v>0</v>
      </c>
      <c r="M71" s="275">
        <v>0</v>
      </c>
      <c r="N71" s="277">
        <v>0</v>
      </c>
      <c r="O71" s="676">
        <v>0</v>
      </c>
    </row>
    <row r="72" spans="1:15" ht="15.75">
      <c r="A72" s="432">
        <v>30072</v>
      </c>
      <c r="B72" s="480" t="s">
        <v>1276</v>
      </c>
      <c r="C72" s="279" t="s">
        <v>442</v>
      </c>
      <c r="D72" s="273" t="s">
        <v>1585</v>
      </c>
      <c r="E72" s="275"/>
      <c r="F72" s="275">
        <v>0</v>
      </c>
      <c r="G72" s="275">
        <v>0</v>
      </c>
      <c r="H72" s="276">
        <v>0</v>
      </c>
      <c r="I72" s="276">
        <v>0</v>
      </c>
      <c r="J72" s="276">
        <v>0</v>
      </c>
      <c r="K72" s="276">
        <v>0</v>
      </c>
      <c r="L72" s="275">
        <v>0</v>
      </c>
      <c r="M72" s="275">
        <v>0</v>
      </c>
      <c r="N72" s="277">
        <v>0</v>
      </c>
      <c r="O72" s="676">
        <v>0</v>
      </c>
    </row>
    <row r="73" spans="1:15" ht="15.75">
      <c r="A73" s="432">
        <v>30073</v>
      </c>
      <c r="B73" s="387" t="s">
        <v>1277</v>
      </c>
      <c r="C73" s="317" t="s">
        <v>442</v>
      </c>
      <c r="D73" s="282" t="s">
        <v>1585</v>
      </c>
      <c r="E73" s="283"/>
      <c r="F73" s="283">
        <f>'liste hotellerie'!AI71</f>
        <v>1</v>
      </c>
      <c r="G73" s="283">
        <f>'liste hotellerie'!AK71</f>
        <v>1</v>
      </c>
      <c r="H73" s="430">
        <v>1</v>
      </c>
      <c r="I73" s="430">
        <v>0</v>
      </c>
      <c r="J73" s="430">
        <v>0</v>
      </c>
      <c r="K73" s="430">
        <v>0</v>
      </c>
      <c r="L73" s="283">
        <f>'liste hotellerie'!AJ71</f>
        <v>19</v>
      </c>
      <c r="M73" s="436">
        <f>'liste hotellerie'!AL71</f>
        <v>19</v>
      </c>
      <c r="N73" s="284">
        <f>M73/L73</f>
        <v>1</v>
      </c>
      <c r="O73" s="505">
        <v>0</v>
      </c>
    </row>
    <row r="74" spans="1:15" ht="25.5">
      <c r="A74" s="432">
        <v>30074</v>
      </c>
      <c r="B74" s="480" t="s">
        <v>1278</v>
      </c>
      <c r="C74" s="279" t="s">
        <v>1279</v>
      </c>
      <c r="D74" s="273" t="s">
        <v>1750</v>
      </c>
      <c r="E74" s="275"/>
      <c r="F74" s="275">
        <v>0</v>
      </c>
      <c r="G74" s="275">
        <v>0</v>
      </c>
      <c r="H74" s="276">
        <v>0</v>
      </c>
      <c r="I74" s="276">
        <v>0</v>
      </c>
      <c r="J74" s="276">
        <v>0</v>
      </c>
      <c r="K74" s="276">
        <v>0</v>
      </c>
      <c r="L74" s="275">
        <v>0</v>
      </c>
      <c r="M74" s="275">
        <v>0</v>
      </c>
      <c r="N74" s="277">
        <v>0</v>
      </c>
      <c r="O74" s="676">
        <v>0</v>
      </c>
    </row>
    <row r="75" spans="1:15" ht="25.5">
      <c r="A75" s="432">
        <v>30075</v>
      </c>
      <c r="B75" s="480" t="s">
        <v>1280</v>
      </c>
      <c r="C75" s="279" t="s">
        <v>590</v>
      </c>
      <c r="D75" s="273" t="s">
        <v>1600</v>
      </c>
      <c r="E75" s="275"/>
      <c r="F75" s="275">
        <v>0</v>
      </c>
      <c r="G75" s="275">
        <v>0</v>
      </c>
      <c r="H75" s="276">
        <v>0</v>
      </c>
      <c r="I75" s="276">
        <v>0</v>
      </c>
      <c r="J75" s="276">
        <v>0</v>
      </c>
      <c r="K75" s="276">
        <v>0</v>
      </c>
      <c r="L75" s="275">
        <v>0</v>
      </c>
      <c r="M75" s="275">
        <v>0</v>
      </c>
      <c r="N75" s="277">
        <v>0</v>
      </c>
      <c r="O75" s="676">
        <v>0</v>
      </c>
    </row>
    <row r="76" spans="1:15" ht="15.75">
      <c r="A76" s="432">
        <v>30076</v>
      </c>
      <c r="B76" s="480" t="s">
        <v>1281</v>
      </c>
      <c r="C76" s="279" t="s">
        <v>315</v>
      </c>
      <c r="D76" s="273" t="s">
        <v>1591</v>
      </c>
      <c r="E76" s="275"/>
      <c r="F76" s="275">
        <v>0</v>
      </c>
      <c r="G76" s="275">
        <v>0</v>
      </c>
      <c r="H76" s="276">
        <v>0</v>
      </c>
      <c r="I76" s="276">
        <v>0</v>
      </c>
      <c r="J76" s="276">
        <v>0</v>
      </c>
      <c r="K76" s="276">
        <v>0</v>
      </c>
      <c r="L76" s="275">
        <v>0</v>
      </c>
      <c r="M76" s="275">
        <v>0</v>
      </c>
      <c r="N76" s="277">
        <v>0</v>
      </c>
      <c r="O76" s="676">
        <v>0</v>
      </c>
    </row>
    <row r="77" spans="1:15" ht="15.75">
      <c r="A77" s="432">
        <v>30077</v>
      </c>
      <c r="B77" s="316" t="s">
        <v>542</v>
      </c>
      <c r="C77" s="317" t="s">
        <v>442</v>
      </c>
      <c r="D77" s="282" t="s">
        <v>1585</v>
      </c>
      <c r="E77" s="283"/>
      <c r="F77" s="283">
        <f>'liste hotellerie'!AI72</f>
        <v>2</v>
      </c>
      <c r="G77" s="283">
        <f>'liste hotellerie'!AK72</f>
        <v>2</v>
      </c>
      <c r="H77" s="283">
        <v>2</v>
      </c>
      <c r="I77" s="283">
        <v>0</v>
      </c>
      <c r="J77" s="283">
        <v>0</v>
      </c>
      <c r="K77" s="283">
        <v>0</v>
      </c>
      <c r="L77" s="283">
        <f>'liste hotellerie'!AJ72</f>
        <v>284</v>
      </c>
      <c r="M77" s="283">
        <f>'liste hotellerie'!AL72</f>
        <v>284</v>
      </c>
      <c r="N77" s="284">
        <f t="shared" ref="N77:N78" si="2">M77/L77</f>
        <v>1</v>
      </c>
      <c r="O77" s="505">
        <v>2</v>
      </c>
    </row>
    <row r="78" spans="1:15" ht="15.75">
      <c r="A78" s="432">
        <v>30079</v>
      </c>
      <c r="B78" s="431" t="s">
        <v>543</v>
      </c>
      <c r="C78" s="317" t="s">
        <v>315</v>
      </c>
      <c r="D78" s="282" t="s">
        <v>1591</v>
      </c>
      <c r="E78" s="283"/>
      <c r="F78" s="283">
        <f>'liste hotellerie'!AI74</f>
        <v>1</v>
      </c>
      <c r="G78" s="283">
        <f>'liste hotellerie'!AK74</f>
        <v>1</v>
      </c>
      <c r="H78" s="283">
        <v>1</v>
      </c>
      <c r="I78" s="283">
        <v>0</v>
      </c>
      <c r="J78" s="283">
        <v>0</v>
      </c>
      <c r="K78" s="283">
        <v>0</v>
      </c>
      <c r="L78" s="283">
        <f>'liste hotellerie'!AJ74</f>
        <v>30</v>
      </c>
      <c r="M78" s="283">
        <f>'liste hotellerie'!AL74</f>
        <v>30</v>
      </c>
      <c r="N78" s="284">
        <f t="shared" si="2"/>
        <v>1</v>
      </c>
      <c r="O78" s="505">
        <v>1</v>
      </c>
    </row>
    <row r="79" spans="1:15" ht="15.75">
      <c r="A79" s="432">
        <v>30080</v>
      </c>
      <c r="B79" s="316" t="s">
        <v>544</v>
      </c>
      <c r="C79" s="317" t="s">
        <v>315</v>
      </c>
      <c r="D79" s="282" t="s">
        <v>1591</v>
      </c>
      <c r="E79" s="283"/>
      <c r="F79" s="283">
        <f>'liste hotellerie'!AI75</f>
        <v>1</v>
      </c>
      <c r="G79" s="283">
        <f>'liste hotellerie'!AK75</f>
        <v>0</v>
      </c>
      <c r="H79" s="430">
        <v>0</v>
      </c>
      <c r="I79" s="430">
        <v>0</v>
      </c>
      <c r="J79" s="430">
        <v>0</v>
      </c>
      <c r="K79" s="430">
        <v>0</v>
      </c>
      <c r="L79" s="283">
        <f>'liste hotellerie'!AJ75</f>
        <v>57</v>
      </c>
      <c r="M79" s="283">
        <f>'liste hotellerie'!AL75</f>
        <v>0</v>
      </c>
      <c r="N79" s="284">
        <v>0</v>
      </c>
      <c r="O79" s="505">
        <v>1</v>
      </c>
    </row>
    <row r="80" spans="1:15" ht="25.5">
      <c r="A80" s="432">
        <v>30081</v>
      </c>
      <c r="B80" s="316" t="s">
        <v>545</v>
      </c>
      <c r="C80" s="317" t="s">
        <v>315</v>
      </c>
      <c r="D80" s="282" t="s">
        <v>1601</v>
      </c>
      <c r="E80" s="283" t="s">
        <v>595</v>
      </c>
      <c r="F80" s="283">
        <f>'liste hotellerie'!AI76</f>
        <v>1</v>
      </c>
      <c r="G80" s="283">
        <f>'liste hotellerie'!AK76</f>
        <v>1</v>
      </c>
      <c r="H80" s="283">
        <v>1</v>
      </c>
      <c r="I80" s="283">
        <v>0</v>
      </c>
      <c r="J80" s="283">
        <v>0</v>
      </c>
      <c r="K80" s="283">
        <v>0</v>
      </c>
      <c r="L80" s="283">
        <f>'liste hotellerie'!AJ76</f>
        <v>10</v>
      </c>
      <c r="M80" s="283">
        <f>'liste hotellerie'!AL76</f>
        <v>10</v>
      </c>
      <c r="N80" s="284">
        <f>M80/L80</f>
        <v>1</v>
      </c>
      <c r="O80" s="505">
        <v>1</v>
      </c>
    </row>
    <row r="81" spans="1:15" ht="25.5">
      <c r="A81" s="432">
        <v>30082</v>
      </c>
      <c r="B81" s="480" t="s">
        <v>1282</v>
      </c>
      <c r="C81" s="279" t="s">
        <v>590</v>
      </c>
      <c r="D81" s="273" t="s">
        <v>1600</v>
      </c>
      <c r="E81" s="275" t="s">
        <v>1283</v>
      </c>
      <c r="F81" s="275">
        <v>0</v>
      </c>
      <c r="G81" s="275">
        <v>0</v>
      </c>
      <c r="H81" s="276">
        <v>0</v>
      </c>
      <c r="I81" s="276">
        <v>0</v>
      </c>
      <c r="J81" s="276">
        <v>0</v>
      </c>
      <c r="K81" s="276">
        <v>0</v>
      </c>
      <c r="L81" s="275">
        <v>0</v>
      </c>
      <c r="M81" s="275">
        <v>0</v>
      </c>
      <c r="N81" s="277">
        <v>0</v>
      </c>
      <c r="O81" s="676">
        <v>0</v>
      </c>
    </row>
    <row r="82" spans="1:15" ht="15.75">
      <c r="A82" s="432">
        <v>30083</v>
      </c>
      <c r="B82" s="480" t="s">
        <v>1284</v>
      </c>
      <c r="C82" s="279" t="s">
        <v>590</v>
      </c>
      <c r="D82" s="273" t="s">
        <v>1588</v>
      </c>
      <c r="E82" s="275"/>
      <c r="F82" s="275">
        <v>0</v>
      </c>
      <c r="G82" s="275">
        <v>0</v>
      </c>
      <c r="H82" s="276">
        <v>0</v>
      </c>
      <c r="I82" s="276">
        <v>0</v>
      </c>
      <c r="J82" s="276">
        <v>0</v>
      </c>
      <c r="K82" s="276">
        <v>0</v>
      </c>
      <c r="L82" s="275">
        <v>0</v>
      </c>
      <c r="M82" s="275">
        <v>0</v>
      </c>
      <c r="N82" s="277">
        <v>0</v>
      </c>
      <c r="O82" s="676">
        <v>0</v>
      </c>
    </row>
    <row r="83" spans="1:15" ht="25.5">
      <c r="A83" s="432">
        <v>30084</v>
      </c>
      <c r="B83" s="480" t="s">
        <v>1285</v>
      </c>
      <c r="C83" s="279" t="s">
        <v>315</v>
      </c>
      <c r="D83" s="273" t="s">
        <v>1601</v>
      </c>
      <c r="E83" s="275" t="s">
        <v>595</v>
      </c>
      <c r="F83" s="275">
        <v>0</v>
      </c>
      <c r="G83" s="275">
        <v>0</v>
      </c>
      <c r="H83" s="276">
        <v>0</v>
      </c>
      <c r="I83" s="276">
        <v>0</v>
      </c>
      <c r="J83" s="276">
        <v>0</v>
      </c>
      <c r="K83" s="276">
        <v>0</v>
      </c>
      <c r="L83" s="275">
        <v>0</v>
      </c>
      <c r="M83" s="275">
        <v>0</v>
      </c>
      <c r="N83" s="277">
        <v>0</v>
      </c>
      <c r="O83" s="676">
        <v>0</v>
      </c>
    </row>
    <row r="84" spans="1:15" ht="15.75">
      <c r="A84" s="432">
        <v>30085</v>
      </c>
      <c r="B84" s="387" t="s">
        <v>546</v>
      </c>
      <c r="C84" s="317" t="s">
        <v>442</v>
      </c>
      <c r="D84" s="282" t="s">
        <v>1585</v>
      </c>
      <c r="E84" s="283"/>
      <c r="F84" s="283">
        <f>'liste hotellerie'!AI78</f>
        <v>1</v>
      </c>
      <c r="G84" s="283">
        <f>'liste hotellerie'!AK78</f>
        <v>0</v>
      </c>
      <c r="H84" s="430">
        <v>0</v>
      </c>
      <c r="I84" s="430">
        <v>0</v>
      </c>
      <c r="J84" s="430">
        <v>0</v>
      </c>
      <c r="K84" s="430">
        <v>0</v>
      </c>
      <c r="L84" s="283">
        <f>'liste hotellerie'!AJ78</f>
        <v>135</v>
      </c>
      <c r="M84" s="283">
        <f>'liste hotellerie'!AL78</f>
        <v>0</v>
      </c>
      <c r="N84" s="284">
        <v>0</v>
      </c>
      <c r="O84" s="505">
        <v>1</v>
      </c>
    </row>
    <row r="85" spans="1:15" ht="15.75">
      <c r="A85" s="432">
        <v>30086</v>
      </c>
      <c r="B85" s="480" t="s">
        <v>1286</v>
      </c>
      <c r="C85" s="279" t="s">
        <v>442</v>
      </c>
      <c r="D85" s="273" t="s">
        <v>1585</v>
      </c>
      <c r="E85" s="275"/>
      <c r="F85" s="275">
        <v>0</v>
      </c>
      <c r="G85" s="275">
        <v>0</v>
      </c>
      <c r="H85" s="276">
        <v>0</v>
      </c>
      <c r="I85" s="276">
        <v>0</v>
      </c>
      <c r="J85" s="276">
        <v>0</v>
      </c>
      <c r="K85" s="276">
        <v>0</v>
      </c>
      <c r="L85" s="275">
        <v>0</v>
      </c>
      <c r="M85" s="275">
        <v>0</v>
      </c>
      <c r="N85" s="277">
        <v>0</v>
      </c>
      <c r="O85" s="676">
        <v>0</v>
      </c>
    </row>
    <row r="86" spans="1:15" ht="15.75">
      <c r="A86" s="432">
        <v>30087</v>
      </c>
      <c r="B86" s="494" t="s">
        <v>1287</v>
      </c>
      <c r="C86" s="279" t="s">
        <v>442</v>
      </c>
      <c r="D86" s="273" t="s">
        <v>1585</v>
      </c>
      <c r="E86" s="275"/>
      <c r="F86" s="275">
        <v>0</v>
      </c>
      <c r="G86" s="275">
        <v>0</v>
      </c>
      <c r="H86" s="276">
        <v>0</v>
      </c>
      <c r="I86" s="276">
        <v>0</v>
      </c>
      <c r="J86" s="276">
        <v>0</v>
      </c>
      <c r="K86" s="276">
        <v>0</v>
      </c>
      <c r="L86" s="275">
        <v>0</v>
      </c>
      <c r="M86" s="275">
        <v>0</v>
      </c>
      <c r="N86" s="277">
        <v>0</v>
      </c>
      <c r="O86" s="676">
        <v>0</v>
      </c>
    </row>
    <row r="87" spans="1:15" ht="15.75">
      <c r="A87" s="432">
        <v>30088</v>
      </c>
      <c r="B87" s="278" t="s">
        <v>1288</v>
      </c>
      <c r="C87" s="279" t="s">
        <v>322</v>
      </c>
      <c r="D87" s="273" t="s">
        <v>1586</v>
      </c>
      <c r="E87" s="275"/>
      <c r="F87" s="275">
        <v>0</v>
      </c>
      <c r="G87" s="275">
        <v>0</v>
      </c>
      <c r="H87" s="276">
        <v>0</v>
      </c>
      <c r="I87" s="276">
        <v>0</v>
      </c>
      <c r="J87" s="276">
        <v>0</v>
      </c>
      <c r="K87" s="276">
        <v>0</v>
      </c>
      <c r="L87" s="275">
        <v>0</v>
      </c>
      <c r="M87" s="275">
        <v>0</v>
      </c>
      <c r="N87" s="277">
        <v>0</v>
      </c>
      <c r="O87" s="676">
        <v>0</v>
      </c>
    </row>
    <row r="88" spans="1:15" ht="15.75">
      <c r="A88" s="432">
        <v>30089</v>
      </c>
      <c r="B88" s="387" t="s">
        <v>1289</v>
      </c>
      <c r="C88" s="317" t="s">
        <v>477</v>
      </c>
      <c r="D88" s="282" t="s">
        <v>1585</v>
      </c>
      <c r="E88" s="435" t="s">
        <v>593</v>
      </c>
      <c r="F88" s="283">
        <f>'liste hotellerie'!AI79</f>
        <v>1</v>
      </c>
      <c r="G88" s="283">
        <f>'liste hotellerie'!AK79</f>
        <v>1</v>
      </c>
      <c r="H88" s="283">
        <v>1</v>
      </c>
      <c r="I88" s="283">
        <v>0</v>
      </c>
      <c r="J88" s="283">
        <v>0</v>
      </c>
      <c r="K88" s="283">
        <v>0</v>
      </c>
      <c r="L88" s="283">
        <f>'liste hotellerie'!AJ79</f>
        <v>80</v>
      </c>
      <c r="M88" s="283">
        <f>'liste hotellerie'!AL79</f>
        <v>80</v>
      </c>
      <c r="N88" s="284">
        <f>M88/L88</f>
        <v>1</v>
      </c>
      <c r="O88" s="505">
        <v>0</v>
      </c>
    </row>
    <row r="89" spans="1:15" ht="15.75">
      <c r="A89" s="432">
        <v>30090</v>
      </c>
      <c r="B89" s="480" t="s">
        <v>1290</v>
      </c>
      <c r="C89" s="279" t="s">
        <v>315</v>
      </c>
      <c r="D89" s="273" t="s">
        <v>1591</v>
      </c>
      <c r="E89" s="275"/>
      <c r="F89" s="275">
        <v>0</v>
      </c>
      <c r="G89" s="275">
        <v>0</v>
      </c>
      <c r="H89" s="276">
        <v>0</v>
      </c>
      <c r="I89" s="276">
        <v>0</v>
      </c>
      <c r="J89" s="276">
        <v>0</v>
      </c>
      <c r="K89" s="276">
        <v>0</v>
      </c>
      <c r="L89" s="275">
        <v>0</v>
      </c>
      <c r="M89" s="275">
        <v>0</v>
      </c>
      <c r="N89" s="277">
        <v>0</v>
      </c>
      <c r="O89" s="676">
        <v>0</v>
      </c>
    </row>
    <row r="90" spans="1:15" ht="25.5">
      <c r="A90" s="432">
        <v>30091</v>
      </c>
      <c r="B90" s="278" t="s">
        <v>1291</v>
      </c>
      <c r="C90" s="279" t="s">
        <v>322</v>
      </c>
      <c r="D90" s="273" t="s">
        <v>1598</v>
      </c>
      <c r="E90" s="275" t="s">
        <v>591</v>
      </c>
      <c r="F90" s="275">
        <v>0</v>
      </c>
      <c r="G90" s="275">
        <v>0</v>
      </c>
      <c r="H90" s="276">
        <v>0</v>
      </c>
      <c r="I90" s="276">
        <v>0</v>
      </c>
      <c r="J90" s="276">
        <v>0</v>
      </c>
      <c r="K90" s="276">
        <v>0</v>
      </c>
      <c r="L90" s="275">
        <v>0</v>
      </c>
      <c r="M90" s="275">
        <v>0</v>
      </c>
      <c r="N90" s="277">
        <v>0</v>
      </c>
      <c r="O90" s="676">
        <v>0</v>
      </c>
    </row>
    <row r="91" spans="1:15" ht="15.75">
      <c r="A91" s="432">
        <v>30092</v>
      </c>
      <c r="B91" s="431" t="s">
        <v>547</v>
      </c>
      <c r="C91" s="317" t="s">
        <v>315</v>
      </c>
      <c r="D91" s="282" t="s">
        <v>1591</v>
      </c>
      <c r="E91" s="283"/>
      <c r="F91" s="283">
        <f>'liste hotellerie'!AI80</f>
        <v>1</v>
      </c>
      <c r="G91" s="283">
        <f>'liste hotellerie'!AK80</f>
        <v>0</v>
      </c>
      <c r="H91" s="430">
        <v>0</v>
      </c>
      <c r="I91" s="430">
        <v>0</v>
      </c>
      <c r="J91" s="430">
        <v>0</v>
      </c>
      <c r="K91" s="430">
        <v>0</v>
      </c>
      <c r="L91" s="283">
        <f>'liste hotellerie'!AJ80</f>
        <v>60</v>
      </c>
      <c r="M91" s="283">
        <f>'liste hotellerie'!AL80</f>
        <v>0</v>
      </c>
      <c r="N91" s="284">
        <v>0</v>
      </c>
      <c r="O91" s="505">
        <v>1</v>
      </c>
    </row>
    <row r="92" spans="1:15" ht="15.75">
      <c r="A92" s="432">
        <v>30093</v>
      </c>
      <c r="B92" s="278" t="s">
        <v>1292</v>
      </c>
      <c r="C92" s="279" t="s">
        <v>322</v>
      </c>
      <c r="D92" s="273" t="s">
        <v>1586</v>
      </c>
      <c r="E92" s="275"/>
      <c r="F92" s="275">
        <v>0</v>
      </c>
      <c r="G92" s="275">
        <v>0</v>
      </c>
      <c r="H92" s="276">
        <v>0</v>
      </c>
      <c r="I92" s="276">
        <v>0</v>
      </c>
      <c r="J92" s="276">
        <v>0</v>
      </c>
      <c r="K92" s="276">
        <v>0</v>
      </c>
      <c r="L92" s="275">
        <v>0</v>
      </c>
      <c r="M92" s="275">
        <v>0</v>
      </c>
      <c r="N92" s="277">
        <v>0</v>
      </c>
      <c r="O92" s="676">
        <v>0</v>
      </c>
    </row>
    <row r="93" spans="1:15" ht="15.75">
      <c r="A93" s="470">
        <f>A92+1</f>
        <v>30094</v>
      </c>
      <c r="B93" s="387" t="s">
        <v>1293</v>
      </c>
      <c r="C93" s="317" t="s">
        <v>442</v>
      </c>
      <c r="D93" s="282" t="s">
        <v>1585</v>
      </c>
      <c r="E93" s="283"/>
      <c r="F93" s="283">
        <f>'liste hotellerie'!AI81</f>
        <v>1</v>
      </c>
      <c r="G93" s="283">
        <f>'liste hotellerie'!AK81</f>
        <v>0</v>
      </c>
      <c r="H93" s="430">
        <v>0</v>
      </c>
      <c r="I93" s="430">
        <v>0</v>
      </c>
      <c r="J93" s="430">
        <v>0</v>
      </c>
      <c r="K93" s="430">
        <v>0</v>
      </c>
      <c r="L93" s="283">
        <f>'liste hotellerie'!AJ81</f>
        <v>10</v>
      </c>
      <c r="M93" s="283">
        <f>'liste hotellerie'!AL81</f>
        <v>0</v>
      </c>
      <c r="N93" s="284">
        <v>0</v>
      </c>
      <c r="O93" s="505">
        <v>0</v>
      </c>
    </row>
    <row r="94" spans="1:15" ht="15.75">
      <c r="A94" s="432">
        <v>30095</v>
      </c>
      <c r="B94" s="278" t="s">
        <v>1294</v>
      </c>
      <c r="C94" s="279" t="s">
        <v>322</v>
      </c>
      <c r="D94" s="273" t="s">
        <v>1586</v>
      </c>
      <c r="E94" s="275"/>
      <c r="F94" s="275">
        <v>0</v>
      </c>
      <c r="G94" s="275">
        <v>0</v>
      </c>
      <c r="H94" s="276">
        <v>0</v>
      </c>
      <c r="I94" s="276">
        <v>0</v>
      </c>
      <c r="J94" s="276">
        <v>0</v>
      </c>
      <c r="K94" s="276">
        <v>0</v>
      </c>
      <c r="L94" s="275">
        <v>0</v>
      </c>
      <c r="M94" s="275">
        <v>0</v>
      </c>
      <c r="N94" s="277">
        <v>0</v>
      </c>
      <c r="O94" s="676">
        <v>0</v>
      </c>
    </row>
    <row r="95" spans="1:15" ht="15.75">
      <c r="A95" s="432">
        <v>30097</v>
      </c>
      <c r="B95" s="316" t="s">
        <v>548</v>
      </c>
      <c r="C95" s="317" t="s">
        <v>315</v>
      </c>
      <c r="D95" s="282" t="s">
        <v>1591</v>
      </c>
      <c r="E95" s="283"/>
      <c r="F95" s="283">
        <f>'liste hotellerie'!AI82</f>
        <v>3</v>
      </c>
      <c r="G95" s="283">
        <f>'liste hotellerie'!AK82</f>
        <v>3</v>
      </c>
      <c r="H95" s="283">
        <v>3</v>
      </c>
      <c r="I95" s="283">
        <v>0</v>
      </c>
      <c r="J95" s="283">
        <v>0</v>
      </c>
      <c r="K95" s="283">
        <v>0</v>
      </c>
      <c r="L95" s="283">
        <f>'liste hotellerie'!AJ82</f>
        <v>215</v>
      </c>
      <c r="M95" s="283">
        <f>'liste hotellerie'!AL82</f>
        <v>215</v>
      </c>
      <c r="N95" s="284">
        <f t="shared" ref="N95:N97" si="3">M95/L95</f>
        <v>1</v>
      </c>
      <c r="O95" s="505">
        <v>3</v>
      </c>
    </row>
    <row r="96" spans="1:15" ht="15.75">
      <c r="A96" s="432">
        <v>30097</v>
      </c>
      <c r="B96" s="316" t="s">
        <v>549</v>
      </c>
      <c r="C96" s="317" t="s">
        <v>315</v>
      </c>
      <c r="D96" s="282" t="s">
        <v>1591</v>
      </c>
      <c r="E96" s="283"/>
      <c r="F96" s="283">
        <f>'liste hotellerie'!AI85</f>
        <v>1</v>
      </c>
      <c r="G96" s="283">
        <f>'liste hotellerie'!AK85</f>
        <v>1</v>
      </c>
      <c r="H96" s="283">
        <v>1</v>
      </c>
      <c r="I96" s="283">
        <v>0</v>
      </c>
      <c r="J96" s="283">
        <v>0</v>
      </c>
      <c r="K96" s="283">
        <v>0</v>
      </c>
      <c r="L96" s="283">
        <f>'liste hotellerie'!AJ85</f>
        <v>35</v>
      </c>
      <c r="M96" s="283">
        <f>'liste hotellerie'!AL85</f>
        <v>35</v>
      </c>
      <c r="N96" s="284">
        <f t="shared" si="3"/>
        <v>1</v>
      </c>
      <c r="O96" s="505">
        <v>1</v>
      </c>
    </row>
    <row r="97" spans="1:15" ht="25.5">
      <c r="A97" s="432">
        <v>30098</v>
      </c>
      <c r="B97" s="318" t="s">
        <v>550</v>
      </c>
      <c r="C97" s="317" t="s">
        <v>322</v>
      </c>
      <c r="D97" s="282" t="s">
        <v>1602</v>
      </c>
      <c r="E97" s="283"/>
      <c r="F97" s="283">
        <f>'liste hotellerie'!AI86</f>
        <v>1</v>
      </c>
      <c r="G97" s="283">
        <f>'liste hotellerie'!AK86</f>
        <v>1</v>
      </c>
      <c r="H97" s="283">
        <v>1</v>
      </c>
      <c r="I97" s="283">
        <v>0</v>
      </c>
      <c r="J97" s="283">
        <v>0</v>
      </c>
      <c r="K97" s="283">
        <v>0</v>
      </c>
      <c r="L97" s="283">
        <f>'liste hotellerie'!AJ86</f>
        <v>90</v>
      </c>
      <c r="M97" s="283">
        <f>'liste hotellerie'!AL86</f>
        <v>90</v>
      </c>
      <c r="N97" s="284">
        <f t="shared" si="3"/>
        <v>1</v>
      </c>
      <c r="O97" s="505">
        <v>1</v>
      </c>
    </row>
    <row r="98" spans="1:15" ht="15.75">
      <c r="A98" s="432">
        <v>30099</v>
      </c>
      <c r="B98" s="278" t="s">
        <v>1295</v>
      </c>
      <c r="C98" s="279" t="s">
        <v>322</v>
      </c>
      <c r="D98" s="273" t="s">
        <v>1586</v>
      </c>
      <c r="E98" s="275"/>
      <c r="F98" s="275">
        <v>0</v>
      </c>
      <c r="G98" s="275">
        <v>0</v>
      </c>
      <c r="H98" s="276">
        <v>0</v>
      </c>
      <c r="I98" s="276">
        <v>0</v>
      </c>
      <c r="J98" s="276">
        <v>0</v>
      </c>
      <c r="K98" s="276">
        <v>0</v>
      </c>
      <c r="L98" s="275">
        <v>0</v>
      </c>
      <c r="M98" s="275">
        <v>0</v>
      </c>
      <c r="N98" s="277">
        <v>0</v>
      </c>
      <c r="O98" s="676">
        <v>0</v>
      </c>
    </row>
    <row r="99" spans="1:15" ht="15.75">
      <c r="A99" s="432">
        <v>30100</v>
      </c>
      <c r="B99" s="494" t="s">
        <v>1296</v>
      </c>
      <c r="C99" s="279" t="s">
        <v>442</v>
      </c>
      <c r="D99" s="273" t="s">
        <v>1585</v>
      </c>
      <c r="E99" s="275"/>
      <c r="F99" s="275">
        <v>0</v>
      </c>
      <c r="G99" s="275">
        <v>0</v>
      </c>
      <c r="H99" s="276">
        <v>0</v>
      </c>
      <c r="I99" s="276">
        <v>0</v>
      </c>
      <c r="J99" s="276">
        <v>0</v>
      </c>
      <c r="K99" s="276">
        <v>0</v>
      </c>
      <c r="L99" s="275">
        <v>0</v>
      </c>
      <c r="M99" s="275">
        <v>0</v>
      </c>
      <c r="N99" s="277">
        <v>0</v>
      </c>
      <c r="O99" s="676">
        <v>0</v>
      </c>
    </row>
    <row r="100" spans="1:15" ht="15.75">
      <c r="A100" s="432">
        <v>30101</v>
      </c>
      <c r="B100" s="480" t="s">
        <v>1297</v>
      </c>
      <c r="C100" s="279" t="s">
        <v>442</v>
      </c>
      <c r="D100" s="273" t="s">
        <v>1585</v>
      </c>
      <c r="E100" s="275"/>
      <c r="F100" s="275">
        <v>0</v>
      </c>
      <c r="G100" s="275">
        <v>0</v>
      </c>
      <c r="H100" s="276">
        <v>0</v>
      </c>
      <c r="I100" s="276">
        <v>0</v>
      </c>
      <c r="J100" s="276">
        <v>0</v>
      </c>
      <c r="K100" s="276">
        <v>0</v>
      </c>
      <c r="L100" s="275">
        <v>0</v>
      </c>
      <c r="M100" s="275">
        <v>0</v>
      </c>
      <c r="N100" s="277">
        <v>0</v>
      </c>
      <c r="O100" s="676">
        <v>0</v>
      </c>
    </row>
    <row r="101" spans="1:15" ht="15.75">
      <c r="A101" s="432">
        <v>30102</v>
      </c>
      <c r="B101" s="494" t="s">
        <v>1298</v>
      </c>
      <c r="C101" s="279" t="s">
        <v>442</v>
      </c>
      <c r="D101" s="273" t="s">
        <v>1585</v>
      </c>
      <c r="E101" s="275"/>
      <c r="F101" s="275">
        <v>0</v>
      </c>
      <c r="G101" s="275">
        <v>0</v>
      </c>
      <c r="H101" s="276">
        <v>0</v>
      </c>
      <c r="I101" s="276">
        <v>0</v>
      </c>
      <c r="J101" s="276">
        <v>0</v>
      </c>
      <c r="K101" s="276">
        <v>0</v>
      </c>
      <c r="L101" s="275">
        <v>0</v>
      </c>
      <c r="M101" s="275">
        <v>0</v>
      </c>
      <c r="N101" s="277">
        <v>0</v>
      </c>
      <c r="O101" s="676">
        <v>0</v>
      </c>
    </row>
    <row r="102" spans="1:15" ht="15.75">
      <c r="A102" s="432">
        <v>30103</v>
      </c>
      <c r="B102" s="571" t="s">
        <v>551</v>
      </c>
      <c r="C102" s="317" t="s">
        <v>442</v>
      </c>
      <c r="D102" s="282" t="s">
        <v>1585</v>
      </c>
      <c r="E102" s="283" t="s">
        <v>1299</v>
      </c>
      <c r="F102" s="283">
        <f>'liste hotellerie'!AI87</f>
        <v>1</v>
      </c>
      <c r="G102" s="283">
        <f>'liste hotellerie'!AK87</f>
        <v>0</v>
      </c>
      <c r="H102" s="430">
        <v>0</v>
      </c>
      <c r="I102" s="430">
        <v>0</v>
      </c>
      <c r="J102" s="430">
        <v>0</v>
      </c>
      <c r="K102" s="430">
        <v>0</v>
      </c>
      <c r="L102" s="283">
        <f>'liste hotellerie'!AJ87</f>
        <v>46</v>
      </c>
      <c r="M102" s="283">
        <f>'liste hotellerie'!AL87</f>
        <v>0</v>
      </c>
      <c r="N102" s="284">
        <v>0</v>
      </c>
      <c r="O102" s="505">
        <v>1</v>
      </c>
    </row>
    <row r="103" spans="1:15" ht="15.75">
      <c r="A103" s="432">
        <v>30104</v>
      </c>
      <c r="B103" s="480" t="s">
        <v>1300</v>
      </c>
      <c r="C103" s="279" t="s">
        <v>442</v>
      </c>
      <c r="D103" s="273" t="s">
        <v>1585</v>
      </c>
      <c r="E103" s="275" t="s">
        <v>596</v>
      </c>
      <c r="F103" s="275">
        <v>0</v>
      </c>
      <c r="G103" s="275">
        <v>0</v>
      </c>
      <c r="H103" s="276">
        <v>0</v>
      </c>
      <c r="I103" s="276">
        <v>0</v>
      </c>
      <c r="J103" s="276">
        <v>0</v>
      </c>
      <c r="K103" s="276">
        <v>0</v>
      </c>
      <c r="L103" s="275">
        <v>0</v>
      </c>
      <c r="M103" s="275">
        <v>0</v>
      </c>
      <c r="N103" s="277">
        <v>0</v>
      </c>
      <c r="O103" s="676">
        <v>0</v>
      </c>
    </row>
    <row r="104" spans="1:15" ht="25.5">
      <c r="A104" s="432">
        <v>30105</v>
      </c>
      <c r="B104" s="316" t="s">
        <v>552</v>
      </c>
      <c r="C104" s="317" t="s">
        <v>380</v>
      </c>
      <c r="D104" s="282" t="s">
        <v>1750</v>
      </c>
      <c r="E104" s="283"/>
      <c r="F104" s="283">
        <f>'liste hotellerie'!AI88</f>
        <v>1</v>
      </c>
      <c r="G104" s="283">
        <f>'liste hotellerie'!AK88</f>
        <v>1</v>
      </c>
      <c r="H104" s="283">
        <v>0</v>
      </c>
      <c r="I104" s="283">
        <v>0</v>
      </c>
      <c r="J104" s="283">
        <v>0</v>
      </c>
      <c r="K104" s="283">
        <v>1</v>
      </c>
      <c r="L104" s="283">
        <f>'liste hotellerie'!AJ88</f>
        <v>38</v>
      </c>
      <c r="M104" s="283">
        <f>'liste hotellerie'!AL88</f>
        <v>38</v>
      </c>
      <c r="N104" s="284">
        <f>M104/L104</f>
        <v>1</v>
      </c>
      <c r="O104" s="505">
        <v>1</v>
      </c>
    </row>
    <row r="105" spans="1:15" ht="31.5">
      <c r="A105" s="432">
        <v>30106</v>
      </c>
      <c r="B105" s="278" t="s">
        <v>1301</v>
      </c>
      <c r="C105" s="279" t="s">
        <v>322</v>
      </c>
      <c r="D105" s="273" t="s">
        <v>1586</v>
      </c>
      <c r="E105" s="275"/>
      <c r="F105" s="275">
        <v>0</v>
      </c>
      <c r="G105" s="275">
        <v>0</v>
      </c>
      <c r="H105" s="276">
        <v>0</v>
      </c>
      <c r="I105" s="276">
        <v>0</v>
      </c>
      <c r="J105" s="276">
        <v>0</v>
      </c>
      <c r="K105" s="276">
        <v>0</v>
      </c>
      <c r="L105" s="275">
        <v>0</v>
      </c>
      <c r="M105" s="275">
        <v>0</v>
      </c>
      <c r="N105" s="277">
        <v>0</v>
      </c>
      <c r="O105" s="676">
        <v>0</v>
      </c>
    </row>
    <row r="106" spans="1:15" ht="15.75">
      <c r="A106" s="432">
        <v>30107</v>
      </c>
      <c r="B106" s="480" t="s">
        <v>1302</v>
      </c>
      <c r="C106" s="279" t="s">
        <v>442</v>
      </c>
      <c r="D106" s="273" t="s">
        <v>1585</v>
      </c>
      <c r="E106" s="275"/>
      <c r="F106" s="275">
        <v>0</v>
      </c>
      <c r="G106" s="275">
        <v>0</v>
      </c>
      <c r="H106" s="276">
        <v>0</v>
      </c>
      <c r="I106" s="276">
        <v>0</v>
      </c>
      <c r="J106" s="276">
        <v>0</v>
      </c>
      <c r="K106" s="276">
        <v>0</v>
      </c>
      <c r="L106" s="275">
        <v>0</v>
      </c>
      <c r="M106" s="275">
        <v>0</v>
      </c>
      <c r="N106" s="277">
        <v>0</v>
      </c>
      <c r="O106" s="676">
        <v>0</v>
      </c>
    </row>
    <row r="107" spans="1:15" ht="15.75">
      <c r="A107" s="432">
        <v>30108</v>
      </c>
      <c r="B107" s="494" t="s">
        <v>1303</v>
      </c>
      <c r="C107" s="279" t="s">
        <v>442</v>
      </c>
      <c r="D107" s="273" t="s">
        <v>1585</v>
      </c>
      <c r="E107" s="275"/>
      <c r="F107" s="275">
        <v>0</v>
      </c>
      <c r="G107" s="275">
        <v>0</v>
      </c>
      <c r="H107" s="276">
        <v>0</v>
      </c>
      <c r="I107" s="276">
        <v>0</v>
      </c>
      <c r="J107" s="276">
        <v>0</v>
      </c>
      <c r="K107" s="276">
        <v>0</v>
      </c>
      <c r="L107" s="275">
        <v>0</v>
      </c>
      <c r="M107" s="275">
        <v>0</v>
      </c>
      <c r="N107" s="277">
        <v>0</v>
      </c>
      <c r="O107" s="676">
        <v>0</v>
      </c>
    </row>
    <row r="108" spans="1:15" ht="15.75">
      <c r="A108" s="432">
        <v>30109</v>
      </c>
      <c r="B108" s="480" t="s">
        <v>1304</v>
      </c>
      <c r="C108" s="279" t="s">
        <v>442</v>
      </c>
      <c r="D108" s="273" t="s">
        <v>1585</v>
      </c>
      <c r="E108" s="275"/>
      <c r="F108" s="275">
        <v>0</v>
      </c>
      <c r="G108" s="275">
        <v>0</v>
      </c>
      <c r="H108" s="276">
        <v>0</v>
      </c>
      <c r="I108" s="276">
        <v>0</v>
      </c>
      <c r="J108" s="276">
        <v>0</v>
      </c>
      <c r="K108" s="276">
        <v>0</v>
      </c>
      <c r="L108" s="275">
        <v>0</v>
      </c>
      <c r="M108" s="275">
        <v>0</v>
      </c>
      <c r="N108" s="277">
        <v>0</v>
      </c>
      <c r="O108" s="676">
        <v>0</v>
      </c>
    </row>
    <row r="109" spans="1:15" ht="15.75">
      <c r="A109" s="432">
        <v>30110</v>
      </c>
      <c r="B109" s="494" t="s">
        <v>1305</v>
      </c>
      <c r="C109" s="279" t="s">
        <v>442</v>
      </c>
      <c r="D109" s="273" t="s">
        <v>1585</v>
      </c>
      <c r="E109" s="275"/>
      <c r="F109" s="275">
        <v>0</v>
      </c>
      <c r="G109" s="275">
        <v>0</v>
      </c>
      <c r="H109" s="276">
        <v>0</v>
      </c>
      <c r="I109" s="276">
        <v>0</v>
      </c>
      <c r="J109" s="276">
        <v>0</v>
      </c>
      <c r="K109" s="276">
        <v>0</v>
      </c>
      <c r="L109" s="275">
        <v>0</v>
      </c>
      <c r="M109" s="275">
        <v>0</v>
      </c>
      <c r="N109" s="277">
        <v>0</v>
      </c>
      <c r="O109" s="676">
        <v>0</v>
      </c>
    </row>
    <row r="110" spans="1:15" ht="15.75">
      <c r="A110" s="432">
        <v>30111</v>
      </c>
      <c r="B110" s="480" t="s">
        <v>1306</v>
      </c>
      <c r="C110" s="279" t="s">
        <v>442</v>
      </c>
      <c r="D110" s="273" t="s">
        <v>1585</v>
      </c>
      <c r="E110" s="275"/>
      <c r="F110" s="275">
        <v>0</v>
      </c>
      <c r="G110" s="275">
        <v>0</v>
      </c>
      <c r="H110" s="276">
        <v>0</v>
      </c>
      <c r="I110" s="276">
        <v>0</v>
      </c>
      <c r="J110" s="276">
        <v>0</v>
      </c>
      <c r="K110" s="276">
        <v>0</v>
      </c>
      <c r="L110" s="275">
        <v>0</v>
      </c>
      <c r="M110" s="275">
        <v>0</v>
      </c>
      <c r="N110" s="277">
        <v>0</v>
      </c>
      <c r="O110" s="676">
        <v>0</v>
      </c>
    </row>
    <row r="111" spans="1:15" ht="18.75" customHeight="1">
      <c r="A111" s="432">
        <v>30112</v>
      </c>
      <c r="B111" s="494" t="s">
        <v>1307</v>
      </c>
      <c r="C111" s="279" t="s">
        <v>442</v>
      </c>
      <c r="D111" s="273" t="s">
        <v>1585</v>
      </c>
      <c r="E111" s="275"/>
      <c r="F111" s="275">
        <v>0</v>
      </c>
      <c r="G111" s="275">
        <v>0</v>
      </c>
      <c r="H111" s="276">
        <v>0</v>
      </c>
      <c r="I111" s="276">
        <v>0</v>
      </c>
      <c r="J111" s="276">
        <v>0</v>
      </c>
      <c r="K111" s="276">
        <v>0</v>
      </c>
      <c r="L111" s="275">
        <v>0</v>
      </c>
      <c r="M111" s="275">
        <v>0</v>
      </c>
      <c r="N111" s="277">
        <v>0</v>
      </c>
      <c r="O111" s="676">
        <v>0</v>
      </c>
    </row>
    <row r="112" spans="1:15" ht="15.75">
      <c r="A112" s="432">
        <v>30113</v>
      </c>
      <c r="B112" s="316" t="s">
        <v>1308</v>
      </c>
      <c r="C112" s="317" t="s">
        <v>315</v>
      </c>
      <c r="D112" s="282" t="s">
        <v>1591</v>
      </c>
      <c r="E112" s="283"/>
      <c r="F112" s="283">
        <f>'liste hotellerie'!AI89</f>
        <v>1</v>
      </c>
      <c r="G112" s="283">
        <f>'liste hotellerie'!AK89</f>
        <v>1</v>
      </c>
      <c r="H112" s="430">
        <v>0</v>
      </c>
      <c r="I112" s="430">
        <v>1</v>
      </c>
      <c r="J112" s="430">
        <v>0</v>
      </c>
      <c r="K112" s="430">
        <v>0</v>
      </c>
      <c r="L112" s="283">
        <f>'liste hotellerie'!AJ89</f>
        <v>8</v>
      </c>
      <c r="M112" s="283">
        <f>'liste hotellerie'!AL89</f>
        <v>8</v>
      </c>
      <c r="N112" s="284">
        <v>0</v>
      </c>
      <c r="O112" s="505">
        <v>0</v>
      </c>
    </row>
    <row r="113" spans="1:15" ht="15.75">
      <c r="A113" s="432">
        <v>30114</v>
      </c>
      <c r="B113" s="278" t="s">
        <v>1309</v>
      </c>
      <c r="C113" s="279" t="s">
        <v>322</v>
      </c>
      <c r="D113" s="273" t="s">
        <v>1586</v>
      </c>
      <c r="E113" s="275"/>
      <c r="F113" s="275">
        <v>0</v>
      </c>
      <c r="G113" s="275">
        <v>0</v>
      </c>
      <c r="H113" s="276">
        <v>0</v>
      </c>
      <c r="I113" s="276">
        <v>0</v>
      </c>
      <c r="J113" s="276">
        <v>0</v>
      </c>
      <c r="K113" s="276">
        <v>0</v>
      </c>
      <c r="L113" s="275">
        <v>0</v>
      </c>
      <c r="M113" s="275">
        <v>0</v>
      </c>
      <c r="N113" s="277">
        <v>0</v>
      </c>
      <c r="O113" s="676">
        <v>0</v>
      </c>
    </row>
    <row r="114" spans="1:15" ht="15.75">
      <c r="A114" s="432">
        <v>30115</v>
      </c>
      <c r="B114" s="480" t="s">
        <v>1310</v>
      </c>
      <c r="C114" s="279" t="s">
        <v>315</v>
      </c>
      <c r="D114" s="273" t="s">
        <v>1591</v>
      </c>
      <c r="E114" s="275"/>
      <c r="F114" s="275">
        <v>0</v>
      </c>
      <c r="G114" s="275">
        <v>0</v>
      </c>
      <c r="H114" s="276">
        <v>0</v>
      </c>
      <c r="I114" s="276">
        <v>0</v>
      </c>
      <c r="J114" s="276">
        <v>0</v>
      </c>
      <c r="K114" s="276">
        <v>0</v>
      </c>
      <c r="L114" s="275">
        <v>0</v>
      </c>
      <c r="M114" s="275">
        <v>0</v>
      </c>
      <c r="N114" s="277">
        <v>0</v>
      </c>
      <c r="O114" s="676">
        <v>0</v>
      </c>
    </row>
    <row r="115" spans="1:15" ht="15.75">
      <c r="A115" s="432">
        <v>30116</v>
      </c>
      <c r="B115" s="494" t="s">
        <v>1311</v>
      </c>
      <c r="C115" s="279" t="s">
        <v>442</v>
      </c>
      <c r="D115" s="273" t="s">
        <v>1585</v>
      </c>
      <c r="E115" s="275"/>
      <c r="F115" s="275">
        <v>0</v>
      </c>
      <c r="G115" s="275">
        <v>0</v>
      </c>
      <c r="H115" s="276">
        <v>0</v>
      </c>
      <c r="I115" s="276">
        <v>0</v>
      </c>
      <c r="J115" s="276">
        <v>0</v>
      </c>
      <c r="K115" s="276">
        <v>0</v>
      </c>
      <c r="L115" s="275">
        <v>0</v>
      </c>
      <c r="M115" s="275">
        <v>0</v>
      </c>
      <c r="N115" s="277">
        <v>0</v>
      </c>
      <c r="O115" s="676">
        <v>0</v>
      </c>
    </row>
    <row r="116" spans="1:15" ht="15.75">
      <c r="A116" s="432">
        <v>30117</v>
      </c>
      <c r="B116" s="480" t="s">
        <v>1312</v>
      </c>
      <c r="C116" s="279" t="s">
        <v>477</v>
      </c>
      <c r="D116" s="273" t="s">
        <v>1596</v>
      </c>
      <c r="E116" s="275"/>
      <c r="F116" s="275">
        <v>0</v>
      </c>
      <c r="G116" s="275">
        <v>0</v>
      </c>
      <c r="H116" s="276">
        <v>0</v>
      </c>
      <c r="I116" s="276">
        <v>0</v>
      </c>
      <c r="J116" s="276">
        <v>0</v>
      </c>
      <c r="K116" s="276">
        <v>0</v>
      </c>
      <c r="L116" s="275">
        <v>0</v>
      </c>
      <c r="M116" s="275">
        <v>0</v>
      </c>
      <c r="N116" s="277">
        <v>0</v>
      </c>
      <c r="O116" s="676">
        <v>0</v>
      </c>
    </row>
    <row r="117" spans="1:15" ht="15.75">
      <c r="A117" s="432">
        <v>30119</v>
      </c>
      <c r="B117" s="278" t="s">
        <v>1313</v>
      </c>
      <c r="C117" s="279" t="s">
        <v>322</v>
      </c>
      <c r="D117" s="273" t="s">
        <v>1586</v>
      </c>
      <c r="E117" s="275"/>
      <c r="F117" s="275">
        <v>0</v>
      </c>
      <c r="G117" s="275">
        <v>0</v>
      </c>
      <c r="H117" s="276">
        <v>0</v>
      </c>
      <c r="I117" s="276">
        <v>0</v>
      </c>
      <c r="J117" s="276">
        <v>0</v>
      </c>
      <c r="K117" s="276">
        <v>0</v>
      </c>
      <c r="L117" s="275">
        <v>0</v>
      </c>
      <c r="M117" s="275">
        <v>0</v>
      </c>
      <c r="N117" s="277">
        <v>0</v>
      </c>
      <c r="O117" s="676">
        <v>0</v>
      </c>
    </row>
    <row r="118" spans="1:15" ht="15.75">
      <c r="A118" s="432">
        <v>30120</v>
      </c>
      <c r="B118" s="431" t="s">
        <v>561</v>
      </c>
      <c r="C118" s="317" t="s">
        <v>315</v>
      </c>
      <c r="D118" s="282" t="s">
        <v>1591</v>
      </c>
      <c r="E118" s="283"/>
      <c r="F118" s="283">
        <f>'liste hotellerie'!AI90</f>
        <v>2</v>
      </c>
      <c r="G118" s="283">
        <f>'liste hotellerie'!AK90</f>
        <v>2</v>
      </c>
      <c r="H118" s="283">
        <v>2</v>
      </c>
      <c r="I118" s="283">
        <v>0</v>
      </c>
      <c r="J118" s="283">
        <v>0</v>
      </c>
      <c r="K118" s="283">
        <v>0</v>
      </c>
      <c r="L118" s="283">
        <f>'liste hotellerie'!AJ90</f>
        <v>130</v>
      </c>
      <c r="M118" s="283">
        <f>'liste hotellerie'!AL90</f>
        <v>130</v>
      </c>
      <c r="N118" s="284">
        <f>M118/L118</f>
        <v>1</v>
      </c>
      <c r="O118" s="505">
        <v>2</v>
      </c>
    </row>
    <row r="119" spans="1:15" ht="15.75">
      <c r="A119" s="432">
        <v>30121</v>
      </c>
      <c r="B119" s="278" t="s">
        <v>1314</v>
      </c>
      <c r="C119" s="279" t="s">
        <v>322</v>
      </c>
      <c r="D119" s="273" t="s">
        <v>1586</v>
      </c>
      <c r="E119" s="275"/>
      <c r="F119" s="275">
        <v>0</v>
      </c>
      <c r="G119" s="275">
        <v>0</v>
      </c>
      <c r="H119" s="276">
        <v>0</v>
      </c>
      <c r="I119" s="276">
        <v>0</v>
      </c>
      <c r="J119" s="276">
        <v>0</v>
      </c>
      <c r="K119" s="276">
        <v>0</v>
      </c>
      <c r="L119" s="275">
        <v>0</v>
      </c>
      <c r="M119" s="275">
        <v>0</v>
      </c>
      <c r="N119" s="277">
        <v>0</v>
      </c>
      <c r="O119" s="676">
        <v>0</v>
      </c>
    </row>
    <row r="120" spans="1:15" ht="15.75">
      <c r="A120" s="432">
        <v>30122</v>
      </c>
      <c r="B120" s="494" t="s">
        <v>1315</v>
      </c>
      <c r="C120" s="279" t="s">
        <v>442</v>
      </c>
      <c r="D120" s="273" t="s">
        <v>1585</v>
      </c>
      <c r="E120" s="275"/>
      <c r="F120" s="275">
        <v>0</v>
      </c>
      <c r="G120" s="275">
        <v>0</v>
      </c>
      <c r="H120" s="276">
        <v>0</v>
      </c>
      <c r="I120" s="276">
        <v>0</v>
      </c>
      <c r="J120" s="276">
        <v>0</v>
      </c>
      <c r="K120" s="276">
        <v>0</v>
      </c>
      <c r="L120" s="275">
        <v>0</v>
      </c>
      <c r="M120" s="275">
        <v>0</v>
      </c>
      <c r="N120" s="277">
        <v>0</v>
      </c>
      <c r="O120" s="676">
        <v>0</v>
      </c>
    </row>
    <row r="121" spans="1:15" ht="31.5">
      <c r="A121" s="432">
        <v>30123</v>
      </c>
      <c r="B121" s="318" t="s">
        <v>562</v>
      </c>
      <c r="C121" s="317" t="s">
        <v>322</v>
      </c>
      <c r="D121" s="282" t="s">
        <v>1598</v>
      </c>
      <c r="E121" s="283" t="s">
        <v>591</v>
      </c>
      <c r="F121" s="283">
        <f>'liste hotellerie'!AI92</f>
        <v>1</v>
      </c>
      <c r="G121" s="283">
        <f>'liste hotellerie'!AK92</f>
        <v>1</v>
      </c>
      <c r="H121" s="283">
        <v>1</v>
      </c>
      <c r="I121" s="283">
        <v>0</v>
      </c>
      <c r="J121" s="283">
        <v>0</v>
      </c>
      <c r="K121" s="283">
        <v>0</v>
      </c>
      <c r="L121" s="283">
        <f>'liste hotellerie'!AJ92</f>
        <v>165</v>
      </c>
      <c r="M121" s="283">
        <f>'liste hotellerie'!AL92</f>
        <v>165</v>
      </c>
      <c r="N121" s="284">
        <f>M121/L121</f>
        <v>1</v>
      </c>
      <c r="O121" s="505">
        <v>1</v>
      </c>
    </row>
    <row r="122" spans="1:15" ht="25.5">
      <c r="A122" s="432">
        <v>30124</v>
      </c>
      <c r="B122" s="480" t="s">
        <v>1316</v>
      </c>
      <c r="C122" s="279" t="s">
        <v>315</v>
      </c>
      <c r="D122" s="273" t="s">
        <v>1595</v>
      </c>
      <c r="E122" s="275" t="s">
        <v>377</v>
      </c>
      <c r="F122" s="275">
        <v>0</v>
      </c>
      <c r="G122" s="275">
        <v>0</v>
      </c>
      <c r="H122" s="276">
        <v>0</v>
      </c>
      <c r="I122" s="276">
        <v>0</v>
      </c>
      <c r="J122" s="276">
        <v>0</v>
      </c>
      <c r="K122" s="276">
        <v>0</v>
      </c>
      <c r="L122" s="275">
        <v>0</v>
      </c>
      <c r="M122" s="275">
        <v>0</v>
      </c>
      <c r="N122" s="277">
        <v>0</v>
      </c>
      <c r="O122" s="676">
        <v>0</v>
      </c>
    </row>
    <row r="123" spans="1:15" ht="15.75">
      <c r="A123" s="432">
        <v>30125</v>
      </c>
      <c r="B123" s="480" t="s">
        <v>1317</v>
      </c>
      <c r="C123" s="279" t="s">
        <v>590</v>
      </c>
      <c r="D123" s="273" t="s">
        <v>1588</v>
      </c>
      <c r="E123" s="275"/>
      <c r="F123" s="275">
        <v>0</v>
      </c>
      <c r="G123" s="275">
        <v>0</v>
      </c>
      <c r="H123" s="276">
        <v>0</v>
      </c>
      <c r="I123" s="276">
        <v>0</v>
      </c>
      <c r="J123" s="276">
        <v>0</v>
      </c>
      <c r="K123" s="276">
        <v>0</v>
      </c>
      <c r="L123" s="275">
        <v>0</v>
      </c>
      <c r="M123" s="275">
        <v>0</v>
      </c>
      <c r="N123" s="277">
        <v>0</v>
      </c>
      <c r="O123" s="676">
        <v>0</v>
      </c>
    </row>
    <row r="124" spans="1:15" ht="31.5">
      <c r="A124" s="432">
        <v>30126</v>
      </c>
      <c r="B124" s="480" t="s">
        <v>1318</v>
      </c>
      <c r="C124" s="279" t="s">
        <v>442</v>
      </c>
      <c r="D124" s="273" t="s">
        <v>1585</v>
      </c>
      <c r="E124" s="275"/>
      <c r="F124" s="275">
        <v>0</v>
      </c>
      <c r="G124" s="275">
        <v>0</v>
      </c>
      <c r="H124" s="276">
        <v>0</v>
      </c>
      <c r="I124" s="276">
        <v>0</v>
      </c>
      <c r="J124" s="276">
        <v>0</v>
      </c>
      <c r="K124" s="276">
        <v>0</v>
      </c>
      <c r="L124" s="275">
        <v>0</v>
      </c>
      <c r="M124" s="275">
        <v>0</v>
      </c>
      <c r="N124" s="277">
        <v>0</v>
      </c>
      <c r="O124" s="676">
        <v>0</v>
      </c>
    </row>
    <row r="125" spans="1:15" ht="15.75">
      <c r="A125" s="432">
        <v>30127</v>
      </c>
      <c r="B125" s="480" t="s">
        <v>1319</v>
      </c>
      <c r="C125" s="279" t="s">
        <v>315</v>
      </c>
      <c r="D125" s="273" t="s">
        <v>1591</v>
      </c>
      <c r="E125" s="275"/>
      <c r="F125" s="275">
        <v>0</v>
      </c>
      <c r="G125" s="275">
        <v>0</v>
      </c>
      <c r="H125" s="276">
        <v>0</v>
      </c>
      <c r="I125" s="276">
        <v>0</v>
      </c>
      <c r="J125" s="276">
        <v>0</v>
      </c>
      <c r="K125" s="276">
        <v>0</v>
      </c>
      <c r="L125" s="275">
        <v>0</v>
      </c>
      <c r="M125" s="275">
        <v>0</v>
      </c>
      <c r="N125" s="277">
        <v>0</v>
      </c>
      <c r="O125" s="676">
        <v>0</v>
      </c>
    </row>
    <row r="126" spans="1:15" ht="15.75">
      <c r="A126" s="432">
        <v>30128</v>
      </c>
      <c r="B126" s="480" t="s">
        <v>1320</v>
      </c>
      <c r="C126" s="279" t="s">
        <v>590</v>
      </c>
      <c r="D126" s="273" t="s">
        <v>1588</v>
      </c>
      <c r="E126" s="275" t="s">
        <v>1321</v>
      </c>
      <c r="F126" s="275">
        <v>0</v>
      </c>
      <c r="G126" s="275">
        <v>0</v>
      </c>
      <c r="H126" s="276">
        <v>0</v>
      </c>
      <c r="I126" s="276">
        <v>0</v>
      </c>
      <c r="J126" s="276">
        <v>0</v>
      </c>
      <c r="K126" s="276">
        <v>0</v>
      </c>
      <c r="L126" s="275">
        <v>0</v>
      </c>
      <c r="M126" s="275">
        <v>0</v>
      </c>
      <c r="N126" s="277">
        <v>0</v>
      </c>
      <c r="O126" s="676">
        <v>0</v>
      </c>
    </row>
    <row r="127" spans="1:15" ht="15.75">
      <c r="A127" s="432">
        <v>30129</v>
      </c>
      <c r="B127" s="494" t="s">
        <v>1322</v>
      </c>
      <c r="C127" s="279" t="s">
        <v>442</v>
      </c>
      <c r="D127" s="273" t="s">
        <v>1585</v>
      </c>
      <c r="E127" s="497"/>
      <c r="F127" s="275">
        <v>0</v>
      </c>
      <c r="G127" s="275">
        <v>0</v>
      </c>
      <c r="H127" s="276">
        <v>0</v>
      </c>
      <c r="I127" s="276">
        <v>0</v>
      </c>
      <c r="J127" s="276">
        <v>0</v>
      </c>
      <c r="K127" s="276">
        <v>0</v>
      </c>
      <c r="L127" s="275">
        <v>0</v>
      </c>
      <c r="M127" s="275">
        <v>0</v>
      </c>
      <c r="N127" s="277">
        <v>0</v>
      </c>
      <c r="O127" s="676">
        <v>0</v>
      </c>
    </row>
    <row r="128" spans="1:15" ht="15.75">
      <c r="A128" s="432">
        <v>30130</v>
      </c>
      <c r="B128" s="316" t="s">
        <v>563</v>
      </c>
      <c r="C128" s="317" t="s">
        <v>315</v>
      </c>
      <c r="D128" s="282" t="s">
        <v>1591</v>
      </c>
      <c r="E128" s="283"/>
      <c r="F128" s="283">
        <f>'liste hotellerie'!AI93</f>
        <v>5</v>
      </c>
      <c r="G128" s="283">
        <f>'liste hotellerie'!AK93</f>
        <v>4</v>
      </c>
      <c r="H128" s="283">
        <v>4</v>
      </c>
      <c r="I128" s="283">
        <v>0</v>
      </c>
      <c r="J128" s="283">
        <v>0</v>
      </c>
      <c r="K128" s="283">
        <v>0</v>
      </c>
      <c r="L128" s="283">
        <f>'liste hotellerie'!AJ93</f>
        <v>207</v>
      </c>
      <c r="M128" s="283">
        <f>'liste hotellerie'!AL93</f>
        <v>192</v>
      </c>
      <c r="N128" s="284">
        <f t="shared" ref="N128:N129" si="4">M128/L128</f>
        <v>0.92753623188405798</v>
      </c>
      <c r="O128" s="505">
        <v>4</v>
      </c>
    </row>
    <row r="129" spans="1:15" ht="15.75">
      <c r="A129" s="432">
        <v>30131</v>
      </c>
      <c r="B129" s="316" t="s">
        <v>564</v>
      </c>
      <c r="C129" s="317" t="s">
        <v>315</v>
      </c>
      <c r="D129" s="282" t="s">
        <v>1591</v>
      </c>
      <c r="E129" s="283"/>
      <c r="F129" s="283">
        <f>'liste hotellerie'!AI98</f>
        <v>5</v>
      </c>
      <c r="G129" s="283">
        <f>'liste hotellerie'!AK98</f>
        <v>5</v>
      </c>
      <c r="H129" s="283">
        <v>5</v>
      </c>
      <c r="I129" s="283">
        <v>0</v>
      </c>
      <c r="J129" s="283">
        <v>0</v>
      </c>
      <c r="K129" s="283">
        <v>0</v>
      </c>
      <c r="L129" s="283">
        <f>'liste hotellerie'!AJ98</f>
        <v>315</v>
      </c>
      <c r="M129" s="283">
        <f>'liste hotellerie'!AL98</f>
        <v>315</v>
      </c>
      <c r="N129" s="284">
        <f t="shared" si="4"/>
        <v>1</v>
      </c>
      <c r="O129" s="505">
        <v>5</v>
      </c>
    </row>
    <row r="130" spans="1:15" ht="15.75">
      <c r="A130" s="432">
        <v>30132</v>
      </c>
      <c r="B130" s="480" t="s">
        <v>1323</v>
      </c>
      <c r="C130" s="279" t="s">
        <v>442</v>
      </c>
      <c r="D130" s="273" t="s">
        <v>1585</v>
      </c>
      <c r="E130" s="275"/>
      <c r="F130" s="275">
        <v>0</v>
      </c>
      <c r="G130" s="275">
        <v>0</v>
      </c>
      <c r="H130" s="276">
        <v>0</v>
      </c>
      <c r="I130" s="276">
        <v>0</v>
      </c>
      <c r="J130" s="276">
        <v>0</v>
      </c>
      <c r="K130" s="276">
        <v>0</v>
      </c>
      <c r="L130" s="275">
        <v>0</v>
      </c>
      <c r="M130" s="275">
        <v>0</v>
      </c>
      <c r="N130" s="277">
        <v>0</v>
      </c>
      <c r="O130" s="676">
        <v>0</v>
      </c>
    </row>
    <row r="131" spans="1:15" ht="25.5">
      <c r="A131" s="432">
        <v>30133</v>
      </c>
      <c r="B131" s="318" t="s">
        <v>566</v>
      </c>
      <c r="C131" s="439" t="s">
        <v>588</v>
      </c>
      <c r="D131" s="282" t="s">
        <v>1587</v>
      </c>
      <c r="E131" s="283" t="s">
        <v>589</v>
      </c>
      <c r="F131" s="283">
        <f>'liste hotellerie'!AI104</f>
        <v>13</v>
      </c>
      <c r="G131" s="283">
        <f>'liste hotellerie'!AK104</f>
        <v>13</v>
      </c>
      <c r="H131" s="283">
        <v>10</v>
      </c>
      <c r="I131" s="283">
        <v>2</v>
      </c>
      <c r="J131" s="283">
        <v>1</v>
      </c>
      <c r="K131" s="283">
        <v>0</v>
      </c>
      <c r="L131" s="283">
        <f>'liste hotellerie'!AJ104</f>
        <v>6048</v>
      </c>
      <c r="M131" s="283">
        <f>'liste hotellerie'!AL104</f>
        <v>6048</v>
      </c>
      <c r="N131" s="284">
        <f>M131/L131</f>
        <v>1</v>
      </c>
      <c r="O131" s="505">
        <v>10</v>
      </c>
    </row>
    <row r="132" spans="1:15" ht="25.5">
      <c r="A132" s="432">
        <v>30134</v>
      </c>
      <c r="B132" s="316" t="s">
        <v>1324</v>
      </c>
      <c r="C132" s="317" t="s">
        <v>315</v>
      </c>
      <c r="D132" s="282" t="s">
        <v>1595</v>
      </c>
      <c r="E132" s="283" t="s">
        <v>377</v>
      </c>
      <c r="F132" s="283">
        <f>'liste hotellerie'!AI117</f>
        <v>1</v>
      </c>
      <c r="G132" s="283">
        <f>'liste hotellerie'!AK117</f>
        <v>0</v>
      </c>
      <c r="H132" s="430">
        <v>0</v>
      </c>
      <c r="I132" s="430">
        <v>0</v>
      </c>
      <c r="J132" s="430">
        <v>0</v>
      </c>
      <c r="K132" s="430">
        <v>0</v>
      </c>
      <c r="L132" s="283">
        <f>'liste hotellerie'!AJ117</f>
        <v>30</v>
      </c>
      <c r="M132" s="283">
        <f>'liste hotellerie'!AL117</f>
        <v>0</v>
      </c>
      <c r="N132" s="284">
        <v>0</v>
      </c>
      <c r="O132" s="505">
        <v>0</v>
      </c>
    </row>
    <row r="133" spans="1:15" ht="31.5">
      <c r="A133" s="432">
        <v>30135</v>
      </c>
      <c r="B133" s="480" t="s">
        <v>1325</v>
      </c>
      <c r="C133" s="279" t="s">
        <v>590</v>
      </c>
      <c r="D133" s="273" t="s">
        <v>1588</v>
      </c>
      <c r="E133" s="275"/>
      <c r="F133" s="275">
        <v>0</v>
      </c>
      <c r="G133" s="275">
        <v>0</v>
      </c>
      <c r="H133" s="276">
        <v>0</v>
      </c>
      <c r="I133" s="276">
        <v>0</v>
      </c>
      <c r="J133" s="276">
        <v>0</v>
      </c>
      <c r="K133" s="276">
        <v>0</v>
      </c>
      <c r="L133" s="275">
        <v>0</v>
      </c>
      <c r="M133" s="275">
        <v>0</v>
      </c>
      <c r="N133" s="277">
        <v>0</v>
      </c>
      <c r="O133" s="676">
        <v>0</v>
      </c>
    </row>
    <row r="134" spans="1:15" ht="15.75">
      <c r="A134" s="432">
        <v>30136</v>
      </c>
      <c r="B134" s="318" t="s">
        <v>567</v>
      </c>
      <c r="C134" s="317" t="s">
        <v>322</v>
      </c>
      <c r="D134" s="282" t="s">
        <v>1586</v>
      </c>
      <c r="E134" s="283"/>
      <c r="F134" s="283">
        <f>'liste hotellerie'!AI118</f>
        <v>2</v>
      </c>
      <c r="G134" s="283">
        <f>'liste hotellerie'!AK118</f>
        <v>0</v>
      </c>
      <c r="H134" s="430">
        <v>0</v>
      </c>
      <c r="I134" s="430">
        <v>0</v>
      </c>
      <c r="J134" s="430">
        <v>0</v>
      </c>
      <c r="K134" s="430">
        <v>0</v>
      </c>
      <c r="L134" s="283">
        <f>'liste hotellerie'!AJ118</f>
        <v>134</v>
      </c>
      <c r="M134" s="283">
        <f>'liste hotellerie'!AL118</f>
        <v>0</v>
      </c>
      <c r="N134" s="284">
        <v>0</v>
      </c>
      <c r="O134" s="505">
        <v>2</v>
      </c>
    </row>
    <row r="135" spans="1:15" ht="15.75">
      <c r="A135" s="432">
        <v>30137</v>
      </c>
      <c r="B135" s="480" t="s">
        <v>1326</v>
      </c>
      <c r="C135" s="279" t="s">
        <v>442</v>
      </c>
      <c r="D135" s="273" t="s">
        <v>1585</v>
      </c>
      <c r="E135" s="275"/>
      <c r="F135" s="275">
        <v>0</v>
      </c>
      <c r="G135" s="275">
        <v>0</v>
      </c>
      <c r="H135" s="276">
        <v>0</v>
      </c>
      <c r="I135" s="276">
        <v>0</v>
      </c>
      <c r="J135" s="276">
        <v>0</v>
      </c>
      <c r="K135" s="276">
        <v>0</v>
      </c>
      <c r="L135" s="275">
        <v>0</v>
      </c>
      <c r="M135" s="275">
        <v>0</v>
      </c>
      <c r="N135" s="277">
        <v>0</v>
      </c>
      <c r="O135" s="676">
        <v>0</v>
      </c>
    </row>
    <row r="136" spans="1:15" ht="15.75">
      <c r="A136" s="432">
        <v>30138</v>
      </c>
      <c r="B136" s="480" t="s">
        <v>1327</v>
      </c>
      <c r="C136" s="279" t="s">
        <v>590</v>
      </c>
      <c r="D136" s="273" t="s">
        <v>1588</v>
      </c>
      <c r="E136" s="275"/>
      <c r="F136" s="275">
        <v>0</v>
      </c>
      <c r="G136" s="275">
        <v>0</v>
      </c>
      <c r="H136" s="276">
        <v>0</v>
      </c>
      <c r="I136" s="276">
        <v>0</v>
      </c>
      <c r="J136" s="276">
        <v>0</v>
      </c>
      <c r="K136" s="276">
        <v>0</v>
      </c>
      <c r="L136" s="275">
        <v>0</v>
      </c>
      <c r="M136" s="275">
        <v>0</v>
      </c>
      <c r="N136" s="277">
        <v>0</v>
      </c>
      <c r="O136" s="676">
        <v>0</v>
      </c>
    </row>
    <row r="137" spans="1:15" ht="25.5">
      <c r="A137" s="432">
        <v>30139</v>
      </c>
      <c r="B137" s="431" t="s">
        <v>568</v>
      </c>
      <c r="C137" s="317" t="s">
        <v>380</v>
      </c>
      <c r="D137" s="282" t="s">
        <v>1750</v>
      </c>
      <c r="E137" s="283"/>
      <c r="F137" s="283">
        <f>'liste hotellerie'!AI120</f>
        <v>3</v>
      </c>
      <c r="G137" s="283">
        <f>'liste hotellerie'!AK120</f>
        <v>1</v>
      </c>
      <c r="H137" s="430">
        <v>0</v>
      </c>
      <c r="I137" s="430">
        <v>0</v>
      </c>
      <c r="J137" s="430">
        <v>0</v>
      </c>
      <c r="K137" s="430">
        <v>1</v>
      </c>
      <c r="L137" s="283">
        <f>'liste hotellerie'!AJ120</f>
        <v>120</v>
      </c>
      <c r="M137" s="283">
        <f>'liste hotellerie'!AL120</f>
        <v>5</v>
      </c>
      <c r="N137" s="284">
        <f>M137/L137</f>
        <v>4.1666666666666664E-2</v>
      </c>
      <c r="O137" s="505">
        <v>1</v>
      </c>
    </row>
    <row r="138" spans="1:15" ht="15.75">
      <c r="A138" s="432">
        <v>30140</v>
      </c>
      <c r="B138" s="387" t="s">
        <v>569</v>
      </c>
      <c r="C138" s="317" t="s">
        <v>442</v>
      </c>
      <c r="D138" s="282" t="s">
        <v>1585</v>
      </c>
      <c r="E138" s="283"/>
      <c r="F138" s="283">
        <f>'liste hotellerie'!AI123</f>
        <v>1</v>
      </c>
      <c r="G138" s="283">
        <f>'liste hotellerie'!AK123</f>
        <v>1</v>
      </c>
      <c r="H138" s="283">
        <v>0</v>
      </c>
      <c r="I138" s="283">
        <v>0</v>
      </c>
      <c r="J138" s="283">
        <v>0</v>
      </c>
      <c r="K138" s="283">
        <v>1</v>
      </c>
      <c r="L138" s="283">
        <f>'liste hotellerie'!AJ123</f>
        <v>100</v>
      </c>
      <c r="M138" s="283">
        <f>'liste hotellerie'!AL123</f>
        <v>100</v>
      </c>
      <c r="N138" s="284">
        <f t="shared" ref="N138:N139" si="5">M138/L138</f>
        <v>1</v>
      </c>
      <c r="O138" s="505">
        <v>1</v>
      </c>
    </row>
    <row r="139" spans="1:15" ht="25.5">
      <c r="A139" s="432">
        <v>30141</v>
      </c>
      <c r="B139" s="431" t="s">
        <v>570</v>
      </c>
      <c r="C139" s="317" t="s">
        <v>315</v>
      </c>
      <c r="D139" s="282" t="s">
        <v>1601</v>
      </c>
      <c r="E139" s="283" t="s">
        <v>595</v>
      </c>
      <c r="F139" s="283">
        <f>'liste hotellerie'!AI124</f>
        <v>4</v>
      </c>
      <c r="G139" s="283">
        <f>'liste hotellerie'!AK124</f>
        <v>1</v>
      </c>
      <c r="H139" s="283">
        <v>0</v>
      </c>
      <c r="I139" s="283">
        <v>1</v>
      </c>
      <c r="J139" s="283">
        <v>0</v>
      </c>
      <c r="K139" s="283">
        <v>0</v>
      </c>
      <c r="L139" s="283">
        <f>'liste hotellerie'!AJ124</f>
        <v>129</v>
      </c>
      <c r="M139" s="283">
        <f>'liste hotellerie'!AL124</f>
        <v>83</v>
      </c>
      <c r="N139" s="284">
        <f t="shared" si="5"/>
        <v>0.64341085271317833</v>
      </c>
      <c r="O139" s="505">
        <v>1</v>
      </c>
    </row>
    <row r="140" spans="1:15" ht="25.5">
      <c r="A140" s="432">
        <v>30142</v>
      </c>
      <c r="B140" s="287" t="s">
        <v>1328</v>
      </c>
      <c r="C140" s="279" t="s">
        <v>442</v>
      </c>
      <c r="D140" s="273" t="s">
        <v>1599</v>
      </c>
      <c r="E140" s="275" t="s">
        <v>1271</v>
      </c>
      <c r="F140" s="275">
        <v>0</v>
      </c>
      <c r="G140" s="275">
        <v>0</v>
      </c>
      <c r="H140" s="276">
        <v>0</v>
      </c>
      <c r="I140" s="276">
        <v>0</v>
      </c>
      <c r="J140" s="276">
        <v>0</v>
      </c>
      <c r="K140" s="276">
        <v>0</v>
      </c>
      <c r="L140" s="275">
        <v>0</v>
      </c>
      <c r="M140" s="275">
        <v>0</v>
      </c>
      <c r="N140" s="277">
        <v>0</v>
      </c>
      <c r="O140" s="676">
        <v>0</v>
      </c>
    </row>
    <row r="141" spans="1:15" ht="15.75">
      <c r="A141" s="432">
        <v>30143</v>
      </c>
      <c r="B141" s="480" t="s">
        <v>1329</v>
      </c>
      <c r="C141" s="279" t="s">
        <v>428</v>
      </c>
      <c r="D141" s="273" t="s">
        <v>1589</v>
      </c>
      <c r="E141" s="275"/>
      <c r="F141" s="275">
        <v>0</v>
      </c>
      <c r="G141" s="275">
        <v>0</v>
      </c>
      <c r="H141" s="276">
        <v>0</v>
      </c>
      <c r="I141" s="276">
        <v>0</v>
      </c>
      <c r="J141" s="276">
        <v>0</v>
      </c>
      <c r="K141" s="276">
        <v>0</v>
      </c>
      <c r="L141" s="275">
        <v>0</v>
      </c>
      <c r="M141" s="275">
        <v>0</v>
      </c>
      <c r="N141" s="277">
        <v>0</v>
      </c>
      <c r="O141" s="676">
        <v>0</v>
      </c>
    </row>
    <row r="142" spans="1:15" ht="15.75">
      <c r="A142" s="432">
        <v>30144</v>
      </c>
      <c r="B142" s="278" t="s">
        <v>1330</v>
      </c>
      <c r="C142" s="279" t="s">
        <v>322</v>
      </c>
      <c r="D142" s="273" t="s">
        <v>1586</v>
      </c>
      <c r="E142" s="275"/>
      <c r="F142" s="275">
        <v>0</v>
      </c>
      <c r="G142" s="275">
        <v>0</v>
      </c>
      <c r="H142" s="276">
        <v>0</v>
      </c>
      <c r="I142" s="276">
        <v>0</v>
      </c>
      <c r="J142" s="276">
        <v>0</v>
      </c>
      <c r="K142" s="276">
        <v>0</v>
      </c>
      <c r="L142" s="275">
        <v>0</v>
      </c>
      <c r="M142" s="275">
        <v>0</v>
      </c>
      <c r="N142" s="277">
        <v>0</v>
      </c>
      <c r="O142" s="676">
        <v>0</v>
      </c>
    </row>
    <row r="143" spans="1:15" ht="15.75">
      <c r="A143" s="432">
        <v>30145</v>
      </c>
      <c r="B143" s="480" t="s">
        <v>1331</v>
      </c>
      <c r="C143" s="279" t="s">
        <v>590</v>
      </c>
      <c r="D143" s="273" t="s">
        <v>1588</v>
      </c>
      <c r="E143" s="275" t="s">
        <v>1332</v>
      </c>
      <c r="F143" s="275">
        <v>0</v>
      </c>
      <c r="G143" s="275">
        <v>0</v>
      </c>
      <c r="H143" s="276">
        <v>0</v>
      </c>
      <c r="I143" s="276">
        <v>0</v>
      </c>
      <c r="J143" s="276">
        <v>0</v>
      </c>
      <c r="K143" s="276">
        <v>0</v>
      </c>
      <c r="L143" s="275">
        <v>0</v>
      </c>
      <c r="M143" s="275">
        <v>0</v>
      </c>
      <c r="N143" s="277">
        <v>0</v>
      </c>
      <c r="O143" s="676">
        <v>0</v>
      </c>
    </row>
    <row r="144" spans="1:15" ht="25.5">
      <c r="A144" s="432">
        <v>30146</v>
      </c>
      <c r="B144" s="278" t="s">
        <v>1333</v>
      </c>
      <c r="C144" s="279" t="s">
        <v>442</v>
      </c>
      <c r="D144" s="273" t="s">
        <v>1602</v>
      </c>
      <c r="E144" s="275" t="s">
        <v>596</v>
      </c>
      <c r="F144" s="275">
        <v>0</v>
      </c>
      <c r="G144" s="275">
        <v>0</v>
      </c>
      <c r="H144" s="276">
        <v>0</v>
      </c>
      <c r="I144" s="276">
        <v>0</v>
      </c>
      <c r="J144" s="276">
        <v>0</v>
      </c>
      <c r="K144" s="276">
        <v>0</v>
      </c>
      <c r="L144" s="275">
        <v>0</v>
      </c>
      <c r="M144" s="275">
        <v>0</v>
      </c>
      <c r="N144" s="277">
        <v>0</v>
      </c>
      <c r="O144" s="676">
        <v>0</v>
      </c>
    </row>
    <row r="145" spans="1:15" ht="15.75">
      <c r="A145" s="432">
        <v>30147</v>
      </c>
      <c r="B145" s="773" t="s">
        <v>571</v>
      </c>
      <c r="C145" s="774" t="s">
        <v>442</v>
      </c>
      <c r="D145" s="775" t="s">
        <v>1585</v>
      </c>
      <c r="E145" s="776" t="s">
        <v>596</v>
      </c>
      <c r="F145" s="776">
        <f>'liste hotellerie'!AI128</f>
        <v>0</v>
      </c>
      <c r="G145" s="776">
        <f>'liste hotellerie'!AK128</f>
        <v>0</v>
      </c>
      <c r="H145" s="776">
        <v>0</v>
      </c>
      <c r="I145" s="776">
        <v>0</v>
      </c>
      <c r="J145" s="776">
        <v>0</v>
      </c>
      <c r="K145" s="776">
        <v>0</v>
      </c>
      <c r="L145" s="776">
        <v>0</v>
      </c>
      <c r="M145" s="776">
        <v>0</v>
      </c>
      <c r="N145" s="777">
        <v>0</v>
      </c>
      <c r="O145" s="930">
        <v>0</v>
      </c>
    </row>
    <row r="146" spans="1:15" ht="15.75">
      <c r="A146" s="432">
        <v>30148</v>
      </c>
      <c r="B146" s="318" t="s">
        <v>1334</v>
      </c>
      <c r="C146" s="317" t="s">
        <v>322</v>
      </c>
      <c r="D146" s="282" t="s">
        <v>1586</v>
      </c>
      <c r="E146" s="283"/>
      <c r="F146" s="283">
        <f>'liste hotellerie'!AI129</f>
        <v>1</v>
      </c>
      <c r="G146" s="283">
        <f>'liste hotellerie'!AK129</f>
        <v>0</v>
      </c>
      <c r="H146" s="430">
        <v>0</v>
      </c>
      <c r="I146" s="430">
        <v>0</v>
      </c>
      <c r="J146" s="430">
        <v>0</v>
      </c>
      <c r="K146" s="430">
        <v>0</v>
      </c>
      <c r="L146" s="283">
        <f>'liste hotellerie'!AJ129</f>
        <v>25</v>
      </c>
      <c r="M146" s="283">
        <f>'liste hotellerie'!AL129</f>
        <v>0</v>
      </c>
      <c r="N146" s="284">
        <v>0</v>
      </c>
      <c r="O146" s="505">
        <v>0</v>
      </c>
    </row>
    <row r="147" spans="1:15" ht="15.75">
      <c r="A147" s="432">
        <v>30149</v>
      </c>
      <c r="B147" s="480" t="s">
        <v>1335</v>
      </c>
      <c r="C147" s="279" t="s">
        <v>477</v>
      </c>
      <c r="D147" s="273" t="s">
        <v>1591</v>
      </c>
      <c r="E147" s="275"/>
      <c r="F147" s="275">
        <v>0</v>
      </c>
      <c r="G147" s="275">
        <v>0</v>
      </c>
      <c r="H147" s="276">
        <v>0</v>
      </c>
      <c r="I147" s="276">
        <v>0</v>
      </c>
      <c r="J147" s="276">
        <v>0</v>
      </c>
      <c r="K147" s="276">
        <v>0</v>
      </c>
      <c r="L147" s="275">
        <v>0</v>
      </c>
      <c r="M147" s="275">
        <v>0</v>
      </c>
      <c r="N147" s="277">
        <v>0</v>
      </c>
      <c r="O147" s="676">
        <v>0</v>
      </c>
    </row>
    <row r="148" spans="1:15" ht="20.25" customHeight="1">
      <c r="A148" s="432">
        <v>30150</v>
      </c>
      <c r="B148" s="278" t="s">
        <v>1336</v>
      </c>
      <c r="C148" s="279" t="s">
        <v>322</v>
      </c>
      <c r="D148" s="273" t="s">
        <v>1586</v>
      </c>
      <c r="E148" s="275"/>
      <c r="F148" s="275">
        <v>0</v>
      </c>
      <c r="G148" s="275">
        <v>0</v>
      </c>
      <c r="H148" s="276">
        <v>0</v>
      </c>
      <c r="I148" s="276">
        <v>0</v>
      </c>
      <c r="J148" s="276">
        <v>0</v>
      </c>
      <c r="K148" s="276">
        <v>0</v>
      </c>
      <c r="L148" s="275">
        <v>0</v>
      </c>
      <c r="M148" s="275">
        <v>0</v>
      </c>
      <c r="N148" s="277">
        <v>0</v>
      </c>
      <c r="O148" s="676">
        <v>0</v>
      </c>
    </row>
    <row r="149" spans="1:15" ht="15.75">
      <c r="A149" s="432">
        <v>30151</v>
      </c>
      <c r="B149" s="480" t="s">
        <v>1337</v>
      </c>
      <c r="C149" s="279" t="s">
        <v>315</v>
      </c>
      <c r="D149" s="273" t="s">
        <v>1591</v>
      </c>
      <c r="E149" s="275"/>
      <c r="F149" s="275">
        <v>0</v>
      </c>
      <c r="G149" s="275">
        <v>0</v>
      </c>
      <c r="H149" s="276">
        <v>0</v>
      </c>
      <c r="I149" s="276">
        <v>0</v>
      </c>
      <c r="J149" s="276">
        <v>0</v>
      </c>
      <c r="K149" s="276">
        <v>0</v>
      </c>
      <c r="L149" s="275">
        <v>0</v>
      </c>
      <c r="M149" s="275">
        <v>0</v>
      </c>
      <c r="N149" s="277">
        <v>0</v>
      </c>
      <c r="O149" s="676">
        <v>0</v>
      </c>
    </row>
    <row r="150" spans="1:15" ht="15.75">
      <c r="A150" s="432">
        <v>30152</v>
      </c>
      <c r="B150" s="316" t="s">
        <v>572</v>
      </c>
      <c r="C150" s="317" t="s">
        <v>315</v>
      </c>
      <c r="D150" s="282" t="s">
        <v>1591</v>
      </c>
      <c r="E150" s="283"/>
      <c r="F150" s="283">
        <f>'liste hotellerie'!AI130</f>
        <v>2</v>
      </c>
      <c r="G150" s="283">
        <f>'liste hotellerie'!AK130</f>
        <v>1</v>
      </c>
      <c r="H150" s="283">
        <v>1</v>
      </c>
      <c r="I150" s="283">
        <v>0</v>
      </c>
      <c r="J150" s="283">
        <v>0</v>
      </c>
      <c r="K150" s="283">
        <v>0</v>
      </c>
      <c r="L150" s="283">
        <f>'liste hotellerie'!AJ130</f>
        <v>52</v>
      </c>
      <c r="M150" s="283">
        <f>'liste hotellerie'!AL130</f>
        <v>20</v>
      </c>
      <c r="N150" s="284">
        <f>M150/L150</f>
        <v>0.38461538461538464</v>
      </c>
      <c r="O150" s="505">
        <v>0</v>
      </c>
    </row>
    <row r="151" spans="1:15" ht="25.5">
      <c r="A151" s="432">
        <v>30153</v>
      </c>
      <c r="B151" s="480" t="s">
        <v>1338</v>
      </c>
      <c r="C151" s="279" t="s">
        <v>315</v>
      </c>
      <c r="D151" s="273" t="s">
        <v>1595</v>
      </c>
      <c r="E151" s="275" t="s">
        <v>377</v>
      </c>
      <c r="F151" s="275">
        <v>0</v>
      </c>
      <c r="G151" s="275">
        <v>0</v>
      </c>
      <c r="H151" s="276">
        <v>0</v>
      </c>
      <c r="I151" s="276">
        <v>0</v>
      </c>
      <c r="J151" s="276">
        <v>0</v>
      </c>
      <c r="K151" s="276">
        <v>0</v>
      </c>
      <c r="L151" s="275">
        <v>0</v>
      </c>
      <c r="M151" s="275">
        <v>0</v>
      </c>
      <c r="N151" s="277">
        <v>0</v>
      </c>
      <c r="O151" s="676">
        <v>0</v>
      </c>
    </row>
    <row r="152" spans="1:15" ht="15.75">
      <c r="A152" s="432">
        <v>30154</v>
      </c>
      <c r="B152" s="480" t="s">
        <v>1339</v>
      </c>
      <c r="C152" s="279" t="s">
        <v>478</v>
      </c>
      <c r="D152" s="273" t="s">
        <v>1594</v>
      </c>
      <c r="E152" s="275"/>
      <c r="F152" s="275">
        <v>0</v>
      </c>
      <c r="G152" s="275">
        <v>0</v>
      </c>
      <c r="H152" s="276">
        <v>0</v>
      </c>
      <c r="I152" s="276">
        <v>0</v>
      </c>
      <c r="J152" s="276">
        <v>0</v>
      </c>
      <c r="K152" s="276">
        <v>0</v>
      </c>
      <c r="L152" s="275">
        <v>0</v>
      </c>
      <c r="M152" s="275">
        <v>0</v>
      </c>
      <c r="N152" s="277">
        <v>0</v>
      </c>
      <c r="O152" s="676">
        <v>0</v>
      </c>
    </row>
    <row r="153" spans="1:15" ht="15.75">
      <c r="A153" s="432">
        <v>30155</v>
      </c>
      <c r="B153" s="287" t="s">
        <v>1340</v>
      </c>
      <c r="C153" s="279" t="s">
        <v>590</v>
      </c>
      <c r="D153" s="273" t="s">
        <v>1588</v>
      </c>
      <c r="E153" s="275"/>
      <c r="F153" s="275">
        <v>0</v>
      </c>
      <c r="G153" s="275">
        <v>0</v>
      </c>
      <c r="H153" s="276">
        <v>0</v>
      </c>
      <c r="I153" s="276">
        <v>0</v>
      </c>
      <c r="J153" s="276">
        <v>0</v>
      </c>
      <c r="K153" s="276">
        <v>0</v>
      </c>
      <c r="L153" s="275">
        <v>0</v>
      </c>
      <c r="M153" s="275">
        <v>0</v>
      </c>
      <c r="N153" s="277">
        <v>0</v>
      </c>
      <c r="O153" s="676">
        <v>0</v>
      </c>
    </row>
    <row r="154" spans="1:15" ht="21.75" customHeight="1">
      <c r="A154" s="432">
        <v>30156</v>
      </c>
      <c r="B154" s="431" t="s">
        <v>1341</v>
      </c>
      <c r="C154" s="317" t="s">
        <v>590</v>
      </c>
      <c r="D154" s="282" t="s">
        <v>1588</v>
      </c>
      <c r="E154" s="283"/>
      <c r="F154" s="283">
        <f>'liste hotellerie'!AI132</f>
        <v>1</v>
      </c>
      <c r="G154" s="283">
        <v>0</v>
      </c>
      <c r="H154" s="430">
        <v>0</v>
      </c>
      <c r="I154" s="430">
        <v>0</v>
      </c>
      <c r="J154" s="430">
        <v>0</v>
      </c>
      <c r="K154" s="430">
        <v>0</v>
      </c>
      <c r="L154" s="283">
        <f>'liste hotellerie'!AJ132</f>
        <v>10</v>
      </c>
      <c r="M154" s="283">
        <v>0</v>
      </c>
      <c r="N154" s="284">
        <v>0</v>
      </c>
      <c r="O154" s="505">
        <v>0</v>
      </c>
    </row>
    <row r="155" spans="1:15" ht="15.75">
      <c r="A155" s="432">
        <v>30158</v>
      </c>
      <c r="B155" s="480" t="s">
        <v>1342</v>
      </c>
      <c r="C155" s="279" t="s">
        <v>442</v>
      </c>
      <c r="D155" s="273" t="s">
        <v>1585</v>
      </c>
      <c r="E155" s="275"/>
      <c r="F155" s="275">
        <v>0</v>
      </c>
      <c r="G155" s="275">
        <v>0</v>
      </c>
      <c r="H155" s="276">
        <v>0</v>
      </c>
      <c r="I155" s="276">
        <v>0</v>
      </c>
      <c r="J155" s="276">
        <v>0</v>
      </c>
      <c r="K155" s="276">
        <v>0</v>
      </c>
      <c r="L155" s="275">
        <v>0</v>
      </c>
      <c r="M155" s="275">
        <v>0</v>
      </c>
      <c r="N155" s="277">
        <v>0</v>
      </c>
      <c r="O155" s="676">
        <v>0</v>
      </c>
    </row>
    <row r="156" spans="1:15" ht="15.75">
      <c r="A156" s="432">
        <v>30159</v>
      </c>
      <c r="B156" s="316" t="s">
        <v>1343</v>
      </c>
      <c r="C156" s="317" t="s">
        <v>315</v>
      </c>
      <c r="D156" s="282" t="s">
        <v>1591</v>
      </c>
      <c r="E156" s="283"/>
      <c r="F156" s="283">
        <f>'liste hotellerie'!AI133</f>
        <v>1</v>
      </c>
      <c r="G156" s="283">
        <f>'liste hotellerie'!AK133</f>
        <v>1</v>
      </c>
      <c r="H156" s="283">
        <v>1</v>
      </c>
      <c r="I156" s="283">
        <v>0</v>
      </c>
      <c r="J156" s="283">
        <v>0</v>
      </c>
      <c r="K156" s="283">
        <v>0</v>
      </c>
      <c r="L156" s="283">
        <f>'liste hotellerie'!AJ133</f>
        <v>27</v>
      </c>
      <c r="M156" s="283">
        <f>'liste hotellerie'!AL133</f>
        <v>27</v>
      </c>
      <c r="N156" s="284">
        <f>M156/L156</f>
        <v>1</v>
      </c>
      <c r="O156" s="505">
        <v>1</v>
      </c>
    </row>
    <row r="157" spans="1:15" ht="31.5">
      <c r="A157" s="432">
        <v>30160</v>
      </c>
      <c r="B157" s="494" t="s">
        <v>1344</v>
      </c>
      <c r="C157" s="279" t="s">
        <v>442</v>
      </c>
      <c r="D157" s="273" t="s">
        <v>1585</v>
      </c>
      <c r="E157" s="275"/>
      <c r="F157" s="275">
        <v>0</v>
      </c>
      <c r="G157" s="275">
        <v>0</v>
      </c>
      <c r="H157" s="276">
        <v>0</v>
      </c>
      <c r="I157" s="276">
        <v>0</v>
      </c>
      <c r="J157" s="276">
        <v>0</v>
      </c>
      <c r="K157" s="276">
        <v>0</v>
      </c>
      <c r="L157" s="275">
        <v>0</v>
      </c>
      <c r="M157" s="275">
        <v>0</v>
      </c>
      <c r="N157" s="277">
        <v>0</v>
      </c>
      <c r="O157" s="676">
        <v>0</v>
      </c>
    </row>
    <row r="158" spans="1:15" ht="15.75">
      <c r="A158" s="432">
        <v>30161</v>
      </c>
      <c r="B158" s="494" t="s">
        <v>1345</v>
      </c>
      <c r="C158" s="279" t="s">
        <v>442</v>
      </c>
      <c r="D158" s="273" t="s">
        <v>1585</v>
      </c>
      <c r="E158" s="275"/>
      <c r="F158" s="275">
        <v>0</v>
      </c>
      <c r="G158" s="275">
        <v>0</v>
      </c>
      <c r="H158" s="276">
        <v>0</v>
      </c>
      <c r="I158" s="276">
        <v>0</v>
      </c>
      <c r="J158" s="276">
        <v>0</v>
      </c>
      <c r="K158" s="276">
        <v>0</v>
      </c>
      <c r="L158" s="275">
        <v>0</v>
      </c>
      <c r="M158" s="275">
        <v>0</v>
      </c>
      <c r="N158" s="277">
        <v>0</v>
      </c>
      <c r="O158" s="676">
        <v>0</v>
      </c>
    </row>
    <row r="159" spans="1:15" ht="31.5">
      <c r="A159" s="432">
        <v>30162</v>
      </c>
      <c r="B159" s="387" t="s">
        <v>573</v>
      </c>
      <c r="C159" s="317" t="s">
        <v>442</v>
      </c>
      <c r="D159" s="282" t="s">
        <v>1585</v>
      </c>
      <c r="E159" s="283"/>
      <c r="F159" s="283">
        <f>'liste hotellerie'!AI134</f>
        <v>2</v>
      </c>
      <c r="G159" s="283">
        <f>'liste hotellerie'!AK134</f>
        <v>1</v>
      </c>
      <c r="H159" s="283">
        <v>0</v>
      </c>
      <c r="I159" s="283">
        <v>0</v>
      </c>
      <c r="J159" s="283">
        <v>0</v>
      </c>
      <c r="K159" s="283">
        <v>1</v>
      </c>
      <c r="L159" s="283">
        <f>'liste hotellerie'!AJ134</f>
        <v>111</v>
      </c>
      <c r="M159" s="283">
        <f>'liste hotellerie'!AL134</f>
        <v>88</v>
      </c>
      <c r="N159" s="284">
        <f>M159/L159</f>
        <v>0.7927927927927928</v>
      </c>
      <c r="O159" s="505">
        <v>2</v>
      </c>
    </row>
    <row r="160" spans="1:15" ht="15.75">
      <c r="A160" s="432">
        <v>30163</v>
      </c>
      <c r="B160" s="480" t="s">
        <v>1346</v>
      </c>
      <c r="C160" s="279" t="s">
        <v>442</v>
      </c>
      <c r="D160" s="273" t="s">
        <v>1585</v>
      </c>
      <c r="E160" s="275" t="s">
        <v>596</v>
      </c>
      <c r="F160" s="275">
        <v>0</v>
      </c>
      <c r="G160" s="275">
        <v>0</v>
      </c>
      <c r="H160" s="276">
        <v>0</v>
      </c>
      <c r="I160" s="276">
        <v>0</v>
      </c>
      <c r="J160" s="276">
        <v>0</v>
      </c>
      <c r="K160" s="276">
        <v>0</v>
      </c>
      <c r="L160" s="275">
        <v>0</v>
      </c>
      <c r="M160" s="275">
        <v>0</v>
      </c>
      <c r="N160" s="277">
        <v>0</v>
      </c>
      <c r="O160" s="676">
        <v>0</v>
      </c>
    </row>
    <row r="161" spans="1:15" ht="15.75">
      <c r="A161" s="432">
        <v>30164</v>
      </c>
      <c r="B161" s="316" t="s">
        <v>574</v>
      </c>
      <c r="C161" s="317" t="s">
        <v>315</v>
      </c>
      <c r="D161" s="282" t="s">
        <v>1591</v>
      </c>
      <c r="E161" s="283"/>
      <c r="F161" s="283">
        <f>'liste hotellerie'!AI136</f>
        <v>3</v>
      </c>
      <c r="G161" s="283">
        <f>'liste hotellerie'!AK136</f>
        <v>1</v>
      </c>
      <c r="H161" s="283">
        <v>1</v>
      </c>
      <c r="I161" s="283">
        <v>0</v>
      </c>
      <c r="J161" s="283">
        <v>0</v>
      </c>
      <c r="K161" s="283">
        <v>0</v>
      </c>
      <c r="L161" s="283">
        <f>'liste hotellerie'!AJ136</f>
        <v>546</v>
      </c>
      <c r="M161" s="283">
        <f>'liste hotellerie'!AL136</f>
        <v>426</v>
      </c>
      <c r="N161" s="284">
        <f>M161/L161</f>
        <v>0.78021978021978022</v>
      </c>
      <c r="O161" s="505">
        <v>2</v>
      </c>
    </row>
    <row r="162" spans="1:15" ht="15.75">
      <c r="A162" s="432">
        <v>30165</v>
      </c>
      <c r="B162" s="480" t="s">
        <v>1347</v>
      </c>
      <c r="C162" s="279" t="s">
        <v>442</v>
      </c>
      <c r="D162" s="273" t="s">
        <v>1585</v>
      </c>
      <c r="E162" s="275"/>
      <c r="F162" s="275">
        <f>'liste hotellerie'!AI137</f>
        <v>0</v>
      </c>
      <c r="G162" s="275">
        <f>'liste hotellerie'!AK137</f>
        <v>0</v>
      </c>
      <c r="H162" s="276">
        <v>0</v>
      </c>
      <c r="I162" s="276">
        <v>0</v>
      </c>
      <c r="J162" s="276">
        <v>0</v>
      </c>
      <c r="K162" s="276">
        <v>0</v>
      </c>
      <c r="L162" s="275">
        <f>'liste hotellerie'!AJ137</f>
        <v>0</v>
      </c>
      <c r="M162" s="275">
        <f>'liste hotellerie'!AL137</f>
        <v>0</v>
      </c>
      <c r="N162" s="277">
        <v>0</v>
      </c>
      <c r="O162" s="676">
        <v>0</v>
      </c>
    </row>
    <row r="163" spans="1:15" ht="15.75">
      <c r="A163" s="432">
        <v>30166</v>
      </c>
      <c r="B163" s="494" t="s">
        <v>1348</v>
      </c>
      <c r="C163" s="279" t="s">
        <v>442</v>
      </c>
      <c r="D163" s="273" t="s">
        <v>1585</v>
      </c>
      <c r="E163" s="275"/>
      <c r="F163" s="275">
        <v>0</v>
      </c>
      <c r="G163" s="275">
        <v>0</v>
      </c>
      <c r="H163" s="276">
        <v>0</v>
      </c>
      <c r="I163" s="276">
        <v>0</v>
      </c>
      <c r="J163" s="276">
        <v>0</v>
      </c>
      <c r="K163" s="276">
        <v>0</v>
      </c>
      <c r="L163" s="275">
        <v>0</v>
      </c>
      <c r="M163" s="275">
        <v>0</v>
      </c>
      <c r="N163" s="277">
        <v>0</v>
      </c>
      <c r="O163" s="676">
        <v>0</v>
      </c>
    </row>
    <row r="164" spans="1:15" ht="15.75">
      <c r="A164" s="432">
        <v>30167</v>
      </c>
      <c r="B164" s="480" t="s">
        <v>1349</v>
      </c>
      <c r="C164" s="279" t="s">
        <v>315</v>
      </c>
      <c r="D164" s="273" t="s">
        <v>1591</v>
      </c>
      <c r="E164" s="275"/>
      <c r="F164" s="275">
        <v>0</v>
      </c>
      <c r="G164" s="275">
        <v>0</v>
      </c>
      <c r="H164" s="276">
        <v>0</v>
      </c>
      <c r="I164" s="276">
        <v>0</v>
      </c>
      <c r="J164" s="276">
        <v>0</v>
      </c>
      <c r="K164" s="276">
        <v>0</v>
      </c>
      <c r="L164" s="275">
        <v>0</v>
      </c>
      <c r="M164" s="275">
        <v>0</v>
      </c>
      <c r="N164" s="277">
        <v>0</v>
      </c>
      <c r="O164" s="676">
        <v>0</v>
      </c>
    </row>
    <row r="165" spans="1:15" ht="15.75">
      <c r="A165" s="432">
        <v>30168</v>
      </c>
      <c r="B165" s="387" t="s">
        <v>575</v>
      </c>
      <c r="C165" s="317" t="s">
        <v>442</v>
      </c>
      <c r="D165" s="282" t="s">
        <v>1585</v>
      </c>
      <c r="E165" s="283"/>
      <c r="F165" s="283">
        <f>'liste hotellerie'!AI139</f>
        <v>2</v>
      </c>
      <c r="G165" s="283">
        <f>'liste hotellerie'!AK139</f>
        <v>2</v>
      </c>
      <c r="H165" s="283">
        <v>0</v>
      </c>
      <c r="I165" s="283">
        <v>0</v>
      </c>
      <c r="J165" s="283">
        <v>0</v>
      </c>
      <c r="K165" s="283">
        <v>2</v>
      </c>
      <c r="L165" s="283">
        <f>'liste hotellerie'!AJ139</f>
        <v>433</v>
      </c>
      <c r="M165" s="283">
        <f>'liste hotellerie'!AL139</f>
        <v>433</v>
      </c>
      <c r="N165" s="284">
        <f>M165/L165</f>
        <v>1</v>
      </c>
      <c r="O165" s="505">
        <v>2</v>
      </c>
    </row>
    <row r="166" spans="1:15" ht="15.75">
      <c r="A166" s="432">
        <v>30169</v>
      </c>
      <c r="B166" s="287" t="s">
        <v>1350</v>
      </c>
      <c r="C166" s="279" t="s">
        <v>590</v>
      </c>
      <c r="D166" s="273" t="s">
        <v>1588</v>
      </c>
      <c r="E166" s="275"/>
      <c r="F166" s="275">
        <f>'liste hotellerie'!AI141</f>
        <v>0</v>
      </c>
      <c r="G166" s="275">
        <f>'liste hotellerie'!AK141</f>
        <v>0</v>
      </c>
      <c r="H166" s="276">
        <v>0</v>
      </c>
      <c r="I166" s="276">
        <v>0</v>
      </c>
      <c r="J166" s="276">
        <v>0</v>
      </c>
      <c r="K166" s="276">
        <v>0</v>
      </c>
      <c r="L166" s="275">
        <f>'liste hotellerie'!AJ141</f>
        <v>0</v>
      </c>
      <c r="M166" s="275">
        <f>'liste hotellerie'!AL141</f>
        <v>0</v>
      </c>
      <c r="N166" s="277">
        <v>0</v>
      </c>
      <c r="O166" s="676">
        <v>0</v>
      </c>
    </row>
    <row r="167" spans="1:15" ht="31.5">
      <c r="A167" s="432">
        <v>30170</v>
      </c>
      <c r="B167" s="623" t="s">
        <v>576</v>
      </c>
      <c r="C167" s="624" t="s">
        <v>121</v>
      </c>
      <c r="D167" s="625" t="s">
        <v>1594</v>
      </c>
      <c r="E167" s="626"/>
      <c r="F167" s="626">
        <f>'liste hotellerie'!AI142</f>
        <v>0</v>
      </c>
      <c r="G167" s="626">
        <f>'liste hotellerie'!AK142</f>
        <v>0</v>
      </c>
      <c r="H167" s="626">
        <v>0</v>
      </c>
      <c r="I167" s="626">
        <v>0</v>
      </c>
      <c r="J167" s="626">
        <v>0</v>
      </c>
      <c r="K167" s="626">
        <v>0</v>
      </c>
      <c r="L167" s="626">
        <f>'liste hotellerie'!AJ142</f>
        <v>0</v>
      </c>
      <c r="M167" s="626">
        <f>'liste hotellerie'!AL142</f>
        <v>0</v>
      </c>
      <c r="N167" s="627">
        <v>0</v>
      </c>
      <c r="O167" s="931">
        <v>0</v>
      </c>
    </row>
    <row r="168" spans="1:15" ht="15.75">
      <c r="A168" s="432">
        <v>30171</v>
      </c>
      <c r="B168" s="480" t="s">
        <v>1351</v>
      </c>
      <c r="C168" s="279" t="s">
        <v>315</v>
      </c>
      <c r="D168" s="273" t="s">
        <v>1591</v>
      </c>
      <c r="E168" s="275"/>
      <c r="F168" s="275">
        <v>0</v>
      </c>
      <c r="G168" s="275">
        <v>0</v>
      </c>
      <c r="H168" s="276">
        <v>0</v>
      </c>
      <c r="I168" s="276">
        <v>0</v>
      </c>
      <c r="J168" s="276">
        <v>0</v>
      </c>
      <c r="K168" s="276">
        <v>0</v>
      </c>
      <c r="L168" s="275">
        <v>0</v>
      </c>
      <c r="M168" s="275">
        <v>0</v>
      </c>
      <c r="N168" s="277">
        <v>0</v>
      </c>
      <c r="O168" s="676">
        <v>0</v>
      </c>
    </row>
    <row r="169" spans="1:15" ht="15.75">
      <c r="A169" s="432">
        <v>30172</v>
      </c>
      <c r="B169" s="318" t="s">
        <v>577</v>
      </c>
      <c r="C169" s="317" t="s">
        <v>322</v>
      </c>
      <c r="D169" s="282" t="s">
        <v>1586</v>
      </c>
      <c r="E169" s="283"/>
      <c r="F169" s="283">
        <f>'liste hotellerie'!AI144</f>
        <v>1</v>
      </c>
      <c r="G169" s="283">
        <f>'liste hotellerie'!AK144</f>
        <v>1</v>
      </c>
      <c r="H169" s="283">
        <v>0</v>
      </c>
      <c r="I169" s="283">
        <v>0</v>
      </c>
      <c r="J169" s="283">
        <v>0</v>
      </c>
      <c r="K169" s="283">
        <v>1</v>
      </c>
      <c r="L169" s="283">
        <f>'liste hotellerie'!AJ144</f>
        <v>70</v>
      </c>
      <c r="M169" s="283">
        <f>'liste hotellerie'!AL144</f>
        <v>70</v>
      </c>
      <c r="N169" s="284">
        <f>M169/L169</f>
        <v>1</v>
      </c>
      <c r="O169" s="505">
        <v>1</v>
      </c>
    </row>
    <row r="170" spans="1:15" ht="25.5">
      <c r="A170" s="432">
        <v>30173</v>
      </c>
      <c r="B170" s="287" t="s">
        <v>1352</v>
      </c>
      <c r="C170" s="279" t="s">
        <v>442</v>
      </c>
      <c r="D170" s="273" t="s">
        <v>1599</v>
      </c>
      <c r="E170" s="275" t="s">
        <v>1271</v>
      </c>
      <c r="F170" s="275">
        <v>0</v>
      </c>
      <c r="G170" s="275">
        <v>0</v>
      </c>
      <c r="H170" s="276">
        <v>0</v>
      </c>
      <c r="I170" s="276">
        <v>0</v>
      </c>
      <c r="J170" s="276">
        <v>0</v>
      </c>
      <c r="K170" s="276">
        <v>0</v>
      </c>
      <c r="L170" s="275">
        <v>0</v>
      </c>
      <c r="M170" s="275">
        <v>0</v>
      </c>
      <c r="N170" s="277">
        <v>0</v>
      </c>
      <c r="O170" s="676">
        <v>0</v>
      </c>
    </row>
    <row r="171" spans="1:15" ht="15.75">
      <c r="A171" s="432">
        <v>30354</v>
      </c>
      <c r="B171" s="278" t="s">
        <v>1353</v>
      </c>
      <c r="C171" s="279" t="s">
        <v>322</v>
      </c>
      <c r="D171" s="273" t="s">
        <v>1585</v>
      </c>
      <c r="E171" s="275" t="s">
        <v>596</v>
      </c>
      <c r="F171" s="275">
        <v>0</v>
      </c>
      <c r="G171" s="275">
        <v>0</v>
      </c>
      <c r="H171" s="276">
        <v>0</v>
      </c>
      <c r="I171" s="276">
        <v>0</v>
      </c>
      <c r="J171" s="276">
        <v>0</v>
      </c>
      <c r="K171" s="276">
        <v>0</v>
      </c>
      <c r="L171" s="275">
        <v>0</v>
      </c>
      <c r="M171" s="275">
        <v>0</v>
      </c>
      <c r="N171" s="277">
        <v>0</v>
      </c>
      <c r="O171" s="676">
        <v>0</v>
      </c>
    </row>
    <row r="172" spans="1:15" ht="31.5">
      <c r="A172" s="432">
        <v>30174</v>
      </c>
      <c r="B172" s="494" t="s">
        <v>1354</v>
      </c>
      <c r="C172" s="279" t="s">
        <v>442</v>
      </c>
      <c r="D172" s="273" t="s">
        <v>1585</v>
      </c>
      <c r="E172" s="275"/>
      <c r="F172" s="275">
        <v>0</v>
      </c>
      <c r="G172" s="275">
        <v>0</v>
      </c>
      <c r="H172" s="276">
        <v>0</v>
      </c>
      <c r="I172" s="276">
        <v>0</v>
      </c>
      <c r="J172" s="276">
        <v>0</v>
      </c>
      <c r="K172" s="276">
        <v>0</v>
      </c>
      <c r="L172" s="275">
        <v>0</v>
      </c>
      <c r="M172" s="275">
        <v>0</v>
      </c>
      <c r="N172" s="277">
        <v>0</v>
      </c>
      <c r="O172" s="676">
        <v>0</v>
      </c>
    </row>
    <row r="173" spans="1:15" ht="15.75">
      <c r="A173" s="432">
        <v>30175</v>
      </c>
      <c r="B173" s="431" t="s">
        <v>578</v>
      </c>
      <c r="C173" s="317" t="s">
        <v>315</v>
      </c>
      <c r="D173" s="282" t="s">
        <v>1591</v>
      </c>
      <c r="E173" s="283"/>
      <c r="F173" s="283">
        <f>'liste hotellerie'!AI145</f>
        <v>2</v>
      </c>
      <c r="G173" s="283">
        <f>'liste hotellerie'!AK145</f>
        <v>1</v>
      </c>
      <c r="H173" s="283">
        <v>1</v>
      </c>
      <c r="I173" s="283">
        <v>0</v>
      </c>
      <c r="J173" s="283">
        <v>0</v>
      </c>
      <c r="K173" s="283">
        <v>0</v>
      </c>
      <c r="L173" s="283">
        <f>'liste hotellerie'!AJ145</f>
        <v>28</v>
      </c>
      <c r="M173" s="283">
        <f>'liste hotellerie'!AL145</f>
        <v>6</v>
      </c>
      <c r="N173" s="284">
        <f>M173/L173</f>
        <v>0.21428571428571427</v>
      </c>
      <c r="O173" s="505">
        <v>0</v>
      </c>
    </row>
    <row r="174" spans="1:15" ht="15.75">
      <c r="A174" s="432">
        <v>30176</v>
      </c>
      <c r="B174" s="316" t="s">
        <v>579</v>
      </c>
      <c r="C174" s="317" t="s">
        <v>478</v>
      </c>
      <c r="D174" s="282" t="s">
        <v>1594</v>
      </c>
      <c r="E174" s="283"/>
      <c r="F174" s="283">
        <f>'liste hotellerie'!AI149</f>
        <v>4</v>
      </c>
      <c r="G174" s="283">
        <f>'liste hotellerie'!AK149</f>
        <v>0</v>
      </c>
      <c r="H174" s="430">
        <v>0</v>
      </c>
      <c r="I174" s="430">
        <v>0</v>
      </c>
      <c r="J174" s="430">
        <v>0</v>
      </c>
      <c r="K174" s="430">
        <v>0</v>
      </c>
      <c r="L174" s="283">
        <f>'liste hotellerie'!AJ149</f>
        <v>35</v>
      </c>
      <c r="M174" s="283">
        <f>'liste hotellerie'!AL149</f>
        <v>0</v>
      </c>
      <c r="N174" s="284">
        <v>0</v>
      </c>
      <c r="O174" s="505">
        <v>1</v>
      </c>
    </row>
    <row r="175" spans="1:15" ht="15.75">
      <c r="A175" s="432">
        <v>30177</v>
      </c>
      <c r="B175" s="480" t="s">
        <v>1355</v>
      </c>
      <c r="C175" s="279" t="s">
        <v>442</v>
      </c>
      <c r="D175" s="273" t="s">
        <v>1585</v>
      </c>
      <c r="E175" s="275"/>
      <c r="F175" s="275">
        <v>0</v>
      </c>
      <c r="G175" s="275">
        <v>0</v>
      </c>
      <c r="H175" s="276">
        <v>0</v>
      </c>
      <c r="I175" s="276">
        <v>0</v>
      </c>
      <c r="J175" s="276">
        <v>0</v>
      </c>
      <c r="K175" s="276">
        <v>0</v>
      </c>
      <c r="L175" s="275">
        <v>0</v>
      </c>
      <c r="M175" s="275">
        <v>0</v>
      </c>
      <c r="N175" s="277">
        <v>0</v>
      </c>
      <c r="O175" s="676">
        <v>0</v>
      </c>
    </row>
    <row r="176" spans="1:15" ht="25.5">
      <c r="A176" s="432">
        <v>30178</v>
      </c>
      <c r="B176" s="287" t="s">
        <v>1356</v>
      </c>
      <c r="C176" s="279" t="s">
        <v>477</v>
      </c>
      <c r="D176" s="273" t="s">
        <v>1601</v>
      </c>
      <c r="E176" s="275"/>
      <c r="F176" s="275">
        <v>0</v>
      </c>
      <c r="G176" s="275">
        <v>0</v>
      </c>
      <c r="H176" s="276">
        <v>0</v>
      </c>
      <c r="I176" s="276">
        <v>0</v>
      </c>
      <c r="J176" s="276">
        <v>0</v>
      </c>
      <c r="K176" s="276">
        <v>0</v>
      </c>
      <c r="L176" s="275">
        <v>0</v>
      </c>
      <c r="M176" s="275">
        <v>0</v>
      </c>
      <c r="N176" s="277">
        <v>0</v>
      </c>
      <c r="O176" s="676">
        <v>0</v>
      </c>
    </row>
    <row r="177" spans="1:15" ht="15.75">
      <c r="A177" s="432">
        <v>30179</v>
      </c>
      <c r="B177" s="387" t="s">
        <v>1357</v>
      </c>
      <c r="C177" s="317" t="s">
        <v>442</v>
      </c>
      <c r="D177" s="282" t="s">
        <v>1585</v>
      </c>
      <c r="E177" s="435" t="s">
        <v>593</v>
      </c>
      <c r="F177" s="283">
        <f>'liste hotellerie'!AI153</f>
        <v>1</v>
      </c>
      <c r="G177" s="283">
        <f>'liste hotellerie'!AK153</f>
        <v>1</v>
      </c>
      <c r="H177" s="283">
        <v>1</v>
      </c>
      <c r="I177" s="283">
        <v>0</v>
      </c>
      <c r="J177" s="283">
        <v>0</v>
      </c>
      <c r="K177" s="283">
        <v>0</v>
      </c>
      <c r="L177" s="283">
        <f>'liste hotellerie'!AJ153</f>
        <v>100</v>
      </c>
      <c r="M177" s="283">
        <f>'liste hotellerie'!AL153</f>
        <v>100</v>
      </c>
      <c r="N177" s="284">
        <f>M177/L177</f>
        <v>1</v>
      </c>
      <c r="O177" s="505">
        <v>1</v>
      </c>
    </row>
    <row r="178" spans="1:15" ht="15.75">
      <c r="A178" s="432">
        <v>30180</v>
      </c>
      <c r="B178" s="494" t="s">
        <v>1358</v>
      </c>
      <c r="C178" s="279" t="s">
        <v>442</v>
      </c>
      <c r="D178" s="273" t="s">
        <v>1585</v>
      </c>
      <c r="E178" s="275"/>
      <c r="F178" s="275">
        <v>0</v>
      </c>
      <c r="G178" s="275">
        <v>0</v>
      </c>
      <c r="H178" s="276">
        <v>0</v>
      </c>
      <c r="I178" s="276">
        <v>0</v>
      </c>
      <c r="J178" s="276">
        <v>0</v>
      </c>
      <c r="K178" s="276">
        <v>0</v>
      </c>
      <c r="L178" s="275">
        <v>0</v>
      </c>
      <c r="M178" s="275">
        <v>0</v>
      </c>
      <c r="N178" s="277">
        <v>0</v>
      </c>
      <c r="O178" s="676">
        <v>0</v>
      </c>
    </row>
    <row r="179" spans="1:15" ht="25.5">
      <c r="A179" s="432">
        <v>30181</v>
      </c>
      <c r="B179" s="278" t="s">
        <v>1359</v>
      </c>
      <c r="C179" s="279" t="s">
        <v>322</v>
      </c>
      <c r="D179" s="273" t="s">
        <v>1602</v>
      </c>
      <c r="E179" s="275" t="s">
        <v>596</v>
      </c>
      <c r="F179" s="275">
        <v>0</v>
      </c>
      <c r="G179" s="275">
        <v>0</v>
      </c>
      <c r="H179" s="276">
        <v>0</v>
      </c>
      <c r="I179" s="276">
        <v>0</v>
      </c>
      <c r="J179" s="276">
        <v>0</v>
      </c>
      <c r="K179" s="276">
        <v>0</v>
      </c>
      <c r="L179" s="275">
        <v>0</v>
      </c>
      <c r="M179" s="275">
        <v>0</v>
      </c>
      <c r="N179" s="277">
        <v>0</v>
      </c>
      <c r="O179" s="676">
        <v>0</v>
      </c>
    </row>
    <row r="180" spans="1:15" ht="25.5">
      <c r="A180" s="432">
        <v>30182</v>
      </c>
      <c r="B180" s="278" t="s">
        <v>1360</v>
      </c>
      <c r="C180" s="279" t="s">
        <v>322</v>
      </c>
      <c r="D180" s="273" t="s">
        <v>1602</v>
      </c>
      <c r="E180" s="275"/>
      <c r="F180" s="275">
        <v>0</v>
      </c>
      <c r="G180" s="275">
        <v>0</v>
      </c>
      <c r="H180" s="276">
        <v>0</v>
      </c>
      <c r="I180" s="276">
        <v>0</v>
      </c>
      <c r="J180" s="276">
        <v>0</v>
      </c>
      <c r="K180" s="276">
        <v>0</v>
      </c>
      <c r="L180" s="275">
        <v>0</v>
      </c>
      <c r="M180" s="275">
        <v>0</v>
      </c>
      <c r="N180" s="277">
        <v>0</v>
      </c>
      <c r="O180" s="676">
        <v>0</v>
      </c>
    </row>
    <row r="181" spans="1:15" ht="15.75">
      <c r="A181" s="635">
        <v>30183</v>
      </c>
      <c r="B181" s="278" t="s">
        <v>1361</v>
      </c>
      <c r="C181" s="279" t="s">
        <v>322</v>
      </c>
      <c r="D181" s="273" t="s">
        <v>1585</v>
      </c>
      <c r="E181" s="275" t="s">
        <v>596</v>
      </c>
      <c r="F181" s="275">
        <v>0</v>
      </c>
      <c r="G181" s="275">
        <v>0</v>
      </c>
      <c r="H181" s="276">
        <v>0</v>
      </c>
      <c r="I181" s="276">
        <v>0</v>
      </c>
      <c r="J181" s="276">
        <v>0</v>
      </c>
      <c r="K181" s="276">
        <v>0</v>
      </c>
      <c r="L181" s="275">
        <v>0</v>
      </c>
      <c r="M181" s="275">
        <v>0</v>
      </c>
      <c r="N181" s="277">
        <v>0</v>
      </c>
      <c r="O181" s="676">
        <v>0</v>
      </c>
    </row>
    <row r="182" spans="1:15" ht="15.75">
      <c r="A182" s="635">
        <v>30184</v>
      </c>
      <c r="B182" s="494" t="s">
        <v>1362</v>
      </c>
      <c r="C182" s="279" t="s">
        <v>442</v>
      </c>
      <c r="D182" s="273" t="s">
        <v>1585</v>
      </c>
      <c r="E182" s="275"/>
      <c r="F182" s="275">
        <v>0</v>
      </c>
      <c r="G182" s="275">
        <v>0</v>
      </c>
      <c r="H182" s="276">
        <v>0</v>
      </c>
      <c r="I182" s="276">
        <v>0</v>
      </c>
      <c r="J182" s="276">
        <v>0</v>
      </c>
      <c r="K182" s="276">
        <v>0</v>
      </c>
      <c r="L182" s="275">
        <v>0</v>
      </c>
      <c r="M182" s="275">
        <v>0</v>
      </c>
      <c r="N182" s="277">
        <v>0</v>
      </c>
      <c r="O182" s="676">
        <v>0</v>
      </c>
    </row>
    <row r="183" spans="1:15" ht="15.75">
      <c r="A183" s="635">
        <v>30185</v>
      </c>
      <c r="B183" s="480" t="s">
        <v>1363</v>
      </c>
      <c r="C183" s="279" t="s">
        <v>590</v>
      </c>
      <c r="D183" s="273" t="s">
        <v>1588</v>
      </c>
      <c r="E183" s="275"/>
      <c r="F183" s="275">
        <v>0</v>
      </c>
      <c r="G183" s="275">
        <v>0</v>
      </c>
      <c r="H183" s="276">
        <v>0</v>
      </c>
      <c r="I183" s="276">
        <v>0</v>
      </c>
      <c r="J183" s="276">
        <v>0</v>
      </c>
      <c r="K183" s="276">
        <v>0</v>
      </c>
      <c r="L183" s="275">
        <v>0</v>
      </c>
      <c r="M183" s="275">
        <v>0</v>
      </c>
      <c r="N183" s="277">
        <v>0</v>
      </c>
      <c r="O183" s="676">
        <v>0</v>
      </c>
    </row>
    <row r="184" spans="1:15" ht="31.5">
      <c r="A184" s="432">
        <v>30186</v>
      </c>
      <c r="B184" s="480" t="s">
        <v>1364</v>
      </c>
      <c r="C184" s="279" t="s">
        <v>590</v>
      </c>
      <c r="D184" s="273" t="s">
        <v>1588</v>
      </c>
      <c r="E184" s="275"/>
      <c r="F184" s="275">
        <v>0</v>
      </c>
      <c r="G184" s="275">
        <v>0</v>
      </c>
      <c r="H184" s="276">
        <v>0</v>
      </c>
      <c r="I184" s="276">
        <v>0</v>
      </c>
      <c r="J184" s="276">
        <v>0</v>
      </c>
      <c r="K184" s="276">
        <v>0</v>
      </c>
      <c r="L184" s="275">
        <v>0</v>
      </c>
      <c r="M184" s="275">
        <v>0</v>
      </c>
      <c r="N184" s="277">
        <v>0</v>
      </c>
      <c r="O184" s="676">
        <v>0</v>
      </c>
    </row>
    <row r="185" spans="1:15" ht="15.75">
      <c r="A185" s="432">
        <v>30187</v>
      </c>
      <c r="B185" s="480" t="s">
        <v>1365</v>
      </c>
      <c r="C185" s="279" t="s">
        <v>315</v>
      </c>
      <c r="D185" s="273" t="s">
        <v>1591</v>
      </c>
      <c r="E185" s="275"/>
      <c r="F185" s="275">
        <v>0</v>
      </c>
      <c r="G185" s="275">
        <v>0</v>
      </c>
      <c r="H185" s="276">
        <v>0</v>
      </c>
      <c r="I185" s="276">
        <v>0</v>
      </c>
      <c r="J185" s="276">
        <v>0</v>
      </c>
      <c r="K185" s="276">
        <v>0</v>
      </c>
      <c r="L185" s="275">
        <v>0</v>
      </c>
      <c r="M185" s="275">
        <v>0</v>
      </c>
      <c r="N185" s="277">
        <v>0</v>
      </c>
      <c r="O185" s="676">
        <v>0</v>
      </c>
    </row>
    <row r="186" spans="1:15" ht="15.75">
      <c r="A186" s="432">
        <v>30191</v>
      </c>
      <c r="B186" s="387" t="s">
        <v>1366</v>
      </c>
      <c r="C186" s="317" t="s">
        <v>442</v>
      </c>
      <c r="D186" s="282" t="s">
        <v>1585</v>
      </c>
      <c r="E186" s="283"/>
      <c r="F186" s="283">
        <f>'liste hotellerie'!AI154</f>
        <v>1</v>
      </c>
      <c r="G186" s="283">
        <f>'liste hotellerie'!AK154</f>
        <v>1</v>
      </c>
      <c r="H186" s="283">
        <v>1</v>
      </c>
      <c r="I186" s="283">
        <v>0</v>
      </c>
      <c r="J186" s="283">
        <v>0</v>
      </c>
      <c r="K186" s="283">
        <v>0</v>
      </c>
      <c r="L186" s="283">
        <f>'liste hotellerie'!AJ154</f>
        <v>100</v>
      </c>
      <c r="M186" s="283">
        <f>'liste hotellerie'!AL154</f>
        <v>100</v>
      </c>
      <c r="N186" s="284">
        <f t="shared" ref="N186:N187" si="6">M186/L186</f>
        <v>1</v>
      </c>
      <c r="O186" s="505">
        <v>0</v>
      </c>
    </row>
    <row r="187" spans="1:15" ht="15.75">
      <c r="A187" s="432">
        <v>30189</v>
      </c>
      <c r="B187" s="316" t="s">
        <v>580</v>
      </c>
      <c r="C187" s="317" t="s">
        <v>590</v>
      </c>
      <c r="D187" s="282" t="s">
        <v>1588</v>
      </c>
      <c r="E187" s="283"/>
      <c r="F187" s="283">
        <f>'liste hotellerie'!AI155</f>
        <v>2</v>
      </c>
      <c r="G187" s="283">
        <f>'liste hotellerie'!AK155</f>
        <v>1</v>
      </c>
      <c r="H187" s="283">
        <v>1</v>
      </c>
      <c r="I187" s="283">
        <v>0</v>
      </c>
      <c r="J187" s="283">
        <v>0</v>
      </c>
      <c r="K187" s="283">
        <v>0</v>
      </c>
      <c r="L187" s="283">
        <f>'liste hotellerie'!AJ155</f>
        <v>292</v>
      </c>
      <c r="M187" s="283">
        <f>'liste hotellerie'!AL155</f>
        <v>242</v>
      </c>
      <c r="N187" s="284">
        <f t="shared" si="6"/>
        <v>0.82876712328767121</v>
      </c>
      <c r="O187" s="505">
        <v>1</v>
      </c>
    </row>
    <row r="188" spans="1:15" ht="15.75">
      <c r="A188" s="432">
        <v>30191</v>
      </c>
      <c r="B188" s="480" t="s">
        <v>1367</v>
      </c>
      <c r="C188" s="279" t="s">
        <v>315</v>
      </c>
      <c r="D188" s="273" t="s">
        <v>1591</v>
      </c>
      <c r="E188" s="275" t="s">
        <v>1368</v>
      </c>
      <c r="F188" s="275">
        <v>0</v>
      </c>
      <c r="G188" s="275">
        <v>0</v>
      </c>
      <c r="H188" s="276">
        <v>0</v>
      </c>
      <c r="I188" s="276">
        <v>0</v>
      </c>
      <c r="J188" s="276">
        <v>0</v>
      </c>
      <c r="K188" s="276">
        <v>0</v>
      </c>
      <c r="L188" s="275">
        <v>0</v>
      </c>
      <c r="M188" s="275">
        <v>0</v>
      </c>
      <c r="N188" s="277">
        <v>0</v>
      </c>
      <c r="O188" s="676">
        <v>0</v>
      </c>
    </row>
    <row r="189" spans="1:15" ht="34.5" customHeight="1">
      <c r="A189" s="432">
        <v>30192</v>
      </c>
      <c r="B189" s="278" t="s">
        <v>1369</v>
      </c>
      <c r="C189" s="279" t="s">
        <v>322</v>
      </c>
      <c r="D189" s="273" t="s">
        <v>1586</v>
      </c>
      <c r="E189" s="275"/>
      <c r="F189" s="275">
        <v>0</v>
      </c>
      <c r="G189" s="275">
        <v>0</v>
      </c>
      <c r="H189" s="276">
        <v>0</v>
      </c>
      <c r="I189" s="276">
        <v>0</v>
      </c>
      <c r="J189" s="276">
        <v>0</v>
      </c>
      <c r="K189" s="276">
        <v>0</v>
      </c>
      <c r="L189" s="275">
        <v>0</v>
      </c>
      <c r="M189" s="275">
        <v>0</v>
      </c>
      <c r="N189" s="277">
        <v>0</v>
      </c>
      <c r="O189" s="676">
        <v>0</v>
      </c>
    </row>
    <row r="190" spans="1:15" ht="15.75">
      <c r="A190" s="432">
        <v>30193</v>
      </c>
      <c r="B190" s="480" t="s">
        <v>1370</v>
      </c>
      <c r="C190" s="279" t="s">
        <v>442</v>
      </c>
      <c r="D190" s="273" t="s">
        <v>1585</v>
      </c>
      <c r="E190" s="275"/>
      <c r="F190" s="275">
        <v>0</v>
      </c>
      <c r="G190" s="275">
        <v>0</v>
      </c>
      <c r="H190" s="276">
        <v>0</v>
      </c>
      <c r="I190" s="276">
        <v>0</v>
      </c>
      <c r="J190" s="276">
        <v>0</v>
      </c>
      <c r="K190" s="276">
        <v>0</v>
      </c>
      <c r="L190" s="275">
        <v>0</v>
      </c>
      <c r="M190" s="275">
        <v>0</v>
      </c>
      <c r="N190" s="277">
        <v>0</v>
      </c>
      <c r="O190" s="676">
        <v>0</v>
      </c>
    </row>
    <row r="191" spans="1:15" ht="15.75">
      <c r="A191" s="432">
        <v>30194</v>
      </c>
      <c r="B191" s="316" t="s">
        <v>581</v>
      </c>
      <c r="C191" s="317" t="s">
        <v>315</v>
      </c>
      <c r="D191" s="282" t="s">
        <v>1591</v>
      </c>
      <c r="E191" s="283"/>
      <c r="F191" s="283">
        <f>'liste hotellerie'!AI157</f>
        <v>2</v>
      </c>
      <c r="G191" s="283">
        <f>'liste hotellerie'!AK157</f>
        <v>2</v>
      </c>
      <c r="H191" s="283">
        <v>2</v>
      </c>
      <c r="I191" s="283">
        <v>0</v>
      </c>
      <c r="J191" s="283">
        <v>0</v>
      </c>
      <c r="K191" s="283">
        <v>0</v>
      </c>
      <c r="L191" s="283">
        <f>'liste hotellerie'!AJ157</f>
        <v>125</v>
      </c>
      <c r="M191" s="283">
        <f>'liste hotellerie'!AL157</f>
        <v>125</v>
      </c>
      <c r="N191" s="284">
        <f>M191/L191</f>
        <v>1</v>
      </c>
      <c r="O191" s="505">
        <v>2</v>
      </c>
    </row>
    <row r="192" spans="1:15" ht="15.75">
      <c r="A192" s="432">
        <v>30195</v>
      </c>
      <c r="B192" s="494" t="s">
        <v>1371</v>
      </c>
      <c r="C192" s="279" t="s">
        <v>442</v>
      </c>
      <c r="D192" s="273" t="s">
        <v>1585</v>
      </c>
      <c r="E192" s="275"/>
      <c r="F192" s="275">
        <v>0</v>
      </c>
      <c r="G192" s="275">
        <v>0</v>
      </c>
      <c r="H192" s="276">
        <v>0</v>
      </c>
      <c r="I192" s="276">
        <v>0</v>
      </c>
      <c r="J192" s="276">
        <v>0</v>
      </c>
      <c r="K192" s="276">
        <v>0</v>
      </c>
      <c r="L192" s="275">
        <v>0</v>
      </c>
      <c r="M192" s="275">
        <v>0</v>
      </c>
      <c r="N192" s="277">
        <v>0</v>
      </c>
      <c r="O192" s="676">
        <v>0</v>
      </c>
    </row>
    <row r="193" spans="1:15" ht="15.75">
      <c r="A193" s="432">
        <v>30196</v>
      </c>
      <c r="B193" s="480" t="s">
        <v>1372</v>
      </c>
      <c r="C193" s="279" t="s">
        <v>315</v>
      </c>
      <c r="D193" s="273" t="s">
        <v>1591</v>
      </c>
      <c r="E193" s="275"/>
      <c r="F193" s="275">
        <v>0</v>
      </c>
      <c r="G193" s="275">
        <v>0</v>
      </c>
      <c r="H193" s="276">
        <v>0</v>
      </c>
      <c r="I193" s="276">
        <v>0</v>
      </c>
      <c r="J193" s="276">
        <v>0</v>
      </c>
      <c r="K193" s="276">
        <v>0</v>
      </c>
      <c r="L193" s="275">
        <v>0</v>
      </c>
      <c r="M193" s="275">
        <v>0</v>
      </c>
      <c r="N193" s="277">
        <v>0</v>
      </c>
      <c r="O193" s="676">
        <v>0</v>
      </c>
    </row>
    <row r="194" spans="1:15" ht="15.75">
      <c r="A194" s="432">
        <v>30197</v>
      </c>
      <c r="B194" s="480" t="s">
        <v>1373</v>
      </c>
      <c r="C194" s="279" t="s">
        <v>315</v>
      </c>
      <c r="D194" s="273" t="s">
        <v>1591</v>
      </c>
      <c r="E194" s="275"/>
      <c r="F194" s="275">
        <v>0</v>
      </c>
      <c r="G194" s="275">
        <v>0</v>
      </c>
      <c r="H194" s="276">
        <v>0</v>
      </c>
      <c r="I194" s="276">
        <v>0</v>
      </c>
      <c r="J194" s="276">
        <v>0</v>
      </c>
      <c r="K194" s="276">
        <v>0</v>
      </c>
      <c r="L194" s="275">
        <v>0</v>
      </c>
      <c r="M194" s="275">
        <v>0</v>
      </c>
      <c r="N194" s="277">
        <v>0</v>
      </c>
      <c r="O194" s="676">
        <v>0</v>
      </c>
    </row>
    <row r="195" spans="1:15" ht="18" customHeight="1">
      <c r="A195" s="432">
        <v>30198</v>
      </c>
      <c r="B195" s="387" t="s">
        <v>582</v>
      </c>
      <c r="C195" s="317" t="s">
        <v>442</v>
      </c>
      <c r="D195" s="282" t="s">
        <v>1585</v>
      </c>
      <c r="E195" s="283"/>
      <c r="F195" s="283">
        <f>'liste hotellerie'!AI159</f>
        <v>1</v>
      </c>
      <c r="G195" s="283">
        <f>'liste hotellerie'!AK159</f>
        <v>1</v>
      </c>
      <c r="H195" s="283">
        <v>0</v>
      </c>
      <c r="I195" s="283">
        <v>0</v>
      </c>
      <c r="J195" s="283">
        <v>0</v>
      </c>
      <c r="K195" s="283">
        <v>1</v>
      </c>
      <c r="L195" s="283">
        <f>'liste hotellerie'!AJ159</f>
        <v>75</v>
      </c>
      <c r="M195" s="283">
        <f>'liste hotellerie'!AL159</f>
        <v>75</v>
      </c>
      <c r="N195" s="284">
        <f>M195/L195</f>
        <v>1</v>
      </c>
      <c r="O195" s="505">
        <v>1</v>
      </c>
    </row>
    <row r="196" spans="1:15" ht="15.75">
      <c r="A196" s="432">
        <v>30199</v>
      </c>
      <c r="B196" s="480" t="s">
        <v>1374</v>
      </c>
      <c r="C196" s="279" t="s">
        <v>478</v>
      </c>
      <c r="D196" s="273" t="s">
        <v>1594</v>
      </c>
      <c r="E196" s="275"/>
      <c r="F196" s="275">
        <v>0</v>
      </c>
      <c r="G196" s="275">
        <v>0</v>
      </c>
      <c r="H196" s="276">
        <v>0</v>
      </c>
      <c r="I196" s="276">
        <v>0</v>
      </c>
      <c r="J196" s="276">
        <v>0</v>
      </c>
      <c r="K196" s="276">
        <v>0</v>
      </c>
      <c r="L196" s="275">
        <v>0</v>
      </c>
      <c r="M196" s="275">
        <v>0</v>
      </c>
      <c r="N196" s="277">
        <v>0</v>
      </c>
      <c r="O196" s="676">
        <v>0</v>
      </c>
    </row>
    <row r="197" spans="1:15" ht="15.75">
      <c r="A197" s="432">
        <v>30200</v>
      </c>
      <c r="B197" s="278" t="s">
        <v>1375</v>
      </c>
      <c r="C197" s="279" t="s">
        <v>322</v>
      </c>
      <c r="D197" s="273" t="s">
        <v>1586</v>
      </c>
      <c r="E197" s="275"/>
      <c r="F197" s="275">
        <v>0</v>
      </c>
      <c r="G197" s="275">
        <v>0</v>
      </c>
      <c r="H197" s="276">
        <v>0</v>
      </c>
      <c r="I197" s="276">
        <v>0</v>
      </c>
      <c r="J197" s="276">
        <v>0</v>
      </c>
      <c r="K197" s="276">
        <v>0</v>
      </c>
      <c r="L197" s="275">
        <v>0</v>
      </c>
      <c r="M197" s="275">
        <v>0</v>
      </c>
      <c r="N197" s="277">
        <v>0</v>
      </c>
      <c r="O197" s="676">
        <v>0</v>
      </c>
    </row>
    <row r="198" spans="1:15" ht="38.25">
      <c r="A198" s="432">
        <v>30202</v>
      </c>
      <c r="B198" s="431" t="s">
        <v>583</v>
      </c>
      <c r="C198" s="317" t="s">
        <v>477</v>
      </c>
      <c r="D198" s="282" t="s">
        <v>1603</v>
      </c>
      <c r="E198" s="283" t="s">
        <v>1274</v>
      </c>
      <c r="F198" s="283">
        <f>'liste hotellerie'!AI160</f>
        <v>1</v>
      </c>
      <c r="G198" s="283">
        <f>'liste hotellerie'!AK160</f>
        <v>0</v>
      </c>
      <c r="H198" s="430">
        <v>0</v>
      </c>
      <c r="I198" s="430">
        <v>0</v>
      </c>
      <c r="J198" s="430">
        <v>0</v>
      </c>
      <c r="K198" s="430">
        <v>0</v>
      </c>
      <c r="L198" s="283">
        <f>'liste hotellerie'!AJ160</f>
        <v>120</v>
      </c>
      <c r="M198" s="283">
        <f>'liste hotellerie'!AL160</f>
        <v>0</v>
      </c>
      <c r="N198" s="284">
        <v>0</v>
      </c>
      <c r="O198" s="505">
        <v>0</v>
      </c>
    </row>
    <row r="199" spans="1:15" ht="15.75">
      <c r="A199" s="432">
        <v>30201</v>
      </c>
      <c r="B199" s="480" t="s">
        <v>1376</v>
      </c>
      <c r="C199" s="279" t="s">
        <v>315</v>
      </c>
      <c r="D199" s="273" t="s">
        <v>1591</v>
      </c>
      <c r="E199" s="275"/>
      <c r="F199" s="275">
        <v>0</v>
      </c>
      <c r="G199" s="275">
        <v>0</v>
      </c>
      <c r="H199" s="276">
        <v>0</v>
      </c>
      <c r="I199" s="276">
        <v>0</v>
      </c>
      <c r="J199" s="276">
        <v>0</v>
      </c>
      <c r="K199" s="276">
        <v>0</v>
      </c>
      <c r="L199" s="275">
        <v>0</v>
      </c>
      <c r="M199" s="275">
        <v>0</v>
      </c>
      <c r="N199" s="277">
        <v>0</v>
      </c>
      <c r="O199" s="676">
        <v>0</v>
      </c>
    </row>
    <row r="200" spans="1:15" ht="15.75">
      <c r="A200" s="432">
        <v>30203</v>
      </c>
      <c r="B200" s="480" t="s">
        <v>1377</v>
      </c>
      <c r="C200" s="279" t="s">
        <v>315</v>
      </c>
      <c r="D200" s="273" t="s">
        <v>1591</v>
      </c>
      <c r="E200" s="275"/>
      <c r="F200" s="275">
        <v>0</v>
      </c>
      <c r="G200" s="275">
        <v>0</v>
      </c>
      <c r="H200" s="276">
        <v>0</v>
      </c>
      <c r="I200" s="276">
        <v>0</v>
      </c>
      <c r="J200" s="276">
        <v>0</v>
      </c>
      <c r="K200" s="276">
        <v>0</v>
      </c>
      <c r="L200" s="275">
        <v>0</v>
      </c>
      <c r="M200" s="275">
        <v>0</v>
      </c>
      <c r="N200" s="277">
        <v>0</v>
      </c>
      <c r="O200" s="676">
        <v>0</v>
      </c>
    </row>
    <row r="201" spans="1:15" ht="15.75">
      <c r="A201" s="432">
        <v>203</v>
      </c>
      <c r="B201" s="480" t="s">
        <v>1378</v>
      </c>
      <c r="C201" s="279" t="s">
        <v>315</v>
      </c>
      <c r="D201" s="273" t="s">
        <v>1591</v>
      </c>
      <c r="E201" s="275"/>
      <c r="F201" s="275">
        <v>0</v>
      </c>
      <c r="G201" s="275">
        <v>0</v>
      </c>
      <c r="H201" s="276">
        <v>0</v>
      </c>
      <c r="I201" s="276">
        <v>0</v>
      </c>
      <c r="J201" s="276">
        <v>0</v>
      </c>
      <c r="K201" s="276">
        <v>0</v>
      </c>
      <c r="L201" s="275">
        <v>0</v>
      </c>
      <c r="M201" s="275">
        <v>0</v>
      </c>
      <c r="N201" s="277">
        <v>0</v>
      </c>
      <c r="O201" s="676">
        <v>0</v>
      </c>
    </row>
    <row r="202" spans="1:15" ht="15.75">
      <c r="A202" s="432">
        <v>30205</v>
      </c>
      <c r="B202" s="480" t="s">
        <v>1379</v>
      </c>
      <c r="C202" s="279" t="s">
        <v>315</v>
      </c>
      <c r="D202" s="273" t="s">
        <v>1591</v>
      </c>
      <c r="E202" s="275"/>
      <c r="F202" s="275">
        <v>0</v>
      </c>
      <c r="G202" s="275">
        <v>0</v>
      </c>
      <c r="H202" s="276">
        <v>0</v>
      </c>
      <c r="I202" s="276">
        <v>0</v>
      </c>
      <c r="J202" s="276">
        <v>0</v>
      </c>
      <c r="K202" s="276">
        <v>0</v>
      </c>
      <c r="L202" s="275">
        <v>0</v>
      </c>
      <c r="M202" s="275">
        <v>0</v>
      </c>
      <c r="N202" s="277">
        <v>0</v>
      </c>
      <c r="O202" s="676">
        <v>0</v>
      </c>
    </row>
    <row r="203" spans="1:15" ht="25.5">
      <c r="A203" s="432">
        <v>30206</v>
      </c>
      <c r="B203" s="480" t="s">
        <v>1380</v>
      </c>
      <c r="C203" s="279" t="s">
        <v>442</v>
      </c>
      <c r="D203" s="273" t="s">
        <v>1600</v>
      </c>
      <c r="E203" s="275"/>
      <c r="F203" s="275">
        <v>0</v>
      </c>
      <c r="G203" s="275">
        <v>0</v>
      </c>
      <c r="H203" s="276">
        <v>0</v>
      </c>
      <c r="I203" s="276">
        <v>0</v>
      </c>
      <c r="J203" s="276">
        <v>0</v>
      </c>
      <c r="K203" s="276">
        <v>0</v>
      </c>
      <c r="L203" s="275">
        <v>0</v>
      </c>
      <c r="M203" s="275">
        <v>0</v>
      </c>
      <c r="N203" s="277">
        <v>0</v>
      </c>
      <c r="O203" s="676">
        <v>0</v>
      </c>
    </row>
    <row r="204" spans="1:15" ht="25.5">
      <c r="A204" s="432">
        <v>30207</v>
      </c>
      <c r="B204" s="480" t="s">
        <v>1381</v>
      </c>
      <c r="C204" s="279" t="s">
        <v>442</v>
      </c>
      <c r="D204" s="273" t="s">
        <v>1599</v>
      </c>
      <c r="E204" s="275" t="s">
        <v>1271</v>
      </c>
      <c r="F204" s="275">
        <v>0</v>
      </c>
      <c r="G204" s="275">
        <v>0</v>
      </c>
      <c r="H204" s="276">
        <v>0</v>
      </c>
      <c r="I204" s="276">
        <v>0</v>
      </c>
      <c r="J204" s="276">
        <v>0</v>
      </c>
      <c r="K204" s="276">
        <v>0</v>
      </c>
      <c r="L204" s="275">
        <v>0</v>
      </c>
      <c r="M204" s="275">
        <v>0</v>
      </c>
      <c r="N204" s="277">
        <v>0</v>
      </c>
      <c r="O204" s="676">
        <v>0</v>
      </c>
    </row>
    <row r="205" spans="1:15" ht="15.75">
      <c r="A205" s="432">
        <v>30208</v>
      </c>
      <c r="B205" s="287" t="s">
        <v>1382</v>
      </c>
      <c r="C205" s="279" t="s">
        <v>322</v>
      </c>
      <c r="D205" s="273" t="s">
        <v>1586</v>
      </c>
      <c r="E205" s="275"/>
      <c r="F205" s="275">
        <v>0</v>
      </c>
      <c r="G205" s="275">
        <v>0</v>
      </c>
      <c r="H205" s="276">
        <v>0</v>
      </c>
      <c r="I205" s="276">
        <v>0</v>
      </c>
      <c r="J205" s="276">
        <v>0</v>
      </c>
      <c r="K205" s="276">
        <v>0</v>
      </c>
      <c r="L205" s="275">
        <v>0</v>
      </c>
      <c r="M205" s="275">
        <v>0</v>
      </c>
      <c r="N205" s="277">
        <v>0</v>
      </c>
      <c r="O205" s="676">
        <v>0</v>
      </c>
    </row>
    <row r="206" spans="1:15" ht="15.75">
      <c r="A206" s="432">
        <v>30209</v>
      </c>
      <c r="B206" s="287" t="s">
        <v>1383</v>
      </c>
      <c r="C206" s="279" t="s">
        <v>477</v>
      </c>
      <c r="D206" s="273" t="s">
        <v>1604</v>
      </c>
      <c r="E206" s="275"/>
      <c r="F206" s="275">
        <v>0</v>
      </c>
      <c r="G206" s="275">
        <v>0</v>
      </c>
      <c r="H206" s="276">
        <v>0</v>
      </c>
      <c r="I206" s="276">
        <v>0</v>
      </c>
      <c r="J206" s="276">
        <v>0</v>
      </c>
      <c r="K206" s="276">
        <v>0</v>
      </c>
      <c r="L206" s="275">
        <v>0</v>
      </c>
      <c r="M206" s="275">
        <v>0</v>
      </c>
      <c r="N206" s="277">
        <v>0</v>
      </c>
      <c r="O206" s="676">
        <v>0</v>
      </c>
    </row>
    <row r="207" spans="1:15" ht="15.75">
      <c r="A207" s="432">
        <v>30210</v>
      </c>
      <c r="B207" s="278" t="s">
        <v>1384</v>
      </c>
      <c r="C207" s="279" t="s">
        <v>322</v>
      </c>
      <c r="D207" s="273" t="s">
        <v>1586</v>
      </c>
      <c r="E207" s="275"/>
      <c r="F207" s="275">
        <v>0</v>
      </c>
      <c r="G207" s="275">
        <v>0</v>
      </c>
      <c r="H207" s="276">
        <v>0</v>
      </c>
      <c r="I207" s="276">
        <v>0</v>
      </c>
      <c r="J207" s="276">
        <v>0</v>
      </c>
      <c r="K207" s="276">
        <v>0</v>
      </c>
      <c r="L207" s="275">
        <v>0</v>
      </c>
      <c r="M207" s="275">
        <v>0</v>
      </c>
      <c r="N207" s="277">
        <v>0</v>
      </c>
      <c r="O207" s="676">
        <v>0</v>
      </c>
    </row>
    <row r="208" spans="1:15" ht="15.75">
      <c r="A208" s="432">
        <v>30211</v>
      </c>
      <c r="B208" s="480" t="s">
        <v>1385</v>
      </c>
      <c r="C208" s="279" t="s">
        <v>590</v>
      </c>
      <c r="D208" s="273" t="s">
        <v>1588</v>
      </c>
      <c r="E208" s="275"/>
      <c r="F208" s="275">
        <v>0</v>
      </c>
      <c r="G208" s="275">
        <v>0</v>
      </c>
      <c r="H208" s="276">
        <v>0</v>
      </c>
      <c r="I208" s="276">
        <v>0</v>
      </c>
      <c r="J208" s="276">
        <v>0</v>
      </c>
      <c r="K208" s="276">
        <v>0</v>
      </c>
      <c r="L208" s="275">
        <v>0</v>
      </c>
      <c r="M208" s="275">
        <v>0</v>
      </c>
      <c r="N208" s="277">
        <v>0</v>
      </c>
      <c r="O208" s="676">
        <v>0</v>
      </c>
    </row>
    <row r="209" spans="1:15" ht="15.75">
      <c r="A209" s="432">
        <v>30212</v>
      </c>
      <c r="B209" s="387" t="s">
        <v>584</v>
      </c>
      <c r="C209" s="317" t="s">
        <v>442</v>
      </c>
      <c r="D209" s="282" t="s">
        <v>1585</v>
      </c>
      <c r="E209" s="283"/>
      <c r="F209" s="283">
        <f>'liste hotellerie'!AI161</f>
        <v>2</v>
      </c>
      <c r="G209" s="283">
        <f>'liste hotellerie'!AK161</f>
        <v>2</v>
      </c>
      <c r="H209" s="283">
        <v>2</v>
      </c>
      <c r="I209" s="283">
        <v>0</v>
      </c>
      <c r="J209" s="283">
        <v>0</v>
      </c>
      <c r="K209" s="283">
        <v>0</v>
      </c>
      <c r="L209" s="283">
        <f>'liste hotellerie'!AJ161</f>
        <v>361</v>
      </c>
      <c r="M209" s="283">
        <f>'liste hotellerie'!AL161</f>
        <v>361</v>
      </c>
      <c r="N209" s="284">
        <f>M209/L209</f>
        <v>1</v>
      </c>
      <c r="O209" s="505">
        <v>1</v>
      </c>
    </row>
    <row r="210" spans="1:15" ht="25.5">
      <c r="A210" s="432">
        <v>30213</v>
      </c>
      <c r="B210" s="316" t="s">
        <v>585</v>
      </c>
      <c r="C210" s="317" t="s">
        <v>380</v>
      </c>
      <c r="D210" s="282" t="s">
        <v>1750</v>
      </c>
      <c r="E210" s="283"/>
      <c r="F210" s="283">
        <f>'liste hotellerie'!AI163</f>
        <v>1</v>
      </c>
      <c r="G210" s="283">
        <f>'liste hotellerie'!AK163</f>
        <v>0</v>
      </c>
      <c r="H210" s="430">
        <v>0</v>
      </c>
      <c r="I210" s="430">
        <v>0</v>
      </c>
      <c r="J210" s="430">
        <v>0</v>
      </c>
      <c r="K210" s="430">
        <v>0</v>
      </c>
      <c r="L210" s="283">
        <f>'liste hotellerie'!AJ163</f>
        <v>20</v>
      </c>
      <c r="M210" s="283">
        <f>'liste hotellerie'!AL163</f>
        <v>0</v>
      </c>
      <c r="N210" s="284">
        <v>0</v>
      </c>
      <c r="O210" s="505">
        <v>0</v>
      </c>
    </row>
    <row r="211" spans="1:15" ht="28.5" customHeight="1">
      <c r="A211" s="432">
        <v>30214</v>
      </c>
      <c r="B211" s="494" t="s">
        <v>1386</v>
      </c>
      <c r="C211" s="279" t="s">
        <v>442</v>
      </c>
      <c r="D211" s="273" t="s">
        <v>1585</v>
      </c>
      <c r="E211" s="275"/>
      <c r="F211" s="275">
        <v>0</v>
      </c>
      <c r="G211" s="275">
        <v>0</v>
      </c>
      <c r="H211" s="276">
        <v>0</v>
      </c>
      <c r="I211" s="276">
        <v>0</v>
      </c>
      <c r="J211" s="276">
        <v>0</v>
      </c>
      <c r="K211" s="276">
        <v>0</v>
      </c>
      <c r="L211" s="275">
        <v>0</v>
      </c>
      <c r="M211" s="275">
        <v>0</v>
      </c>
      <c r="N211" s="277">
        <v>0</v>
      </c>
      <c r="O211" s="676">
        <v>0</v>
      </c>
    </row>
    <row r="212" spans="1:15" ht="15.75">
      <c r="A212" s="432">
        <v>30215</v>
      </c>
      <c r="B212" s="480" t="s">
        <v>1387</v>
      </c>
      <c r="C212" s="279" t="s">
        <v>315</v>
      </c>
      <c r="D212" s="273" t="s">
        <v>1591</v>
      </c>
      <c r="E212" s="275"/>
      <c r="F212" s="275">
        <v>0</v>
      </c>
      <c r="G212" s="275">
        <v>0</v>
      </c>
      <c r="H212" s="276">
        <v>0</v>
      </c>
      <c r="I212" s="276">
        <v>0</v>
      </c>
      <c r="J212" s="276">
        <v>0</v>
      </c>
      <c r="K212" s="276">
        <v>0</v>
      </c>
      <c r="L212" s="275">
        <v>0</v>
      </c>
      <c r="M212" s="275">
        <v>0</v>
      </c>
      <c r="N212" s="277">
        <v>0</v>
      </c>
      <c r="O212" s="676">
        <v>0</v>
      </c>
    </row>
    <row r="213" spans="1:15" ht="31.5">
      <c r="A213" s="432">
        <v>30216</v>
      </c>
      <c r="B213" s="480" t="s">
        <v>1388</v>
      </c>
      <c r="C213" s="279" t="s">
        <v>315</v>
      </c>
      <c r="D213" s="273" t="s">
        <v>1591</v>
      </c>
      <c r="E213" s="275"/>
      <c r="F213" s="275">
        <v>0</v>
      </c>
      <c r="G213" s="275">
        <v>0</v>
      </c>
      <c r="H213" s="276">
        <v>0</v>
      </c>
      <c r="I213" s="276">
        <v>0</v>
      </c>
      <c r="J213" s="276">
        <v>0</v>
      </c>
      <c r="K213" s="276">
        <v>0</v>
      </c>
      <c r="L213" s="275">
        <v>0</v>
      </c>
      <c r="M213" s="275">
        <v>0</v>
      </c>
      <c r="N213" s="277">
        <v>0</v>
      </c>
      <c r="O213" s="676">
        <v>0</v>
      </c>
    </row>
    <row r="214" spans="1:15" ht="31.5">
      <c r="A214" s="432">
        <v>30217</v>
      </c>
      <c r="B214" s="431" t="s">
        <v>586</v>
      </c>
      <c r="C214" s="317" t="s">
        <v>477</v>
      </c>
      <c r="D214" s="282" t="s">
        <v>1604</v>
      </c>
      <c r="E214" s="283"/>
      <c r="F214" s="283">
        <f>'liste hotellerie'!AI164</f>
        <v>1</v>
      </c>
      <c r="G214" s="283">
        <f>'liste hotellerie'!AK164</f>
        <v>0</v>
      </c>
      <c r="H214" s="430">
        <v>0</v>
      </c>
      <c r="I214" s="430">
        <v>0</v>
      </c>
      <c r="J214" s="430">
        <v>0</v>
      </c>
      <c r="K214" s="430">
        <v>0</v>
      </c>
      <c r="L214" s="283">
        <f>'liste hotellerie'!AJ164</f>
        <v>6</v>
      </c>
      <c r="M214" s="283">
        <f>'liste hotellerie'!AL164</f>
        <v>0</v>
      </c>
      <c r="N214" s="284">
        <v>0</v>
      </c>
      <c r="O214" s="505">
        <v>0</v>
      </c>
    </row>
    <row r="215" spans="1:15" ht="15.75">
      <c r="A215" s="432">
        <v>30218</v>
      </c>
      <c r="B215" s="316" t="s">
        <v>587</v>
      </c>
      <c r="C215" s="317" t="s">
        <v>315</v>
      </c>
      <c r="D215" s="282" t="s">
        <v>1591</v>
      </c>
      <c r="E215" s="283"/>
      <c r="F215" s="283">
        <f>'liste hotellerie'!AI165</f>
        <v>1</v>
      </c>
      <c r="G215" s="283">
        <f>'liste hotellerie'!AK165</f>
        <v>1</v>
      </c>
      <c r="H215" s="283">
        <v>1</v>
      </c>
      <c r="I215" s="283">
        <v>0</v>
      </c>
      <c r="J215" s="283">
        <v>0</v>
      </c>
      <c r="K215" s="283">
        <v>0</v>
      </c>
      <c r="L215" s="283">
        <f>'liste hotellerie'!AJ165</f>
        <v>90</v>
      </c>
      <c r="M215" s="283">
        <f>'liste hotellerie'!AL165</f>
        <v>90</v>
      </c>
      <c r="N215" s="284">
        <f>M215/L215</f>
        <v>1</v>
      </c>
      <c r="O215" s="505">
        <v>1</v>
      </c>
    </row>
    <row r="216" spans="1:15" ht="15.75">
      <c r="A216" s="432">
        <v>30356</v>
      </c>
      <c r="B216" s="480" t="s">
        <v>1389</v>
      </c>
      <c r="C216" s="279" t="s">
        <v>590</v>
      </c>
      <c r="D216" s="273" t="s">
        <v>1588</v>
      </c>
      <c r="E216" s="275"/>
      <c r="F216" s="275">
        <v>0</v>
      </c>
      <c r="G216" s="275">
        <v>0</v>
      </c>
      <c r="H216" s="276">
        <v>0</v>
      </c>
      <c r="I216" s="276">
        <v>0</v>
      </c>
      <c r="J216" s="276">
        <v>0</v>
      </c>
      <c r="K216" s="276">
        <v>0</v>
      </c>
      <c r="L216" s="275">
        <v>0</v>
      </c>
      <c r="M216" s="275">
        <v>0</v>
      </c>
      <c r="N216" s="277">
        <v>0</v>
      </c>
      <c r="O216" s="676">
        <v>0</v>
      </c>
    </row>
    <row r="217" spans="1:15" ht="15.75">
      <c r="A217" s="432">
        <v>30219</v>
      </c>
      <c r="B217" s="316" t="s">
        <v>598</v>
      </c>
      <c r="C217" s="317" t="s">
        <v>478</v>
      </c>
      <c r="D217" s="282" t="s">
        <v>1594</v>
      </c>
      <c r="E217" s="283"/>
      <c r="F217" s="283">
        <f>'liste hotellerie'!AI166</f>
        <v>1</v>
      </c>
      <c r="G217" s="283">
        <f>'liste hotellerie'!AK166</f>
        <v>0</v>
      </c>
      <c r="H217" s="430">
        <v>0</v>
      </c>
      <c r="I217" s="430">
        <v>0</v>
      </c>
      <c r="J217" s="430">
        <v>0</v>
      </c>
      <c r="K217" s="430">
        <v>0</v>
      </c>
      <c r="L217" s="283">
        <f>'liste hotellerie'!AJ166</f>
        <v>6</v>
      </c>
      <c r="M217" s="283">
        <f>'liste hotellerie'!AL166</f>
        <v>0</v>
      </c>
      <c r="N217" s="284">
        <v>0</v>
      </c>
      <c r="O217" s="505">
        <v>0</v>
      </c>
    </row>
    <row r="218" spans="1:15" ht="15.75">
      <c r="A218" s="432">
        <v>30222</v>
      </c>
      <c r="B218" s="316" t="s">
        <v>599</v>
      </c>
      <c r="C218" s="317" t="s">
        <v>315</v>
      </c>
      <c r="D218" s="282" t="s">
        <v>1591</v>
      </c>
      <c r="E218" s="283"/>
      <c r="F218" s="283">
        <f>'liste hotellerie'!AI167</f>
        <v>3</v>
      </c>
      <c r="G218" s="283">
        <f>'liste hotellerie'!AK167</f>
        <v>3</v>
      </c>
      <c r="H218" s="283">
        <v>3</v>
      </c>
      <c r="I218" s="283">
        <v>0</v>
      </c>
      <c r="J218" s="283">
        <v>0</v>
      </c>
      <c r="K218" s="283">
        <v>0</v>
      </c>
      <c r="L218" s="283">
        <f>'liste hotellerie'!AJ167</f>
        <v>261</v>
      </c>
      <c r="M218" s="283">
        <f>'liste hotellerie'!AL167</f>
        <v>261</v>
      </c>
      <c r="N218" s="284">
        <f>M218/L218</f>
        <v>1</v>
      </c>
      <c r="O218" s="505">
        <v>2</v>
      </c>
    </row>
    <row r="219" spans="1:15" ht="15.75">
      <c r="A219" s="432">
        <v>30220</v>
      </c>
      <c r="B219" s="316" t="s">
        <v>1390</v>
      </c>
      <c r="C219" s="317" t="s">
        <v>478</v>
      </c>
      <c r="D219" s="282" t="s">
        <v>1594</v>
      </c>
      <c r="E219" s="283"/>
      <c r="F219" s="283">
        <f>'liste hotellerie'!AI170</f>
        <v>1</v>
      </c>
      <c r="G219" s="283">
        <f>'liste hotellerie'!AK170</f>
        <v>0</v>
      </c>
      <c r="H219" s="430">
        <v>0</v>
      </c>
      <c r="I219" s="430">
        <v>0</v>
      </c>
      <c r="J219" s="430">
        <v>0</v>
      </c>
      <c r="K219" s="430">
        <v>0</v>
      </c>
      <c r="L219" s="283">
        <f>'liste hotellerie'!AJ170</f>
        <v>5</v>
      </c>
      <c r="M219" s="283">
        <f>'liste hotellerie'!AL170</f>
        <v>0</v>
      </c>
      <c r="N219" s="284">
        <v>0</v>
      </c>
      <c r="O219" s="505">
        <v>0</v>
      </c>
    </row>
    <row r="220" spans="1:15" ht="38.25">
      <c r="A220" s="432">
        <v>30221</v>
      </c>
      <c r="B220" s="480" t="s">
        <v>1391</v>
      </c>
      <c r="C220" s="279" t="s">
        <v>477</v>
      </c>
      <c r="D220" s="273" t="s">
        <v>1592</v>
      </c>
      <c r="E220" s="275"/>
      <c r="F220" s="275">
        <v>0</v>
      </c>
      <c r="G220" s="275">
        <v>0</v>
      </c>
      <c r="H220" s="276">
        <v>0</v>
      </c>
      <c r="I220" s="276">
        <v>0</v>
      </c>
      <c r="J220" s="276">
        <v>0</v>
      </c>
      <c r="K220" s="276">
        <v>0</v>
      </c>
      <c r="L220" s="275">
        <v>0</v>
      </c>
      <c r="M220" s="275">
        <v>0</v>
      </c>
      <c r="N220" s="277">
        <v>0</v>
      </c>
      <c r="O220" s="676">
        <v>0</v>
      </c>
    </row>
    <row r="221" spans="1:15" ht="25.5">
      <c r="A221" s="432">
        <v>30223</v>
      </c>
      <c r="B221" s="287" t="s">
        <v>1392</v>
      </c>
      <c r="C221" s="279" t="s">
        <v>442</v>
      </c>
      <c r="D221" s="273" t="s">
        <v>1599</v>
      </c>
      <c r="E221" s="498" t="s">
        <v>1271</v>
      </c>
      <c r="F221" s="275">
        <v>0</v>
      </c>
      <c r="G221" s="275">
        <v>0</v>
      </c>
      <c r="H221" s="276">
        <v>0</v>
      </c>
      <c r="I221" s="276">
        <v>0</v>
      </c>
      <c r="J221" s="276">
        <v>0</v>
      </c>
      <c r="K221" s="276">
        <v>0</v>
      </c>
      <c r="L221" s="275">
        <v>0</v>
      </c>
      <c r="M221" s="275">
        <v>0</v>
      </c>
      <c r="N221" s="277">
        <v>0</v>
      </c>
      <c r="O221" s="676">
        <v>0</v>
      </c>
    </row>
    <row r="222" spans="1:15" ht="15.75">
      <c r="A222" s="432">
        <v>30224</v>
      </c>
      <c r="B222" s="494" t="s">
        <v>1393</v>
      </c>
      <c r="C222" s="279" t="s">
        <v>442</v>
      </c>
      <c r="D222" s="273" t="s">
        <v>1585</v>
      </c>
      <c r="E222" s="275"/>
      <c r="F222" s="275">
        <v>0</v>
      </c>
      <c r="G222" s="275">
        <v>0</v>
      </c>
      <c r="H222" s="276">
        <v>0</v>
      </c>
      <c r="I222" s="276">
        <v>0</v>
      </c>
      <c r="J222" s="276">
        <v>0</v>
      </c>
      <c r="K222" s="276">
        <v>0</v>
      </c>
      <c r="L222" s="275">
        <v>0</v>
      </c>
      <c r="M222" s="275">
        <v>0</v>
      </c>
      <c r="N222" s="277">
        <v>0</v>
      </c>
      <c r="O222" s="676">
        <v>0</v>
      </c>
    </row>
    <row r="223" spans="1:15" ht="15.75">
      <c r="A223" s="432">
        <v>30225</v>
      </c>
      <c r="B223" s="480" t="s">
        <v>1394</v>
      </c>
      <c r="C223" s="279" t="s">
        <v>315</v>
      </c>
      <c r="D223" s="273" t="s">
        <v>1591</v>
      </c>
      <c r="E223" s="275"/>
      <c r="F223" s="275">
        <v>0</v>
      </c>
      <c r="G223" s="275">
        <v>0</v>
      </c>
      <c r="H223" s="276">
        <v>0</v>
      </c>
      <c r="I223" s="276">
        <v>0</v>
      </c>
      <c r="J223" s="276">
        <v>0</v>
      </c>
      <c r="K223" s="276">
        <v>0</v>
      </c>
      <c r="L223" s="275">
        <v>0</v>
      </c>
      <c r="M223" s="275">
        <v>0</v>
      </c>
      <c r="N223" s="277">
        <v>0</v>
      </c>
      <c r="O223" s="676">
        <v>0</v>
      </c>
    </row>
    <row r="224" spans="1:15" ht="25.5">
      <c r="A224" s="432">
        <v>30226</v>
      </c>
      <c r="B224" s="316" t="s">
        <v>1395</v>
      </c>
      <c r="C224" s="317" t="s">
        <v>477</v>
      </c>
      <c r="D224" s="282" t="s">
        <v>1601</v>
      </c>
      <c r="E224" s="283"/>
      <c r="F224" s="283">
        <f>'liste hotellerie'!AI171</f>
        <v>1</v>
      </c>
      <c r="G224" s="283">
        <f>'liste hotellerie'!AK171</f>
        <v>0</v>
      </c>
      <c r="H224" s="430">
        <v>0</v>
      </c>
      <c r="I224" s="430">
        <v>0</v>
      </c>
      <c r="J224" s="430">
        <v>0</v>
      </c>
      <c r="K224" s="430">
        <v>0</v>
      </c>
      <c r="L224" s="283">
        <f>'liste hotellerie'!AJ171</f>
        <v>3</v>
      </c>
      <c r="M224" s="283">
        <f>'liste hotellerie'!AL171</f>
        <v>0</v>
      </c>
      <c r="N224" s="284">
        <v>0</v>
      </c>
      <c r="O224" s="505">
        <v>0</v>
      </c>
    </row>
    <row r="225" spans="1:15" ht="15.75">
      <c r="A225" s="432">
        <v>30227</v>
      </c>
      <c r="B225" s="316" t="s">
        <v>600</v>
      </c>
      <c r="C225" s="317" t="s">
        <v>315</v>
      </c>
      <c r="D225" s="282" t="s">
        <v>1591</v>
      </c>
      <c r="E225" s="283"/>
      <c r="F225" s="283">
        <f>'liste hotellerie'!AI172</f>
        <v>4</v>
      </c>
      <c r="G225" s="283">
        <f>'liste hotellerie'!AK172</f>
        <v>3</v>
      </c>
      <c r="H225" s="283">
        <v>2</v>
      </c>
      <c r="I225" s="283">
        <v>0</v>
      </c>
      <c r="J225" s="283">
        <v>1</v>
      </c>
      <c r="K225" s="283">
        <v>0</v>
      </c>
      <c r="L225" s="283">
        <f>'liste hotellerie'!AJ172</f>
        <v>203</v>
      </c>
      <c r="M225" s="283">
        <f>'liste hotellerie'!AL172</f>
        <v>173</v>
      </c>
      <c r="N225" s="284">
        <f>M225/L225</f>
        <v>0.85221674876847286</v>
      </c>
      <c r="O225" s="505">
        <v>3</v>
      </c>
    </row>
    <row r="226" spans="1:15" ht="31.5">
      <c r="A226" s="432">
        <v>30229</v>
      </c>
      <c r="B226" s="287" t="s">
        <v>1396</v>
      </c>
      <c r="C226" s="279" t="s">
        <v>478</v>
      </c>
      <c r="D226" s="273" t="s">
        <v>1594</v>
      </c>
      <c r="E226" s="275"/>
      <c r="F226" s="275">
        <v>0</v>
      </c>
      <c r="G226" s="275">
        <v>0</v>
      </c>
      <c r="H226" s="276">
        <v>0</v>
      </c>
      <c r="I226" s="276">
        <v>0</v>
      </c>
      <c r="J226" s="276">
        <v>0</v>
      </c>
      <c r="K226" s="276">
        <v>0</v>
      </c>
      <c r="L226" s="275">
        <v>0</v>
      </c>
      <c r="M226" s="275">
        <v>0</v>
      </c>
      <c r="N226" s="277">
        <v>0</v>
      </c>
      <c r="O226" s="676">
        <v>0</v>
      </c>
    </row>
    <row r="227" spans="1:15" ht="31.5">
      <c r="A227" s="432">
        <v>30230</v>
      </c>
      <c r="B227" s="316" t="s">
        <v>601</v>
      </c>
      <c r="C227" s="317" t="s">
        <v>315</v>
      </c>
      <c r="D227" s="282" t="s">
        <v>1591</v>
      </c>
      <c r="E227" s="283"/>
      <c r="F227" s="283">
        <f>'liste hotellerie'!AI176</f>
        <v>1</v>
      </c>
      <c r="G227" s="283">
        <f>'liste hotellerie'!AK176</f>
        <v>1</v>
      </c>
      <c r="H227" s="283">
        <v>1</v>
      </c>
      <c r="I227" s="283">
        <v>0</v>
      </c>
      <c r="J227" s="283">
        <v>0</v>
      </c>
      <c r="K227" s="283">
        <v>0</v>
      </c>
      <c r="L227" s="283">
        <f>'liste hotellerie'!AJ176</f>
        <v>80</v>
      </c>
      <c r="M227" s="283">
        <f>'liste hotellerie'!AL176</f>
        <v>80</v>
      </c>
      <c r="N227" s="284">
        <f t="shared" ref="N227:N228" si="7">M227/L227</f>
        <v>1</v>
      </c>
      <c r="O227" s="505">
        <v>1</v>
      </c>
    </row>
    <row r="228" spans="1:15" ht="31.5">
      <c r="A228" s="432">
        <v>30231</v>
      </c>
      <c r="B228" s="387" t="s">
        <v>602</v>
      </c>
      <c r="C228" s="317" t="s">
        <v>442</v>
      </c>
      <c r="D228" s="282" t="s">
        <v>1585</v>
      </c>
      <c r="E228" s="283"/>
      <c r="F228" s="283">
        <f>'liste hotellerie'!AI177</f>
        <v>2</v>
      </c>
      <c r="G228" s="283">
        <f>'liste hotellerie'!AK177</f>
        <v>2</v>
      </c>
      <c r="H228" s="283">
        <v>0</v>
      </c>
      <c r="I228" s="283">
        <v>0</v>
      </c>
      <c r="J228" s="283">
        <v>0</v>
      </c>
      <c r="K228" s="283">
        <v>2</v>
      </c>
      <c r="L228" s="283">
        <f>'liste hotellerie'!AJ177</f>
        <v>102</v>
      </c>
      <c r="M228" s="283">
        <f>'liste hotellerie'!AL177</f>
        <v>102</v>
      </c>
      <c r="N228" s="284">
        <f t="shared" si="7"/>
        <v>1</v>
      </c>
      <c r="O228" s="505">
        <v>2</v>
      </c>
    </row>
    <row r="229" spans="1:15" ht="31.5">
      <c r="A229" s="432">
        <v>30232</v>
      </c>
      <c r="B229" s="480" t="s">
        <v>603</v>
      </c>
      <c r="C229" s="279" t="s">
        <v>315</v>
      </c>
      <c r="D229" s="273" t="s">
        <v>1591</v>
      </c>
      <c r="E229" s="275"/>
      <c r="F229" s="275">
        <v>0</v>
      </c>
      <c r="G229" s="275">
        <v>0</v>
      </c>
      <c r="H229" s="276">
        <v>0</v>
      </c>
      <c r="I229" s="276">
        <v>0</v>
      </c>
      <c r="J229" s="276">
        <v>0</v>
      </c>
      <c r="K229" s="276">
        <v>0</v>
      </c>
      <c r="L229" s="275">
        <v>0</v>
      </c>
      <c r="M229" s="275">
        <v>0</v>
      </c>
      <c r="N229" s="277">
        <v>0</v>
      </c>
      <c r="O229" s="676">
        <v>0</v>
      </c>
    </row>
    <row r="230" spans="1:15" ht="15.75">
      <c r="A230" s="432">
        <v>30233</v>
      </c>
      <c r="B230" s="494" t="s">
        <v>1397</v>
      </c>
      <c r="C230" s="279" t="s">
        <v>442</v>
      </c>
      <c r="D230" s="273" t="s">
        <v>1585</v>
      </c>
      <c r="E230" s="275"/>
      <c r="F230" s="275">
        <v>0</v>
      </c>
      <c r="G230" s="275">
        <v>0</v>
      </c>
      <c r="H230" s="276">
        <v>0</v>
      </c>
      <c r="I230" s="276">
        <v>0</v>
      </c>
      <c r="J230" s="276">
        <v>0</v>
      </c>
      <c r="K230" s="276">
        <v>0</v>
      </c>
      <c r="L230" s="275">
        <v>0</v>
      </c>
      <c r="M230" s="275">
        <v>0</v>
      </c>
      <c r="N230" s="277">
        <v>0</v>
      </c>
      <c r="O230" s="676">
        <v>0</v>
      </c>
    </row>
    <row r="231" spans="1:15" ht="25.5">
      <c r="A231" s="432">
        <v>30234</v>
      </c>
      <c r="B231" s="494" t="s">
        <v>1398</v>
      </c>
      <c r="C231" s="279" t="s">
        <v>442</v>
      </c>
      <c r="D231" s="273" t="s">
        <v>1602</v>
      </c>
      <c r="E231" s="275" t="s">
        <v>596</v>
      </c>
      <c r="F231" s="275">
        <v>0</v>
      </c>
      <c r="G231" s="275">
        <v>0</v>
      </c>
      <c r="H231" s="276">
        <v>0</v>
      </c>
      <c r="I231" s="276">
        <v>0</v>
      </c>
      <c r="J231" s="276">
        <v>0</v>
      </c>
      <c r="K231" s="276">
        <v>0</v>
      </c>
      <c r="L231" s="275">
        <v>0</v>
      </c>
      <c r="M231" s="275">
        <v>0</v>
      </c>
      <c r="N231" s="277">
        <v>0</v>
      </c>
      <c r="O231" s="676">
        <v>0</v>
      </c>
    </row>
    <row r="232" spans="1:15" ht="31.5">
      <c r="A232" s="432">
        <v>30236</v>
      </c>
      <c r="B232" s="494" t="s">
        <v>1399</v>
      </c>
      <c r="C232" s="279" t="s">
        <v>442</v>
      </c>
      <c r="D232" s="273" t="s">
        <v>1585</v>
      </c>
      <c r="E232" s="275"/>
      <c r="F232" s="275">
        <v>0</v>
      </c>
      <c r="G232" s="275">
        <v>0</v>
      </c>
      <c r="H232" s="276">
        <v>0</v>
      </c>
      <c r="I232" s="276">
        <v>0</v>
      </c>
      <c r="J232" s="276">
        <v>0</v>
      </c>
      <c r="K232" s="276">
        <v>0</v>
      </c>
      <c r="L232" s="275">
        <v>0</v>
      </c>
      <c r="M232" s="275">
        <v>0</v>
      </c>
      <c r="N232" s="277">
        <v>0</v>
      </c>
      <c r="O232" s="676">
        <v>0</v>
      </c>
    </row>
    <row r="233" spans="1:15" ht="31.5">
      <c r="A233" s="432">
        <v>30235</v>
      </c>
      <c r="B233" s="480" t="s">
        <v>1400</v>
      </c>
      <c r="C233" s="279" t="s">
        <v>442</v>
      </c>
      <c r="D233" s="273" t="s">
        <v>1585</v>
      </c>
      <c r="E233" s="275"/>
      <c r="F233" s="275">
        <v>0</v>
      </c>
      <c r="G233" s="275">
        <v>0</v>
      </c>
      <c r="H233" s="276">
        <v>0</v>
      </c>
      <c r="I233" s="276">
        <v>0</v>
      </c>
      <c r="J233" s="276">
        <v>0</v>
      </c>
      <c r="K233" s="276">
        <v>0</v>
      </c>
      <c r="L233" s="275">
        <v>0</v>
      </c>
      <c r="M233" s="275">
        <v>0</v>
      </c>
      <c r="N233" s="277">
        <v>0</v>
      </c>
      <c r="O233" s="676">
        <v>0</v>
      </c>
    </row>
    <row r="234" spans="1:15" ht="15.75">
      <c r="A234" s="432">
        <v>30237</v>
      </c>
      <c r="B234" s="480" t="s">
        <v>1401</v>
      </c>
      <c r="C234" s="279" t="s">
        <v>315</v>
      </c>
      <c r="D234" s="273" t="s">
        <v>1591</v>
      </c>
      <c r="E234" s="275"/>
      <c r="F234" s="275">
        <v>0</v>
      </c>
      <c r="G234" s="275">
        <v>0</v>
      </c>
      <c r="H234" s="276">
        <v>0</v>
      </c>
      <c r="I234" s="276">
        <v>0</v>
      </c>
      <c r="J234" s="276">
        <v>0</v>
      </c>
      <c r="K234" s="276">
        <v>0</v>
      </c>
      <c r="L234" s="275">
        <v>0</v>
      </c>
      <c r="M234" s="275">
        <v>0</v>
      </c>
      <c r="N234" s="277">
        <v>0</v>
      </c>
      <c r="O234" s="676">
        <v>0</v>
      </c>
    </row>
    <row r="235" spans="1:15" ht="15.75">
      <c r="A235" s="432">
        <v>30238</v>
      </c>
      <c r="B235" s="480" t="s">
        <v>1402</v>
      </c>
      <c r="C235" s="279" t="s">
        <v>478</v>
      </c>
      <c r="D235" s="273" t="s">
        <v>1594</v>
      </c>
      <c r="E235" s="275"/>
      <c r="F235" s="275">
        <v>0</v>
      </c>
      <c r="G235" s="275">
        <v>0</v>
      </c>
      <c r="H235" s="276">
        <v>0</v>
      </c>
      <c r="I235" s="276">
        <v>0</v>
      </c>
      <c r="J235" s="276">
        <v>0</v>
      </c>
      <c r="K235" s="276">
        <v>0</v>
      </c>
      <c r="L235" s="275">
        <v>0</v>
      </c>
      <c r="M235" s="275">
        <v>0</v>
      </c>
      <c r="N235" s="277">
        <v>0</v>
      </c>
      <c r="O235" s="676">
        <v>0</v>
      </c>
    </row>
    <row r="236" spans="1:15" ht="31.5">
      <c r="A236" s="432">
        <v>30240</v>
      </c>
      <c r="B236" s="480" t="s">
        <v>1403</v>
      </c>
      <c r="C236" s="279" t="s">
        <v>442</v>
      </c>
      <c r="D236" s="273" t="s">
        <v>1585</v>
      </c>
      <c r="E236" s="275"/>
      <c r="F236" s="275">
        <v>0</v>
      </c>
      <c r="G236" s="275">
        <v>0</v>
      </c>
      <c r="H236" s="276">
        <v>0</v>
      </c>
      <c r="I236" s="276">
        <v>0</v>
      </c>
      <c r="J236" s="276">
        <v>0</v>
      </c>
      <c r="K236" s="276">
        <v>0</v>
      </c>
      <c r="L236" s="275">
        <v>0</v>
      </c>
      <c r="M236" s="275">
        <v>0</v>
      </c>
      <c r="N236" s="277">
        <v>0</v>
      </c>
      <c r="O236" s="676">
        <v>0</v>
      </c>
    </row>
    <row r="237" spans="1:15" ht="15.75">
      <c r="A237" s="432">
        <v>30241</v>
      </c>
      <c r="B237" s="494" t="s">
        <v>1404</v>
      </c>
      <c r="C237" s="279" t="s">
        <v>442</v>
      </c>
      <c r="D237" s="273" t="s">
        <v>1585</v>
      </c>
      <c r="E237" s="497"/>
      <c r="F237" s="275">
        <v>0</v>
      </c>
      <c r="G237" s="275">
        <v>0</v>
      </c>
      <c r="H237" s="276">
        <v>0</v>
      </c>
      <c r="I237" s="276">
        <v>0</v>
      </c>
      <c r="J237" s="276">
        <v>0</v>
      </c>
      <c r="K237" s="276">
        <v>0</v>
      </c>
      <c r="L237" s="275">
        <v>0</v>
      </c>
      <c r="M237" s="275">
        <v>0</v>
      </c>
      <c r="N237" s="277">
        <v>0</v>
      </c>
      <c r="O237" s="676">
        <v>0</v>
      </c>
    </row>
    <row r="238" spans="1:15" ht="31.5">
      <c r="A238" s="432">
        <v>30242</v>
      </c>
      <c r="B238" s="480" t="s">
        <v>1405</v>
      </c>
      <c r="C238" s="279" t="s">
        <v>541</v>
      </c>
      <c r="D238" s="273" t="s">
        <v>1595</v>
      </c>
      <c r="E238" s="275" t="s">
        <v>377</v>
      </c>
      <c r="F238" s="275">
        <v>0</v>
      </c>
      <c r="G238" s="275">
        <v>0</v>
      </c>
      <c r="H238" s="276">
        <v>0</v>
      </c>
      <c r="I238" s="276">
        <v>0</v>
      </c>
      <c r="J238" s="276">
        <v>0</v>
      </c>
      <c r="K238" s="276">
        <v>0</v>
      </c>
      <c r="L238" s="275">
        <v>0</v>
      </c>
      <c r="M238" s="275">
        <v>0</v>
      </c>
      <c r="N238" s="277">
        <v>0</v>
      </c>
      <c r="O238" s="676">
        <v>0</v>
      </c>
    </row>
    <row r="239" spans="1:15" ht="31.5">
      <c r="A239" s="432">
        <v>30243</v>
      </c>
      <c r="B239" s="387" t="s">
        <v>611</v>
      </c>
      <c r="C239" s="317" t="s">
        <v>442</v>
      </c>
      <c r="D239" s="282" t="s">
        <v>1585</v>
      </c>
      <c r="E239" s="283"/>
      <c r="F239" s="283">
        <f>'liste hotellerie'!AI179</f>
        <v>1</v>
      </c>
      <c r="G239" s="283">
        <f>'liste hotellerie'!AK179</f>
        <v>1</v>
      </c>
      <c r="H239" s="283">
        <v>1</v>
      </c>
      <c r="I239" s="283">
        <v>0</v>
      </c>
      <c r="J239" s="283">
        <v>0</v>
      </c>
      <c r="K239" s="283">
        <v>0</v>
      </c>
      <c r="L239" s="283">
        <f>'liste hotellerie'!AJ179</f>
        <v>28</v>
      </c>
      <c r="M239" s="283">
        <f>'liste hotellerie'!AL179</f>
        <v>28</v>
      </c>
      <c r="N239" s="284">
        <f>M239/L239</f>
        <v>1</v>
      </c>
      <c r="O239" s="505">
        <v>1</v>
      </c>
    </row>
    <row r="240" spans="1:15" ht="26.25" customHeight="1">
      <c r="A240" s="432">
        <v>30244</v>
      </c>
      <c r="B240" s="278" t="s">
        <v>1406</v>
      </c>
      <c r="C240" s="279" t="s">
        <v>322</v>
      </c>
      <c r="D240" s="273" t="s">
        <v>1586</v>
      </c>
      <c r="E240" s="275"/>
      <c r="F240" s="275">
        <v>0</v>
      </c>
      <c r="G240" s="275">
        <v>0</v>
      </c>
      <c r="H240" s="276">
        <v>0</v>
      </c>
      <c r="I240" s="276">
        <v>0</v>
      </c>
      <c r="J240" s="276">
        <v>0</v>
      </c>
      <c r="K240" s="276">
        <v>0</v>
      </c>
      <c r="L240" s="275">
        <v>0</v>
      </c>
      <c r="M240" s="275">
        <v>0</v>
      </c>
      <c r="N240" s="277">
        <v>0</v>
      </c>
      <c r="O240" s="676">
        <v>0</v>
      </c>
    </row>
    <row r="241" spans="1:15" ht="31.5">
      <c r="A241" s="432">
        <v>30245</v>
      </c>
      <c r="B241" s="480" t="s">
        <v>1407</v>
      </c>
      <c r="C241" s="279" t="s">
        <v>590</v>
      </c>
      <c r="D241" s="273" t="s">
        <v>1588</v>
      </c>
      <c r="E241" s="275" t="s">
        <v>591</v>
      </c>
      <c r="F241" s="275">
        <v>0</v>
      </c>
      <c r="G241" s="275">
        <v>0</v>
      </c>
      <c r="H241" s="276">
        <v>0</v>
      </c>
      <c r="I241" s="276">
        <v>0</v>
      </c>
      <c r="J241" s="276">
        <v>0</v>
      </c>
      <c r="K241" s="276">
        <v>0</v>
      </c>
      <c r="L241" s="275">
        <v>0</v>
      </c>
      <c r="M241" s="275">
        <v>0</v>
      </c>
      <c r="N241" s="277">
        <v>0</v>
      </c>
      <c r="O241" s="676">
        <v>0</v>
      </c>
    </row>
    <row r="242" spans="1:15" ht="15.75">
      <c r="A242" s="432">
        <v>30247</v>
      </c>
      <c r="B242" s="480" t="s">
        <v>1408</v>
      </c>
      <c r="C242" s="279" t="s">
        <v>315</v>
      </c>
      <c r="D242" s="273" t="s">
        <v>1591</v>
      </c>
      <c r="E242" s="275"/>
      <c r="F242" s="275">
        <v>0</v>
      </c>
      <c r="G242" s="275">
        <v>0</v>
      </c>
      <c r="H242" s="276">
        <v>0</v>
      </c>
      <c r="I242" s="276">
        <v>0</v>
      </c>
      <c r="J242" s="276">
        <v>0</v>
      </c>
      <c r="K242" s="276">
        <v>0</v>
      </c>
      <c r="L242" s="275">
        <v>0</v>
      </c>
      <c r="M242" s="275">
        <v>0</v>
      </c>
      <c r="N242" s="277">
        <v>0</v>
      </c>
      <c r="O242" s="676">
        <v>0</v>
      </c>
    </row>
    <row r="243" spans="1:15" ht="15.75">
      <c r="A243" s="432">
        <v>30248</v>
      </c>
      <c r="B243" s="480" t="s">
        <v>1409</v>
      </c>
      <c r="C243" s="279" t="s">
        <v>442</v>
      </c>
      <c r="D243" s="273" t="s">
        <v>1585</v>
      </c>
      <c r="E243" s="275"/>
      <c r="F243" s="275">
        <v>0</v>
      </c>
      <c r="G243" s="275">
        <v>0</v>
      </c>
      <c r="H243" s="276">
        <v>0</v>
      </c>
      <c r="I243" s="276">
        <v>0</v>
      </c>
      <c r="J243" s="276">
        <v>0</v>
      </c>
      <c r="K243" s="276">
        <v>0</v>
      </c>
      <c r="L243" s="275">
        <v>0</v>
      </c>
      <c r="M243" s="275">
        <v>0</v>
      </c>
      <c r="N243" s="277">
        <v>0</v>
      </c>
      <c r="O243" s="676">
        <v>0</v>
      </c>
    </row>
    <row r="244" spans="1:15" ht="15.75">
      <c r="A244" s="432">
        <v>30249</v>
      </c>
      <c r="B244" s="480" t="s">
        <v>1410</v>
      </c>
      <c r="C244" s="279" t="s">
        <v>590</v>
      </c>
      <c r="D244" s="273" t="s">
        <v>1588</v>
      </c>
      <c r="E244" s="275"/>
      <c r="F244" s="275">
        <v>0</v>
      </c>
      <c r="G244" s="275">
        <v>0</v>
      </c>
      <c r="H244" s="276">
        <v>0</v>
      </c>
      <c r="I244" s="276">
        <v>0</v>
      </c>
      <c r="J244" s="276">
        <v>0</v>
      </c>
      <c r="K244" s="276">
        <v>0</v>
      </c>
      <c r="L244" s="275">
        <v>0</v>
      </c>
      <c r="M244" s="275">
        <v>0</v>
      </c>
      <c r="N244" s="277">
        <v>0</v>
      </c>
      <c r="O244" s="676">
        <v>0</v>
      </c>
    </row>
    <row r="245" spans="1:15" ht="31.5">
      <c r="A245" s="432">
        <v>30250</v>
      </c>
      <c r="B245" s="480" t="s">
        <v>1411</v>
      </c>
      <c r="C245" s="279" t="s">
        <v>442</v>
      </c>
      <c r="D245" s="273" t="s">
        <v>1585</v>
      </c>
      <c r="E245" s="275"/>
      <c r="F245" s="275">
        <v>0</v>
      </c>
      <c r="G245" s="275">
        <v>0</v>
      </c>
      <c r="H245" s="276">
        <v>0</v>
      </c>
      <c r="I245" s="276">
        <v>0</v>
      </c>
      <c r="J245" s="276">
        <v>0</v>
      </c>
      <c r="K245" s="276">
        <v>0</v>
      </c>
      <c r="L245" s="275">
        <v>0</v>
      </c>
      <c r="M245" s="275">
        <v>0</v>
      </c>
      <c r="N245" s="277">
        <v>0</v>
      </c>
      <c r="O245" s="676">
        <v>0</v>
      </c>
    </row>
    <row r="246" spans="1:15" ht="31.5">
      <c r="A246" s="432">
        <v>30251</v>
      </c>
      <c r="B246" s="480" t="s">
        <v>1412</v>
      </c>
      <c r="C246" s="279" t="s">
        <v>437</v>
      </c>
      <c r="D246" s="273" t="s">
        <v>1601</v>
      </c>
      <c r="E246" s="275"/>
      <c r="F246" s="275">
        <v>0</v>
      </c>
      <c r="G246" s="275">
        <v>0</v>
      </c>
      <c r="H246" s="276">
        <v>0</v>
      </c>
      <c r="I246" s="276">
        <v>0</v>
      </c>
      <c r="J246" s="276">
        <v>0</v>
      </c>
      <c r="K246" s="276">
        <v>0</v>
      </c>
      <c r="L246" s="275">
        <v>0</v>
      </c>
      <c r="M246" s="275">
        <v>0</v>
      </c>
      <c r="N246" s="277">
        <v>0</v>
      </c>
      <c r="O246" s="676">
        <v>0</v>
      </c>
    </row>
    <row r="247" spans="1:15" ht="31.5">
      <c r="A247" s="432">
        <v>30252</v>
      </c>
      <c r="B247" s="278" t="s">
        <v>1413</v>
      </c>
      <c r="C247" s="279" t="s">
        <v>442</v>
      </c>
      <c r="D247" s="273" t="s">
        <v>1602</v>
      </c>
      <c r="E247" s="275" t="s">
        <v>596</v>
      </c>
      <c r="F247" s="275">
        <v>0</v>
      </c>
      <c r="G247" s="275">
        <v>0</v>
      </c>
      <c r="H247" s="276">
        <v>0</v>
      </c>
      <c r="I247" s="276">
        <v>0</v>
      </c>
      <c r="J247" s="276">
        <v>0</v>
      </c>
      <c r="K247" s="276">
        <v>0</v>
      </c>
      <c r="L247" s="275">
        <v>0</v>
      </c>
      <c r="M247" s="275">
        <v>0</v>
      </c>
      <c r="N247" s="277">
        <v>0</v>
      </c>
      <c r="O247" s="676">
        <v>0</v>
      </c>
    </row>
    <row r="248" spans="1:15" ht="31.5">
      <c r="A248" s="432">
        <v>30253</v>
      </c>
      <c r="B248" s="480" t="s">
        <v>1414</v>
      </c>
      <c r="C248" s="279" t="s">
        <v>315</v>
      </c>
      <c r="D248" s="273" t="s">
        <v>1599</v>
      </c>
      <c r="E248" s="498" t="s">
        <v>1271</v>
      </c>
      <c r="F248" s="275">
        <v>0</v>
      </c>
      <c r="G248" s="275">
        <v>0</v>
      </c>
      <c r="H248" s="276">
        <v>0</v>
      </c>
      <c r="I248" s="276">
        <v>0</v>
      </c>
      <c r="J248" s="276">
        <v>0</v>
      </c>
      <c r="K248" s="276">
        <v>0</v>
      </c>
      <c r="L248" s="275">
        <v>0</v>
      </c>
      <c r="M248" s="275">
        <v>0</v>
      </c>
      <c r="N248" s="277">
        <v>0</v>
      </c>
      <c r="O248" s="676">
        <v>0</v>
      </c>
    </row>
    <row r="249" spans="1:15" ht="31.5">
      <c r="A249" s="432">
        <v>30254</v>
      </c>
      <c r="B249" s="480" t="s">
        <v>1415</v>
      </c>
      <c r="C249" s="279" t="s">
        <v>477</v>
      </c>
      <c r="D249" s="273" t="s">
        <v>1601</v>
      </c>
      <c r="E249" s="275"/>
      <c r="F249" s="275">
        <v>0</v>
      </c>
      <c r="G249" s="275">
        <v>0</v>
      </c>
      <c r="H249" s="276">
        <v>0</v>
      </c>
      <c r="I249" s="276">
        <v>0</v>
      </c>
      <c r="J249" s="276">
        <v>0</v>
      </c>
      <c r="K249" s="276">
        <v>0</v>
      </c>
      <c r="L249" s="275">
        <v>0</v>
      </c>
      <c r="M249" s="275">
        <v>0</v>
      </c>
      <c r="N249" s="277">
        <v>0</v>
      </c>
      <c r="O249" s="676">
        <v>0</v>
      </c>
    </row>
    <row r="250" spans="1:15" ht="31.5">
      <c r="A250" s="432">
        <v>30255</v>
      </c>
      <c r="B250" s="494" t="s">
        <v>1416</v>
      </c>
      <c r="C250" s="279" t="s">
        <v>442</v>
      </c>
      <c r="D250" s="273" t="s">
        <v>1585</v>
      </c>
      <c r="E250" s="275"/>
      <c r="F250" s="275">
        <v>0</v>
      </c>
      <c r="G250" s="275">
        <v>0</v>
      </c>
      <c r="H250" s="276">
        <v>0</v>
      </c>
      <c r="I250" s="276">
        <v>0</v>
      </c>
      <c r="J250" s="276">
        <v>0</v>
      </c>
      <c r="K250" s="276">
        <v>0</v>
      </c>
      <c r="L250" s="275">
        <v>0</v>
      </c>
      <c r="M250" s="275">
        <v>0</v>
      </c>
      <c r="N250" s="277">
        <v>0</v>
      </c>
      <c r="O250" s="676">
        <v>0</v>
      </c>
    </row>
    <row r="251" spans="1:15" ht="15.75">
      <c r="A251" s="432">
        <v>30256</v>
      </c>
      <c r="B251" s="287" t="s">
        <v>1417</v>
      </c>
      <c r="C251" s="279" t="s">
        <v>315</v>
      </c>
      <c r="D251" s="273" t="s">
        <v>1591</v>
      </c>
      <c r="E251" s="275"/>
      <c r="F251" s="275">
        <v>0</v>
      </c>
      <c r="G251" s="275">
        <v>0</v>
      </c>
      <c r="H251" s="276">
        <v>0</v>
      </c>
      <c r="I251" s="276">
        <v>0</v>
      </c>
      <c r="J251" s="276">
        <v>0</v>
      </c>
      <c r="K251" s="276">
        <v>0</v>
      </c>
      <c r="L251" s="275">
        <v>0</v>
      </c>
      <c r="M251" s="275">
        <v>0</v>
      </c>
      <c r="N251" s="277">
        <v>0</v>
      </c>
      <c r="O251" s="676">
        <v>0</v>
      </c>
    </row>
    <row r="252" spans="1:15" ht="15.75">
      <c r="A252" s="432">
        <v>30257</v>
      </c>
      <c r="B252" s="287" t="s">
        <v>1418</v>
      </c>
      <c r="C252" s="279" t="s">
        <v>590</v>
      </c>
      <c r="D252" s="273" t="s">
        <v>1588</v>
      </c>
      <c r="E252" s="275"/>
      <c r="F252" s="275">
        <v>0</v>
      </c>
      <c r="G252" s="275">
        <v>0</v>
      </c>
      <c r="H252" s="276">
        <v>0</v>
      </c>
      <c r="I252" s="276">
        <v>0</v>
      </c>
      <c r="J252" s="276">
        <v>0</v>
      </c>
      <c r="K252" s="276">
        <v>0</v>
      </c>
      <c r="L252" s="275">
        <v>0</v>
      </c>
      <c r="M252" s="275">
        <v>0</v>
      </c>
      <c r="N252" s="277">
        <v>0</v>
      </c>
      <c r="O252" s="676">
        <v>0</v>
      </c>
    </row>
    <row r="253" spans="1:15" ht="25.5">
      <c r="A253" s="432">
        <v>30258</v>
      </c>
      <c r="B253" s="316" t="s">
        <v>1419</v>
      </c>
      <c r="C253" s="439" t="s">
        <v>588</v>
      </c>
      <c r="D253" s="282" t="s">
        <v>1597</v>
      </c>
      <c r="E253" s="283" t="s">
        <v>594</v>
      </c>
      <c r="F253" s="283">
        <f>'liste hotellerie'!AI180</f>
        <v>4</v>
      </c>
      <c r="G253" s="283">
        <f>'liste hotellerie'!AK180</f>
        <v>3</v>
      </c>
      <c r="H253" s="283">
        <v>3</v>
      </c>
      <c r="I253" s="283">
        <v>0</v>
      </c>
      <c r="J253" s="283">
        <v>0</v>
      </c>
      <c r="K253" s="283">
        <v>0</v>
      </c>
      <c r="L253" s="283">
        <f>'liste hotellerie'!AJ180</f>
        <v>132</v>
      </c>
      <c r="M253" s="283">
        <f>'liste hotellerie'!AL180</f>
        <v>127</v>
      </c>
      <c r="N253" s="284">
        <f>M253/L253</f>
        <v>0.96212121212121215</v>
      </c>
      <c r="O253" s="505">
        <v>1</v>
      </c>
    </row>
    <row r="254" spans="1:15" ht="31.5">
      <c r="A254" s="432">
        <v>30259</v>
      </c>
      <c r="B254" s="494" t="s">
        <v>1420</v>
      </c>
      <c r="C254" s="279" t="s">
        <v>442</v>
      </c>
      <c r="D254" s="273" t="s">
        <v>1585</v>
      </c>
      <c r="E254" s="275"/>
      <c r="F254" s="275">
        <v>0</v>
      </c>
      <c r="G254" s="275">
        <v>0</v>
      </c>
      <c r="H254" s="276">
        <v>0</v>
      </c>
      <c r="I254" s="276">
        <v>0</v>
      </c>
      <c r="J254" s="276">
        <v>0</v>
      </c>
      <c r="K254" s="276">
        <v>0</v>
      </c>
      <c r="L254" s="275">
        <v>0</v>
      </c>
      <c r="M254" s="275">
        <v>0</v>
      </c>
      <c r="N254" s="277">
        <v>0</v>
      </c>
      <c r="O254" s="676">
        <v>0</v>
      </c>
    </row>
    <row r="255" spans="1:15" ht="31.5">
      <c r="A255" s="432">
        <v>30260</v>
      </c>
      <c r="B255" s="646" t="s">
        <v>1421</v>
      </c>
      <c r="C255" s="279" t="s">
        <v>442</v>
      </c>
      <c r="D255" s="273" t="s">
        <v>1585</v>
      </c>
      <c r="E255" s="275"/>
      <c r="F255" s="275">
        <v>0</v>
      </c>
      <c r="G255" s="275">
        <v>0</v>
      </c>
      <c r="H255" s="276">
        <v>0</v>
      </c>
      <c r="I255" s="276">
        <v>0</v>
      </c>
      <c r="J255" s="276">
        <v>0</v>
      </c>
      <c r="K255" s="276">
        <v>0</v>
      </c>
      <c r="L255" s="275">
        <v>0</v>
      </c>
      <c r="M255" s="275">
        <v>0</v>
      </c>
      <c r="N255" s="277">
        <v>0</v>
      </c>
      <c r="O255" s="676">
        <v>0</v>
      </c>
    </row>
    <row r="256" spans="1:15" ht="31.5">
      <c r="A256" s="432">
        <v>30261</v>
      </c>
      <c r="B256" s="480" t="s">
        <v>1422</v>
      </c>
      <c r="C256" s="279" t="s">
        <v>442</v>
      </c>
      <c r="D256" s="273" t="s">
        <v>1585</v>
      </c>
      <c r="E256" s="275"/>
      <c r="F256" s="275">
        <v>0</v>
      </c>
      <c r="G256" s="275">
        <v>0</v>
      </c>
      <c r="H256" s="276">
        <v>0</v>
      </c>
      <c r="I256" s="276">
        <v>0</v>
      </c>
      <c r="J256" s="276">
        <v>0</v>
      </c>
      <c r="K256" s="276">
        <v>0</v>
      </c>
      <c r="L256" s="275">
        <v>0</v>
      </c>
      <c r="M256" s="275">
        <v>0</v>
      </c>
      <c r="N256" s="277">
        <v>0</v>
      </c>
      <c r="O256" s="676">
        <v>0</v>
      </c>
    </row>
    <row r="257" spans="1:15" ht="31.5">
      <c r="A257" s="432">
        <v>30262</v>
      </c>
      <c r="B257" s="494" t="s">
        <v>1423</v>
      </c>
      <c r="C257" s="279" t="s">
        <v>442</v>
      </c>
      <c r="D257" s="279" t="s">
        <v>1585</v>
      </c>
      <c r="E257" s="275"/>
      <c r="F257" s="275">
        <v>0</v>
      </c>
      <c r="G257" s="275">
        <v>0</v>
      </c>
      <c r="H257" s="276">
        <v>0</v>
      </c>
      <c r="I257" s="276">
        <v>0</v>
      </c>
      <c r="J257" s="276">
        <v>0</v>
      </c>
      <c r="K257" s="276">
        <v>0</v>
      </c>
      <c r="L257" s="275">
        <v>0</v>
      </c>
      <c r="M257" s="275">
        <v>0</v>
      </c>
      <c r="N257" s="277">
        <v>0</v>
      </c>
      <c r="O257" s="676">
        <v>0</v>
      </c>
    </row>
    <row r="258" spans="1:15" ht="31.5">
      <c r="A258" s="432">
        <v>30263</v>
      </c>
      <c r="B258" s="318" t="s">
        <v>613</v>
      </c>
      <c r="C258" s="317" t="s">
        <v>322</v>
      </c>
      <c r="D258" s="317" t="s">
        <v>1586</v>
      </c>
      <c r="E258" s="283"/>
      <c r="F258" s="283">
        <f>'liste hotellerie'!AI184</f>
        <v>1</v>
      </c>
      <c r="G258" s="283">
        <f>'liste hotellerie'!AK184</f>
        <v>1</v>
      </c>
      <c r="H258" s="283">
        <v>0</v>
      </c>
      <c r="I258" s="283">
        <v>0</v>
      </c>
      <c r="J258" s="283">
        <v>0</v>
      </c>
      <c r="K258" s="283">
        <v>1</v>
      </c>
      <c r="L258" s="283">
        <f>'liste hotellerie'!AJ184</f>
        <v>48</v>
      </c>
      <c r="M258" s="283">
        <f>'liste hotellerie'!AL184</f>
        <v>48</v>
      </c>
      <c r="N258" s="284">
        <f>M258/L258</f>
        <v>1</v>
      </c>
      <c r="O258" s="505">
        <v>1</v>
      </c>
    </row>
    <row r="259" spans="1:15" ht="31.5">
      <c r="A259" s="432">
        <v>30264</v>
      </c>
      <c r="B259" s="316" t="s">
        <v>614</v>
      </c>
      <c r="C259" s="317" t="s">
        <v>442</v>
      </c>
      <c r="D259" s="317" t="s">
        <v>1585</v>
      </c>
      <c r="E259" s="283"/>
      <c r="F259" s="283">
        <f>'liste hotellerie'!AI185</f>
        <v>1</v>
      </c>
      <c r="G259" s="283">
        <f>'liste hotellerie'!AK185</f>
        <v>0</v>
      </c>
      <c r="H259" s="430">
        <v>0</v>
      </c>
      <c r="I259" s="430">
        <v>0</v>
      </c>
      <c r="J259" s="430">
        <v>0</v>
      </c>
      <c r="K259" s="430">
        <v>0</v>
      </c>
      <c r="L259" s="283">
        <f>'liste hotellerie'!AJ185</f>
        <v>52</v>
      </c>
      <c r="M259" s="283">
        <f>'liste hotellerie'!AL185</f>
        <v>0</v>
      </c>
      <c r="N259" s="284">
        <v>0</v>
      </c>
      <c r="O259" s="505">
        <v>1</v>
      </c>
    </row>
    <row r="260" spans="1:15" ht="31.5">
      <c r="A260" s="432">
        <v>30265</v>
      </c>
      <c r="B260" s="278" t="s">
        <v>1424</v>
      </c>
      <c r="C260" s="279" t="s">
        <v>322</v>
      </c>
      <c r="D260" s="279" t="s">
        <v>1586</v>
      </c>
      <c r="E260" s="275"/>
      <c r="F260" s="275">
        <v>0</v>
      </c>
      <c r="G260" s="275">
        <v>0</v>
      </c>
      <c r="H260" s="276">
        <v>0</v>
      </c>
      <c r="I260" s="276">
        <v>0</v>
      </c>
      <c r="J260" s="276">
        <v>0</v>
      </c>
      <c r="K260" s="276">
        <v>0</v>
      </c>
      <c r="L260" s="275">
        <v>0</v>
      </c>
      <c r="M260" s="275">
        <v>0</v>
      </c>
      <c r="N260" s="277">
        <v>0</v>
      </c>
      <c r="O260" s="676">
        <v>0</v>
      </c>
    </row>
    <row r="261" spans="1:15" ht="31.5">
      <c r="A261" s="432">
        <v>30266</v>
      </c>
      <c r="B261" s="316" t="s">
        <v>615</v>
      </c>
      <c r="C261" s="317" t="s">
        <v>315</v>
      </c>
      <c r="D261" s="317" t="s">
        <v>1591</v>
      </c>
      <c r="E261" s="283"/>
      <c r="F261" s="283">
        <f>'liste hotellerie'!AI186</f>
        <v>2</v>
      </c>
      <c r="G261" s="283">
        <f>'liste hotellerie'!AK186</f>
        <v>1</v>
      </c>
      <c r="H261" s="283">
        <v>1</v>
      </c>
      <c r="I261" s="283">
        <v>0</v>
      </c>
      <c r="J261" s="283">
        <v>0</v>
      </c>
      <c r="K261" s="283">
        <v>0</v>
      </c>
      <c r="L261" s="283">
        <f>'liste hotellerie'!AJ186</f>
        <v>47</v>
      </c>
      <c r="M261" s="283">
        <f>'liste hotellerie'!AL186</f>
        <v>30</v>
      </c>
      <c r="N261" s="284">
        <f>M261/L261</f>
        <v>0.63829787234042556</v>
      </c>
      <c r="O261" s="505">
        <v>2</v>
      </c>
    </row>
    <row r="262" spans="1:15" ht="31.5">
      <c r="A262" s="432">
        <v>30267</v>
      </c>
      <c r="B262" s="278" t="s">
        <v>1425</v>
      </c>
      <c r="C262" s="279" t="s">
        <v>322</v>
      </c>
      <c r="D262" s="279" t="s">
        <v>1602</v>
      </c>
      <c r="E262" s="275"/>
      <c r="F262" s="275">
        <v>0</v>
      </c>
      <c r="G262" s="275">
        <v>0</v>
      </c>
      <c r="H262" s="276">
        <v>0</v>
      </c>
      <c r="I262" s="276">
        <v>0</v>
      </c>
      <c r="J262" s="276">
        <v>0</v>
      </c>
      <c r="K262" s="276">
        <v>0</v>
      </c>
      <c r="L262" s="275">
        <v>0</v>
      </c>
      <c r="M262" s="275">
        <v>0</v>
      </c>
      <c r="N262" s="277">
        <v>0</v>
      </c>
      <c r="O262" s="676">
        <v>0</v>
      </c>
    </row>
    <row r="263" spans="1:15" ht="31.5">
      <c r="A263" s="432">
        <v>30268</v>
      </c>
      <c r="B263" s="431" t="s">
        <v>616</v>
      </c>
      <c r="C263" s="317" t="s">
        <v>315</v>
      </c>
      <c r="D263" s="317" t="s">
        <v>1591</v>
      </c>
      <c r="E263" s="283"/>
      <c r="F263" s="283">
        <f>'liste hotellerie'!AI188</f>
        <v>1</v>
      </c>
      <c r="G263" s="283">
        <f>'liste hotellerie'!AK188</f>
        <v>1</v>
      </c>
      <c r="H263" s="283">
        <v>1</v>
      </c>
      <c r="I263" s="283">
        <v>0</v>
      </c>
      <c r="J263" s="283">
        <v>0</v>
      </c>
      <c r="K263" s="283">
        <v>0</v>
      </c>
      <c r="L263" s="283">
        <f>'liste hotellerie'!AJ188</f>
        <v>22</v>
      </c>
      <c r="M263" s="283">
        <f>'liste hotellerie'!AL188</f>
        <v>22</v>
      </c>
      <c r="N263" s="284">
        <f t="shared" ref="N263:N264" si="8">M263/L263</f>
        <v>1</v>
      </c>
      <c r="O263" s="505">
        <v>1</v>
      </c>
    </row>
    <row r="264" spans="1:15" ht="24.75" customHeight="1">
      <c r="A264" s="432">
        <v>30269</v>
      </c>
      <c r="B264" s="387" t="s">
        <v>617</v>
      </c>
      <c r="C264" s="317" t="s">
        <v>442</v>
      </c>
      <c r="D264" s="317" t="s">
        <v>1585</v>
      </c>
      <c r="E264" s="283"/>
      <c r="F264" s="283">
        <f>'liste hotellerie'!AI189</f>
        <v>8</v>
      </c>
      <c r="G264" s="283">
        <f>'liste hotellerie'!AK189</f>
        <v>6</v>
      </c>
      <c r="H264" s="283">
        <v>0</v>
      </c>
      <c r="I264" s="283">
        <v>0</v>
      </c>
      <c r="J264" s="283">
        <v>0</v>
      </c>
      <c r="K264" s="283">
        <v>6</v>
      </c>
      <c r="L264" s="283">
        <f>'liste hotellerie'!AJ189</f>
        <v>474</v>
      </c>
      <c r="M264" s="283">
        <f>'liste hotellerie'!AL189</f>
        <v>374</v>
      </c>
      <c r="N264" s="284">
        <f t="shared" si="8"/>
        <v>0.78902953586497893</v>
      </c>
      <c r="O264" s="505">
        <v>5</v>
      </c>
    </row>
    <row r="265" spans="1:15" ht="24" customHeight="1">
      <c r="A265" s="432">
        <v>30270</v>
      </c>
      <c r="B265" s="480" t="s">
        <v>1426</v>
      </c>
      <c r="C265" s="279" t="s">
        <v>442</v>
      </c>
      <c r="D265" s="279" t="s">
        <v>1585</v>
      </c>
      <c r="E265" s="275"/>
      <c r="F265" s="275">
        <v>0</v>
      </c>
      <c r="G265" s="275">
        <v>0</v>
      </c>
      <c r="H265" s="276">
        <v>0</v>
      </c>
      <c r="I265" s="276">
        <v>0</v>
      </c>
      <c r="J265" s="276">
        <v>0</v>
      </c>
      <c r="K265" s="276">
        <v>0</v>
      </c>
      <c r="L265" s="275">
        <v>0</v>
      </c>
      <c r="M265" s="275">
        <v>0</v>
      </c>
      <c r="N265" s="277">
        <v>0</v>
      </c>
      <c r="O265" s="676">
        <v>0</v>
      </c>
    </row>
    <row r="266" spans="1:15" ht="31.5">
      <c r="A266" s="432">
        <v>30271</v>
      </c>
      <c r="B266" s="480" t="s">
        <v>1427</v>
      </c>
      <c r="C266" s="279" t="s">
        <v>315</v>
      </c>
      <c r="D266" s="279" t="s">
        <v>1591</v>
      </c>
      <c r="E266" s="275"/>
      <c r="F266" s="275">
        <v>0</v>
      </c>
      <c r="G266" s="275">
        <v>0</v>
      </c>
      <c r="H266" s="276">
        <v>0</v>
      </c>
      <c r="I266" s="276">
        <v>0</v>
      </c>
      <c r="J266" s="276">
        <v>0</v>
      </c>
      <c r="K266" s="276">
        <v>0</v>
      </c>
      <c r="L266" s="275">
        <v>0</v>
      </c>
      <c r="M266" s="275">
        <v>0</v>
      </c>
      <c r="N266" s="277">
        <v>0</v>
      </c>
      <c r="O266" s="676">
        <v>0</v>
      </c>
    </row>
    <row r="267" spans="1:15" ht="31.5">
      <c r="A267" s="432">
        <v>30272</v>
      </c>
      <c r="B267" s="316" t="s">
        <v>618</v>
      </c>
      <c r="C267" s="317" t="s">
        <v>478</v>
      </c>
      <c r="D267" s="317" t="s">
        <v>1594</v>
      </c>
      <c r="E267" s="283"/>
      <c r="F267" s="283">
        <f>'liste hotellerie'!AI197</f>
        <v>2</v>
      </c>
      <c r="G267" s="283">
        <f>'liste hotellerie'!AK197</f>
        <v>2</v>
      </c>
      <c r="H267" s="283">
        <v>0</v>
      </c>
      <c r="I267" s="283">
        <v>0</v>
      </c>
      <c r="J267" s="283">
        <v>0</v>
      </c>
      <c r="K267" s="283">
        <v>2</v>
      </c>
      <c r="L267" s="283">
        <f>'liste hotellerie'!AJ197</f>
        <v>205</v>
      </c>
      <c r="M267" s="283">
        <f>'liste hotellerie'!AL197</f>
        <v>205</v>
      </c>
      <c r="N267" s="284">
        <f t="shared" ref="N267:N268" si="9">M267/L267</f>
        <v>1</v>
      </c>
      <c r="O267" s="505">
        <v>2</v>
      </c>
    </row>
    <row r="268" spans="1:15" ht="31.5">
      <c r="A268" s="432">
        <v>30273</v>
      </c>
      <c r="B268" s="316" t="s">
        <v>619</v>
      </c>
      <c r="C268" s="317" t="s">
        <v>541</v>
      </c>
      <c r="D268" s="317" t="s">
        <v>1589</v>
      </c>
      <c r="E268" s="283"/>
      <c r="F268" s="283">
        <f>'liste hotellerie'!AI199</f>
        <v>1</v>
      </c>
      <c r="G268" s="283">
        <f>'liste hotellerie'!AK199</f>
        <v>1</v>
      </c>
      <c r="H268" s="283">
        <v>0</v>
      </c>
      <c r="I268" s="283">
        <v>0</v>
      </c>
      <c r="J268" s="283">
        <v>0</v>
      </c>
      <c r="K268" s="283">
        <v>1</v>
      </c>
      <c r="L268" s="283">
        <f>'liste hotellerie'!AJ199</f>
        <v>110</v>
      </c>
      <c r="M268" s="283">
        <f>'liste hotellerie'!AL199</f>
        <v>110</v>
      </c>
      <c r="N268" s="284">
        <f t="shared" si="9"/>
        <v>1</v>
      </c>
      <c r="O268" s="505">
        <v>1</v>
      </c>
    </row>
    <row r="269" spans="1:15" ht="31.5">
      <c r="A269" s="432">
        <v>30274</v>
      </c>
      <c r="B269" s="646" t="s">
        <v>1428</v>
      </c>
      <c r="C269" s="279" t="s">
        <v>442</v>
      </c>
      <c r="D269" s="279" t="s">
        <v>1585</v>
      </c>
      <c r="E269" s="275"/>
      <c r="F269" s="275">
        <v>0</v>
      </c>
      <c r="G269" s="275">
        <v>0</v>
      </c>
      <c r="H269" s="276">
        <v>0</v>
      </c>
      <c r="I269" s="276">
        <v>0</v>
      </c>
      <c r="J269" s="276">
        <v>0</v>
      </c>
      <c r="K269" s="276">
        <v>0</v>
      </c>
      <c r="L269" s="275">
        <v>0</v>
      </c>
      <c r="M269" s="275">
        <v>0</v>
      </c>
      <c r="N269" s="277">
        <v>0</v>
      </c>
      <c r="O269" s="676">
        <v>0</v>
      </c>
    </row>
    <row r="270" spans="1:15" ht="31.5">
      <c r="A270" s="432">
        <v>30275</v>
      </c>
      <c r="B270" s="480" t="s">
        <v>1429</v>
      </c>
      <c r="C270" s="279" t="s">
        <v>442</v>
      </c>
      <c r="D270" s="279" t="s">
        <v>1599</v>
      </c>
      <c r="E270" s="498" t="s">
        <v>1271</v>
      </c>
      <c r="F270" s="275">
        <v>0</v>
      </c>
      <c r="G270" s="275">
        <v>0</v>
      </c>
      <c r="H270" s="276">
        <v>0</v>
      </c>
      <c r="I270" s="276">
        <v>0</v>
      </c>
      <c r="J270" s="276">
        <v>0</v>
      </c>
      <c r="K270" s="276">
        <v>0</v>
      </c>
      <c r="L270" s="275">
        <v>0</v>
      </c>
      <c r="M270" s="275">
        <v>0</v>
      </c>
      <c r="N270" s="277">
        <v>0</v>
      </c>
      <c r="O270" s="676">
        <v>0</v>
      </c>
    </row>
    <row r="271" spans="1:15" ht="38.25">
      <c r="A271" s="432">
        <v>30276</v>
      </c>
      <c r="B271" s="318" t="s">
        <v>1430</v>
      </c>
      <c r="C271" s="439" t="s">
        <v>588</v>
      </c>
      <c r="D271" s="317" t="s">
        <v>1590</v>
      </c>
      <c r="E271" s="283" t="s">
        <v>473</v>
      </c>
      <c r="F271" s="283">
        <f>'liste hotellerie'!AI200</f>
        <v>2</v>
      </c>
      <c r="G271" s="283">
        <f>'liste hotellerie'!AK200</f>
        <v>2</v>
      </c>
      <c r="H271" s="283">
        <v>1</v>
      </c>
      <c r="I271" s="283">
        <v>1</v>
      </c>
      <c r="J271" s="283">
        <v>0</v>
      </c>
      <c r="K271" s="283">
        <v>0</v>
      </c>
      <c r="L271" s="283">
        <f>'liste hotellerie'!AJ200</f>
        <v>196</v>
      </c>
      <c r="M271" s="283">
        <f>'liste hotellerie'!AL200</f>
        <v>196</v>
      </c>
      <c r="N271" s="284">
        <f>M271/L271</f>
        <v>1</v>
      </c>
      <c r="O271" s="505">
        <v>1</v>
      </c>
    </row>
    <row r="272" spans="1:15" ht="31.5">
      <c r="A272" s="432">
        <v>30277</v>
      </c>
      <c r="B272" s="316" t="s">
        <v>1431</v>
      </c>
      <c r="C272" s="317" t="s">
        <v>315</v>
      </c>
      <c r="D272" s="317" t="s">
        <v>1591</v>
      </c>
      <c r="E272" s="283"/>
      <c r="F272" s="283">
        <f>'liste hotellerie'!AI202</f>
        <v>1</v>
      </c>
      <c r="G272" s="283">
        <f>'liste hotellerie'!AK202</f>
        <v>0</v>
      </c>
      <c r="H272" s="430">
        <v>0</v>
      </c>
      <c r="I272" s="430">
        <v>0</v>
      </c>
      <c r="J272" s="430">
        <v>0</v>
      </c>
      <c r="K272" s="430">
        <v>0</v>
      </c>
      <c r="L272" s="283">
        <f>'liste hotellerie'!AJ202</f>
        <v>6</v>
      </c>
      <c r="M272" s="283">
        <f>'liste hotellerie'!AL202</f>
        <v>0</v>
      </c>
      <c r="N272" s="284">
        <v>0</v>
      </c>
      <c r="O272" s="505">
        <v>0</v>
      </c>
    </row>
    <row r="273" spans="1:15" ht="31.5">
      <c r="A273" s="432">
        <v>30278</v>
      </c>
      <c r="B273" s="431" t="s">
        <v>1432</v>
      </c>
      <c r="C273" s="317" t="s">
        <v>437</v>
      </c>
      <c r="D273" s="317" t="s">
        <v>1591</v>
      </c>
      <c r="E273" s="283"/>
      <c r="F273" s="283">
        <f>'liste hotellerie'!AI203</f>
        <v>1</v>
      </c>
      <c r="G273" s="283">
        <f>'liste hotellerie'!AK203</f>
        <v>0</v>
      </c>
      <c r="H273" s="430">
        <v>0</v>
      </c>
      <c r="I273" s="430">
        <v>0</v>
      </c>
      <c r="J273" s="430">
        <v>0</v>
      </c>
      <c r="K273" s="430">
        <v>0</v>
      </c>
      <c r="L273" s="283">
        <f>'liste hotellerie'!AJ203</f>
        <v>5</v>
      </c>
      <c r="M273" s="283">
        <f>'liste hotellerie'!AL203</f>
        <v>0</v>
      </c>
      <c r="N273" s="284">
        <v>0</v>
      </c>
      <c r="O273" s="505">
        <v>0</v>
      </c>
    </row>
    <row r="274" spans="1:15" ht="31.5">
      <c r="A274" s="432">
        <v>30279</v>
      </c>
      <c r="B274" s="480" t="s">
        <v>1433</v>
      </c>
      <c r="C274" s="279" t="s">
        <v>315</v>
      </c>
      <c r="D274" s="279" t="s">
        <v>1591</v>
      </c>
      <c r="E274" s="275"/>
      <c r="F274" s="275">
        <v>0</v>
      </c>
      <c r="G274" s="275">
        <v>0</v>
      </c>
      <c r="H274" s="276">
        <v>0</v>
      </c>
      <c r="I274" s="276">
        <v>0</v>
      </c>
      <c r="J274" s="276">
        <v>0</v>
      </c>
      <c r="K274" s="276">
        <v>0</v>
      </c>
      <c r="L274" s="275">
        <v>0</v>
      </c>
      <c r="M274" s="275">
        <v>0</v>
      </c>
      <c r="N274" s="277">
        <v>0</v>
      </c>
      <c r="O274" s="676">
        <v>0</v>
      </c>
    </row>
    <row r="275" spans="1:15" ht="31.5">
      <c r="A275" s="432">
        <v>30280</v>
      </c>
      <c r="B275" s="431" t="s">
        <v>1434</v>
      </c>
      <c r="C275" s="317" t="s">
        <v>478</v>
      </c>
      <c r="D275" s="317" t="s">
        <v>1594</v>
      </c>
      <c r="E275" s="283"/>
      <c r="F275" s="283">
        <f>'liste hotellerie'!AI204</f>
        <v>1</v>
      </c>
      <c r="G275" s="283">
        <f>'liste hotellerie'!AK204</f>
        <v>1</v>
      </c>
      <c r="H275" s="283">
        <v>0</v>
      </c>
      <c r="I275" s="283">
        <v>0</v>
      </c>
      <c r="J275" s="283">
        <v>0</v>
      </c>
      <c r="K275" s="283">
        <v>1</v>
      </c>
      <c r="L275" s="283">
        <f>'liste hotellerie'!AJ204</f>
        <v>10</v>
      </c>
      <c r="M275" s="283">
        <f>'liste hotellerie'!AL204</f>
        <v>10</v>
      </c>
      <c r="N275" s="284">
        <f t="shared" ref="N275:N276" si="10">M275/L275</f>
        <v>1</v>
      </c>
      <c r="O275" s="505">
        <v>0</v>
      </c>
    </row>
    <row r="276" spans="1:15" ht="31.5">
      <c r="A276" s="432">
        <v>30281</v>
      </c>
      <c r="B276" s="387" t="s">
        <v>1435</v>
      </c>
      <c r="C276" s="317" t="s">
        <v>442</v>
      </c>
      <c r="D276" s="317" t="s">
        <v>1585</v>
      </c>
      <c r="E276" s="283"/>
      <c r="F276" s="283">
        <f>'liste hotellerie'!AI205</f>
        <v>2</v>
      </c>
      <c r="G276" s="283">
        <f>'liste hotellerie'!AK205</f>
        <v>1</v>
      </c>
      <c r="H276" s="283">
        <v>0</v>
      </c>
      <c r="I276" s="283">
        <v>1</v>
      </c>
      <c r="J276" s="283">
        <v>0</v>
      </c>
      <c r="K276" s="283">
        <v>0</v>
      </c>
      <c r="L276" s="283">
        <f>'liste hotellerie'!AJ205</f>
        <v>10</v>
      </c>
      <c r="M276" s="283">
        <f>'liste hotellerie'!AL205</f>
        <v>5</v>
      </c>
      <c r="N276" s="284">
        <f t="shared" si="10"/>
        <v>0.5</v>
      </c>
      <c r="O276" s="505">
        <v>0</v>
      </c>
    </row>
    <row r="277" spans="1:15" ht="31.5">
      <c r="A277" s="432">
        <v>30282</v>
      </c>
      <c r="B277" s="480" t="s">
        <v>1436</v>
      </c>
      <c r="C277" s="279" t="s">
        <v>315</v>
      </c>
      <c r="D277" s="279" t="s">
        <v>1591</v>
      </c>
      <c r="E277" s="275"/>
      <c r="F277" s="275">
        <v>0</v>
      </c>
      <c r="G277" s="275">
        <v>0</v>
      </c>
      <c r="H277" s="276">
        <v>0</v>
      </c>
      <c r="I277" s="276">
        <v>0</v>
      </c>
      <c r="J277" s="276">
        <v>0</v>
      </c>
      <c r="K277" s="276">
        <v>0</v>
      </c>
      <c r="L277" s="275">
        <v>0</v>
      </c>
      <c r="M277" s="275">
        <v>0</v>
      </c>
      <c r="N277" s="277">
        <v>0</v>
      </c>
      <c r="O277" s="676">
        <v>0</v>
      </c>
    </row>
    <row r="278" spans="1:15" ht="15.75">
      <c r="A278" s="432">
        <v>30283</v>
      </c>
      <c r="B278" s="480" t="s">
        <v>1437</v>
      </c>
      <c r="C278" s="279" t="s">
        <v>478</v>
      </c>
      <c r="D278" s="279" t="s">
        <v>1594</v>
      </c>
      <c r="E278" s="275"/>
      <c r="F278" s="275">
        <v>0</v>
      </c>
      <c r="G278" s="275">
        <v>0</v>
      </c>
      <c r="H278" s="276">
        <v>0</v>
      </c>
      <c r="I278" s="276">
        <v>0</v>
      </c>
      <c r="J278" s="276">
        <v>0</v>
      </c>
      <c r="K278" s="276">
        <v>0</v>
      </c>
      <c r="L278" s="275">
        <v>0</v>
      </c>
      <c r="M278" s="275">
        <v>0</v>
      </c>
      <c r="N278" s="277">
        <v>0</v>
      </c>
      <c r="O278" s="676">
        <v>0</v>
      </c>
    </row>
    <row r="279" spans="1:15" ht="31.5">
      <c r="A279" s="432">
        <v>30284</v>
      </c>
      <c r="B279" s="494" t="s">
        <v>1438</v>
      </c>
      <c r="C279" s="279" t="s">
        <v>442</v>
      </c>
      <c r="D279" s="279" t="s">
        <v>1585</v>
      </c>
      <c r="E279" s="275"/>
      <c r="F279" s="275">
        <v>0</v>
      </c>
      <c r="G279" s="275">
        <v>0</v>
      </c>
      <c r="H279" s="276">
        <v>0</v>
      </c>
      <c r="I279" s="276">
        <v>0</v>
      </c>
      <c r="J279" s="276">
        <v>0</v>
      </c>
      <c r="K279" s="276">
        <v>0</v>
      </c>
      <c r="L279" s="275">
        <v>0</v>
      </c>
      <c r="M279" s="275">
        <v>0</v>
      </c>
      <c r="N279" s="277">
        <v>0</v>
      </c>
      <c r="O279" s="676">
        <v>0</v>
      </c>
    </row>
    <row r="280" spans="1:15" ht="31.5">
      <c r="A280" s="432">
        <v>30285</v>
      </c>
      <c r="B280" s="287" t="s">
        <v>1439</v>
      </c>
      <c r="C280" s="279" t="s">
        <v>442</v>
      </c>
      <c r="D280" s="279" t="s">
        <v>1585</v>
      </c>
      <c r="E280" s="275"/>
      <c r="F280" s="275">
        <v>0</v>
      </c>
      <c r="G280" s="275">
        <v>0</v>
      </c>
      <c r="H280" s="276">
        <v>0</v>
      </c>
      <c r="I280" s="276">
        <v>0</v>
      </c>
      <c r="J280" s="276">
        <v>0</v>
      </c>
      <c r="K280" s="276">
        <v>0</v>
      </c>
      <c r="L280" s="275">
        <v>0</v>
      </c>
      <c r="M280" s="275">
        <v>0</v>
      </c>
      <c r="N280" s="277">
        <v>0</v>
      </c>
      <c r="O280" s="676">
        <v>0</v>
      </c>
    </row>
    <row r="281" spans="1:15" ht="15.75">
      <c r="A281" s="432">
        <v>30286</v>
      </c>
      <c r="B281" s="494" t="s">
        <v>1440</v>
      </c>
      <c r="C281" s="279" t="s">
        <v>442</v>
      </c>
      <c r="D281" s="279" t="s">
        <v>1585</v>
      </c>
      <c r="E281" s="275"/>
      <c r="F281" s="275">
        <v>0</v>
      </c>
      <c r="G281" s="275">
        <v>0</v>
      </c>
      <c r="H281" s="276">
        <v>0</v>
      </c>
      <c r="I281" s="276">
        <v>0</v>
      </c>
      <c r="J281" s="276">
        <v>0</v>
      </c>
      <c r="K281" s="276">
        <v>0</v>
      </c>
      <c r="L281" s="275">
        <v>0</v>
      </c>
      <c r="M281" s="275">
        <v>0</v>
      </c>
      <c r="N281" s="277">
        <v>0</v>
      </c>
      <c r="O281" s="676">
        <v>0</v>
      </c>
    </row>
    <row r="282" spans="1:15" ht="31.5">
      <c r="A282" s="432">
        <v>30287</v>
      </c>
      <c r="B282" s="480" t="s">
        <v>1441</v>
      </c>
      <c r="C282" s="279" t="s">
        <v>315</v>
      </c>
      <c r="D282" s="279" t="s">
        <v>1591</v>
      </c>
      <c r="E282" s="275" t="s">
        <v>1368</v>
      </c>
      <c r="F282" s="275">
        <v>0</v>
      </c>
      <c r="G282" s="275">
        <v>0</v>
      </c>
      <c r="H282" s="276">
        <v>0</v>
      </c>
      <c r="I282" s="276">
        <v>0</v>
      </c>
      <c r="J282" s="276">
        <v>0</v>
      </c>
      <c r="K282" s="276">
        <v>0</v>
      </c>
      <c r="L282" s="275">
        <v>0</v>
      </c>
      <c r="M282" s="275">
        <v>0</v>
      </c>
      <c r="N282" s="277">
        <v>0</v>
      </c>
      <c r="O282" s="676">
        <v>0</v>
      </c>
    </row>
    <row r="283" spans="1:15" ht="22.5" customHeight="1">
      <c r="A283" s="432">
        <v>30288</v>
      </c>
      <c r="B283" s="431" t="s">
        <v>620</v>
      </c>
      <c r="C283" s="317" t="s">
        <v>315</v>
      </c>
      <c r="D283" s="317" t="s">
        <v>1591</v>
      </c>
      <c r="E283" s="283"/>
      <c r="F283" s="283">
        <f>'liste hotellerie'!AI207</f>
        <v>1</v>
      </c>
      <c r="G283" s="283">
        <f>'liste hotellerie'!AK207</f>
        <v>0</v>
      </c>
      <c r="H283" s="430">
        <v>0</v>
      </c>
      <c r="I283" s="430">
        <v>0</v>
      </c>
      <c r="J283" s="430">
        <v>0</v>
      </c>
      <c r="K283" s="430">
        <v>0</v>
      </c>
      <c r="L283" s="283">
        <f>'liste hotellerie'!AJ207</f>
        <v>15</v>
      </c>
      <c r="M283" s="283">
        <f>'liste hotellerie'!AL207</f>
        <v>0</v>
      </c>
      <c r="N283" s="284">
        <v>0</v>
      </c>
      <c r="O283" s="505">
        <v>0</v>
      </c>
    </row>
    <row r="284" spans="1:15" ht="31.5">
      <c r="A284" s="432">
        <v>30289</v>
      </c>
      <c r="B284" s="287" t="s">
        <v>1442</v>
      </c>
      <c r="C284" s="279" t="s">
        <v>322</v>
      </c>
      <c r="D284" s="279" t="s">
        <v>1586</v>
      </c>
      <c r="E284" s="275"/>
      <c r="F284" s="275">
        <v>0</v>
      </c>
      <c r="G284" s="275">
        <v>0</v>
      </c>
      <c r="H284" s="276">
        <v>0</v>
      </c>
      <c r="I284" s="276">
        <v>0</v>
      </c>
      <c r="J284" s="276">
        <v>0</v>
      </c>
      <c r="K284" s="276">
        <v>0</v>
      </c>
      <c r="L284" s="275">
        <v>0</v>
      </c>
      <c r="M284" s="275">
        <v>0</v>
      </c>
      <c r="N284" s="277">
        <v>0</v>
      </c>
      <c r="O284" s="676">
        <v>0</v>
      </c>
    </row>
    <row r="285" spans="1:15" ht="15.75">
      <c r="A285" s="432">
        <v>30291</v>
      </c>
      <c r="B285" s="480" t="s">
        <v>1443</v>
      </c>
      <c r="C285" s="279" t="s">
        <v>442</v>
      </c>
      <c r="D285" s="279" t="s">
        <v>1585</v>
      </c>
      <c r="E285" s="275"/>
      <c r="F285" s="275">
        <v>0</v>
      </c>
      <c r="G285" s="275">
        <v>0</v>
      </c>
      <c r="H285" s="276">
        <v>0</v>
      </c>
      <c r="I285" s="276">
        <v>0</v>
      </c>
      <c r="J285" s="276">
        <v>0</v>
      </c>
      <c r="K285" s="276">
        <v>0</v>
      </c>
      <c r="L285" s="275">
        <v>0</v>
      </c>
      <c r="M285" s="275">
        <v>0</v>
      </c>
      <c r="N285" s="277">
        <v>0</v>
      </c>
      <c r="O285" s="676">
        <v>0</v>
      </c>
    </row>
    <row r="286" spans="1:15" ht="31.5">
      <c r="A286" s="432">
        <v>30355</v>
      </c>
      <c r="B286" s="287" t="s">
        <v>1444</v>
      </c>
      <c r="C286" s="279" t="s">
        <v>315</v>
      </c>
      <c r="D286" s="279" t="s">
        <v>1591</v>
      </c>
      <c r="E286" s="275"/>
      <c r="F286" s="275">
        <v>0</v>
      </c>
      <c r="G286" s="275">
        <v>0</v>
      </c>
      <c r="H286" s="276">
        <v>0</v>
      </c>
      <c r="I286" s="276">
        <v>0</v>
      </c>
      <c r="J286" s="276">
        <v>0</v>
      </c>
      <c r="K286" s="276">
        <v>0</v>
      </c>
      <c r="L286" s="275">
        <v>0</v>
      </c>
      <c r="M286" s="275">
        <v>0</v>
      </c>
      <c r="N286" s="277">
        <v>0</v>
      </c>
      <c r="O286" s="676">
        <v>0</v>
      </c>
    </row>
    <row r="287" spans="1:15" ht="31.5">
      <c r="A287" s="432">
        <v>30290</v>
      </c>
      <c r="B287" s="431" t="s">
        <v>621</v>
      </c>
      <c r="C287" s="317" t="s">
        <v>541</v>
      </c>
      <c r="D287" s="317" t="s">
        <v>1589</v>
      </c>
      <c r="E287" s="283"/>
      <c r="F287" s="283">
        <f>'liste hotellerie'!AI208</f>
        <v>2</v>
      </c>
      <c r="G287" s="283">
        <f>'liste hotellerie'!AK208</f>
        <v>1</v>
      </c>
      <c r="H287" s="283">
        <v>0</v>
      </c>
      <c r="I287" s="283">
        <v>0</v>
      </c>
      <c r="J287" s="283">
        <v>0</v>
      </c>
      <c r="K287" s="283">
        <v>1</v>
      </c>
      <c r="L287" s="283">
        <f>'liste hotellerie'!AJ208</f>
        <v>80</v>
      </c>
      <c r="M287" s="283">
        <f>'liste hotellerie'!AL208</f>
        <v>78</v>
      </c>
      <c r="N287" s="284">
        <f>M287/L287</f>
        <v>0.97499999999999998</v>
      </c>
      <c r="O287" s="505">
        <v>1</v>
      </c>
    </row>
    <row r="288" spans="1:15" ht="22.5" customHeight="1">
      <c r="A288" s="432">
        <v>30292</v>
      </c>
      <c r="B288" s="480" t="s">
        <v>1445</v>
      </c>
      <c r="C288" s="279" t="s">
        <v>315</v>
      </c>
      <c r="D288" s="279" t="s">
        <v>1591</v>
      </c>
      <c r="E288" s="275"/>
      <c r="F288" s="275">
        <v>0</v>
      </c>
      <c r="G288" s="275">
        <v>0</v>
      </c>
      <c r="H288" s="276">
        <v>0</v>
      </c>
      <c r="I288" s="276">
        <v>0</v>
      </c>
      <c r="J288" s="276">
        <v>0</v>
      </c>
      <c r="K288" s="276">
        <v>0</v>
      </c>
      <c r="L288" s="275">
        <v>0</v>
      </c>
      <c r="M288" s="275">
        <v>0</v>
      </c>
      <c r="N288" s="277">
        <v>0</v>
      </c>
      <c r="O288" s="676">
        <v>0</v>
      </c>
    </row>
    <row r="289" spans="1:15" ht="31.5">
      <c r="A289" s="432">
        <v>30293</v>
      </c>
      <c r="B289" s="316" t="s">
        <v>622</v>
      </c>
      <c r="C289" s="317" t="s">
        <v>315</v>
      </c>
      <c r="D289" s="317" t="s">
        <v>1591</v>
      </c>
      <c r="E289" s="283"/>
      <c r="F289" s="283">
        <f>'liste hotellerie'!AI210</f>
        <v>5</v>
      </c>
      <c r="G289" s="283">
        <f>'liste hotellerie'!AK210</f>
        <v>3</v>
      </c>
      <c r="H289" s="283">
        <v>3</v>
      </c>
      <c r="I289" s="283">
        <v>0</v>
      </c>
      <c r="J289" s="283">
        <v>0</v>
      </c>
      <c r="K289" s="283">
        <v>0</v>
      </c>
      <c r="L289" s="283">
        <f>'liste hotellerie'!AJ210</f>
        <v>877</v>
      </c>
      <c r="M289" s="283">
        <f>'liste hotellerie'!AL210</f>
        <v>764</v>
      </c>
      <c r="N289" s="284">
        <f>M289/L289</f>
        <v>0.87115165336374001</v>
      </c>
      <c r="O289" s="505">
        <v>5</v>
      </c>
    </row>
    <row r="290" spans="1:15" ht="31.5">
      <c r="A290" s="432">
        <v>30294</v>
      </c>
      <c r="B290" s="494" t="s">
        <v>1446</v>
      </c>
      <c r="C290" s="279" t="s">
        <v>442</v>
      </c>
      <c r="D290" s="279" t="s">
        <v>1585</v>
      </c>
      <c r="E290" s="275"/>
      <c r="F290" s="275">
        <v>0</v>
      </c>
      <c r="G290" s="275">
        <v>0</v>
      </c>
      <c r="H290" s="276">
        <v>0</v>
      </c>
      <c r="I290" s="276">
        <v>0</v>
      </c>
      <c r="J290" s="276">
        <v>0</v>
      </c>
      <c r="K290" s="276">
        <v>0</v>
      </c>
      <c r="L290" s="275">
        <v>0</v>
      </c>
      <c r="M290" s="275">
        <v>0</v>
      </c>
      <c r="N290" s="277">
        <v>0</v>
      </c>
      <c r="O290" s="676">
        <v>0</v>
      </c>
    </row>
    <row r="291" spans="1:15" ht="31.5">
      <c r="A291" s="432">
        <v>30295</v>
      </c>
      <c r="B291" s="387" t="s">
        <v>623</v>
      </c>
      <c r="C291" s="317" t="s">
        <v>442</v>
      </c>
      <c r="D291" s="317" t="s">
        <v>1585</v>
      </c>
      <c r="E291" s="283"/>
      <c r="F291" s="283">
        <f>'liste hotellerie'!AI215</f>
        <v>1</v>
      </c>
      <c r="G291" s="283">
        <f>'liste hotellerie'!AK215</f>
        <v>1</v>
      </c>
      <c r="H291" s="283">
        <v>1</v>
      </c>
      <c r="I291" s="283">
        <v>0</v>
      </c>
      <c r="J291" s="283">
        <v>0</v>
      </c>
      <c r="K291" s="283">
        <v>0</v>
      </c>
      <c r="L291" s="283">
        <f>'liste hotellerie'!AJ215</f>
        <v>165</v>
      </c>
      <c r="M291" s="283">
        <f>'liste hotellerie'!AL215</f>
        <v>165</v>
      </c>
      <c r="N291" s="284">
        <f>M291/L291</f>
        <v>1</v>
      </c>
      <c r="O291" s="505">
        <v>1</v>
      </c>
    </row>
    <row r="292" spans="1:15" ht="31.5">
      <c r="A292" s="432">
        <v>30296</v>
      </c>
      <c r="B292" s="278" t="s">
        <v>1447</v>
      </c>
      <c r="C292" s="279" t="s">
        <v>478</v>
      </c>
      <c r="D292" s="279" t="s">
        <v>1586</v>
      </c>
      <c r="E292" s="275" t="s">
        <v>597</v>
      </c>
      <c r="F292" s="275">
        <v>0</v>
      </c>
      <c r="G292" s="275">
        <v>0</v>
      </c>
      <c r="H292" s="276">
        <v>0</v>
      </c>
      <c r="I292" s="276">
        <v>0</v>
      </c>
      <c r="J292" s="276">
        <v>0</v>
      </c>
      <c r="K292" s="276">
        <v>0</v>
      </c>
      <c r="L292" s="275">
        <v>0</v>
      </c>
      <c r="M292" s="275">
        <v>0</v>
      </c>
      <c r="N292" s="277">
        <v>0</v>
      </c>
      <c r="O292" s="676">
        <v>0</v>
      </c>
    </row>
    <row r="293" spans="1:15" ht="31.5">
      <c r="A293" s="432">
        <v>30297</v>
      </c>
      <c r="B293" s="316" t="s">
        <v>624</v>
      </c>
      <c r="C293" s="317" t="s">
        <v>1279</v>
      </c>
      <c r="D293" s="317" t="s">
        <v>1750</v>
      </c>
      <c r="E293" s="283"/>
      <c r="F293" s="283">
        <f>'liste hotellerie'!AI216</f>
        <v>4</v>
      </c>
      <c r="G293" s="283">
        <f>'liste hotellerie'!AK216</f>
        <v>3</v>
      </c>
      <c r="H293" s="283">
        <v>0</v>
      </c>
      <c r="I293" s="283">
        <v>0</v>
      </c>
      <c r="J293" s="283">
        <v>0</v>
      </c>
      <c r="K293" s="283">
        <v>3</v>
      </c>
      <c r="L293" s="283">
        <f>'liste hotellerie'!AJ216</f>
        <v>129</v>
      </c>
      <c r="M293" s="283">
        <f>'liste hotellerie'!AL216</f>
        <v>99</v>
      </c>
      <c r="N293" s="284">
        <f>M293/L293</f>
        <v>0.76744186046511631</v>
      </c>
      <c r="O293" s="505">
        <v>2</v>
      </c>
    </row>
    <row r="294" spans="1:15" ht="31.5">
      <c r="A294" s="432">
        <v>30298</v>
      </c>
      <c r="B294" s="494" t="s">
        <v>1448</v>
      </c>
      <c r="C294" s="279" t="s">
        <v>442</v>
      </c>
      <c r="D294" s="279" t="s">
        <v>1585</v>
      </c>
      <c r="E294" s="275"/>
      <c r="F294" s="275">
        <v>0</v>
      </c>
      <c r="G294" s="275">
        <v>0</v>
      </c>
      <c r="H294" s="276">
        <v>0</v>
      </c>
      <c r="I294" s="276">
        <v>0</v>
      </c>
      <c r="J294" s="276">
        <v>0</v>
      </c>
      <c r="K294" s="276">
        <v>0</v>
      </c>
      <c r="L294" s="275">
        <v>0</v>
      </c>
      <c r="M294" s="275">
        <v>0</v>
      </c>
      <c r="N294" s="277">
        <v>0</v>
      </c>
      <c r="O294" s="676">
        <v>0</v>
      </c>
    </row>
    <row r="295" spans="1:15" ht="24" customHeight="1">
      <c r="A295" s="432">
        <v>30299</v>
      </c>
      <c r="B295" s="387" t="s">
        <v>1449</v>
      </c>
      <c r="C295" s="317" t="s">
        <v>442</v>
      </c>
      <c r="D295" s="317" t="s">
        <v>1585</v>
      </c>
      <c r="E295" s="283"/>
      <c r="F295" s="283">
        <f>'liste hotellerie'!AI220</f>
        <v>1</v>
      </c>
      <c r="G295" s="283">
        <f>'liste hotellerie'!AK220</f>
        <v>0</v>
      </c>
      <c r="H295" s="430">
        <v>0</v>
      </c>
      <c r="I295" s="430">
        <v>0</v>
      </c>
      <c r="J295" s="430">
        <v>0</v>
      </c>
      <c r="K295" s="430">
        <v>0</v>
      </c>
      <c r="L295" s="283">
        <f>'liste hotellerie'!AJ220</f>
        <v>5</v>
      </c>
      <c r="M295" s="283">
        <f>'liste hotellerie'!AL220</f>
        <v>0</v>
      </c>
      <c r="N295" s="284">
        <v>0</v>
      </c>
      <c r="O295" s="505">
        <v>0</v>
      </c>
    </row>
    <row r="296" spans="1:15" ht="23.25" customHeight="1">
      <c r="A296" s="432">
        <v>30300</v>
      </c>
      <c r="B296" s="287" t="s">
        <v>1450</v>
      </c>
      <c r="C296" s="279" t="s">
        <v>322</v>
      </c>
      <c r="D296" s="279" t="s">
        <v>1586</v>
      </c>
      <c r="E296" s="275"/>
      <c r="F296" s="275">
        <v>0</v>
      </c>
      <c r="G296" s="275">
        <v>0</v>
      </c>
      <c r="H296" s="276">
        <v>0</v>
      </c>
      <c r="I296" s="276">
        <v>0</v>
      </c>
      <c r="J296" s="276">
        <v>0</v>
      </c>
      <c r="K296" s="276">
        <v>0</v>
      </c>
      <c r="L296" s="275">
        <v>0</v>
      </c>
      <c r="M296" s="275">
        <v>0</v>
      </c>
      <c r="N296" s="277">
        <v>0</v>
      </c>
      <c r="O296" s="676">
        <v>0</v>
      </c>
    </row>
    <row r="297" spans="1:15" ht="31.5">
      <c r="A297" s="432">
        <v>30303</v>
      </c>
      <c r="B297" s="316" t="s">
        <v>625</v>
      </c>
      <c r="C297" s="317" t="s">
        <v>315</v>
      </c>
      <c r="D297" s="317" t="s">
        <v>1591</v>
      </c>
      <c r="E297" s="283"/>
      <c r="F297" s="283">
        <f>'liste hotellerie'!AI221</f>
        <v>1</v>
      </c>
      <c r="G297" s="283">
        <f>'liste hotellerie'!AK221</f>
        <v>1</v>
      </c>
      <c r="H297" s="283">
        <v>0</v>
      </c>
      <c r="I297" s="283">
        <v>0</v>
      </c>
      <c r="J297" s="283">
        <v>1</v>
      </c>
      <c r="K297" s="283">
        <v>0</v>
      </c>
      <c r="L297" s="283">
        <f>'liste hotellerie'!AJ221</f>
        <v>197</v>
      </c>
      <c r="M297" s="283">
        <f>'liste hotellerie'!AL221</f>
        <v>197</v>
      </c>
      <c r="N297" s="284">
        <f>M297/L297</f>
        <v>1</v>
      </c>
      <c r="O297" s="505">
        <v>1</v>
      </c>
    </row>
    <row r="298" spans="1:15" ht="31.5">
      <c r="A298" s="432">
        <v>30301</v>
      </c>
      <c r="B298" s="494" t="s">
        <v>1451</v>
      </c>
      <c r="C298" s="279" t="s">
        <v>442</v>
      </c>
      <c r="D298" s="279" t="s">
        <v>1585</v>
      </c>
      <c r="E298" s="275"/>
      <c r="F298" s="275">
        <v>0</v>
      </c>
      <c r="G298" s="275">
        <v>0</v>
      </c>
      <c r="H298" s="276">
        <v>0</v>
      </c>
      <c r="I298" s="276">
        <v>0</v>
      </c>
      <c r="J298" s="276">
        <v>0</v>
      </c>
      <c r="K298" s="276">
        <v>0</v>
      </c>
      <c r="L298" s="275">
        <v>0</v>
      </c>
      <c r="M298" s="275">
        <v>0</v>
      </c>
      <c r="N298" s="277">
        <v>0</v>
      </c>
      <c r="O298" s="676">
        <v>0</v>
      </c>
    </row>
    <row r="299" spans="1:15" ht="31.5">
      <c r="A299" s="432">
        <v>30302</v>
      </c>
      <c r="B299" s="287" t="s">
        <v>1452</v>
      </c>
      <c r="C299" s="279" t="s">
        <v>315</v>
      </c>
      <c r="D299" s="279" t="s">
        <v>1591</v>
      </c>
      <c r="E299" s="275"/>
      <c r="F299" s="275">
        <v>0</v>
      </c>
      <c r="G299" s="275">
        <v>0</v>
      </c>
      <c r="H299" s="276">
        <v>0</v>
      </c>
      <c r="I299" s="276">
        <v>0</v>
      </c>
      <c r="J299" s="276">
        <v>0</v>
      </c>
      <c r="K299" s="276">
        <v>0</v>
      </c>
      <c r="L299" s="275">
        <v>0</v>
      </c>
      <c r="M299" s="275">
        <v>0</v>
      </c>
      <c r="N299" s="277">
        <v>0</v>
      </c>
      <c r="O299" s="676">
        <v>0</v>
      </c>
    </row>
    <row r="300" spans="1:15" ht="24" customHeight="1">
      <c r="A300" s="432">
        <v>30228</v>
      </c>
      <c r="B300" s="494" t="s">
        <v>1453</v>
      </c>
      <c r="C300" s="279" t="s">
        <v>442</v>
      </c>
      <c r="D300" s="279" t="s">
        <v>1585</v>
      </c>
      <c r="E300" s="275"/>
      <c r="F300" s="275">
        <v>0</v>
      </c>
      <c r="G300" s="275">
        <v>0</v>
      </c>
      <c r="H300" s="276">
        <v>0</v>
      </c>
      <c r="I300" s="276">
        <v>0</v>
      </c>
      <c r="J300" s="276">
        <v>0</v>
      </c>
      <c r="K300" s="276">
        <v>0</v>
      </c>
      <c r="L300" s="275">
        <v>0</v>
      </c>
      <c r="M300" s="275">
        <v>0</v>
      </c>
      <c r="N300" s="277">
        <v>0</v>
      </c>
      <c r="O300" s="676">
        <v>0</v>
      </c>
    </row>
    <row r="301" spans="1:15" ht="31.5">
      <c r="A301" s="432">
        <v>30239</v>
      </c>
      <c r="B301" s="480" t="s">
        <v>1454</v>
      </c>
      <c r="C301" s="279" t="s">
        <v>442</v>
      </c>
      <c r="D301" s="279" t="s">
        <v>1585</v>
      </c>
      <c r="E301" s="275"/>
      <c r="F301" s="275">
        <v>0</v>
      </c>
      <c r="G301" s="275">
        <v>0</v>
      </c>
      <c r="H301" s="276">
        <v>0</v>
      </c>
      <c r="I301" s="276">
        <v>0</v>
      </c>
      <c r="J301" s="276">
        <v>0</v>
      </c>
      <c r="K301" s="276">
        <v>0</v>
      </c>
      <c r="L301" s="275">
        <v>0</v>
      </c>
      <c r="M301" s="275">
        <v>0</v>
      </c>
      <c r="N301" s="277">
        <v>0</v>
      </c>
      <c r="O301" s="676">
        <v>0</v>
      </c>
    </row>
    <row r="302" spans="1:15" ht="31.5">
      <c r="A302" s="432">
        <v>30246</v>
      </c>
      <c r="B302" s="494" t="s">
        <v>1455</v>
      </c>
      <c r="C302" s="279" t="s">
        <v>442</v>
      </c>
      <c r="D302" s="279" t="s">
        <v>1585</v>
      </c>
      <c r="E302" s="275"/>
      <c r="F302" s="275">
        <v>0</v>
      </c>
      <c r="G302" s="275">
        <v>0</v>
      </c>
      <c r="H302" s="276">
        <v>0</v>
      </c>
      <c r="I302" s="276">
        <v>0</v>
      </c>
      <c r="J302" s="276">
        <v>0</v>
      </c>
      <c r="K302" s="276">
        <v>0</v>
      </c>
      <c r="L302" s="275">
        <v>0</v>
      </c>
      <c r="M302" s="275">
        <v>0</v>
      </c>
      <c r="N302" s="277">
        <v>0</v>
      </c>
      <c r="O302" s="676">
        <v>0</v>
      </c>
    </row>
    <row r="303" spans="1:15" ht="25.5">
      <c r="A303" s="432">
        <v>30304</v>
      </c>
      <c r="B303" s="316" t="s">
        <v>6</v>
      </c>
      <c r="C303" s="317" t="s">
        <v>315</v>
      </c>
      <c r="D303" s="317" t="s">
        <v>1595</v>
      </c>
      <c r="E303" s="283" t="s">
        <v>377</v>
      </c>
      <c r="F303" s="283">
        <f>'liste hotellerie'!AI222</f>
        <v>1</v>
      </c>
      <c r="G303" s="283">
        <f>'liste hotellerie'!AK222</f>
        <v>0</v>
      </c>
      <c r="H303" s="430">
        <v>0</v>
      </c>
      <c r="I303" s="430">
        <v>0</v>
      </c>
      <c r="J303" s="430">
        <v>0</v>
      </c>
      <c r="K303" s="430">
        <v>0</v>
      </c>
      <c r="L303" s="283">
        <f>'liste hotellerie'!AJ222</f>
        <v>55</v>
      </c>
      <c r="M303" s="283">
        <f>'liste hotellerie'!AL222</f>
        <v>0</v>
      </c>
      <c r="N303" s="284">
        <v>0</v>
      </c>
      <c r="O303" s="505">
        <v>1</v>
      </c>
    </row>
    <row r="304" spans="1:15" ht="25.5">
      <c r="A304" s="432">
        <v>30305</v>
      </c>
      <c r="B304" s="494" t="s">
        <v>1456</v>
      </c>
      <c r="C304" s="279" t="s">
        <v>442</v>
      </c>
      <c r="D304" s="279" t="s">
        <v>1599</v>
      </c>
      <c r="E304" s="275" t="s">
        <v>1271</v>
      </c>
      <c r="F304" s="275">
        <v>0</v>
      </c>
      <c r="G304" s="275">
        <v>0</v>
      </c>
      <c r="H304" s="276">
        <v>0</v>
      </c>
      <c r="I304" s="276">
        <v>0</v>
      </c>
      <c r="J304" s="276">
        <v>0</v>
      </c>
      <c r="K304" s="276">
        <v>0</v>
      </c>
      <c r="L304" s="275">
        <v>0</v>
      </c>
      <c r="M304" s="275">
        <v>0</v>
      </c>
      <c r="N304" s="277">
        <v>0</v>
      </c>
      <c r="O304" s="676">
        <v>0</v>
      </c>
    </row>
    <row r="305" spans="1:15" ht="15.75">
      <c r="A305" s="432">
        <v>30306</v>
      </c>
      <c r="B305" s="278" t="s">
        <v>1457</v>
      </c>
      <c r="C305" s="279" t="s">
        <v>322</v>
      </c>
      <c r="D305" s="279" t="s">
        <v>1586</v>
      </c>
      <c r="E305" s="275"/>
      <c r="F305" s="275">
        <v>0</v>
      </c>
      <c r="G305" s="275">
        <v>0</v>
      </c>
      <c r="H305" s="276">
        <v>0</v>
      </c>
      <c r="I305" s="276">
        <v>0</v>
      </c>
      <c r="J305" s="276">
        <v>0</v>
      </c>
      <c r="K305" s="276">
        <v>0</v>
      </c>
      <c r="L305" s="275">
        <v>0</v>
      </c>
      <c r="M305" s="275">
        <v>0</v>
      </c>
      <c r="N305" s="277">
        <v>0</v>
      </c>
      <c r="O305" s="676">
        <v>0</v>
      </c>
    </row>
    <row r="306" spans="1:15" ht="31.5">
      <c r="A306" s="432">
        <v>30307</v>
      </c>
      <c r="B306" s="480" t="s">
        <v>1458</v>
      </c>
      <c r="C306" s="279" t="s">
        <v>442</v>
      </c>
      <c r="D306" s="279" t="s">
        <v>1585</v>
      </c>
      <c r="E306" s="275"/>
      <c r="F306" s="275">
        <v>0</v>
      </c>
      <c r="G306" s="275">
        <v>0</v>
      </c>
      <c r="H306" s="276">
        <v>0</v>
      </c>
      <c r="I306" s="276">
        <v>0</v>
      </c>
      <c r="J306" s="276">
        <v>0</v>
      </c>
      <c r="K306" s="276">
        <v>0</v>
      </c>
      <c r="L306" s="275">
        <v>0</v>
      </c>
      <c r="M306" s="275">
        <v>0</v>
      </c>
      <c r="N306" s="277">
        <v>0</v>
      </c>
      <c r="O306" s="676">
        <v>0</v>
      </c>
    </row>
    <row r="307" spans="1:15" ht="31.5">
      <c r="A307" s="432">
        <v>30308</v>
      </c>
      <c r="B307" s="494" t="s">
        <v>1459</v>
      </c>
      <c r="C307" s="279" t="s">
        <v>442</v>
      </c>
      <c r="D307" s="279" t="s">
        <v>1585</v>
      </c>
      <c r="E307" s="275"/>
      <c r="F307" s="275">
        <v>0</v>
      </c>
      <c r="G307" s="275">
        <v>0</v>
      </c>
      <c r="H307" s="276">
        <v>0</v>
      </c>
      <c r="I307" s="276">
        <v>0</v>
      </c>
      <c r="J307" s="276">
        <v>0</v>
      </c>
      <c r="K307" s="276">
        <v>0</v>
      </c>
      <c r="L307" s="275">
        <v>0</v>
      </c>
      <c r="M307" s="275">
        <v>0</v>
      </c>
      <c r="N307" s="277">
        <v>0</v>
      </c>
      <c r="O307" s="676">
        <v>0</v>
      </c>
    </row>
    <row r="308" spans="1:15" ht="15.75">
      <c r="A308" s="432">
        <v>30309</v>
      </c>
      <c r="B308" s="278" t="s">
        <v>1460</v>
      </c>
      <c r="C308" s="279" t="s">
        <v>322</v>
      </c>
      <c r="D308" s="279" t="s">
        <v>1586</v>
      </c>
      <c r="E308" s="275"/>
      <c r="F308" s="275">
        <v>0</v>
      </c>
      <c r="G308" s="275">
        <v>0</v>
      </c>
      <c r="H308" s="276">
        <v>0</v>
      </c>
      <c r="I308" s="276">
        <v>0</v>
      </c>
      <c r="J308" s="276">
        <v>0</v>
      </c>
      <c r="K308" s="276">
        <v>0</v>
      </c>
      <c r="L308" s="275">
        <v>0</v>
      </c>
      <c r="M308" s="275">
        <v>0</v>
      </c>
      <c r="N308" s="277">
        <v>0</v>
      </c>
      <c r="O308" s="676">
        <v>0</v>
      </c>
    </row>
    <row r="309" spans="1:15" ht="15.75">
      <c r="A309" s="432">
        <v>30310</v>
      </c>
      <c r="B309" s="387" t="s">
        <v>7</v>
      </c>
      <c r="C309" s="317" t="s">
        <v>442</v>
      </c>
      <c r="D309" s="317" t="s">
        <v>1585</v>
      </c>
      <c r="E309" s="283"/>
      <c r="F309" s="283">
        <f>'liste hotellerie'!AI223</f>
        <v>3</v>
      </c>
      <c r="G309" s="283">
        <f>'liste hotellerie'!AK223</f>
        <v>3</v>
      </c>
      <c r="H309" s="283">
        <v>0</v>
      </c>
      <c r="I309" s="283">
        <v>0</v>
      </c>
      <c r="J309" s="283">
        <v>0</v>
      </c>
      <c r="K309" s="283">
        <v>3</v>
      </c>
      <c r="L309" s="283">
        <f>'liste hotellerie'!AJ223</f>
        <v>313</v>
      </c>
      <c r="M309" s="283">
        <f>'liste hotellerie'!AL223</f>
        <v>313</v>
      </c>
      <c r="N309" s="284">
        <f t="shared" ref="N309:N310" si="11">M309/L309</f>
        <v>1</v>
      </c>
      <c r="O309" s="505">
        <v>3</v>
      </c>
    </row>
    <row r="310" spans="1:15" ht="15.75">
      <c r="A310" s="432">
        <v>30311</v>
      </c>
      <c r="B310" s="318" t="s">
        <v>8</v>
      </c>
      <c r="C310" s="317" t="s">
        <v>322</v>
      </c>
      <c r="D310" s="317" t="s">
        <v>1586</v>
      </c>
      <c r="E310" s="283"/>
      <c r="F310" s="283">
        <f>'liste hotellerie'!AI226</f>
        <v>2</v>
      </c>
      <c r="G310" s="283">
        <f>'liste hotellerie'!AK226</f>
        <v>1</v>
      </c>
      <c r="H310" s="283">
        <v>0</v>
      </c>
      <c r="I310" s="283">
        <v>0</v>
      </c>
      <c r="J310" s="283">
        <v>0</v>
      </c>
      <c r="K310" s="283">
        <v>1</v>
      </c>
      <c r="L310" s="283">
        <f>'liste hotellerie'!AJ226</f>
        <v>59</v>
      </c>
      <c r="M310" s="283">
        <f>'liste hotellerie'!AL226</f>
        <v>10</v>
      </c>
      <c r="N310" s="284">
        <f t="shared" si="11"/>
        <v>0.16949152542372881</v>
      </c>
      <c r="O310" s="505">
        <v>0</v>
      </c>
    </row>
    <row r="311" spans="1:15" ht="25.5" customHeight="1">
      <c r="A311" s="432">
        <v>30312</v>
      </c>
      <c r="B311" s="480" t="s">
        <v>1461</v>
      </c>
      <c r="C311" s="279" t="s">
        <v>477</v>
      </c>
      <c r="D311" s="279" t="s">
        <v>1592</v>
      </c>
      <c r="E311" s="275"/>
      <c r="F311" s="275">
        <v>0</v>
      </c>
      <c r="G311" s="275">
        <v>0</v>
      </c>
      <c r="H311" s="276">
        <v>0</v>
      </c>
      <c r="I311" s="276">
        <v>0</v>
      </c>
      <c r="J311" s="276">
        <v>0</v>
      </c>
      <c r="K311" s="276">
        <v>0</v>
      </c>
      <c r="L311" s="275">
        <v>0</v>
      </c>
      <c r="M311" s="275">
        <v>0</v>
      </c>
      <c r="N311" s="277">
        <v>0</v>
      </c>
      <c r="O311" s="676">
        <v>0</v>
      </c>
    </row>
    <row r="312" spans="1:15" ht="15.75">
      <c r="A312" s="432">
        <v>30313</v>
      </c>
      <c r="B312" s="494" t="s">
        <v>1462</v>
      </c>
      <c r="C312" s="279" t="s">
        <v>442</v>
      </c>
      <c r="D312" s="279" t="s">
        <v>1585</v>
      </c>
      <c r="E312" s="671"/>
      <c r="F312" s="275">
        <v>0</v>
      </c>
      <c r="G312" s="275">
        <v>0</v>
      </c>
      <c r="H312" s="276">
        <v>0</v>
      </c>
      <c r="I312" s="276">
        <v>0</v>
      </c>
      <c r="J312" s="276">
        <v>0</v>
      </c>
      <c r="K312" s="276">
        <v>0</v>
      </c>
      <c r="L312" s="275">
        <v>0</v>
      </c>
      <c r="M312" s="275">
        <v>0</v>
      </c>
      <c r="N312" s="277">
        <v>0</v>
      </c>
      <c r="O312" s="676">
        <v>0</v>
      </c>
    </row>
    <row r="313" spans="1:15" ht="15.75">
      <c r="A313" s="432">
        <v>30314</v>
      </c>
      <c r="B313" s="278" t="s">
        <v>1463</v>
      </c>
      <c r="C313" s="279" t="s">
        <v>322</v>
      </c>
      <c r="D313" s="279" t="s">
        <v>1586</v>
      </c>
      <c r="E313" s="275"/>
      <c r="F313" s="275">
        <v>0</v>
      </c>
      <c r="G313" s="275">
        <v>0</v>
      </c>
      <c r="H313" s="276">
        <v>0</v>
      </c>
      <c r="I313" s="276">
        <v>0</v>
      </c>
      <c r="J313" s="276">
        <v>0</v>
      </c>
      <c r="K313" s="276">
        <v>0</v>
      </c>
      <c r="L313" s="275">
        <v>0</v>
      </c>
      <c r="M313" s="275">
        <v>0</v>
      </c>
      <c r="N313" s="277">
        <v>0</v>
      </c>
      <c r="O313" s="676">
        <v>0</v>
      </c>
    </row>
    <row r="314" spans="1:15" ht="15.75">
      <c r="A314" s="432">
        <v>30315</v>
      </c>
      <c r="B314" s="287" t="s">
        <v>1464</v>
      </c>
      <c r="C314" s="279" t="s">
        <v>477</v>
      </c>
      <c r="D314" s="279" t="s">
        <v>1604</v>
      </c>
      <c r="E314" s="275"/>
      <c r="F314" s="275">
        <v>0</v>
      </c>
      <c r="G314" s="275">
        <v>0</v>
      </c>
      <c r="H314" s="276">
        <v>0</v>
      </c>
      <c r="I314" s="276">
        <v>0</v>
      </c>
      <c r="J314" s="276">
        <v>0</v>
      </c>
      <c r="K314" s="276">
        <v>0</v>
      </c>
      <c r="L314" s="275">
        <v>0</v>
      </c>
      <c r="M314" s="275">
        <v>0</v>
      </c>
      <c r="N314" s="277">
        <v>0</v>
      </c>
      <c r="O314" s="676">
        <v>0</v>
      </c>
    </row>
    <row r="315" spans="1:15" ht="15.75">
      <c r="A315" s="432">
        <v>30316</v>
      </c>
      <c r="B315" s="480" t="s">
        <v>1465</v>
      </c>
      <c r="C315" s="279" t="s">
        <v>315</v>
      </c>
      <c r="D315" s="279" t="s">
        <v>1591</v>
      </c>
      <c r="E315" s="275"/>
      <c r="F315" s="275">
        <v>0</v>
      </c>
      <c r="G315" s="275">
        <v>0</v>
      </c>
      <c r="H315" s="276">
        <v>0</v>
      </c>
      <c r="I315" s="276">
        <v>0</v>
      </c>
      <c r="J315" s="276">
        <v>0</v>
      </c>
      <c r="K315" s="276">
        <v>0</v>
      </c>
      <c r="L315" s="275">
        <v>0</v>
      </c>
      <c r="M315" s="275">
        <v>0</v>
      </c>
      <c r="N315" s="277">
        <v>0</v>
      </c>
      <c r="O315" s="676">
        <v>0</v>
      </c>
    </row>
    <row r="316" spans="1:15" ht="15.75">
      <c r="A316" s="432">
        <v>30317</v>
      </c>
      <c r="B316" s="387" t="s">
        <v>9</v>
      </c>
      <c r="C316" s="317" t="s">
        <v>442</v>
      </c>
      <c r="D316" s="317" t="s">
        <v>1585</v>
      </c>
      <c r="E316" s="283"/>
      <c r="F316" s="283">
        <f>'liste hotellerie'!AI228</f>
        <v>1</v>
      </c>
      <c r="G316" s="283">
        <f>'liste hotellerie'!AK228</f>
        <v>1</v>
      </c>
      <c r="H316" s="283">
        <v>1</v>
      </c>
      <c r="I316" s="283">
        <v>0</v>
      </c>
      <c r="J316" s="283">
        <v>0</v>
      </c>
      <c r="K316" s="283">
        <v>0</v>
      </c>
      <c r="L316" s="283">
        <f>'liste hotellerie'!AJ228</f>
        <v>262</v>
      </c>
      <c r="M316" s="283">
        <f>'liste hotellerie'!AL228</f>
        <v>262</v>
      </c>
      <c r="N316" s="284">
        <f>M316/L316</f>
        <v>1</v>
      </c>
      <c r="O316" s="505">
        <v>1</v>
      </c>
    </row>
    <row r="317" spans="1:15" ht="15.75">
      <c r="A317" s="432">
        <v>30318</v>
      </c>
      <c r="B317" s="287" t="s">
        <v>1466</v>
      </c>
      <c r="C317" s="279" t="s">
        <v>315</v>
      </c>
      <c r="D317" s="279" t="s">
        <v>1591</v>
      </c>
      <c r="E317" s="275"/>
      <c r="F317" s="275">
        <v>0</v>
      </c>
      <c r="G317" s="275">
        <v>0</v>
      </c>
      <c r="H317" s="276">
        <v>0</v>
      </c>
      <c r="I317" s="276">
        <v>0</v>
      </c>
      <c r="J317" s="276">
        <v>0</v>
      </c>
      <c r="K317" s="276">
        <v>0</v>
      </c>
      <c r="L317" s="275">
        <v>0</v>
      </c>
      <c r="M317" s="275">
        <v>0</v>
      </c>
      <c r="N317" s="277">
        <v>0</v>
      </c>
      <c r="O317" s="676">
        <v>0</v>
      </c>
    </row>
    <row r="318" spans="1:15" ht="31.5">
      <c r="A318" s="432">
        <v>30319</v>
      </c>
      <c r="B318" s="494" t="s">
        <v>1467</v>
      </c>
      <c r="C318" s="279" t="s">
        <v>442</v>
      </c>
      <c r="D318" s="279" t="s">
        <v>1585</v>
      </c>
      <c r="E318" s="671"/>
      <c r="F318" s="275">
        <v>0</v>
      </c>
      <c r="G318" s="275">
        <v>0</v>
      </c>
      <c r="H318" s="276">
        <v>0</v>
      </c>
      <c r="I318" s="276">
        <v>0</v>
      </c>
      <c r="J318" s="276">
        <v>0</v>
      </c>
      <c r="K318" s="276">
        <v>0</v>
      </c>
      <c r="L318" s="275">
        <v>0</v>
      </c>
      <c r="M318" s="275">
        <v>0</v>
      </c>
      <c r="N318" s="277">
        <v>0</v>
      </c>
      <c r="O318" s="676">
        <v>0</v>
      </c>
    </row>
    <row r="319" spans="1:15" ht="25.5">
      <c r="A319" s="432">
        <v>30320</v>
      </c>
      <c r="B319" s="480" t="s">
        <v>1468</v>
      </c>
      <c r="C319" s="279" t="s">
        <v>315</v>
      </c>
      <c r="D319" s="279" t="s">
        <v>1599</v>
      </c>
      <c r="E319" s="498" t="s">
        <v>1271</v>
      </c>
      <c r="F319" s="275">
        <v>0</v>
      </c>
      <c r="G319" s="275">
        <v>0</v>
      </c>
      <c r="H319" s="276">
        <v>0</v>
      </c>
      <c r="I319" s="276">
        <v>0</v>
      </c>
      <c r="J319" s="276">
        <v>0</v>
      </c>
      <c r="K319" s="276">
        <v>0</v>
      </c>
      <c r="L319" s="275">
        <v>0</v>
      </c>
      <c r="M319" s="275">
        <v>0</v>
      </c>
      <c r="N319" s="277">
        <v>0</v>
      </c>
      <c r="O319" s="676">
        <v>0</v>
      </c>
    </row>
    <row r="320" spans="1:15" ht="15.75">
      <c r="A320" s="432">
        <v>30321</v>
      </c>
      <c r="B320" s="318" t="s">
        <v>10</v>
      </c>
      <c r="C320" s="317" t="s">
        <v>322</v>
      </c>
      <c r="D320" s="317" t="s">
        <v>1586</v>
      </c>
      <c r="E320" s="283"/>
      <c r="F320" s="283">
        <f>'liste hotellerie'!AI229</f>
        <v>4</v>
      </c>
      <c r="G320" s="283">
        <f>'liste hotellerie'!AK229</f>
        <v>3</v>
      </c>
      <c r="H320" s="283">
        <v>3</v>
      </c>
      <c r="I320" s="283">
        <v>0</v>
      </c>
      <c r="J320" s="283">
        <v>0</v>
      </c>
      <c r="K320" s="283">
        <v>0</v>
      </c>
      <c r="L320" s="283">
        <f>'liste hotellerie'!AJ229</f>
        <v>214</v>
      </c>
      <c r="M320" s="283">
        <f>'liste hotellerie'!AL229</f>
        <v>94</v>
      </c>
      <c r="N320" s="284">
        <f>M320/L320</f>
        <v>0.43925233644859812</v>
      </c>
      <c r="O320" s="505">
        <v>2</v>
      </c>
    </row>
    <row r="321" spans="1:15" ht="15.75">
      <c r="A321" s="432">
        <v>30322</v>
      </c>
      <c r="B321" s="494" t="s">
        <v>1469</v>
      </c>
      <c r="C321" s="279" t="s">
        <v>442</v>
      </c>
      <c r="D321" s="279" t="s">
        <v>1585</v>
      </c>
      <c r="E321" s="275"/>
      <c r="F321" s="275">
        <v>0</v>
      </c>
      <c r="G321" s="275">
        <v>0</v>
      </c>
      <c r="H321" s="276">
        <v>0</v>
      </c>
      <c r="I321" s="276">
        <v>0</v>
      </c>
      <c r="J321" s="276">
        <v>0</v>
      </c>
      <c r="K321" s="276">
        <v>0</v>
      </c>
      <c r="L321" s="275">
        <v>0</v>
      </c>
      <c r="M321" s="275">
        <v>0</v>
      </c>
      <c r="N321" s="277">
        <v>0</v>
      </c>
      <c r="O321" s="676">
        <v>0</v>
      </c>
    </row>
    <row r="322" spans="1:15" ht="15.75">
      <c r="A322" s="432">
        <v>30323</v>
      </c>
      <c r="B322" s="480" t="s">
        <v>1470</v>
      </c>
      <c r="C322" s="279" t="s">
        <v>442</v>
      </c>
      <c r="D322" s="279" t="s">
        <v>1585</v>
      </c>
      <c r="E322" s="275"/>
      <c r="F322" s="275">
        <v>0</v>
      </c>
      <c r="G322" s="275">
        <v>0</v>
      </c>
      <c r="H322" s="276">
        <v>0</v>
      </c>
      <c r="I322" s="276">
        <v>0</v>
      </c>
      <c r="J322" s="276">
        <v>0</v>
      </c>
      <c r="K322" s="276">
        <v>0</v>
      </c>
      <c r="L322" s="275">
        <v>0</v>
      </c>
      <c r="M322" s="275">
        <v>0</v>
      </c>
      <c r="N322" s="277">
        <v>0</v>
      </c>
      <c r="O322" s="676">
        <v>0</v>
      </c>
    </row>
    <row r="323" spans="1:15" ht="15.75">
      <c r="A323" s="432">
        <v>30324</v>
      </c>
      <c r="B323" s="318" t="s">
        <v>11</v>
      </c>
      <c r="C323" s="317" t="s">
        <v>322</v>
      </c>
      <c r="D323" s="317" t="s">
        <v>1586</v>
      </c>
      <c r="E323" s="283"/>
      <c r="F323" s="283">
        <f>'liste hotellerie'!AI233</f>
        <v>1</v>
      </c>
      <c r="G323" s="283">
        <f>'liste hotellerie'!AK233</f>
        <v>0</v>
      </c>
      <c r="H323" s="430">
        <v>0</v>
      </c>
      <c r="I323" s="430">
        <v>0</v>
      </c>
      <c r="J323" s="430">
        <v>0</v>
      </c>
      <c r="K323" s="430">
        <v>0</v>
      </c>
      <c r="L323" s="283">
        <f>'liste hotellerie'!AJ233</f>
        <v>77</v>
      </c>
      <c r="M323" s="283">
        <f>'liste hotellerie'!AL233</f>
        <v>0</v>
      </c>
      <c r="N323" s="284">
        <v>0</v>
      </c>
      <c r="O323" s="505">
        <v>0</v>
      </c>
    </row>
    <row r="324" spans="1:15" ht="15.75">
      <c r="A324" s="432">
        <v>30325</v>
      </c>
      <c r="B324" s="316" t="s">
        <v>12</v>
      </c>
      <c r="C324" s="317" t="s">
        <v>478</v>
      </c>
      <c r="D324" s="317" t="s">
        <v>1594</v>
      </c>
      <c r="E324" s="283" t="s">
        <v>1471</v>
      </c>
      <c r="F324" s="283">
        <f>'liste hotellerie'!AI234</f>
        <v>3</v>
      </c>
      <c r="G324" s="283">
        <f>'liste hotellerie'!AK234</f>
        <v>3</v>
      </c>
      <c r="H324" s="283">
        <v>0</v>
      </c>
      <c r="I324" s="283">
        <v>0</v>
      </c>
      <c r="J324" s="283">
        <v>0</v>
      </c>
      <c r="K324" s="283">
        <v>3</v>
      </c>
      <c r="L324" s="283">
        <f>'liste hotellerie'!AJ234</f>
        <v>135</v>
      </c>
      <c r="M324" s="283">
        <f>'liste hotellerie'!AL234</f>
        <v>135</v>
      </c>
      <c r="N324" s="284">
        <f>M324/L324</f>
        <v>1</v>
      </c>
      <c r="O324" s="505">
        <v>3</v>
      </c>
    </row>
    <row r="325" spans="1:15" ht="15.75">
      <c r="A325" s="432">
        <v>30326</v>
      </c>
      <c r="B325" s="316" t="s">
        <v>1472</v>
      </c>
      <c r="C325" s="317" t="s">
        <v>477</v>
      </c>
      <c r="D325" s="317" t="s">
        <v>1591</v>
      </c>
      <c r="E325" s="283"/>
      <c r="F325" s="283">
        <f>'liste hotellerie'!AI237</f>
        <v>1</v>
      </c>
      <c r="G325" s="283">
        <f>'liste hotellerie'!AK237</f>
        <v>0</v>
      </c>
      <c r="H325" s="430">
        <v>0</v>
      </c>
      <c r="I325" s="430">
        <v>0</v>
      </c>
      <c r="J325" s="430">
        <v>0</v>
      </c>
      <c r="K325" s="430">
        <v>0</v>
      </c>
      <c r="L325" s="283">
        <f>'liste hotellerie'!AJ237</f>
        <v>31</v>
      </c>
      <c r="M325" s="436">
        <f>'liste hotellerie'!AL237</f>
        <v>0</v>
      </c>
      <c r="N325" s="284">
        <v>0</v>
      </c>
      <c r="O325" s="505">
        <v>0</v>
      </c>
    </row>
    <row r="326" spans="1:15" ht="15.75">
      <c r="A326" s="432">
        <v>30327</v>
      </c>
      <c r="B326" s="480" t="s">
        <v>1473</v>
      </c>
      <c r="C326" s="279" t="s">
        <v>315</v>
      </c>
      <c r="D326" s="279" t="s">
        <v>1591</v>
      </c>
      <c r="E326" s="275"/>
      <c r="F326" s="275">
        <v>0</v>
      </c>
      <c r="G326" s="275">
        <v>0</v>
      </c>
      <c r="H326" s="276">
        <v>0</v>
      </c>
      <c r="I326" s="276">
        <v>0</v>
      </c>
      <c r="J326" s="276">
        <v>0</v>
      </c>
      <c r="K326" s="276">
        <v>0</v>
      </c>
      <c r="L326" s="275">
        <v>0</v>
      </c>
      <c r="M326" s="275">
        <v>0</v>
      </c>
      <c r="N326" s="277">
        <v>0</v>
      </c>
      <c r="O326" s="676">
        <v>0</v>
      </c>
    </row>
    <row r="327" spans="1:15" ht="15.75">
      <c r="A327" s="432">
        <v>30328</v>
      </c>
      <c r="B327" s="387" t="s">
        <v>1474</v>
      </c>
      <c r="C327" s="317" t="s">
        <v>442</v>
      </c>
      <c r="D327" s="317" t="s">
        <v>1585</v>
      </c>
      <c r="E327" s="435" t="s">
        <v>593</v>
      </c>
      <c r="F327" s="283">
        <f>'liste hotellerie'!AI238</f>
        <v>2</v>
      </c>
      <c r="G327" s="283">
        <f>'liste hotellerie'!AK238</f>
        <v>0</v>
      </c>
      <c r="H327" s="430">
        <v>0</v>
      </c>
      <c r="I327" s="430">
        <v>0</v>
      </c>
      <c r="J327" s="430">
        <v>0</v>
      </c>
      <c r="K327" s="430">
        <v>0</v>
      </c>
      <c r="L327" s="283">
        <f>'liste hotellerie'!AJ238</f>
        <v>55</v>
      </c>
      <c r="M327" s="283">
        <f>'liste hotellerie'!AL238</f>
        <v>0</v>
      </c>
      <c r="N327" s="284">
        <v>0</v>
      </c>
      <c r="O327" s="505">
        <v>0</v>
      </c>
    </row>
    <row r="328" spans="1:15" ht="15.75">
      <c r="A328" s="432">
        <v>30329</v>
      </c>
      <c r="B328" s="387" t="s">
        <v>13</v>
      </c>
      <c r="C328" s="317" t="s">
        <v>442</v>
      </c>
      <c r="D328" s="317" t="s">
        <v>1585</v>
      </c>
      <c r="E328" s="283"/>
      <c r="F328" s="283">
        <f>'liste hotellerie'!AI240</f>
        <v>2</v>
      </c>
      <c r="G328" s="283">
        <f>'liste hotellerie'!AK240</f>
        <v>2</v>
      </c>
      <c r="H328" s="283">
        <v>0</v>
      </c>
      <c r="I328" s="283">
        <v>0</v>
      </c>
      <c r="J328" s="283">
        <v>0</v>
      </c>
      <c r="K328" s="283">
        <v>2</v>
      </c>
      <c r="L328" s="283">
        <f>'liste hotellerie'!AJ240</f>
        <v>462</v>
      </c>
      <c r="M328" s="283">
        <f>'liste hotellerie'!AL240</f>
        <v>462</v>
      </c>
      <c r="N328" s="284">
        <f>M328/L328</f>
        <v>1</v>
      </c>
      <c r="O328" s="505">
        <v>2</v>
      </c>
    </row>
    <row r="329" spans="1:15" ht="15.75">
      <c r="A329" s="432">
        <v>30330</v>
      </c>
      <c r="B329" s="387" t="s">
        <v>1475</v>
      </c>
      <c r="C329" s="317" t="s">
        <v>442</v>
      </c>
      <c r="D329" s="317" t="s">
        <v>1585</v>
      </c>
      <c r="E329" s="283" t="s">
        <v>596</v>
      </c>
      <c r="F329" s="283">
        <f>'liste hotellerie'!AI242</f>
        <v>1</v>
      </c>
      <c r="G329" s="283">
        <f>'liste hotellerie'!AK242</f>
        <v>0</v>
      </c>
      <c r="H329" s="430">
        <v>0</v>
      </c>
      <c r="I329" s="430">
        <v>0</v>
      </c>
      <c r="J329" s="430">
        <v>0</v>
      </c>
      <c r="K329" s="430">
        <v>0</v>
      </c>
      <c r="L329" s="283">
        <f>'liste hotellerie'!AJ242</f>
        <v>8</v>
      </c>
      <c r="M329" s="283">
        <f>'liste hotellerie'!AL242</f>
        <v>0</v>
      </c>
      <c r="N329" s="284">
        <v>0</v>
      </c>
      <c r="O329" s="505">
        <v>0</v>
      </c>
    </row>
    <row r="330" spans="1:15" ht="15.75">
      <c r="A330" s="432">
        <v>30331</v>
      </c>
      <c r="B330" s="287" t="s">
        <v>1476</v>
      </c>
      <c r="C330" s="279" t="s">
        <v>315</v>
      </c>
      <c r="D330" s="279" t="s">
        <v>1591</v>
      </c>
      <c r="E330" s="275"/>
      <c r="F330" s="275">
        <v>0</v>
      </c>
      <c r="G330" s="275">
        <v>0</v>
      </c>
      <c r="H330" s="276">
        <v>0</v>
      </c>
      <c r="I330" s="276">
        <v>0</v>
      </c>
      <c r="J330" s="276">
        <v>0</v>
      </c>
      <c r="K330" s="276">
        <v>0</v>
      </c>
      <c r="L330" s="275">
        <v>0</v>
      </c>
      <c r="M330" s="275">
        <v>0</v>
      </c>
      <c r="N330" s="277">
        <v>0</v>
      </c>
      <c r="O330" s="676">
        <v>0</v>
      </c>
    </row>
    <row r="331" spans="1:15" ht="25.5">
      <c r="A331" s="432">
        <v>30332</v>
      </c>
      <c r="B331" s="316" t="s">
        <v>14</v>
      </c>
      <c r="C331" s="317" t="s">
        <v>380</v>
      </c>
      <c r="D331" s="317" t="s">
        <v>1750</v>
      </c>
      <c r="E331" s="283"/>
      <c r="F331" s="283">
        <f>'liste hotellerie'!AI243</f>
        <v>1</v>
      </c>
      <c r="G331" s="283">
        <f>'liste hotellerie'!AK243</f>
        <v>1</v>
      </c>
      <c r="H331" s="283">
        <v>0</v>
      </c>
      <c r="I331" s="283">
        <v>0</v>
      </c>
      <c r="J331" s="283">
        <v>0</v>
      </c>
      <c r="K331" s="283">
        <v>1</v>
      </c>
      <c r="L331" s="283">
        <f>'liste hotellerie'!AJ243</f>
        <v>41</v>
      </c>
      <c r="M331" s="283">
        <f>'liste hotellerie'!AL243</f>
        <v>41</v>
      </c>
      <c r="N331" s="284">
        <f>M331/L331</f>
        <v>1</v>
      </c>
      <c r="O331" s="505">
        <v>1</v>
      </c>
    </row>
    <row r="332" spans="1:15" ht="15.75">
      <c r="A332" s="432">
        <v>30333</v>
      </c>
      <c r="B332" s="480" t="s">
        <v>1477</v>
      </c>
      <c r="C332" s="279" t="s">
        <v>590</v>
      </c>
      <c r="D332" s="279" t="s">
        <v>1588</v>
      </c>
      <c r="E332" s="275"/>
      <c r="F332" s="275">
        <v>0</v>
      </c>
      <c r="G332" s="275">
        <v>0</v>
      </c>
      <c r="H332" s="276">
        <v>0</v>
      </c>
      <c r="I332" s="276">
        <v>0</v>
      </c>
      <c r="J332" s="276">
        <v>0</v>
      </c>
      <c r="K332" s="276">
        <v>0</v>
      </c>
      <c r="L332" s="275">
        <v>0</v>
      </c>
      <c r="M332" s="275">
        <v>0</v>
      </c>
      <c r="N332" s="277">
        <v>0</v>
      </c>
      <c r="O332" s="676">
        <v>0</v>
      </c>
    </row>
    <row r="333" spans="1:15" ht="15.75">
      <c r="A333" s="432">
        <v>30334</v>
      </c>
      <c r="B333" s="387" t="s">
        <v>15</v>
      </c>
      <c r="C333" s="317" t="s">
        <v>442</v>
      </c>
      <c r="D333" s="317" t="s">
        <v>1585</v>
      </c>
      <c r="E333" s="283"/>
      <c r="F333" s="283">
        <f>'liste hotellerie'!AI244</f>
        <v>3</v>
      </c>
      <c r="G333" s="283">
        <f>'liste hotellerie'!AK244</f>
        <v>1</v>
      </c>
      <c r="H333" s="430">
        <v>1</v>
      </c>
      <c r="I333" s="430">
        <v>0</v>
      </c>
      <c r="J333" s="430">
        <v>0</v>
      </c>
      <c r="K333" s="430">
        <v>0</v>
      </c>
      <c r="L333" s="283">
        <f>'liste hotellerie'!AJ244</f>
        <v>44</v>
      </c>
      <c r="M333" s="283">
        <f>'liste hotellerie'!AL244</f>
        <v>5</v>
      </c>
      <c r="N333" s="284">
        <f>M333/L333</f>
        <v>0.11363636363636363</v>
      </c>
      <c r="O333" s="505">
        <f>0</f>
        <v>0</v>
      </c>
    </row>
    <row r="334" spans="1:15" ht="15.75">
      <c r="A334" s="432">
        <v>30335</v>
      </c>
      <c r="B334" s="287" t="s">
        <v>1478</v>
      </c>
      <c r="C334" s="279" t="s">
        <v>442</v>
      </c>
      <c r="D334" s="279" t="s">
        <v>1585</v>
      </c>
      <c r="E334" s="275"/>
      <c r="F334" s="275">
        <v>0</v>
      </c>
      <c r="G334" s="275">
        <v>0</v>
      </c>
      <c r="H334" s="674">
        <v>0</v>
      </c>
      <c r="I334" s="674">
        <v>0</v>
      </c>
      <c r="J334" s="674">
        <v>0</v>
      </c>
      <c r="K334" s="674">
        <v>0</v>
      </c>
      <c r="L334" s="275">
        <v>0</v>
      </c>
      <c r="M334" s="275">
        <v>0</v>
      </c>
      <c r="N334" s="675">
        <v>0</v>
      </c>
      <c r="O334" s="676">
        <v>0</v>
      </c>
    </row>
    <row r="335" spans="1:15" ht="25.5">
      <c r="A335" s="432">
        <v>30336</v>
      </c>
      <c r="B335" s="431" t="s">
        <v>16</v>
      </c>
      <c r="C335" s="317" t="s">
        <v>1479</v>
      </c>
      <c r="D335" s="317" t="s">
        <v>1593</v>
      </c>
      <c r="E335" s="435" t="s">
        <v>593</v>
      </c>
      <c r="F335" s="283">
        <f>'liste hotellerie'!AI247</f>
        <v>2</v>
      </c>
      <c r="G335" s="283">
        <f>'liste hotellerie'!AK247</f>
        <v>2</v>
      </c>
      <c r="H335" s="283">
        <v>2</v>
      </c>
      <c r="I335" s="283">
        <v>0</v>
      </c>
      <c r="J335" s="283">
        <v>0</v>
      </c>
      <c r="K335" s="283">
        <v>0</v>
      </c>
      <c r="L335" s="283">
        <f>'liste hotellerie'!AJ247</f>
        <v>87</v>
      </c>
      <c r="M335" s="283">
        <f>'liste hotellerie'!AL247</f>
        <v>87</v>
      </c>
      <c r="N335" s="284">
        <f>M335/L335</f>
        <v>1</v>
      </c>
      <c r="O335" s="505">
        <v>1</v>
      </c>
    </row>
    <row r="336" spans="1:15" ht="15.75">
      <c r="A336" s="432">
        <v>30337</v>
      </c>
      <c r="B336" s="480" t="s">
        <v>1480</v>
      </c>
      <c r="C336" s="279" t="s">
        <v>442</v>
      </c>
      <c r="D336" s="279" t="s">
        <v>1585</v>
      </c>
      <c r="E336" s="275"/>
      <c r="F336" s="275">
        <v>0</v>
      </c>
      <c r="G336" s="275">
        <v>0</v>
      </c>
      <c r="H336" s="276">
        <v>0</v>
      </c>
      <c r="I336" s="276">
        <v>0</v>
      </c>
      <c r="J336" s="276">
        <v>0</v>
      </c>
      <c r="K336" s="276">
        <v>0</v>
      </c>
      <c r="L336" s="275">
        <v>0</v>
      </c>
      <c r="M336" s="275">
        <v>0</v>
      </c>
      <c r="N336" s="277">
        <v>0</v>
      </c>
      <c r="O336" s="676">
        <v>0</v>
      </c>
    </row>
    <row r="337" spans="1:15" ht="15.75">
      <c r="A337" s="432">
        <v>30338</v>
      </c>
      <c r="B337" s="480" t="s">
        <v>1481</v>
      </c>
      <c r="C337" s="279" t="s">
        <v>315</v>
      </c>
      <c r="D337" s="279" t="s">
        <v>1605</v>
      </c>
      <c r="E337" s="275"/>
      <c r="F337" s="275">
        <v>0</v>
      </c>
      <c r="G337" s="275">
        <v>0</v>
      </c>
      <c r="H337" s="276">
        <v>0</v>
      </c>
      <c r="I337" s="276">
        <v>0</v>
      </c>
      <c r="J337" s="276">
        <v>0</v>
      </c>
      <c r="K337" s="276">
        <v>0</v>
      </c>
      <c r="L337" s="275">
        <v>0</v>
      </c>
      <c r="M337" s="275">
        <v>0</v>
      </c>
      <c r="N337" s="277">
        <v>0</v>
      </c>
      <c r="O337" s="676">
        <v>0</v>
      </c>
    </row>
    <row r="338" spans="1:15" ht="15.75">
      <c r="A338" s="432">
        <v>30339</v>
      </c>
      <c r="B338" s="431" t="s">
        <v>726</v>
      </c>
      <c r="C338" s="317" t="s">
        <v>121</v>
      </c>
      <c r="D338" s="317" t="s">
        <v>1594</v>
      </c>
      <c r="E338" s="283" t="s">
        <v>378</v>
      </c>
      <c r="F338" s="283">
        <f>'liste hotellerie'!AI250</f>
        <v>3</v>
      </c>
      <c r="G338" s="283">
        <f>'liste hotellerie'!AK250</f>
        <v>1</v>
      </c>
      <c r="H338" s="283">
        <v>1</v>
      </c>
      <c r="I338" s="283">
        <v>0</v>
      </c>
      <c r="J338" s="283">
        <v>0</v>
      </c>
      <c r="K338" s="283">
        <v>0</v>
      </c>
      <c r="L338" s="283">
        <f>'liste hotellerie'!AJ250</f>
        <v>57</v>
      </c>
      <c r="M338" s="283">
        <f>'liste hotellerie'!AL250</f>
        <v>33</v>
      </c>
      <c r="N338" s="284">
        <f>M338/L338</f>
        <v>0.57894736842105265</v>
      </c>
      <c r="O338" s="505">
        <v>1</v>
      </c>
    </row>
    <row r="339" spans="1:15" ht="15.75">
      <c r="A339" s="432">
        <v>30340</v>
      </c>
      <c r="B339" s="480" t="s">
        <v>1482</v>
      </c>
      <c r="C339" s="279" t="s">
        <v>442</v>
      </c>
      <c r="D339" s="279" t="s">
        <v>1585</v>
      </c>
      <c r="E339" s="275"/>
      <c r="F339" s="275">
        <v>0</v>
      </c>
      <c r="G339" s="275">
        <v>0</v>
      </c>
      <c r="H339" s="276">
        <v>0</v>
      </c>
      <c r="I339" s="276">
        <v>0</v>
      </c>
      <c r="J339" s="276">
        <v>0</v>
      </c>
      <c r="K339" s="276">
        <v>0</v>
      </c>
      <c r="L339" s="275">
        <v>0</v>
      </c>
      <c r="M339" s="275">
        <v>0</v>
      </c>
      <c r="N339" s="277">
        <v>0</v>
      </c>
      <c r="O339" s="676">
        <v>0</v>
      </c>
    </row>
    <row r="340" spans="1:15" ht="25.5">
      <c r="A340" s="432">
        <v>30341</v>
      </c>
      <c r="B340" s="316" t="s">
        <v>18</v>
      </c>
      <c r="C340" s="439" t="s">
        <v>588</v>
      </c>
      <c r="D340" s="317" t="s">
        <v>1597</v>
      </c>
      <c r="E340" s="283" t="s">
        <v>594</v>
      </c>
      <c r="F340" s="283">
        <f>'liste hotellerie'!AI253</f>
        <v>4</v>
      </c>
      <c r="G340" s="283">
        <f>'liste hotellerie'!AK253</f>
        <v>3</v>
      </c>
      <c r="H340" s="283">
        <v>3</v>
      </c>
      <c r="I340" s="283">
        <v>0</v>
      </c>
      <c r="J340" s="283">
        <v>0</v>
      </c>
      <c r="K340" s="283">
        <v>0</v>
      </c>
      <c r="L340" s="283">
        <f>'liste hotellerie'!AJ253</f>
        <v>290</v>
      </c>
      <c r="M340" s="283">
        <f>'liste hotellerie'!AL253</f>
        <v>209</v>
      </c>
      <c r="N340" s="284">
        <f>M340/L340</f>
        <v>0.72068965517241379</v>
      </c>
      <c r="O340" s="505">
        <v>2</v>
      </c>
    </row>
    <row r="341" spans="1:15" ht="25.5">
      <c r="A341" s="432">
        <v>30342</v>
      </c>
      <c r="B341" s="316" t="s">
        <v>1483</v>
      </c>
      <c r="C341" s="317" t="s">
        <v>315</v>
      </c>
      <c r="D341" s="317" t="s">
        <v>1601</v>
      </c>
      <c r="E341" s="283" t="s">
        <v>595</v>
      </c>
      <c r="F341" s="283">
        <f>'liste hotellerie'!AI257</f>
        <v>1</v>
      </c>
      <c r="G341" s="283">
        <f>'liste hotellerie'!AK257</f>
        <v>0</v>
      </c>
      <c r="H341" s="430">
        <v>0</v>
      </c>
      <c r="I341" s="430">
        <v>0</v>
      </c>
      <c r="J341" s="430">
        <v>0</v>
      </c>
      <c r="K341" s="430">
        <v>0</v>
      </c>
      <c r="L341" s="283">
        <f>'liste hotellerie'!AJ257</f>
        <v>4</v>
      </c>
      <c r="M341" s="283">
        <f>'liste hotellerie'!AL257</f>
        <v>0</v>
      </c>
      <c r="N341" s="284">
        <v>0</v>
      </c>
      <c r="O341" s="505">
        <v>0</v>
      </c>
    </row>
    <row r="342" spans="1:15" ht="15.75">
      <c r="A342" s="432">
        <v>30343</v>
      </c>
      <c r="B342" s="480" t="s">
        <v>1484</v>
      </c>
      <c r="C342" s="279" t="s">
        <v>315</v>
      </c>
      <c r="D342" s="279" t="s">
        <v>1591</v>
      </c>
      <c r="E342" s="275"/>
      <c r="F342" s="275">
        <v>0</v>
      </c>
      <c r="G342" s="275">
        <v>0</v>
      </c>
      <c r="H342" s="276">
        <v>0</v>
      </c>
      <c r="I342" s="276">
        <v>0</v>
      </c>
      <c r="J342" s="276">
        <v>0</v>
      </c>
      <c r="K342" s="276">
        <v>0</v>
      </c>
      <c r="L342" s="275">
        <v>0</v>
      </c>
      <c r="M342" s="275">
        <v>0</v>
      </c>
      <c r="N342" s="277">
        <v>0</v>
      </c>
      <c r="O342" s="676">
        <v>0</v>
      </c>
    </row>
    <row r="343" spans="1:15" ht="15.75">
      <c r="A343" s="432">
        <v>30344</v>
      </c>
      <c r="B343" s="287" t="s">
        <v>1485</v>
      </c>
      <c r="C343" s="279" t="s">
        <v>590</v>
      </c>
      <c r="D343" s="279" t="s">
        <v>1588</v>
      </c>
      <c r="E343" s="275"/>
      <c r="F343" s="275">
        <v>0</v>
      </c>
      <c r="G343" s="275">
        <v>0</v>
      </c>
      <c r="H343" s="276">
        <v>0</v>
      </c>
      <c r="I343" s="276">
        <v>0</v>
      </c>
      <c r="J343" s="276">
        <v>0</v>
      </c>
      <c r="K343" s="276">
        <v>0</v>
      </c>
      <c r="L343" s="275">
        <v>0</v>
      </c>
      <c r="M343" s="275">
        <v>0</v>
      </c>
      <c r="N343" s="277">
        <v>0</v>
      </c>
      <c r="O343" s="676">
        <v>0</v>
      </c>
    </row>
    <row r="344" spans="1:15" ht="15.75">
      <c r="A344" s="432">
        <v>30345</v>
      </c>
      <c r="B344" s="287" t="s">
        <v>1486</v>
      </c>
      <c r="C344" s="279" t="s">
        <v>315</v>
      </c>
      <c r="D344" s="279" t="s">
        <v>1591</v>
      </c>
      <c r="E344" s="275"/>
      <c r="F344" s="275">
        <v>0</v>
      </c>
      <c r="G344" s="275">
        <v>0</v>
      </c>
      <c r="H344" s="276">
        <v>0</v>
      </c>
      <c r="I344" s="276">
        <v>0</v>
      </c>
      <c r="J344" s="276">
        <v>0</v>
      </c>
      <c r="K344" s="276">
        <v>0</v>
      </c>
      <c r="L344" s="275">
        <v>0</v>
      </c>
      <c r="M344" s="275">
        <v>0</v>
      </c>
      <c r="N344" s="277">
        <v>0</v>
      </c>
      <c r="O344" s="676">
        <v>0</v>
      </c>
    </row>
    <row r="345" spans="1:15" ht="15.75">
      <c r="A345" s="432">
        <v>30346</v>
      </c>
      <c r="B345" s="387" t="s">
        <v>19</v>
      </c>
      <c r="C345" s="317" t="s">
        <v>442</v>
      </c>
      <c r="D345" s="317" t="s">
        <v>1585</v>
      </c>
      <c r="E345" s="283"/>
      <c r="F345" s="283">
        <f>'liste hotellerie'!AI258</f>
        <v>1</v>
      </c>
      <c r="G345" s="283">
        <f>'liste hotellerie'!AK258</f>
        <v>1</v>
      </c>
      <c r="H345" s="283">
        <v>1</v>
      </c>
      <c r="I345" s="283">
        <v>0</v>
      </c>
      <c r="J345" s="283">
        <v>0</v>
      </c>
      <c r="K345" s="283">
        <v>0</v>
      </c>
      <c r="L345" s="283">
        <f>'liste hotellerie'!AJ258</f>
        <v>200</v>
      </c>
      <c r="M345" s="283">
        <f>'liste hotellerie'!AL258</f>
        <v>200</v>
      </c>
      <c r="N345" s="284">
        <f>M345/L345</f>
        <v>1</v>
      </c>
      <c r="O345" s="505">
        <v>1</v>
      </c>
    </row>
    <row r="346" spans="1:15" ht="15.75">
      <c r="A346" s="432">
        <v>30347</v>
      </c>
      <c r="B346" s="480" t="s">
        <v>1487</v>
      </c>
      <c r="C346" s="279" t="s">
        <v>590</v>
      </c>
      <c r="D346" s="279" t="s">
        <v>1588</v>
      </c>
      <c r="E346" s="275"/>
      <c r="F346" s="275">
        <v>0</v>
      </c>
      <c r="G346" s="275">
        <v>0</v>
      </c>
      <c r="H346" s="276">
        <v>0</v>
      </c>
      <c r="I346" s="276">
        <v>0</v>
      </c>
      <c r="J346" s="276">
        <v>0</v>
      </c>
      <c r="K346" s="276">
        <v>0</v>
      </c>
      <c r="L346" s="275">
        <v>0</v>
      </c>
      <c r="M346" s="275">
        <v>0</v>
      </c>
      <c r="N346" s="277">
        <v>0</v>
      </c>
      <c r="O346" s="676">
        <v>0</v>
      </c>
    </row>
    <row r="347" spans="1:15" ht="15.75">
      <c r="A347" s="432">
        <v>30348</v>
      </c>
      <c r="B347" s="494" t="s">
        <v>1488</v>
      </c>
      <c r="C347" s="279" t="s">
        <v>442</v>
      </c>
      <c r="D347" s="279" t="s">
        <v>1585</v>
      </c>
      <c r="E347" s="275"/>
      <c r="F347" s="275">
        <v>0</v>
      </c>
      <c r="G347" s="275">
        <v>0</v>
      </c>
      <c r="H347" s="276">
        <v>0</v>
      </c>
      <c r="I347" s="276">
        <v>0</v>
      </c>
      <c r="J347" s="276">
        <v>0</v>
      </c>
      <c r="K347" s="276">
        <v>0</v>
      </c>
      <c r="L347" s="275">
        <v>0</v>
      </c>
      <c r="M347" s="275">
        <v>0</v>
      </c>
      <c r="N347" s="277">
        <v>0</v>
      </c>
      <c r="O347" s="676">
        <v>0</v>
      </c>
    </row>
    <row r="348" spans="1:15" ht="15.75">
      <c r="A348" s="432">
        <v>30349</v>
      </c>
      <c r="B348" s="278" t="s">
        <v>1489</v>
      </c>
      <c r="C348" s="279" t="s">
        <v>322</v>
      </c>
      <c r="D348" s="279" t="s">
        <v>1586</v>
      </c>
      <c r="E348" s="275"/>
      <c r="F348" s="275">
        <v>0</v>
      </c>
      <c r="G348" s="275">
        <v>0</v>
      </c>
      <c r="H348" s="276">
        <v>0</v>
      </c>
      <c r="I348" s="276">
        <v>0</v>
      </c>
      <c r="J348" s="276">
        <v>0</v>
      </c>
      <c r="K348" s="276">
        <v>0</v>
      </c>
      <c r="L348" s="275">
        <v>0</v>
      </c>
      <c r="M348" s="275">
        <v>0</v>
      </c>
      <c r="N348" s="277">
        <v>0</v>
      </c>
      <c r="O348" s="676">
        <v>0</v>
      </c>
    </row>
    <row r="349" spans="1:15" ht="15.75">
      <c r="A349" s="432">
        <v>30350</v>
      </c>
      <c r="B349" s="316" t="s">
        <v>1490</v>
      </c>
      <c r="C349" s="317" t="s">
        <v>121</v>
      </c>
      <c r="D349" s="317" t="s">
        <v>1594</v>
      </c>
      <c r="E349" s="283"/>
      <c r="F349" s="283">
        <f>'liste hotellerie'!AI259</f>
        <v>1</v>
      </c>
      <c r="G349" s="283">
        <f>'liste hotellerie'!AK259</f>
        <v>1</v>
      </c>
      <c r="H349" s="283">
        <v>0</v>
      </c>
      <c r="I349" s="283">
        <v>0</v>
      </c>
      <c r="J349" s="283">
        <v>0</v>
      </c>
      <c r="K349" s="283">
        <v>1</v>
      </c>
      <c r="L349" s="283">
        <f>'liste hotellerie'!AJ259</f>
        <v>170</v>
      </c>
      <c r="M349" s="283">
        <f>'liste hotellerie'!AL259</f>
        <v>170</v>
      </c>
      <c r="N349" s="284">
        <f t="shared" ref="N349:N350" si="12">M349/L349</f>
        <v>1</v>
      </c>
      <c r="O349" s="505">
        <v>1</v>
      </c>
    </row>
    <row r="350" spans="1:15" ht="38.25">
      <c r="A350" s="432">
        <v>30351</v>
      </c>
      <c r="B350" s="431" t="s">
        <v>20</v>
      </c>
      <c r="C350" s="317" t="s">
        <v>477</v>
      </c>
      <c r="D350" s="317" t="s">
        <v>1592</v>
      </c>
      <c r="E350" s="283"/>
      <c r="F350" s="283">
        <f>'liste hotellerie'!AI260</f>
        <v>2</v>
      </c>
      <c r="G350" s="283">
        <f>'liste hotellerie'!AK260</f>
        <v>2</v>
      </c>
      <c r="H350" s="283">
        <v>0</v>
      </c>
      <c r="I350" s="283">
        <v>0</v>
      </c>
      <c r="J350" s="283">
        <v>0</v>
      </c>
      <c r="K350" s="283">
        <v>2</v>
      </c>
      <c r="L350" s="283">
        <f>'liste hotellerie'!AJ260</f>
        <v>462</v>
      </c>
      <c r="M350" s="283">
        <f>'liste hotellerie'!AL260</f>
        <v>462</v>
      </c>
      <c r="N350" s="284">
        <f t="shared" si="12"/>
        <v>1</v>
      </c>
      <c r="O350" s="505">
        <v>2</v>
      </c>
    </row>
    <row r="351" spans="1:15" ht="15.75">
      <c r="A351" s="432">
        <v>30352</v>
      </c>
      <c r="B351" s="278" t="s">
        <v>1491</v>
      </c>
      <c r="C351" s="279" t="s">
        <v>322</v>
      </c>
      <c r="D351" s="279" t="s">
        <v>1586</v>
      </c>
      <c r="E351" s="275"/>
      <c r="F351" s="275">
        <v>0</v>
      </c>
      <c r="G351" s="275">
        <v>0</v>
      </c>
      <c r="H351" s="276">
        <v>0</v>
      </c>
      <c r="I351" s="276">
        <v>0</v>
      </c>
      <c r="J351" s="276">
        <v>0</v>
      </c>
      <c r="K351" s="276">
        <v>0</v>
      </c>
      <c r="L351" s="275">
        <v>0</v>
      </c>
      <c r="M351" s="275">
        <v>0</v>
      </c>
      <c r="N351" s="277">
        <v>0</v>
      </c>
      <c r="O351" s="676">
        <v>0</v>
      </c>
    </row>
    <row r="352" spans="1:15" ht="15.75">
      <c r="A352" s="432">
        <v>30353</v>
      </c>
      <c r="B352" s="677" t="s">
        <v>1492</v>
      </c>
      <c r="C352" s="279" t="s">
        <v>121</v>
      </c>
      <c r="D352" s="279" t="s">
        <v>1594</v>
      </c>
      <c r="E352" s="275"/>
      <c r="F352" s="275">
        <v>0</v>
      </c>
      <c r="G352" s="275">
        <v>0</v>
      </c>
      <c r="H352" s="276">
        <v>0</v>
      </c>
      <c r="I352" s="276">
        <v>0</v>
      </c>
      <c r="J352" s="276">
        <v>0</v>
      </c>
      <c r="K352" s="276">
        <v>0</v>
      </c>
      <c r="L352" s="275">
        <v>0</v>
      </c>
      <c r="M352" s="275">
        <v>0</v>
      </c>
      <c r="N352" s="277">
        <v>0</v>
      </c>
      <c r="O352" s="676">
        <v>0</v>
      </c>
    </row>
    <row r="353" spans="6:15">
      <c r="F353" s="191">
        <f>SUM(F2:F352)</f>
        <v>243</v>
      </c>
      <c r="G353" s="192">
        <f>SUM(G2:G352)</f>
        <v>158</v>
      </c>
      <c r="H353" s="192">
        <f t="shared" ref="H353:K353" si="13">SUM(H2:H352)</f>
        <v>98</v>
      </c>
      <c r="I353" s="192">
        <f t="shared" si="13"/>
        <v>9</v>
      </c>
      <c r="J353" s="192">
        <f t="shared" si="13"/>
        <v>5</v>
      </c>
      <c r="K353" s="192">
        <f t="shared" si="13"/>
        <v>46</v>
      </c>
      <c r="L353" s="192">
        <f>SUM(L2:L352)</f>
        <v>21865</v>
      </c>
      <c r="M353" s="192">
        <f>SUM(M2:M352)</f>
        <v>19160</v>
      </c>
      <c r="O353" s="932">
        <f>SUM(O2:O352)</f>
        <v>141</v>
      </c>
    </row>
    <row r="355" spans="6:15">
      <c r="K355" s="192">
        <f>H353+I353+K353+J353</f>
        <v>158</v>
      </c>
    </row>
  </sheetData>
  <autoFilter ref="A1:O353" xr:uid="{417BAA28-60A5-4CB1-A884-A4CF5EC75004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01"/>
  <sheetViews>
    <sheetView topLeftCell="A55" zoomScale="95" zoomScaleNormal="95" workbookViewId="0">
      <selection activeCell="G63" sqref="G63"/>
    </sheetView>
  </sheetViews>
  <sheetFormatPr baseColWidth="10" defaultRowHeight="12.75"/>
  <cols>
    <col min="1" max="1" width="26.85546875" customWidth="1"/>
    <col min="2" max="2" width="11.7109375" style="30" customWidth="1"/>
    <col min="3" max="3" width="9.7109375" style="30" customWidth="1"/>
    <col min="4" max="4" width="16" style="30" customWidth="1"/>
    <col min="5" max="5" width="13.5703125" style="30" customWidth="1"/>
    <col min="6" max="6" width="9.85546875" style="30" customWidth="1"/>
    <col min="7" max="7" width="12" style="30" customWidth="1"/>
    <col min="8" max="9" width="11.5703125" style="30" bestFit="1" customWidth="1"/>
    <col min="10" max="10" width="11.42578125" style="30"/>
    <col min="14" max="14" width="15.42578125" customWidth="1"/>
  </cols>
  <sheetData>
    <row r="1" spans="1:21" s="40" customFormat="1" ht="15.75">
      <c r="A1" s="40" t="s">
        <v>2120</v>
      </c>
      <c r="B1" s="39"/>
      <c r="C1" s="39"/>
      <c r="D1" s="39"/>
      <c r="E1" s="39"/>
      <c r="F1" s="39"/>
      <c r="G1" s="39"/>
      <c r="H1" s="39"/>
      <c r="I1" s="39"/>
      <c r="J1" s="39"/>
    </row>
    <row r="3" spans="1:21" ht="13.5" thickBot="1"/>
    <row r="4" spans="1:21" ht="76.5">
      <c r="A4" s="49" t="s">
        <v>1606</v>
      </c>
      <c r="B4" s="43" t="s">
        <v>394</v>
      </c>
      <c r="C4" s="44" t="s">
        <v>395</v>
      </c>
      <c r="D4" s="44" t="s">
        <v>396</v>
      </c>
      <c r="E4" s="45" t="s">
        <v>397</v>
      </c>
      <c r="F4" s="46" t="s">
        <v>398</v>
      </c>
      <c r="G4" s="50" t="s">
        <v>390</v>
      </c>
      <c r="H4" s="47" t="s">
        <v>399</v>
      </c>
      <c r="I4" s="48" t="s">
        <v>389</v>
      </c>
      <c r="K4" s="106" t="s">
        <v>381</v>
      </c>
      <c r="L4" s="106" t="s">
        <v>382</v>
      </c>
      <c r="M4" s="106" t="s">
        <v>612</v>
      </c>
      <c r="N4" s="204"/>
      <c r="O4" s="106">
        <v>2017</v>
      </c>
      <c r="P4" s="216">
        <v>2024</v>
      </c>
      <c r="Q4" s="210"/>
      <c r="R4" s="210"/>
      <c r="S4" s="210"/>
      <c r="T4" s="210"/>
      <c r="U4" s="210"/>
    </row>
    <row r="5" spans="1:21" s="65" customFormat="1">
      <c r="A5" s="732" t="s">
        <v>2452</v>
      </c>
      <c r="B5" s="729">
        <f>gardons!G73</f>
        <v>66</v>
      </c>
      <c r="C5" s="729">
        <f>gardons!N73</f>
        <v>6013</v>
      </c>
      <c r="D5" s="729">
        <f>gardons!O73</f>
        <v>227.97999999999996</v>
      </c>
      <c r="E5" s="729">
        <f>gardons!U73</f>
        <v>48</v>
      </c>
      <c r="F5" s="729">
        <f>gardons!AE73</f>
        <v>5391</v>
      </c>
      <c r="G5" s="729">
        <f>F5*3</f>
        <v>16173</v>
      </c>
      <c r="H5" s="730">
        <f>E5/B5</f>
        <v>0.72727272727272729</v>
      </c>
      <c r="I5" s="731">
        <f>F5/C5</f>
        <v>0.89655745883918181</v>
      </c>
      <c r="J5" s="88"/>
      <c r="K5" s="927">
        <f>gardons!X73</f>
        <v>44</v>
      </c>
      <c r="L5" s="927">
        <f>gardons!H73</f>
        <v>47</v>
      </c>
      <c r="M5" s="928">
        <f t="shared" ref="M5:M13" si="0">K5/L5</f>
        <v>0.93617021276595747</v>
      </c>
      <c r="N5" s="732" t="s">
        <v>2452</v>
      </c>
      <c r="O5" s="927">
        <v>33</v>
      </c>
      <c r="P5" s="927">
        <f>K5</f>
        <v>44</v>
      </c>
      <c r="Q5" s="211"/>
      <c r="R5" s="205"/>
      <c r="S5" s="206"/>
      <c r="T5" s="205"/>
      <c r="U5" s="206"/>
    </row>
    <row r="6" spans="1:21" s="65" customFormat="1">
      <c r="A6" s="732" t="s">
        <v>2453</v>
      </c>
      <c r="B6" s="729">
        <f>cèze!G86</f>
        <v>78</v>
      </c>
      <c r="C6" s="729">
        <f>cèze!N86</f>
        <v>4984</v>
      </c>
      <c r="D6" s="729">
        <f>cèze!O86</f>
        <v>188.60000000000002</v>
      </c>
      <c r="E6" s="729">
        <f>cèze!U86</f>
        <v>47</v>
      </c>
      <c r="F6" s="729">
        <f>cèze!AE86</f>
        <v>4007</v>
      </c>
      <c r="G6" s="729">
        <f t="shared" ref="G6:G14" si="1">F6*3</f>
        <v>12021</v>
      </c>
      <c r="H6" s="730">
        <f t="shared" ref="H6:H14" si="2">E6/B6</f>
        <v>0.60256410256410253</v>
      </c>
      <c r="I6" s="731">
        <f t="shared" ref="I6:I14" si="3">F6/C6</f>
        <v>0.80397271268057779</v>
      </c>
      <c r="J6" s="88"/>
      <c r="K6" s="927">
        <f>cèze!X86</f>
        <v>50</v>
      </c>
      <c r="L6" s="927">
        <f>cèze!H86</f>
        <v>56</v>
      </c>
      <c r="M6" s="928">
        <f t="shared" si="0"/>
        <v>0.8928571428571429</v>
      </c>
      <c r="N6" s="732" t="s">
        <v>2453</v>
      </c>
      <c r="O6" s="927">
        <v>36</v>
      </c>
      <c r="P6" s="927">
        <f t="shared" ref="P6:P14" si="4">K6</f>
        <v>50</v>
      </c>
      <c r="Q6" s="211"/>
      <c r="R6" s="205"/>
      <c r="S6" s="206"/>
      <c r="T6" s="205"/>
      <c r="U6" s="206"/>
    </row>
    <row r="7" spans="1:21" s="65" customFormat="1">
      <c r="A7" s="732" t="s">
        <v>2121</v>
      </c>
      <c r="B7" s="729">
        <f>rhone!G53</f>
        <v>47</v>
      </c>
      <c r="C7" s="729">
        <f>rhone!N53</f>
        <v>8537</v>
      </c>
      <c r="D7" s="729">
        <f>rhone!O53</f>
        <v>182.04000000000005</v>
      </c>
      <c r="E7" s="729">
        <f>rhone!U53</f>
        <v>39</v>
      </c>
      <c r="F7" s="729">
        <f>rhone!AE53</f>
        <v>8278</v>
      </c>
      <c r="G7" s="729">
        <f t="shared" si="1"/>
        <v>24834</v>
      </c>
      <c r="H7" s="730">
        <f t="shared" si="2"/>
        <v>0.82978723404255317</v>
      </c>
      <c r="I7" s="731">
        <f t="shared" si="3"/>
        <v>0.96966147358556876</v>
      </c>
      <c r="J7" s="88"/>
      <c r="K7" s="927">
        <f>rhone!X53</f>
        <v>20</v>
      </c>
      <c r="L7" s="927">
        <f>rhone!H53</f>
        <v>20</v>
      </c>
      <c r="M7" s="928">
        <f t="shared" si="0"/>
        <v>1</v>
      </c>
      <c r="N7" s="732" t="s">
        <v>2121</v>
      </c>
      <c r="O7" s="927">
        <v>6</v>
      </c>
      <c r="P7" s="927">
        <f t="shared" si="4"/>
        <v>20</v>
      </c>
      <c r="Q7" s="205"/>
      <c r="R7" s="205"/>
      <c r="S7" s="206"/>
      <c r="T7" s="205"/>
      <c r="U7" s="206"/>
    </row>
    <row r="8" spans="1:21" s="65" customFormat="1">
      <c r="A8" s="732" t="s">
        <v>2454</v>
      </c>
      <c r="B8" s="729">
        <f>'gard rhod'!G8</f>
        <v>3</v>
      </c>
      <c r="C8" s="729">
        <f>'gard rhod'!N8</f>
        <v>468</v>
      </c>
      <c r="D8" s="729">
        <f>'gard rhod'!O8</f>
        <v>16.899999999999999</v>
      </c>
      <c r="E8" s="729">
        <f>'gard rhod'!U8</f>
        <v>2</v>
      </c>
      <c r="F8" s="729">
        <f>'gard rhod'!AE8</f>
        <v>462</v>
      </c>
      <c r="G8" s="729">
        <f t="shared" si="1"/>
        <v>1386</v>
      </c>
      <c r="H8" s="730">
        <f t="shared" ref="H8" si="5">E8/B8</f>
        <v>0.66666666666666663</v>
      </c>
      <c r="I8" s="731">
        <f t="shared" ref="I8" si="6">F8/C8</f>
        <v>0.98717948717948723</v>
      </c>
      <c r="J8" s="88"/>
      <c r="K8" s="927">
        <f>'gard rhod'!X8</f>
        <v>2</v>
      </c>
      <c r="L8" s="927">
        <f>'gard rhod'!H8</f>
        <v>2</v>
      </c>
      <c r="M8" s="928">
        <f t="shared" si="0"/>
        <v>1</v>
      </c>
      <c r="N8" s="732" t="s">
        <v>2454</v>
      </c>
      <c r="O8" s="927">
        <v>1</v>
      </c>
      <c r="P8" s="927">
        <v>1</v>
      </c>
      <c r="Q8" s="205"/>
      <c r="R8" s="205"/>
      <c r="S8" s="206"/>
      <c r="T8" s="205"/>
      <c r="U8" s="206"/>
    </row>
    <row r="9" spans="1:21" s="65" customFormat="1">
      <c r="A9" s="732" t="s">
        <v>2455</v>
      </c>
      <c r="B9" s="729">
        <f>ardeche!G20</f>
        <v>16</v>
      </c>
      <c r="C9" s="729">
        <f>ardeche!N20</f>
        <v>776</v>
      </c>
      <c r="D9" s="729">
        <f>ardeche!O20</f>
        <v>25.249999999999996</v>
      </c>
      <c r="E9" s="729">
        <f>ardeche!U20</f>
        <v>4</v>
      </c>
      <c r="F9" s="729">
        <f>ardeche!AE20</f>
        <v>340</v>
      </c>
      <c r="G9" s="729">
        <f t="shared" si="1"/>
        <v>1020</v>
      </c>
      <c r="H9" s="730">
        <f t="shared" si="2"/>
        <v>0.25</v>
      </c>
      <c r="I9" s="731">
        <f t="shared" si="3"/>
        <v>0.43814432989690721</v>
      </c>
      <c r="J9" s="88"/>
      <c r="K9" s="927">
        <f>ardeche!X20</f>
        <v>9</v>
      </c>
      <c r="L9" s="927">
        <f>ardeche!H20</f>
        <v>11</v>
      </c>
      <c r="M9" s="928">
        <f t="shared" si="0"/>
        <v>0.81818181818181823</v>
      </c>
      <c r="N9" s="732" t="s">
        <v>2455</v>
      </c>
      <c r="O9" s="927">
        <v>1</v>
      </c>
      <c r="P9" s="927">
        <f t="shared" si="4"/>
        <v>9</v>
      </c>
      <c r="Q9" s="205"/>
      <c r="R9" s="211"/>
      <c r="S9" s="206"/>
      <c r="T9" s="205"/>
      <c r="U9" s="206"/>
    </row>
    <row r="10" spans="1:21" s="65" customFormat="1">
      <c r="A10" s="732" t="s">
        <v>2456</v>
      </c>
      <c r="B10" s="729">
        <f>Vidourle!G45</f>
        <v>40</v>
      </c>
      <c r="C10" s="729">
        <f>Vidourle!N45</f>
        <v>8308</v>
      </c>
      <c r="D10" s="729">
        <f>Vidourle!O45</f>
        <v>183.73999999999998</v>
      </c>
      <c r="E10" s="729">
        <f>Vidourle!U45</f>
        <v>29</v>
      </c>
      <c r="F10" s="729">
        <f>Vidourle!AE45</f>
        <v>7713</v>
      </c>
      <c r="G10" s="729">
        <f t="shared" si="1"/>
        <v>23139</v>
      </c>
      <c r="H10" s="730">
        <f t="shared" si="2"/>
        <v>0.72499999999999998</v>
      </c>
      <c r="I10" s="731">
        <f t="shared" si="3"/>
        <v>0.92838228213769858</v>
      </c>
      <c r="J10" s="88"/>
      <c r="K10" s="927">
        <f>Vidourle!X45</f>
        <v>22</v>
      </c>
      <c r="L10" s="927">
        <f>Vidourle!H45</f>
        <v>27</v>
      </c>
      <c r="M10" s="928">
        <f t="shared" si="0"/>
        <v>0.81481481481481477</v>
      </c>
      <c r="N10" s="732" t="s">
        <v>2456</v>
      </c>
      <c r="O10" s="927">
        <v>8</v>
      </c>
      <c r="P10" s="927">
        <f t="shared" si="4"/>
        <v>22</v>
      </c>
      <c r="Q10" s="211"/>
      <c r="R10" s="205"/>
      <c r="S10" s="206"/>
      <c r="T10" s="205"/>
      <c r="U10" s="206"/>
    </row>
    <row r="11" spans="1:21" s="65" customFormat="1">
      <c r="A11" s="732" t="s">
        <v>2457</v>
      </c>
      <c r="B11" s="729">
        <f>Vistre!G25</f>
        <v>21</v>
      </c>
      <c r="C11" s="729">
        <f>Vistre!N25</f>
        <v>1518</v>
      </c>
      <c r="D11" s="729">
        <f>Vistre!O25</f>
        <v>48.529999999999987</v>
      </c>
      <c r="E11" s="729">
        <f>Vistre!U25</f>
        <v>13</v>
      </c>
      <c r="F11" s="729">
        <f>Vistre!AE25</f>
        <v>1155</v>
      </c>
      <c r="G11" s="729">
        <f t="shared" si="1"/>
        <v>3465</v>
      </c>
      <c r="H11" s="730">
        <f t="shared" si="2"/>
        <v>0.61904761904761907</v>
      </c>
      <c r="I11" s="731">
        <f t="shared" si="3"/>
        <v>0.76086956521739135</v>
      </c>
      <c r="J11" s="88"/>
      <c r="K11" s="927">
        <f>Vistre!X25</f>
        <v>9</v>
      </c>
      <c r="L11" s="927">
        <f>Vistre!H25</f>
        <v>11</v>
      </c>
      <c r="M11" s="928">
        <f t="shared" si="0"/>
        <v>0.81818181818181823</v>
      </c>
      <c r="N11" s="732" t="s">
        <v>2457</v>
      </c>
      <c r="O11" s="927">
        <v>5</v>
      </c>
      <c r="P11" s="927">
        <f t="shared" si="4"/>
        <v>9</v>
      </c>
      <c r="Q11" s="205"/>
      <c r="R11" s="211"/>
      <c r="S11" s="206"/>
      <c r="T11" s="205"/>
      <c r="U11" s="206"/>
    </row>
    <row r="12" spans="1:21" s="65" customFormat="1">
      <c r="A12" s="732" t="s">
        <v>2458</v>
      </c>
      <c r="B12" s="729">
        <f>'Hérault '!G29</f>
        <v>23</v>
      </c>
      <c r="C12" s="729">
        <f>'Hérault '!N29</f>
        <v>723</v>
      </c>
      <c r="D12" s="729">
        <f>'Hérault '!O29</f>
        <v>39.51</v>
      </c>
      <c r="E12" s="729">
        <f>'Hérault '!U29</f>
        <v>12</v>
      </c>
      <c r="F12" s="729">
        <f>'Hérault '!AE29</f>
        <v>629</v>
      </c>
      <c r="G12" s="729">
        <f t="shared" si="1"/>
        <v>1887</v>
      </c>
      <c r="H12" s="730">
        <f t="shared" si="2"/>
        <v>0.52173913043478259</v>
      </c>
      <c r="I12" s="731">
        <f t="shared" si="3"/>
        <v>0.86998616874135548</v>
      </c>
      <c r="J12" s="88"/>
      <c r="K12" s="927">
        <f>'Hérault '!X29</f>
        <v>9</v>
      </c>
      <c r="L12" s="927">
        <f>'Hérault '!H29</f>
        <v>15</v>
      </c>
      <c r="M12" s="928">
        <f t="shared" si="0"/>
        <v>0.6</v>
      </c>
      <c r="N12" s="732" t="s">
        <v>2458</v>
      </c>
      <c r="O12" s="927">
        <v>9</v>
      </c>
      <c r="P12" s="927">
        <f t="shared" si="4"/>
        <v>9</v>
      </c>
      <c r="Q12" s="211"/>
      <c r="R12" s="205"/>
      <c r="S12" s="206"/>
      <c r="T12" s="205"/>
      <c r="U12" s="206"/>
    </row>
    <row r="13" spans="1:21" s="65" customFormat="1">
      <c r="A13" s="737" t="s">
        <v>2459</v>
      </c>
      <c r="B13" s="738">
        <f>Tarn!G14</f>
        <v>10</v>
      </c>
      <c r="C13" s="738">
        <f>Tarn!N14</f>
        <v>348</v>
      </c>
      <c r="D13" s="738">
        <f>Tarn!O14</f>
        <v>37.910000000000011</v>
      </c>
      <c r="E13" s="738">
        <f>Tarn!U14</f>
        <v>6</v>
      </c>
      <c r="F13" s="738">
        <f>Tarn!AE14</f>
        <v>183</v>
      </c>
      <c r="G13" s="729">
        <f t="shared" si="1"/>
        <v>549</v>
      </c>
      <c r="H13" s="730">
        <f t="shared" si="2"/>
        <v>0.6</v>
      </c>
      <c r="I13" s="731">
        <f t="shared" si="3"/>
        <v>0.52586206896551724</v>
      </c>
      <c r="J13" s="88"/>
      <c r="K13" s="927">
        <f>Tarn!X14</f>
        <v>6</v>
      </c>
      <c r="L13" s="927">
        <f>Tarn!H14</f>
        <v>8</v>
      </c>
      <c r="M13" s="928">
        <f t="shared" si="0"/>
        <v>0.75</v>
      </c>
      <c r="N13" s="737" t="s">
        <v>2459</v>
      </c>
      <c r="O13" s="927">
        <v>1</v>
      </c>
      <c r="P13" s="927">
        <f t="shared" si="4"/>
        <v>6</v>
      </c>
      <c r="Q13" s="211"/>
      <c r="R13" s="205"/>
      <c r="S13" s="206"/>
      <c r="T13" s="205"/>
      <c r="U13" s="206"/>
    </row>
    <row r="14" spans="1:21" s="104" customFormat="1" ht="13.5" thickBot="1">
      <c r="A14" s="740" t="s">
        <v>376</v>
      </c>
      <c r="B14" s="741">
        <f>'liste hotellerie'!G263</f>
        <v>243</v>
      </c>
      <c r="C14" s="741">
        <f>'liste hotellerie'!N263</f>
        <v>21865</v>
      </c>
      <c r="D14" s="741">
        <f>'liste hotellerie'!O263</f>
        <v>729.78999999999962</v>
      </c>
      <c r="E14" s="741">
        <f>'liste hotellerie'!U263</f>
        <v>158</v>
      </c>
      <c r="F14" s="741">
        <f>'liste hotellerie'!AE263</f>
        <v>19160</v>
      </c>
      <c r="G14" s="741">
        <f t="shared" si="1"/>
        <v>57480</v>
      </c>
      <c r="H14" s="742">
        <f t="shared" si="2"/>
        <v>0.65020576131687247</v>
      </c>
      <c r="I14" s="743">
        <f t="shared" si="3"/>
        <v>0.87628630230962723</v>
      </c>
      <c r="J14" s="103"/>
      <c r="K14" s="929">
        <f>'liste hotellerie'!X263</f>
        <v>141</v>
      </c>
      <c r="L14" s="929">
        <f>'liste hotellerie'!H263</f>
        <v>164</v>
      </c>
      <c r="M14" s="928">
        <f>K14/L14</f>
        <v>0.8597560975609756</v>
      </c>
      <c r="N14" s="740" t="s">
        <v>376</v>
      </c>
      <c r="O14" s="929">
        <v>91</v>
      </c>
      <c r="P14" s="927">
        <f t="shared" si="4"/>
        <v>141</v>
      </c>
      <c r="Q14" s="934"/>
      <c r="R14" s="207"/>
      <c r="S14" s="206"/>
      <c r="T14" s="212"/>
      <c r="U14" s="206"/>
    </row>
    <row r="15" spans="1:21">
      <c r="L15" s="89"/>
      <c r="M15" s="105"/>
      <c r="P15" s="209"/>
      <c r="Q15" s="209"/>
      <c r="R15" s="209"/>
      <c r="S15" s="209"/>
      <c r="T15" s="209"/>
      <c r="U15" s="209"/>
    </row>
    <row r="16" spans="1:21" ht="13.5" thickBot="1">
      <c r="P16" s="209"/>
      <c r="Q16" s="209"/>
      <c r="R16" s="209"/>
      <c r="S16" s="209"/>
      <c r="T16" s="209"/>
      <c r="U16" s="209"/>
    </row>
    <row r="17" spans="1:13" ht="38.25">
      <c r="A17" s="935" t="s">
        <v>1606</v>
      </c>
      <c r="B17" s="477" t="s">
        <v>1555</v>
      </c>
      <c r="C17" s="477" t="s">
        <v>1556</v>
      </c>
      <c r="D17" s="935" t="s">
        <v>1606</v>
      </c>
      <c r="E17" s="936" t="s">
        <v>612</v>
      </c>
      <c r="G17" s="213"/>
      <c r="H17" s="213"/>
      <c r="I17" s="213"/>
      <c r="J17" s="213"/>
      <c r="K17" s="213"/>
      <c r="L17" s="214"/>
      <c r="M17" s="214"/>
    </row>
    <row r="18" spans="1:13" ht="25.5">
      <c r="A18" s="732" t="s">
        <v>2452</v>
      </c>
      <c r="B18" s="730">
        <f>H5</f>
        <v>0.72727272727272729</v>
      </c>
      <c r="C18" s="731">
        <f>1-B18</f>
        <v>0.27272727272727271</v>
      </c>
      <c r="D18" s="732" t="s">
        <v>2452</v>
      </c>
      <c r="E18" s="730">
        <f>M5</f>
        <v>0.93617021276595747</v>
      </c>
      <c r="G18" s="213" t="s">
        <v>1573</v>
      </c>
      <c r="H18" s="217">
        <f>E14</f>
        <v>158</v>
      </c>
      <c r="I18" s="213"/>
      <c r="J18" s="213"/>
      <c r="K18" s="213"/>
      <c r="L18" s="208"/>
      <c r="M18" s="208"/>
    </row>
    <row r="19" spans="1:13" ht="25.5">
      <c r="A19" s="732" t="s">
        <v>2453</v>
      </c>
      <c r="B19" s="730">
        <f>H6</f>
        <v>0.60256410256410253</v>
      </c>
      <c r="C19" s="731">
        <f t="shared" ref="C19:C27" si="7">1-B19</f>
        <v>0.39743589743589747</v>
      </c>
      <c r="D19" s="732" t="s">
        <v>2453</v>
      </c>
      <c r="E19" s="730">
        <f t="shared" ref="E19:E27" si="8">M6</f>
        <v>0.8928571428571429</v>
      </c>
      <c r="G19" s="213" t="s">
        <v>1572</v>
      </c>
      <c r="H19" s="217">
        <f>B14-H18</f>
        <v>85</v>
      </c>
      <c r="I19" s="213"/>
      <c r="J19" s="213"/>
      <c r="K19" s="213"/>
      <c r="L19" s="208"/>
      <c r="M19" s="208"/>
    </row>
    <row r="20" spans="1:13">
      <c r="A20" s="732" t="s">
        <v>2121</v>
      </c>
      <c r="B20" s="730">
        <f>H7</f>
        <v>0.82978723404255317</v>
      </c>
      <c r="C20" s="731">
        <f t="shared" si="7"/>
        <v>0.17021276595744683</v>
      </c>
      <c r="D20" s="732" t="s">
        <v>2121</v>
      </c>
      <c r="E20" s="730">
        <f t="shared" si="8"/>
        <v>1</v>
      </c>
      <c r="G20" s="213"/>
      <c r="H20" s="213"/>
      <c r="I20" s="213"/>
      <c r="J20" s="213"/>
      <c r="K20" s="213"/>
      <c r="L20" s="208"/>
      <c r="M20" s="208"/>
    </row>
    <row r="21" spans="1:13">
      <c r="A21" s="732" t="s">
        <v>2454</v>
      </c>
      <c r="B21" s="730">
        <f t="shared" ref="B21:B27" si="9">H8</f>
        <v>0.66666666666666663</v>
      </c>
      <c r="C21" s="731">
        <f t="shared" si="7"/>
        <v>0.33333333333333337</v>
      </c>
      <c r="D21" s="732" t="s">
        <v>2454</v>
      </c>
      <c r="E21" s="730">
        <f t="shared" si="8"/>
        <v>1</v>
      </c>
      <c r="G21" s="213"/>
      <c r="H21" s="213"/>
      <c r="I21" s="213"/>
      <c r="J21" s="213"/>
      <c r="K21" s="213"/>
      <c r="L21" s="208"/>
      <c r="M21" s="208"/>
    </row>
    <row r="22" spans="1:13" ht="25.5">
      <c r="A22" s="732" t="s">
        <v>2455</v>
      </c>
      <c r="B22" s="730">
        <f t="shared" si="9"/>
        <v>0.25</v>
      </c>
      <c r="C22" s="731">
        <f t="shared" si="7"/>
        <v>0.75</v>
      </c>
      <c r="D22" s="732" t="s">
        <v>2455</v>
      </c>
      <c r="E22" s="730">
        <f t="shared" si="8"/>
        <v>0.81818181818181823</v>
      </c>
      <c r="G22" s="213" t="s">
        <v>1577</v>
      </c>
      <c r="H22" s="217">
        <f>F14</f>
        <v>19160</v>
      </c>
      <c r="I22" s="213"/>
      <c r="J22" s="213"/>
      <c r="K22" s="213"/>
      <c r="L22" s="208"/>
      <c r="M22" s="208"/>
    </row>
    <row r="23" spans="1:13" ht="25.5">
      <c r="A23" s="732" t="s">
        <v>2456</v>
      </c>
      <c r="B23" s="730">
        <f t="shared" si="9"/>
        <v>0.72499999999999998</v>
      </c>
      <c r="C23" s="731">
        <f t="shared" si="7"/>
        <v>0.27500000000000002</v>
      </c>
      <c r="D23" s="732" t="s">
        <v>2456</v>
      </c>
      <c r="E23" s="730">
        <f t="shared" si="8"/>
        <v>0.81481481481481477</v>
      </c>
      <c r="G23" s="213" t="s">
        <v>1578</v>
      </c>
      <c r="H23" s="217">
        <f>C14-F14</f>
        <v>2705</v>
      </c>
      <c r="I23" s="213"/>
      <c r="J23" s="213"/>
      <c r="K23" s="213"/>
      <c r="L23" s="208"/>
      <c r="M23" s="208"/>
    </row>
    <row r="24" spans="1:13">
      <c r="A24" s="732" t="s">
        <v>2457</v>
      </c>
      <c r="B24" s="730">
        <f t="shared" si="9"/>
        <v>0.61904761904761907</v>
      </c>
      <c r="C24" s="731">
        <f t="shared" si="7"/>
        <v>0.38095238095238093</v>
      </c>
      <c r="D24" s="732" t="s">
        <v>2457</v>
      </c>
      <c r="E24" s="730">
        <f t="shared" si="8"/>
        <v>0.81818181818181823</v>
      </c>
      <c r="G24" s="213"/>
      <c r="H24" s="213"/>
      <c r="I24" s="213"/>
      <c r="J24" s="213"/>
      <c r="K24" s="213"/>
      <c r="L24" s="208"/>
      <c r="M24" s="208"/>
    </row>
    <row r="25" spans="1:13" ht="38.25">
      <c r="A25" s="732" t="s">
        <v>2458</v>
      </c>
      <c r="B25" s="730">
        <f t="shared" si="9"/>
        <v>0.52173913043478259</v>
      </c>
      <c r="C25" s="731">
        <f t="shared" si="7"/>
        <v>0.47826086956521741</v>
      </c>
      <c r="D25" s="732" t="s">
        <v>2458</v>
      </c>
      <c r="E25" s="730">
        <f t="shared" si="8"/>
        <v>0.6</v>
      </c>
      <c r="G25" s="213" t="s">
        <v>1579</v>
      </c>
      <c r="H25" s="220">
        <f>K14</f>
        <v>141</v>
      </c>
      <c r="I25" s="213"/>
      <c r="J25" s="213"/>
      <c r="K25" s="213"/>
      <c r="L25" s="208"/>
      <c r="M25" s="208"/>
    </row>
    <row r="26" spans="1:13" ht="26.25" customHeight="1">
      <c r="A26" s="737" t="s">
        <v>2459</v>
      </c>
      <c r="B26" s="730">
        <f t="shared" si="9"/>
        <v>0.6</v>
      </c>
      <c r="C26" s="731">
        <f t="shared" si="7"/>
        <v>0.4</v>
      </c>
      <c r="D26" s="737" t="s">
        <v>2459</v>
      </c>
      <c r="E26" s="730">
        <f t="shared" si="8"/>
        <v>0.75</v>
      </c>
      <c r="G26" s="213" t="s">
        <v>1580</v>
      </c>
      <c r="H26" s="220">
        <f>L14-K14</f>
        <v>23</v>
      </c>
      <c r="I26" s="213"/>
      <c r="J26" s="213"/>
      <c r="K26" s="213"/>
      <c r="L26" s="208"/>
      <c r="M26" s="208"/>
    </row>
    <row r="27" spans="1:13" ht="13.5" thickBot="1">
      <c r="A27" s="740" t="s">
        <v>376</v>
      </c>
      <c r="B27" s="730">
        <f t="shared" si="9"/>
        <v>0.65020576131687247</v>
      </c>
      <c r="C27" s="731">
        <f t="shared" si="7"/>
        <v>0.34979423868312753</v>
      </c>
      <c r="D27" s="740" t="s">
        <v>376</v>
      </c>
      <c r="E27" s="730">
        <f t="shared" si="8"/>
        <v>0.8597560975609756</v>
      </c>
    </row>
    <row r="62" spans="1:4" ht="51">
      <c r="A62" t="s">
        <v>1606</v>
      </c>
      <c r="B62" s="30" t="s">
        <v>1557</v>
      </c>
      <c r="C62" s="30" t="s">
        <v>1558</v>
      </c>
    </row>
    <row r="63" spans="1:4">
      <c r="A63" s="732" t="s">
        <v>2452</v>
      </c>
      <c r="B63" s="98">
        <f>I5</f>
        <v>0.89655745883918181</v>
      </c>
      <c r="C63" s="98">
        <f>1-B63</f>
        <v>0.10344254116081819</v>
      </c>
      <c r="D63" s="98"/>
    </row>
    <row r="64" spans="1:4">
      <c r="A64" s="732" t="s">
        <v>2453</v>
      </c>
      <c r="B64" s="98">
        <f t="shared" ref="B64:B72" si="10">I6</f>
        <v>0.80397271268057779</v>
      </c>
      <c r="C64" s="98">
        <f t="shared" ref="C64:C72" si="11">1-B64</f>
        <v>0.19602728731942221</v>
      </c>
      <c r="D64" s="98"/>
    </row>
    <row r="65" spans="1:4">
      <c r="A65" s="732" t="s">
        <v>2121</v>
      </c>
      <c r="B65" s="98">
        <f t="shared" si="10"/>
        <v>0.96966147358556876</v>
      </c>
      <c r="C65" s="98">
        <f t="shared" si="11"/>
        <v>3.0338526414431244E-2</v>
      </c>
      <c r="D65" s="98"/>
    </row>
    <row r="66" spans="1:4">
      <c r="A66" s="732" t="s">
        <v>2454</v>
      </c>
      <c r="B66" s="98">
        <f t="shared" si="10"/>
        <v>0.98717948717948723</v>
      </c>
      <c r="C66" s="98">
        <f t="shared" si="11"/>
        <v>1.2820512820512775E-2</v>
      </c>
      <c r="D66" s="98"/>
    </row>
    <row r="67" spans="1:4">
      <c r="A67" s="732" t="s">
        <v>2455</v>
      </c>
      <c r="B67" s="98">
        <f t="shared" si="10"/>
        <v>0.43814432989690721</v>
      </c>
      <c r="C67" s="98">
        <f t="shared" si="11"/>
        <v>0.56185567010309279</v>
      </c>
      <c r="D67" s="98"/>
    </row>
    <row r="68" spans="1:4">
      <c r="A68" s="732" t="s">
        <v>2456</v>
      </c>
      <c r="B68" s="98">
        <f t="shared" si="10"/>
        <v>0.92838228213769858</v>
      </c>
      <c r="C68" s="98">
        <f t="shared" si="11"/>
        <v>7.1617717862301422E-2</v>
      </c>
      <c r="D68" s="98"/>
    </row>
    <row r="69" spans="1:4">
      <c r="A69" s="732" t="s">
        <v>2457</v>
      </c>
      <c r="B69" s="98">
        <f t="shared" si="10"/>
        <v>0.76086956521739135</v>
      </c>
      <c r="C69" s="98">
        <f t="shared" si="11"/>
        <v>0.23913043478260865</v>
      </c>
      <c r="D69" s="98"/>
    </row>
    <row r="70" spans="1:4">
      <c r="A70" s="732" t="s">
        <v>2458</v>
      </c>
      <c r="B70" s="98">
        <f t="shared" si="10"/>
        <v>0.86998616874135548</v>
      </c>
      <c r="C70" s="98">
        <f t="shared" si="11"/>
        <v>0.13001383125864452</v>
      </c>
      <c r="D70" s="98"/>
    </row>
    <row r="71" spans="1:4">
      <c r="A71" s="737" t="s">
        <v>2459</v>
      </c>
      <c r="B71" s="98">
        <f t="shared" si="10"/>
        <v>0.52586206896551724</v>
      </c>
      <c r="C71" s="98">
        <f t="shared" si="11"/>
        <v>0.47413793103448276</v>
      </c>
      <c r="D71" s="98"/>
    </row>
    <row r="72" spans="1:4" ht="13.5" thickBot="1">
      <c r="A72" s="740" t="s">
        <v>376</v>
      </c>
      <c r="B72" s="98">
        <f t="shared" si="10"/>
        <v>0.87628630230962723</v>
      </c>
      <c r="C72" s="98">
        <f t="shared" si="11"/>
        <v>0.12371369769037277</v>
      </c>
    </row>
    <row r="98" spans="2:7">
      <c r="B98" s="218" t="s">
        <v>1574</v>
      </c>
      <c r="C98" s="218" t="s">
        <v>2463</v>
      </c>
      <c r="D98" s="218" t="s">
        <v>1575</v>
      </c>
      <c r="E98" s="218" t="s">
        <v>1576</v>
      </c>
    </row>
    <row r="99" spans="2:7">
      <c r="B99" s="219">
        <f>'liste hotellerie'!AA263</f>
        <v>98</v>
      </c>
      <c r="C99" s="219">
        <f>'liste hotellerie'!AB263</f>
        <v>9</v>
      </c>
      <c r="D99" s="219">
        <f>'liste hotellerie'!AC263</f>
        <v>5</v>
      </c>
      <c r="E99" s="219">
        <f>'liste hotellerie'!AD263</f>
        <v>46</v>
      </c>
      <c r="G99" s="219">
        <f>B99+C99+D99+E99</f>
        <v>158</v>
      </c>
    </row>
    <row r="100" spans="2:7">
      <c r="B100" s="223">
        <f>B99/(B99+C99+D99+E99)</f>
        <v>0.620253164556962</v>
      </c>
      <c r="C100" s="223">
        <f>C99/(B99+C99+D99+E99)</f>
        <v>5.6962025316455694E-2</v>
      </c>
      <c r="D100" s="223">
        <f>D99/(B99+C99+D99+E99)</f>
        <v>3.1645569620253167E-2</v>
      </c>
      <c r="E100" s="223">
        <f>E99/(B99+C99+D99+E99)</f>
        <v>0.29113924050632911</v>
      </c>
      <c r="F100" s="30">
        <f>B100+C100+D100+E100</f>
        <v>1</v>
      </c>
    </row>
    <row r="101" spans="2:7">
      <c r="G101" s="30">
        <f>63+5+2.5+29.5</f>
        <v>100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3"/>
  <sheetViews>
    <sheetView workbookViewId="0">
      <selection activeCell="AG17" sqref="AG17"/>
    </sheetView>
  </sheetViews>
  <sheetFormatPr baseColWidth="10" defaultRowHeight="12.75"/>
  <cols>
    <col min="1" max="1" width="7.85546875" style="721" customWidth="1"/>
    <col min="2" max="2" width="7.140625" style="209" customWidth="1"/>
    <col min="3" max="3" width="18.42578125" style="209" customWidth="1"/>
    <col min="4" max="4" width="19.5703125" style="209" customWidth="1"/>
    <col min="5" max="5" width="13.140625" style="209" customWidth="1"/>
    <col min="6" max="6" width="7.7109375" style="209" customWidth="1"/>
    <col min="7" max="7" width="20.5703125" style="209" customWidth="1"/>
    <col min="8" max="8" width="10.140625" style="209" customWidth="1"/>
    <col min="9" max="9" width="11.7109375" style="209" customWidth="1"/>
    <col min="10" max="10" width="26.42578125" style="209" customWidth="1"/>
    <col min="11" max="11" width="20.28515625" style="209" customWidth="1"/>
    <col min="12" max="12" width="10.7109375" style="209" customWidth="1"/>
    <col min="13" max="13" width="12.85546875" style="209" customWidth="1"/>
    <col min="14" max="14" width="15.7109375" style="209" customWidth="1"/>
    <col min="15" max="15" width="11.42578125" style="209"/>
    <col min="16" max="16" width="10.5703125" style="209" customWidth="1"/>
    <col min="17" max="17" width="25.5703125" style="209" customWidth="1"/>
    <col min="18" max="18" width="15.140625" style="209" customWidth="1"/>
    <col min="19" max="19" width="24.28515625" style="209" customWidth="1"/>
    <col min="20" max="20" width="15.28515625" style="209" customWidth="1"/>
    <col min="21" max="21" width="12" style="209" customWidth="1"/>
    <col min="22" max="22" width="15.28515625" style="209" customWidth="1"/>
    <col min="23" max="23" width="10" style="209" customWidth="1"/>
    <col min="24" max="24" width="9.28515625" style="209" customWidth="1"/>
    <col min="25" max="25" width="12.85546875" style="209" customWidth="1"/>
    <col min="26" max="26" width="16.42578125" style="209" customWidth="1"/>
    <col min="27" max="27" width="11.42578125" style="209"/>
    <col min="28" max="28" width="9.85546875" style="209" customWidth="1"/>
    <col min="29" max="29" width="9.5703125" style="209" customWidth="1"/>
    <col min="30" max="30" width="8.5703125" style="722" customWidth="1"/>
    <col min="31" max="31" width="11.42578125" style="209"/>
    <col min="32" max="32" width="21.5703125" style="209" customWidth="1"/>
    <col min="33" max="33" width="29.42578125" style="209" customWidth="1"/>
    <col min="34" max="36" width="11.42578125" style="723"/>
    <col min="37" max="16384" width="11.42578125" style="209"/>
  </cols>
  <sheetData>
    <row r="1" spans="1:42" s="709" customFormat="1" ht="18">
      <c r="A1" s="75"/>
      <c r="B1" s="75"/>
      <c r="C1" s="75"/>
      <c r="D1" s="75"/>
      <c r="E1" s="75"/>
      <c r="F1" s="80"/>
      <c r="G1" s="76"/>
      <c r="H1" s="76"/>
      <c r="I1" s="76"/>
      <c r="J1" s="76"/>
      <c r="K1" s="80"/>
      <c r="L1" s="80"/>
      <c r="M1" s="80"/>
      <c r="N1" s="4"/>
      <c r="O1" s="4"/>
      <c r="P1" s="4"/>
      <c r="Q1" s="4"/>
      <c r="R1" s="4"/>
      <c r="S1" s="4"/>
      <c r="T1" s="4"/>
      <c r="U1" s="909" t="s">
        <v>312</v>
      </c>
      <c r="V1" s="909"/>
      <c r="W1" s="693"/>
      <c r="X1" s="693"/>
      <c r="Y1" s="693"/>
      <c r="Z1" s="693"/>
      <c r="AA1" s="910" t="s">
        <v>387</v>
      </c>
      <c r="AB1" s="910"/>
      <c r="AC1" s="911"/>
      <c r="AD1" s="911"/>
      <c r="AE1" s="693"/>
      <c r="AF1" s="4"/>
      <c r="AG1" s="4"/>
      <c r="AH1" s="4"/>
      <c r="AI1" s="9"/>
      <c r="AJ1" s="9"/>
      <c r="AK1" s="23"/>
      <c r="AL1" s="60"/>
      <c r="AM1" s="81"/>
    </row>
    <row r="2" spans="1:42" s="709" customFormat="1" ht="51">
      <c r="A2" s="20" t="s">
        <v>388</v>
      </c>
      <c r="B2" s="20" t="s">
        <v>503</v>
      </c>
      <c r="C2" s="199" t="s">
        <v>523</v>
      </c>
      <c r="D2" s="68" t="s">
        <v>1606</v>
      </c>
      <c r="E2" s="68" t="s">
        <v>592</v>
      </c>
      <c r="F2" s="20" t="s">
        <v>507</v>
      </c>
      <c r="G2" s="14" t="s">
        <v>350</v>
      </c>
      <c r="H2" s="115" t="s">
        <v>495</v>
      </c>
      <c r="I2" s="116" t="s">
        <v>27</v>
      </c>
      <c r="J2" s="125" t="s">
        <v>2125</v>
      </c>
      <c r="K2" s="117" t="s">
        <v>628</v>
      </c>
      <c r="L2" s="117" t="s">
        <v>629</v>
      </c>
      <c r="M2" s="95" t="s">
        <v>632</v>
      </c>
      <c r="N2" s="2" t="s">
        <v>345</v>
      </c>
      <c r="O2" s="2" t="s">
        <v>565</v>
      </c>
      <c r="P2" s="2" t="s">
        <v>23</v>
      </c>
      <c r="Q2" s="694" t="s">
        <v>21</v>
      </c>
      <c r="R2" s="694" t="s">
        <v>22</v>
      </c>
      <c r="S2" s="694" t="s">
        <v>637</v>
      </c>
      <c r="T2" s="97" t="s">
        <v>24</v>
      </c>
      <c r="U2" s="14" t="s">
        <v>310</v>
      </c>
      <c r="V2" s="14" t="s">
        <v>311</v>
      </c>
      <c r="W2" s="14" t="s">
        <v>475</v>
      </c>
      <c r="X2" s="96" t="s">
        <v>242</v>
      </c>
      <c r="Y2" s="22" t="s">
        <v>191</v>
      </c>
      <c r="Z2" s="14" t="s">
        <v>313</v>
      </c>
      <c r="AA2" s="694" t="s">
        <v>521</v>
      </c>
      <c r="AB2" s="694" t="s">
        <v>520</v>
      </c>
      <c r="AC2" s="694" t="s">
        <v>560</v>
      </c>
      <c r="AD2" s="694" t="s">
        <v>559</v>
      </c>
      <c r="AE2" s="14" t="s">
        <v>230</v>
      </c>
      <c r="AF2" s="694" t="s">
        <v>483</v>
      </c>
      <c r="AG2" s="694" t="s">
        <v>484</v>
      </c>
      <c r="AH2" s="694" t="s">
        <v>352</v>
      </c>
      <c r="AI2" s="10" t="s">
        <v>346</v>
      </c>
      <c r="AJ2" s="10" t="s">
        <v>347</v>
      </c>
      <c r="AK2" s="95" t="s">
        <v>348</v>
      </c>
      <c r="AL2" s="82" t="s">
        <v>192</v>
      </c>
      <c r="AM2" s="83" t="s">
        <v>349</v>
      </c>
    </row>
    <row r="3" spans="1:42" s="716" customFormat="1" ht="55.5" customHeight="1">
      <c r="A3" s="425">
        <v>30007</v>
      </c>
      <c r="B3" s="389">
        <v>249</v>
      </c>
      <c r="C3" s="143" t="s">
        <v>344</v>
      </c>
      <c r="D3" s="144" t="s">
        <v>1585</v>
      </c>
      <c r="E3" s="143"/>
      <c r="F3" s="145" t="s">
        <v>521</v>
      </c>
      <c r="G3" s="148" t="s">
        <v>253</v>
      </c>
      <c r="H3" s="148"/>
      <c r="I3" s="147">
        <v>1</v>
      </c>
      <c r="J3" s="146"/>
      <c r="K3" s="150"/>
      <c r="L3" s="150"/>
      <c r="M3" s="150"/>
      <c r="N3" s="197">
        <v>12</v>
      </c>
      <c r="O3" s="162">
        <v>0.16</v>
      </c>
      <c r="P3" s="151"/>
      <c r="Q3" s="159" t="s">
        <v>1695</v>
      </c>
      <c r="R3" s="153" t="s">
        <v>802</v>
      </c>
      <c r="S3" s="390" t="s">
        <v>1620</v>
      </c>
      <c r="T3" s="153" t="s">
        <v>490</v>
      </c>
      <c r="U3" s="147">
        <v>1</v>
      </c>
      <c r="V3" s="147"/>
      <c r="W3" s="154">
        <v>1</v>
      </c>
      <c r="X3" s="147"/>
      <c r="Y3" s="155"/>
      <c r="Z3" s="147" t="s">
        <v>439</v>
      </c>
      <c r="AA3" s="147"/>
      <c r="AB3" s="147"/>
      <c r="AC3" s="147">
        <v>1</v>
      </c>
      <c r="AD3" s="147"/>
      <c r="AE3" s="151">
        <f t="shared" ref="AE3:AE8" si="0">N3</f>
        <v>12</v>
      </c>
      <c r="AF3" s="153" t="s">
        <v>492</v>
      </c>
      <c r="AG3" s="391" t="s">
        <v>1150</v>
      </c>
      <c r="AH3" s="153" t="s">
        <v>65</v>
      </c>
      <c r="AI3" s="392">
        <v>1</v>
      </c>
      <c r="AJ3" s="392">
        <f>N3</f>
        <v>12</v>
      </c>
      <c r="AK3" s="392">
        <v>1</v>
      </c>
      <c r="AL3" s="392">
        <f>AE3</f>
        <v>12</v>
      </c>
      <c r="AM3" s="392">
        <v>0</v>
      </c>
      <c r="AN3" s="200"/>
      <c r="AO3" s="717"/>
      <c r="AP3" s="733"/>
    </row>
    <row r="4" spans="1:42" s="716" customFormat="1" ht="39.75" customHeight="1">
      <c r="A4" s="426">
        <v>30010</v>
      </c>
      <c r="B4" s="226">
        <v>79</v>
      </c>
      <c r="C4" s="227" t="s">
        <v>528</v>
      </c>
      <c r="D4" s="288" t="s">
        <v>1585</v>
      </c>
      <c r="E4" s="227"/>
      <c r="F4" s="230" t="s">
        <v>521</v>
      </c>
      <c r="G4" s="326" t="s">
        <v>1625</v>
      </c>
      <c r="H4" s="327">
        <v>1</v>
      </c>
      <c r="I4" s="328"/>
      <c r="J4" s="326" t="s">
        <v>2237</v>
      </c>
      <c r="K4" s="682" t="s">
        <v>892</v>
      </c>
      <c r="L4" s="682" t="s">
        <v>630</v>
      </c>
      <c r="M4" s="682">
        <v>411109572</v>
      </c>
      <c r="N4" s="473">
        <v>270</v>
      </c>
      <c r="O4" s="330">
        <v>6.51</v>
      </c>
      <c r="P4" s="238" t="s">
        <v>210</v>
      </c>
      <c r="Q4" s="239" t="s">
        <v>500</v>
      </c>
      <c r="R4" s="239" t="s">
        <v>106</v>
      </c>
      <c r="S4" s="240" t="s">
        <v>891</v>
      </c>
      <c r="T4" s="239" t="s">
        <v>1817</v>
      </c>
      <c r="U4" s="327">
        <v>1</v>
      </c>
      <c r="V4" s="327"/>
      <c r="W4" s="331">
        <v>0.85</v>
      </c>
      <c r="X4" s="327">
        <v>1</v>
      </c>
      <c r="Y4" s="242" t="s">
        <v>2134</v>
      </c>
      <c r="Z4" s="333" t="s">
        <v>432</v>
      </c>
      <c r="AA4" s="327">
        <v>1</v>
      </c>
      <c r="AB4" s="327"/>
      <c r="AC4" s="327"/>
      <c r="AD4" s="327"/>
      <c r="AE4" s="232">
        <f t="shared" si="0"/>
        <v>270</v>
      </c>
      <c r="AF4" s="239" t="s">
        <v>2133</v>
      </c>
      <c r="AG4" s="239" t="s">
        <v>1818</v>
      </c>
      <c r="AH4" s="239" t="s">
        <v>167</v>
      </c>
      <c r="AI4" s="850">
        <v>7</v>
      </c>
      <c r="AJ4" s="917">
        <f>N4+N5+N6+N7+N8+N9+N10</f>
        <v>1007</v>
      </c>
      <c r="AK4" s="845">
        <v>5</v>
      </c>
      <c r="AL4" s="869">
        <f>AE4+AE5+AE6+AE7+AE8+AE9+AE10</f>
        <v>947</v>
      </c>
      <c r="AM4" s="867">
        <v>6</v>
      </c>
      <c r="AN4" s="200"/>
      <c r="AO4" s="717"/>
      <c r="AP4" s="733"/>
    </row>
    <row r="5" spans="1:42" ht="53.25" customHeight="1">
      <c r="A5" s="426">
        <v>30010</v>
      </c>
      <c r="B5" s="226">
        <v>108</v>
      </c>
      <c r="C5" s="227" t="s">
        <v>528</v>
      </c>
      <c r="D5" s="288" t="s">
        <v>1585</v>
      </c>
      <c r="E5" s="227"/>
      <c r="F5" s="230" t="s">
        <v>521</v>
      </c>
      <c r="G5" s="233" t="s">
        <v>104</v>
      </c>
      <c r="H5" s="232">
        <v>1</v>
      </c>
      <c r="I5" s="233"/>
      <c r="J5" s="335" t="s">
        <v>2137</v>
      </c>
      <c r="K5" s="215" t="s">
        <v>894</v>
      </c>
      <c r="L5" s="682" t="s">
        <v>630</v>
      </c>
      <c r="M5" s="215">
        <v>434042883</v>
      </c>
      <c r="N5" s="237">
        <v>137</v>
      </c>
      <c r="O5" s="236">
        <v>4.04</v>
      </c>
      <c r="P5" s="334" t="s">
        <v>210</v>
      </c>
      <c r="Q5" s="239" t="s">
        <v>514</v>
      </c>
      <c r="R5" s="239" t="s">
        <v>1627</v>
      </c>
      <c r="S5" s="240" t="s">
        <v>893</v>
      </c>
      <c r="T5" s="239" t="s">
        <v>497</v>
      </c>
      <c r="U5" s="232">
        <v>1</v>
      </c>
      <c r="V5" s="232"/>
      <c r="W5" s="241">
        <v>1</v>
      </c>
      <c r="X5" s="232">
        <v>1</v>
      </c>
      <c r="Y5" s="332">
        <v>42724</v>
      </c>
      <c r="Z5" s="232" t="s">
        <v>432</v>
      </c>
      <c r="AA5" s="232">
        <v>1</v>
      </c>
      <c r="AB5" s="232"/>
      <c r="AC5" s="232"/>
      <c r="AD5" s="232"/>
      <c r="AE5" s="232">
        <f t="shared" si="0"/>
        <v>137</v>
      </c>
      <c r="AF5" s="299" t="s">
        <v>2138</v>
      </c>
      <c r="AG5" s="239" t="s">
        <v>1628</v>
      </c>
      <c r="AH5" s="239" t="s">
        <v>167</v>
      </c>
      <c r="AI5" s="851"/>
      <c r="AJ5" s="918"/>
      <c r="AK5" s="913"/>
      <c r="AL5" s="872"/>
      <c r="AM5" s="868"/>
    </row>
    <row r="6" spans="1:42" ht="45" customHeight="1">
      <c r="A6" s="426">
        <v>30010</v>
      </c>
      <c r="B6" s="226">
        <v>72</v>
      </c>
      <c r="C6" s="227" t="s">
        <v>528</v>
      </c>
      <c r="D6" s="288" t="s">
        <v>1585</v>
      </c>
      <c r="E6" s="227"/>
      <c r="F6" s="230" t="s">
        <v>521</v>
      </c>
      <c r="G6" s="233" t="s">
        <v>108</v>
      </c>
      <c r="H6" s="232">
        <v>1</v>
      </c>
      <c r="I6" s="233"/>
      <c r="J6" s="636" t="s">
        <v>2135</v>
      </c>
      <c r="K6" s="215" t="s">
        <v>895</v>
      </c>
      <c r="L6" s="682" t="s">
        <v>630</v>
      </c>
      <c r="M6" s="215">
        <v>384618302</v>
      </c>
      <c r="N6" s="237">
        <v>302</v>
      </c>
      <c r="O6" s="236">
        <v>6.98</v>
      </c>
      <c r="P6" s="294" t="s">
        <v>49</v>
      </c>
      <c r="Q6" s="239" t="s">
        <v>476</v>
      </c>
      <c r="R6" s="239" t="s">
        <v>110</v>
      </c>
      <c r="S6" s="240" t="s">
        <v>899</v>
      </c>
      <c r="T6" s="239" t="s">
        <v>745</v>
      </c>
      <c r="U6" s="232">
        <v>1</v>
      </c>
      <c r="V6" s="232"/>
      <c r="W6" s="241">
        <v>0.3</v>
      </c>
      <c r="X6" s="232">
        <v>1</v>
      </c>
      <c r="Y6" s="332">
        <v>42724</v>
      </c>
      <c r="Z6" s="296" t="s">
        <v>432</v>
      </c>
      <c r="AA6" s="232">
        <v>1</v>
      </c>
      <c r="AB6" s="232"/>
      <c r="AC6" s="232"/>
      <c r="AD6" s="232"/>
      <c r="AE6" s="232">
        <f t="shared" si="0"/>
        <v>302</v>
      </c>
      <c r="AF6" s="239" t="s">
        <v>109</v>
      </c>
      <c r="AG6" s="239" t="s">
        <v>746</v>
      </c>
      <c r="AH6" s="239" t="s">
        <v>167</v>
      </c>
      <c r="AI6" s="851"/>
      <c r="AJ6" s="918"/>
      <c r="AK6" s="913"/>
      <c r="AL6" s="872"/>
      <c r="AM6" s="868"/>
    </row>
    <row r="7" spans="1:42" s="716" customFormat="1" ht="30.75" customHeight="1">
      <c r="A7" s="426">
        <v>30010</v>
      </c>
      <c r="B7" s="226">
        <v>135</v>
      </c>
      <c r="C7" s="227" t="s">
        <v>528</v>
      </c>
      <c r="D7" s="288" t="s">
        <v>1585</v>
      </c>
      <c r="E7" s="227"/>
      <c r="F7" s="230" t="s">
        <v>521</v>
      </c>
      <c r="G7" s="231" t="s">
        <v>727</v>
      </c>
      <c r="H7" s="232">
        <v>1</v>
      </c>
      <c r="I7" s="233"/>
      <c r="J7" s="636" t="s">
        <v>2226</v>
      </c>
      <c r="K7" s="682" t="s">
        <v>898</v>
      </c>
      <c r="L7" s="682" t="s">
        <v>630</v>
      </c>
      <c r="M7" s="682">
        <v>522325141</v>
      </c>
      <c r="N7" s="237">
        <v>141</v>
      </c>
      <c r="O7" s="236">
        <v>5.16</v>
      </c>
      <c r="P7" s="238" t="s">
        <v>107</v>
      </c>
      <c r="Q7" s="239" t="s">
        <v>1630</v>
      </c>
      <c r="R7" s="239" t="s">
        <v>1629</v>
      </c>
      <c r="S7" s="240" t="s">
        <v>900</v>
      </c>
      <c r="T7" s="239" t="s">
        <v>728</v>
      </c>
      <c r="U7" s="296">
        <v>1</v>
      </c>
      <c r="V7" s="232"/>
      <c r="W7" s="241">
        <v>0.1</v>
      </c>
      <c r="X7" s="232">
        <v>1</v>
      </c>
      <c r="Y7" s="315">
        <v>43171</v>
      </c>
      <c r="Z7" s="232" t="s">
        <v>431</v>
      </c>
      <c r="AA7" s="296">
        <v>1</v>
      </c>
      <c r="AB7" s="296"/>
      <c r="AC7" s="296"/>
      <c r="AD7" s="296"/>
      <c r="AE7" s="232">
        <f t="shared" si="0"/>
        <v>141</v>
      </c>
      <c r="AF7" s="239" t="s">
        <v>2136</v>
      </c>
      <c r="AG7" s="239" t="s">
        <v>850</v>
      </c>
      <c r="AH7" s="239" t="s">
        <v>167</v>
      </c>
      <c r="AI7" s="851"/>
      <c r="AJ7" s="918"/>
      <c r="AK7" s="913"/>
      <c r="AL7" s="872"/>
      <c r="AM7" s="868"/>
      <c r="AN7" s="200"/>
      <c r="AO7" s="717"/>
      <c r="AP7" s="212"/>
    </row>
    <row r="8" spans="1:42" s="716" customFormat="1" ht="30.75" customHeight="1">
      <c r="A8" s="426">
        <v>30010</v>
      </c>
      <c r="B8" s="226">
        <v>165</v>
      </c>
      <c r="C8" s="227" t="s">
        <v>528</v>
      </c>
      <c r="D8" s="288" t="s">
        <v>1585</v>
      </c>
      <c r="E8" s="227"/>
      <c r="F8" s="230" t="s">
        <v>521</v>
      </c>
      <c r="G8" s="231" t="s">
        <v>695</v>
      </c>
      <c r="H8" s="232">
        <v>1</v>
      </c>
      <c r="I8" s="233"/>
      <c r="J8" s="319"/>
      <c r="K8" s="215" t="s">
        <v>897</v>
      </c>
      <c r="L8" s="682" t="s">
        <v>630</v>
      </c>
      <c r="M8" s="215">
        <v>529289472</v>
      </c>
      <c r="N8" s="237">
        <v>97</v>
      </c>
      <c r="O8" s="236">
        <v>2.76</v>
      </c>
      <c r="P8" s="238" t="s">
        <v>210</v>
      </c>
      <c r="Q8" s="239" t="s">
        <v>112</v>
      </c>
      <c r="R8" s="239" t="s">
        <v>696</v>
      </c>
      <c r="S8" s="240" t="s">
        <v>901</v>
      </c>
      <c r="T8" s="239" t="s">
        <v>692</v>
      </c>
      <c r="U8" s="232">
        <v>1</v>
      </c>
      <c r="V8" s="232"/>
      <c r="W8" s="241">
        <v>0.95</v>
      </c>
      <c r="X8" s="232">
        <v>1</v>
      </c>
      <c r="Y8" s="332">
        <v>42907</v>
      </c>
      <c r="Z8" s="232" t="s">
        <v>432</v>
      </c>
      <c r="AA8" s="232">
        <v>1</v>
      </c>
      <c r="AB8" s="232"/>
      <c r="AC8" s="232"/>
      <c r="AD8" s="232"/>
      <c r="AE8" s="232">
        <f t="shared" si="0"/>
        <v>97</v>
      </c>
      <c r="AF8" s="239" t="s">
        <v>2132</v>
      </c>
      <c r="AG8" s="239" t="s">
        <v>1819</v>
      </c>
      <c r="AH8" s="239" t="s">
        <v>167</v>
      </c>
      <c r="AI8" s="851"/>
      <c r="AJ8" s="918"/>
      <c r="AK8" s="913"/>
      <c r="AL8" s="872"/>
      <c r="AM8" s="868"/>
      <c r="AN8" s="200"/>
      <c r="AO8" s="717"/>
      <c r="AP8" s="212"/>
    </row>
    <row r="9" spans="1:42" s="716" customFormat="1" ht="38.25" customHeight="1">
      <c r="A9" s="426">
        <v>30010</v>
      </c>
      <c r="B9" s="226">
        <v>143</v>
      </c>
      <c r="C9" s="227" t="s">
        <v>528</v>
      </c>
      <c r="D9" s="288" t="s">
        <v>1585</v>
      </c>
      <c r="E9" s="227"/>
      <c r="F9" s="230" t="s">
        <v>521</v>
      </c>
      <c r="G9" s="335" t="s">
        <v>1631</v>
      </c>
      <c r="H9" s="232">
        <v>1</v>
      </c>
      <c r="I9" s="233"/>
      <c r="J9" s="233"/>
      <c r="K9" s="215" t="s">
        <v>896</v>
      </c>
      <c r="L9" s="681" t="s">
        <v>630</v>
      </c>
      <c r="M9" s="757">
        <v>909096208</v>
      </c>
      <c r="N9" s="237">
        <v>25</v>
      </c>
      <c r="O9" s="236">
        <v>0.42</v>
      </c>
      <c r="P9" s="238"/>
      <c r="Q9" s="239" t="s">
        <v>113</v>
      </c>
      <c r="R9" s="239" t="s">
        <v>1634</v>
      </c>
      <c r="S9" s="240" t="s">
        <v>1632</v>
      </c>
      <c r="T9" s="239" t="s">
        <v>1633</v>
      </c>
      <c r="U9" s="232"/>
      <c r="V9" s="232">
        <v>1</v>
      </c>
      <c r="W9" s="232"/>
      <c r="X9" s="232">
        <v>1</v>
      </c>
      <c r="Y9" s="332">
        <v>42724</v>
      </c>
      <c r="Z9" s="232" t="s">
        <v>432</v>
      </c>
      <c r="AA9" s="232"/>
      <c r="AB9" s="232"/>
      <c r="AC9" s="232"/>
      <c r="AD9" s="232"/>
      <c r="AE9" s="232">
        <v>0</v>
      </c>
      <c r="AF9" s="746" t="s">
        <v>2163</v>
      </c>
      <c r="AG9" s="239" t="s">
        <v>65</v>
      </c>
      <c r="AH9" s="239" t="s">
        <v>66</v>
      </c>
      <c r="AI9" s="851"/>
      <c r="AJ9" s="918"/>
      <c r="AK9" s="913"/>
      <c r="AL9" s="872"/>
      <c r="AM9" s="868"/>
      <c r="AN9" s="200"/>
      <c r="AO9" s="717"/>
    </row>
    <row r="10" spans="1:42" s="716" customFormat="1" ht="60" customHeight="1">
      <c r="A10" s="426">
        <v>30010</v>
      </c>
      <c r="B10" s="389">
        <v>221</v>
      </c>
      <c r="C10" s="143" t="s">
        <v>528</v>
      </c>
      <c r="D10" s="144" t="s">
        <v>1585</v>
      </c>
      <c r="E10" s="143"/>
      <c r="F10" s="145" t="s">
        <v>521</v>
      </c>
      <c r="G10" s="148" t="s">
        <v>29</v>
      </c>
      <c r="H10" s="148"/>
      <c r="I10" s="147">
        <v>1</v>
      </c>
      <c r="J10" s="148"/>
      <c r="K10" s="150"/>
      <c r="L10" s="150"/>
      <c r="M10" s="150"/>
      <c r="N10" s="197">
        <v>35</v>
      </c>
      <c r="O10" s="162">
        <v>0.18</v>
      </c>
      <c r="P10" s="151"/>
      <c r="Q10" s="153" t="s">
        <v>1636</v>
      </c>
      <c r="R10" s="153" t="s">
        <v>1152</v>
      </c>
      <c r="S10" s="177" t="s">
        <v>1635</v>
      </c>
      <c r="T10" s="153" t="s">
        <v>490</v>
      </c>
      <c r="U10" s="147"/>
      <c r="V10" s="147">
        <v>1</v>
      </c>
      <c r="W10" s="147"/>
      <c r="X10" s="147"/>
      <c r="Y10" s="147"/>
      <c r="Z10" s="147" t="s">
        <v>432</v>
      </c>
      <c r="AA10" s="147"/>
      <c r="AB10" s="147"/>
      <c r="AC10" s="147"/>
      <c r="AD10" s="147"/>
      <c r="AE10" s="147">
        <v>0</v>
      </c>
      <c r="AF10" s="153" t="s">
        <v>492</v>
      </c>
      <c r="AG10" s="153" t="s">
        <v>353</v>
      </c>
      <c r="AH10" s="153" t="s">
        <v>65</v>
      </c>
      <c r="AI10" s="847"/>
      <c r="AJ10" s="847"/>
      <c r="AK10" s="902"/>
      <c r="AL10" s="847"/>
      <c r="AM10" s="847"/>
      <c r="AN10" s="200"/>
      <c r="AO10" s="717"/>
    </row>
    <row r="11" spans="1:42" s="716" customFormat="1" ht="64.5" customHeight="1">
      <c r="A11" s="426">
        <v>30012</v>
      </c>
      <c r="B11" s="389">
        <v>286</v>
      </c>
      <c r="C11" s="143" t="s">
        <v>1505</v>
      </c>
      <c r="D11" s="144" t="s">
        <v>1593</v>
      </c>
      <c r="E11" s="143"/>
      <c r="F11" s="145"/>
      <c r="G11" s="146" t="s">
        <v>1508</v>
      </c>
      <c r="H11" s="148"/>
      <c r="I11" s="147">
        <v>1</v>
      </c>
      <c r="J11" s="186"/>
      <c r="K11" s="150"/>
      <c r="L11" s="194"/>
      <c r="M11" s="150"/>
      <c r="N11" s="197">
        <v>22</v>
      </c>
      <c r="O11" s="162">
        <v>0.97</v>
      </c>
      <c r="P11" s="151"/>
      <c r="Q11" s="153" t="s">
        <v>1509</v>
      </c>
      <c r="R11" s="153" t="s">
        <v>1775</v>
      </c>
      <c r="S11" s="177" t="s">
        <v>1507</v>
      </c>
      <c r="T11" s="153" t="s">
        <v>490</v>
      </c>
      <c r="U11" s="147">
        <v>1</v>
      </c>
      <c r="V11" s="147"/>
      <c r="W11" s="147"/>
      <c r="X11" s="147"/>
      <c r="Y11" s="147"/>
      <c r="Z11" s="160" t="s">
        <v>1510</v>
      </c>
      <c r="AA11" s="147">
        <v>1</v>
      </c>
      <c r="AB11" s="147"/>
      <c r="AC11" s="147"/>
      <c r="AD11" s="147"/>
      <c r="AE11" s="147">
        <f>N11</f>
        <v>22</v>
      </c>
      <c r="AF11" s="153"/>
      <c r="AG11" s="195" t="s">
        <v>1506</v>
      </c>
      <c r="AH11" s="153" t="s">
        <v>65</v>
      </c>
      <c r="AI11" s="394">
        <v>1</v>
      </c>
      <c r="AJ11" s="394">
        <f>N11</f>
        <v>22</v>
      </c>
      <c r="AK11" s="394">
        <v>1</v>
      </c>
      <c r="AL11" s="394">
        <f>AE11</f>
        <v>22</v>
      </c>
      <c r="AM11" s="394">
        <v>0</v>
      </c>
      <c r="AN11" s="200"/>
      <c r="AO11" s="717"/>
    </row>
    <row r="12" spans="1:42" s="716" customFormat="1" ht="28.5" customHeight="1">
      <c r="A12" s="425">
        <v>30014</v>
      </c>
      <c r="B12" s="226">
        <v>95</v>
      </c>
      <c r="C12" s="227" t="s">
        <v>529</v>
      </c>
      <c r="D12" s="288" t="s">
        <v>1585</v>
      </c>
      <c r="E12" s="229"/>
      <c r="F12" s="230" t="s">
        <v>519</v>
      </c>
      <c r="G12" s="231" t="s">
        <v>1548</v>
      </c>
      <c r="H12" s="232">
        <v>1</v>
      </c>
      <c r="I12" s="233"/>
      <c r="J12" s="320"/>
      <c r="K12" s="474" t="s">
        <v>902</v>
      </c>
      <c r="L12" s="312" t="s">
        <v>630</v>
      </c>
      <c r="M12" s="474">
        <v>319804688</v>
      </c>
      <c r="N12" s="475">
        <v>66</v>
      </c>
      <c r="O12" s="236">
        <v>2.1</v>
      </c>
      <c r="P12" s="476" t="s">
        <v>210</v>
      </c>
      <c r="Q12" s="477" t="s">
        <v>1786</v>
      </c>
      <c r="R12" s="478" t="s">
        <v>118</v>
      </c>
      <c r="S12" s="479" t="s">
        <v>1821</v>
      </c>
      <c r="T12" s="477" t="s">
        <v>676</v>
      </c>
      <c r="U12" s="232">
        <v>1</v>
      </c>
      <c r="V12" s="232"/>
      <c r="W12" s="241">
        <v>0.2</v>
      </c>
      <c r="X12" s="232">
        <v>1</v>
      </c>
      <c r="Y12" s="332">
        <v>42724</v>
      </c>
      <c r="Z12" s="232" t="s">
        <v>434</v>
      </c>
      <c r="AA12" s="232"/>
      <c r="AB12" s="232">
        <v>1</v>
      </c>
      <c r="AC12" s="232"/>
      <c r="AD12" s="232"/>
      <c r="AE12" s="232">
        <f>N12</f>
        <v>66</v>
      </c>
      <c r="AF12" s="477" t="s">
        <v>2139</v>
      </c>
      <c r="AG12" s="477" t="s">
        <v>1823</v>
      </c>
      <c r="AH12" s="239" t="s">
        <v>167</v>
      </c>
      <c r="AI12" s="891">
        <v>2</v>
      </c>
      <c r="AJ12" s="891">
        <f>N12+N13</f>
        <v>125</v>
      </c>
      <c r="AK12" s="891">
        <v>1</v>
      </c>
      <c r="AL12" s="877">
        <f>AE12+AE13</f>
        <v>66</v>
      </c>
      <c r="AM12" s="880">
        <v>2</v>
      </c>
      <c r="AN12" s="200"/>
      <c r="AO12" s="717"/>
      <c r="AP12" s="212"/>
    </row>
    <row r="13" spans="1:42" s="716" customFormat="1" ht="28.5" customHeight="1">
      <c r="A13" s="469">
        <v>30014</v>
      </c>
      <c r="B13" s="226">
        <v>251</v>
      </c>
      <c r="C13" s="227" t="s">
        <v>529</v>
      </c>
      <c r="D13" s="288" t="s">
        <v>1585</v>
      </c>
      <c r="E13" s="288"/>
      <c r="F13" s="230" t="s">
        <v>519</v>
      </c>
      <c r="G13" s="233" t="s">
        <v>213</v>
      </c>
      <c r="H13" s="232">
        <v>1</v>
      </c>
      <c r="I13" s="233"/>
      <c r="J13" s="636" t="s">
        <v>2227</v>
      </c>
      <c r="K13" s="215" t="s">
        <v>903</v>
      </c>
      <c r="L13" s="681" t="s">
        <v>630</v>
      </c>
      <c r="M13" s="215">
        <v>319804688</v>
      </c>
      <c r="N13" s="475">
        <v>59</v>
      </c>
      <c r="O13" s="236">
        <v>1.77</v>
      </c>
      <c r="P13" s="476" t="s">
        <v>609</v>
      </c>
      <c r="Q13" s="477" t="s">
        <v>1786</v>
      </c>
      <c r="R13" s="478" t="s">
        <v>368</v>
      </c>
      <c r="S13" s="479" t="s">
        <v>1822</v>
      </c>
      <c r="T13" s="477" t="s">
        <v>676</v>
      </c>
      <c r="U13" s="232"/>
      <c r="V13" s="232">
        <v>1</v>
      </c>
      <c r="W13" s="241"/>
      <c r="X13" s="232">
        <v>1</v>
      </c>
      <c r="Y13" s="332">
        <v>42724</v>
      </c>
      <c r="Z13" s="232" t="s">
        <v>434</v>
      </c>
      <c r="AA13" s="232"/>
      <c r="AB13" s="232"/>
      <c r="AC13" s="232"/>
      <c r="AD13" s="232"/>
      <c r="AE13" s="232">
        <v>0</v>
      </c>
      <c r="AF13" s="477" t="s">
        <v>2139</v>
      </c>
      <c r="AG13" s="477" t="s">
        <v>1824</v>
      </c>
      <c r="AH13" s="239" t="s">
        <v>167</v>
      </c>
      <c r="AI13" s="878"/>
      <c r="AJ13" s="878"/>
      <c r="AK13" s="878"/>
      <c r="AL13" s="878"/>
      <c r="AM13" s="878"/>
      <c r="AN13" s="200"/>
      <c r="AO13" s="717"/>
      <c r="AP13" s="212"/>
    </row>
    <row r="14" spans="1:42" ht="39" customHeight="1">
      <c r="A14" s="426">
        <v>30042</v>
      </c>
      <c r="B14" s="226">
        <v>11</v>
      </c>
      <c r="C14" s="227" t="s">
        <v>537</v>
      </c>
      <c r="D14" s="288" t="s">
        <v>1585</v>
      </c>
      <c r="E14" s="229"/>
      <c r="F14" s="230" t="s">
        <v>520</v>
      </c>
      <c r="G14" s="231" t="s">
        <v>719</v>
      </c>
      <c r="H14" s="232">
        <v>1</v>
      </c>
      <c r="I14" s="233"/>
      <c r="J14" s="319"/>
      <c r="K14" s="215" t="s">
        <v>918</v>
      </c>
      <c r="L14" s="682" t="s">
        <v>630</v>
      </c>
      <c r="M14" s="215">
        <v>319064861</v>
      </c>
      <c r="N14" s="237">
        <v>25</v>
      </c>
      <c r="O14" s="236">
        <v>1.56</v>
      </c>
      <c r="P14" s="294"/>
      <c r="Q14" s="239" t="s">
        <v>1849</v>
      </c>
      <c r="R14" s="239" t="s">
        <v>1848</v>
      </c>
      <c r="S14" s="240" t="s">
        <v>1850</v>
      </c>
      <c r="T14" s="239" t="s">
        <v>186</v>
      </c>
      <c r="U14" s="232"/>
      <c r="V14" s="232">
        <v>1</v>
      </c>
      <c r="W14" s="232"/>
      <c r="X14" s="232">
        <v>1</v>
      </c>
      <c r="Y14" s="332">
        <v>43357</v>
      </c>
      <c r="Z14" s="296" t="s">
        <v>432</v>
      </c>
      <c r="AA14" s="232"/>
      <c r="AB14" s="232"/>
      <c r="AC14" s="232"/>
      <c r="AD14" s="232"/>
      <c r="AE14" s="232">
        <v>0</v>
      </c>
      <c r="AF14" s="239" t="s">
        <v>111</v>
      </c>
      <c r="AG14" s="239" t="s">
        <v>1847</v>
      </c>
      <c r="AH14" s="239" t="s">
        <v>66</v>
      </c>
      <c r="AI14" s="848">
        <v>2</v>
      </c>
      <c r="AJ14" s="848">
        <f>N14+N15</f>
        <v>300</v>
      </c>
      <c r="AK14" s="853">
        <v>1</v>
      </c>
      <c r="AL14" s="871">
        <f>AE14+AE15</f>
        <v>275</v>
      </c>
      <c r="AM14" s="870">
        <v>2</v>
      </c>
    </row>
    <row r="15" spans="1:42" ht="39" customHeight="1">
      <c r="A15" s="426">
        <v>30042</v>
      </c>
      <c r="B15" s="226">
        <v>19</v>
      </c>
      <c r="C15" s="227" t="s">
        <v>537</v>
      </c>
      <c r="D15" s="288" t="s">
        <v>1585</v>
      </c>
      <c r="E15" s="227"/>
      <c r="F15" s="230" t="s">
        <v>520</v>
      </c>
      <c r="G15" s="231" t="s">
        <v>1851</v>
      </c>
      <c r="H15" s="232">
        <v>1</v>
      </c>
      <c r="I15" s="233"/>
      <c r="J15" s="636"/>
      <c r="K15" s="215" t="s">
        <v>919</v>
      </c>
      <c r="L15" s="682" t="s">
        <v>630</v>
      </c>
      <c r="M15" s="215">
        <v>322314360</v>
      </c>
      <c r="N15" s="237">
        <v>275</v>
      </c>
      <c r="O15" s="236">
        <v>9.52</v>
      </c>
      <c r="P15" s="238" t="s">
        <v>107</v>
      </c>
      <c r="Q15" s="239" t="s">
        <v>1853</v>
      </c>
      <c r="R15" s="239" t="s">
        <v>2198</v>
      </c>
      <c r="S15" s="240" t="s">
        <v>920</v>
      </c>
      <c r="T15" s="239" t="s">
        <v>1852</v>
      </c>
      <c r="U15" s="232">
        <v>1</v>
      </c>
      <c r="V15" s="232"/>
      <c r="W15" s="241">
        <v>0.8</v>
      </c>
      <c r="X15" s="232">
        <v>1</v>
      </c>
      <c r="Y15" s="332">
        <v>44322</v>
      </c>
      <c r="Z15" s="296" t="s">
        <v>432</v>
      </c>
      <c r="AA15" s="232"/>
      <c r="AB15" s="232"/>
      <c r="AC15" s="232"/>
      <c r="AD15" s="232">
        <v>1</v>
      </c>
      <c r="AE15" s="232">
        <f t="shared" ref="AE15:AE22" si="1">N15</f>
        <v>275</v>
      </c>
      <c r="AF15" s="746" t="s">
        <v>2164</v>
      </c>
      <c r="AG15" s="239" t="s">
        <v>704</v>
      </c>
      <c r="AH15" s="239" t="s">
        <v>167</v>
      </c>
      <c r="AI15" s="849"/>
      <c r="AJ15" s="849"/>
      <c r="AK15" s="853"/>
      <c r="AL15" s="871"/>
      <c r="AM15" s="870"/>
    </row>
    <row r="16" spans="1:42" s="716" customFormat="1" ht="49.5" customHeight="1">
      <c r="A16" s="499">
        <v>30051</v>
      </c>
      <c r="B16" s="226">
        <v>27</v>
      </c>
      <c r="C16" s="227" t="s">
        <v>538</v>
      </c>
      <c r="D16" s="288" t="s">
        <v>1585</v>
      </c>
      <c r="E16" s="229"/>
      <c r="F16" s="230" t="s">
        <v>519</v>
      </c>
      <c r="G16" s="233" t="s">
        <v>156</v>
      </c>
      <c r="H16" s="232">
        <v>1</v>
      </c>
      <c r="I16" s="233"/>
      <c r="J16" s="636" t="s">
        <v>2230</v>
      </c>
      <c r="K16" s="215" t="s">
        <v>921</v>
      </c>
      <c r="L16" s="682" t="s">
        <v>630</v>
      </c>
      <c r="M16" s="215">
        <v>443139506</v>
      </c>
      <c r="N16" s="237">
        <v>44</v>
      </c>
      <c r="O16" s="236">
        <v>1.19</v>
      </c>
      <c r="P16" s="238" t="s">
        <v>94</v>
      </c>
      <c r="Q16" s="239" t="s">
        <v>705</v>
      </c>
      <c r="R16" s="239" t="s">
        <v>706</v>
      </c>
      <c r="S16" s="240" t="s">
        <v>707</v>
      </c>
      <c r="T16" s="239" t="s">
        <v>462</v>
      </c>
      <c r="U16" s="232">
        <v>1</v>
      </c>
      <c r="V16" s="232"/>
      <c r="W16" s="241">
        <v>0.5</v>
      </c>
      <c r="X16" s="232">
        <v>1</v>
      </c>
      <c r="Y16" s="332">
        <v>42724</v>
      </c>
      <c r="Z16" s="232" t="s">
        <v>439</v>
      </c>
      <c r="AA16" s="296">
        <v>1</v>
      </c>
      <c r="AB16" s="298"/>
      <c r="AC16" s="298"/>
      <c r="AD16" s="298"/>
      <c r="AE16" s="232">
        <f t="shared" si="1"/>
        <v>44</v>
      </c>
      <c r="AF16" s="746" t="s">
        <v>2165</v>
      </c>
      <c r="AG16" s="239" t="s">
        <v>1855</v>
      </c>
      <c r="AH16" s="239" t="s">
        <v>167</v>
      </c>
      <c r="AI16" s="850">
        <v>2</v>
      </c>
      <c r="AJ16" s="850">
        <f>N16+N17</f>
        <v>54</v>
      </c>
      <c r="AK16" s="845">
        <v>2</v>
      </c>
      <c r="AL16" s="869">
        <f>AE16+AE17</f>
        <v>54</v>
      </c>
      <c r="AM16" s="867">
        <v>1</v>
      </c>
      <c r="AN16" s="200"/>
      <c r="AO16" s="717"/>
      <c r="AP16" s="212"/>
    </row>
    <row r="17" spans="1:42" s="716" customFormat="1" ht="49.5" customHeight="1">
      <c r="A17" s="426">
        <v>30051</v>
      </c>
      <c r="B17" s="389">
        <v>255</v>
      </c>
      <c r="C17" s="143" t="s">
        <v>538</v>
      </c>
      <c r="D17" s="144" t="s">
        <v>1585</v>
      </c>
      <c r="E17" s="158"/>
      <c r="F17" s="145" t="s">
        <v>519</v>
      </c>
      <c r="G17" s="148" t="s">
        <v>255</v>
      </c>
      <c r="H17" s="148"/>
      <c r="I17" s="147">
        <v>1</v>
      </c>
      <c r="J17" s="148"/>
      <c r="K17" s="150"/>
      <c r="L17" s="150"/>
      <c r="M17" s="150"/>
      <c r="N17" s="197">
        <v>10</v>
      </c>
      <c r="O17" s="162">
        <v>0.08</v>
      </c>
      <c r="P17" s="151"/>
      <c r="Q17" s="159" t="s">
        <v>1684</v>
      </c>
      <c r="R17" s="153" t="s">
        <v>825</v>
      </c>
      <c r="S17" s="177" t="s">
        <v>1685</v>
      </c>
      <c r="T17" s="153" t="s">
        <v>490</v>
      </c>
      <c r="U17" s="147">
        <v>1</v>
      </c>
      <c r="V17" s="147"/>
      <c r="W17" s="154">
        <v>1</v>
      </c>
      <c r="X17" s="147"/>
      <c r="Y17" s="155"/>
      <c r="Z17" s="147" t="s">
        <v>439</v>
      </c>
      <c r="AA17" s="160"/>
      <c r="AB17" s="160"/>
      <c r="AC17" s="160">
        <v>1</v>
      </c>
      <c r="AD17" s="398"/>
      <c r="AE17" s="147">
        <f t="shared" si="1"/>
        <v>10</v>
      </c>
      <c r="AF17" s="153" t="s">
        <v>235</v>
      </c>
      <c r="AG17" s="153" t="s">
        <v>1168</v>
      </c>
      <c r="AH17" s="153" t="s">
        <v>65</v>
      </c>
      <c r="AI17" s="847"/>
      <c r="AJ17" s="847"/>
      <c r="AK17" s="847"/>
      <c r="AL17" s="847"/>
      <c r="AM17" s="847"/>
      <c r="AN17" s="200"/>
      <c r="AO17" s="717"/>
      <c r="AP17" s="212"/>
    </row>
    <row r="18" spans="1:42" ht="25.5">
      <c r="A18" s="426">
        <v>30068</v>
      </c>
      <c r="B18" s="226">
        <v>3</v>
      </c>
      <c r="C18" s="227" t="s">
        <v>540</v>
      </c>
      <c r="D18" s="288" t="s">
        <v>1585</v>
      </c>
      <c r="E18" s="229"/>
      <c r="F18" s="230" t="s">
        <v>521</v>
      </c>
      <c r="G18" s="233" t="s">
        <v>157</v>
      </c>
      <c r="H18" s="232">
        <v>1</v>
      </c>
      <c r="I18" s="233"/>
      <c r="J18" s="767"/>
      <c r="K18" s="474" t="s">
        <v>925</v>
      </c>
      <c r="L18" s="488" t="s">
        <v>630</v>
      </c>
      <c r="M18" s="215">
        <v>303679815</v>
      </c>
      <c r="N18" s="237">
        <v>132</v>
      </c>
      <c r="O18" s="236">
        <v>4.42</v>
      </c>
      <c r="P18" s="238" t="s">
        <v>105</v>
      </c>
      <c r="Q18" s="239" t="s">
        <v>441</v>
      </c>
      <c r="R18" s="239" t="s">
        <v>158</v>
      </c>
      <c r="S18" s="240" t="s">
        <v>924</v>
      </c>
      <c r="T18" s="239" t="s">
        <v>1857</v>
      </c>
      <c r="U18" s="232">
        <v>1</v>
      </c>
      <c r="V18" s="232"/>
      <c r="W18" s="241">
        <v>1</v>
      </c>
      <c r="X18" s="232">
        <v>1</v>
      </c>
      <c r="Y18" s="332">
        <v>44323</v>
      </c>
      <c r="Z18" s="232" t="s">
        <v>432</v>
      </c>
      <c r="AA18" s="232"/>
      <c r="AB18" s="298"/>
      <c r="AC18" s="298"/>
      <c r="AD18" s="296">
        <v>1</v>
      </c>
      <c r="AE18" s="232">
        <f t="shared" si="1"/>
        <v>132</v>
      </c>
      <c r="AF18" s="239" t="s">
        <v>2188</v>
      </c>
      <c r="AG18" s="239" t="s">
        <v>358</v>
      </c>
      <c r="AH18" s="239" t="s">
        <v>167</v>
      </c>
      <c r="AI18" s="888">
        <v>2</v>
      </c>
      <c r="AJ18" s="888">
        <f>N18+N19</f>
        <v>282</v>
      </c>
      <c r="AK18" s="864">
        <v>2</v>
      </c>
      <c r="AL18" s="877">
        <f>AE18+AE19</f>
        <v>282</v>
      </c>
      <c r="AM18" s="880">
        <v>2</v>
      </c>
    </row>
    <row r="19" spans="1:42" ht="25.5">
      <c r="A19" s="426">
        <v>30068</v>
      </c>
      <c r="B19" s="226">
        <v>129</v>
      </c>
      <c r="C19" s="227" t="s">
        <v>540</v>
      </c>
      <c r="D19" s="288" t="s">
        <v>1585</v>
      </c>
      <c r="E19" s="227"/>
      <c r="F19" s="230" t="s">
        <v>521</v>
      </c>
      <c r="G19" s="233" t="s">
        <v>159</v>
      </c>
      <c r="H19" s="232">
        <v>1</v>
      </c>
      <c r="I19" s="233"/>
      <c r="J19" s="335"/>
      <c r="K19" s="215" t="s">
        <v>926</v>
      </c>
      <c r="L19" s="682" t="s">
        <v>630</v>
      </c>
      <c r="M19" s="215">
        <v>319985529</v>
      </c>
      <c r="N19" s="237">
        <v>150</v>
      </c>
      <c r="O19" s="236">
        <v>2.29</v>
      </c>
      <c r="P19" s="238" t="s">
        <v>105</v>
      </c>
      <c r="Q19" s="239" t="s">
        <v>440</v>
      </c>
      <c r="R19" s="239" t="s">
        <v>748</v>
      </c>
      <c r="S19" s="240" t="s">
        <v>929</v>
      </c>
      <c r="T19" s="239" t="s">
        <v>497</v>
      </c>
      <c r="U19" s="232">
        <v>1</v>
      </c>
      <c r="V19" s="232"/>
      <c r="W19" s="241">
        <v>1</v>
      </c>
      <c r="X19" s="232">
        <v>1</v>
      </c>
      <c r="Y19" s="332" t="s">
        <v>2189</v>
      </c>
      <c r="Z19" s="232" t="s">
        <v>432</v>
      </c>
      <c r="AA19" s="232"/>
      <c r="AB19" s="232"/>
      <c r="AC19" s="232"/>
      <c r="AD19" s="232">
        <v>1</v>
      </c>
      <c r="AE19" s="232">
        <f t="shared" si="1"/>
        <v>150</v>
      </c>
      <c r="AF19" s="239" t="s">
        <v>2190</v>
      </c>
      <c r="AG19" s="239" t="s">
        <v>1856</v>
      </c>
      <c r="AH19" s="239" t="s">
        <v>167</v>
      </c>
      <c r="AI19" s="912"/>
      <c r="AJ19" s="878"/>
      <c r="AK19" s="915"/>
      <c r="AL19" s="883"/>
      <c r="AM19" s="884"/>
    </row>
    <row r="20" spans="1:42" s="716" customFormat="1" ht="30.75" customHeight="1">
      <c r="A20" s="426">
        <v>30073</v>
      </c>
      <c r="B20" s="185">
        <v>307</v>
      </c>
      <c r="C20" s="336" t="s">
        <v>1863</v>
      </c>
      <c r="D20" s="337" t="s">
        <v>1585</v>
      </c>
      <c r="E20" s="336"/>
      <c r="F20" s="338"/>
      <c r="G20" s="339" t="s">
        <v>1754</v>
      </c>
      <c r="H20" s="123"/>
      <c r="I20" s="123">
        <v>1</v>
      </c>
      <c r="J20" s="350"/>
      <c r="K20" s="342"/>
      <c r="L20" s="351"/>
      <c r="M20" s="342"/>
      <c r="N20" s="422">
        <v>19</v>
      </c>
      <c r="O20" s="344">
        <v>0.23</v>
      </c>
      <c r="P20" s="352"/>
      <c r="Q20" s="345" t="s">
        <v>1753</v>
      </c>
      <c r="R20" s="345" t="s">
        <v>1748</v>
      </c>
      <c r="S20" s="452" t="s">
        <v>1777</v>
      </c>
      <c r="T20" s="345" t="s">
        <v>490</v>
      </c>
      <c r="U20" s="123">
        <v>1</v>
      </c>
      <c r="V20" s="123"/>
      <c r="W20" s="347">
        <v>1</v>
      </c>
      <c r="X20" s="123"/>
      <c r="Y20" s="353"/>
      <c r="Z20" s="123" t="s">
        <v>442</v>
      </c>
      <c r="AA20" s="123">
        <v>1</v>
      </c>
      <c r="AB20" s="123"/>
      <c r="AC20" s="123"/>
      <c r="AD20" s="123"/>
      <c r="AE20" s="123">
        <f t="shared" si="1"/>
        <v>19</v>
      </c>
      <c r="AF20" s="345"/>
      <c r="AG20" s="434"/>
      <c r="AH20" s="345" t="s">
        <v>65</v>
      </c>
      <c r="AI20" s="354">
        <v>1</v>
      </c>
      <c r="AJ20" s="348">
        <f>N20</f>
        <v>19</v>
      </c>
      <c r="AK20" s="355">
        <v>1</v>
      </c>
      <c r="AL20" s="356">
        <f>AE20</f>
        <v>19</v>
      </c>
      <c r="AM20" s="357">
        <v>0</v>
      </c>
      <c r="AN20" s="200"/>
      <c r="AO20" s="717"/>
    </row>
    <row r="21" spans="1:42" s="716" customFormat="1" ht="45.75" customHeight="1">
      <c r="A21" s="426">
        <v>30077</v>
      </c>
      <c r="B21" s="226">
        <v>86</v>
      </c>
      <c r="C21" s="227" t="s">
        <v>542</v>
      </c>
      <c r="D21" s="288" t="s">
        <v>1585</v>
      </c>
      <c r="E21" s="229"/>
      <c r="F21" s="230" t="s">
        <v>521</v>
      </c>
      <c r="G21" s="233" t="s">
        <v>426</v>
      </c>
      <c r="H21" s="232">
        <v>1</v>
      </c>
      <c r="I21" s="233"/>
      <c r="J21" s="319"/>
      <c r="K21" s="215" t="s">
        <v>928</v>
      </c>
      <c r="L21" s="488" t="s">
        <v>630</v>
      </c>
      <c r="M21" s="215">
        <v>442413795</v>
      </c>
      <c r="N21" s="237">
        <v>50</v>
      </c>
      <c r="O21" s="236">
        <v>1.1399999999999999</v>
      </c>
      <c r="P21" s="238" t="s">
        <v>405</v>
      </c>
      <c r="Q21" s="239" t="s">
        <v>1864</v>
      </c>
      <c r="R21" s="239" t="s">
        <v>714</v>
      </c>
      <c r="S21" s="240" t="s">
        <v>1858</v>
      </c>
      <c r="T21" s="239" t="s">
        <v>466</v>
      </c>
      <c r="U21" s="232">
        <v>1</v>
      </c>
      <c r="V21" s="232"/>
      <c r="W21" s="241">
        <v>1</v>
      </c>
      <c r="X21" s="232">
        <v>1</v>
      </c>
      <c r="Y21" s="332">
        <v>36151</v>
      </c>
      <c r="Z21" s="232" t="s">
        <v>430</v>
      </c>
      <c r="AA21" s="232">
        <v>1</v>
      </c>
      <c r="AB21" s="232"/>
      <c r="AC21" s="232"/>
      <c r="AD21" s="232"/>
      <c r="AE21" s="232">
        <f t="shared" si="1"/>
        <v>50</v>
      </c>
      <c r="AF21" s="239" t="s">
        <v>492</v>
      </c>
      <c r="AG21" s="239" t="s">
        <v>502</v>
      </c>
      <c r="AH21" s="239" t="s">
        <v>167</v>
      </c>
      <c r="AI21" s="858">
        <v>2</v>
      </c>
      <c r="AJ21" s="858">
        <f>N21+N22</f>
        <v>284</v>
      </c>
      <c r="AK21" s="860">
        <v>2</v>
      </c>
      <c r="AL21" s="876">
        <f>AE21+AE22</f>
        <v>284</v>
      </c>
      <c r="AM21" s="882">
        <v>2</v>
      </c>
      <c r="AN21" s="200"/>
      <c r="AO21" s="717"/>
    </row>
    <row r="22" spans="1:42" ht="25.5">
      <c r="A22" s="426">
        <v>30077</v>
      </c>
      <c r="B22" s="226">
        <v>43</v>
      </c>
      <c r="C22" s="227" t="s">
        <v>542</v>
      </c>
      <c r="D22" s="288" t="s">
        <v>1585</v>
      </c>
      <c r="E22" s="227"/>
      <c r="F22" s="230" t="s">
        <v>521</v>
      </c>
      <c r="G22" s="335" t="s">
        <v>1862</v>
      </c>
      <c r="H22" s="232">
        <v>1</v>
      </c>
      <c r="I22" s="233"/>
      <c r="J22" s="319"/>
      <c r="K22" s="215" t="s">
        <v>927</v>
      </c>
      <c r="L22" s="682" t="s">
        <v>630</v>
      </c>
      <c r="M22" s="215">
        <v>395329717</v>
      </c>
      <c r="N22" s="237">
        <v>234</v>
      </c>
      <c r="O22" s="236">
        <v>13.06</v>
      </c>
      <c r="P22" s="238" t="s">
        <v>210</v>
      </c>
      <c r="Q22" s="239" t="s">
        <v>1859</v>
      </c>
      <c r="R22" s="239" t="s">
        <v>160</v>
      </c>
      <c r="S22" s="240" t="s">
        <v>1860</v>
      </c>
      <c r="T22" s="239" t="s">
        <v>2195</v>
      </c>
      <c r="U22" s="232">
        <v>1</v>
      </c>
      <c r="V22" s="232"/>
      <c r="W22" s="241">
        <v>0.15</v>
      </c>
      <c r="X22" s="232">
        <v>1</v>
      </c>
      <c r="Y22" s="332">
        <v>43167</v>
      </c>
      <c r="Z22" s="232" t="s">
        <v>379</v>
      </c>
      <c r="AA22" s="296">
        <v>1</v>
      </c>
      <c r="AB22" s="296"/>
      <c r="AC22" s="296"/>
      <c r="AD22" s="296"/>
      <c r="AE22" s="232">
        <f t="shared" si="1"/>
        <v>234</v>
      </c>
      <c r="AF22" s="239" t="s">
        <v>2194</v>
      </c>
      <c r="AG22" s="239" t="s">
        <v>1861</v>
      </c>
      <c r="AH22" s="239" t="s">
        <v>167</v>
      </c>
      <c r="AI22" s="858"/>
      <c r="AJ22" s="859"/>
      <c r="AK22" s="916"/>
      <c r="AL22" s="876"/>
      <c r="AM22" s="882"/>
    </row>
    <row r="23" spans="1:42" ht="57" customHeight="1">
      <c r="A23" s="426">
        <v>30085</v>
      </c>
      <c r="B23" s="226">
        <v>75</v>
      </c>
      <c r="C23" s="227" t="s">
        <v>546</v>
      </c>
      <c r="D23" s="288" t="s">
        <v>1585</v>
      </c>
      <c r="E23" s="229"/>
      <c r="F23" s="230" t="s">
        <v>521</v>
      </c>
      <c r="G23" s="233" t="s">
        <v>164</v>
      </c>
      <c r="H23" s="232">
        <v>1</v>
      </c>
      <c r="I23" s="233"/>
      <c r="J23" s="636" t="s">
        <v>2231</v>
      </c>
      <c r="K23" s="215" t="s">
        <v>933</v>
      </c>
      <c r="L23" s="215" t="s">
        <v>630</v>
      </c>
      <c r="M23" s="215">
        <v>443621487</v>
      </c>
      <c r="N23" s="237">
        <v>135</v>
      </c>
      <c r="O23" s="236">
        <v>6.48</v>
      </c>
      <c r="P23" s="238" t="s">
        <v>107</v>
      </c>
      <c r="Q23" s="239" t="s">
        <v>359</v>
      </c>
      <c r="R23" s="239" t="s">
        <v>2197</v>
      </c>
      <c r="S23" s="467" t="s">
        <v>1787</v>
      </c>
      <c r="T23" s="239" t="s">
        <v>497</v>
      </c>
      <c r="U23" s="232"/>
      <c r="V23" s="232">
        <v>1</v>
      </c>
      <c r="W23" s="232"/>
      <c r="X23" s="232">
        <v>1</v>
      </c>
      <c r="Y23" s="332">
        <v>42901</v>
      </c>
      <c r="Z23" s="296" t="s">
        <v>1201</v>
      </c>
      <c r="AA23" s="296"/>
      <c r="AB23" s="298"/>
      <c r="AC23" s="298"/>
      <c r="AD23" s="298"/>
      <c r="AE23" s="232">
        <v>0</v>
      </c>
      <c r="AF23" s="239" t="s">
        <v>2199</v>
      </c>
      <c r="AG23" s="239" t="s">
        <v>1869</v>
      </c>
      <c r="AH23" s="239" t="s">
        <v>167</v>
      </c>
      <c r="AI23" s="680">
        <v>1</v>
      </c>
      <c r="AJ23" s="680">
        <f t="shared" ref="AJ23:AJ28" si="2">N23</f>
        <v>135</v>
      </c>
      <c r="AK23" s="682">
        <v>0</v>
      </c>
      <c r="AL23" s="684">
        <f t="shared" ref="AL23:AL28" si="3">AE23</f>
        <v>0</v>
      </c>
      <c r="AM23" s="683">
        <v>1</v>
      </c>
    </row>
    <row r="24" spans="1:42" ht="42" customHeight="1">
      <c r="A24" s="426">
        <v>30089</v>
      </c>
      <c r="B24" s="244">
        <v>227</v>
      </c>
      <c r="C24" s="245" t="s">
        <v>41</v>
      </c>
      <c r="D24" s="450" t="s">
        <v>1585</v>
      </c>
      <c r="E24" s="410" t="s">
        <v>593</v>
      </c>
      <c r="F24" s="248" t="s">
        <v>521</v>
      </c>
      <c r="G24" s="265" t="s">
        <v>42</v>
      </c>
      <c r="H24" s="265"/>
      <c r="I24" s="266">
        <v>1</v>
      </c>
      <c r="J24" s="265"/>
      <c r="K24" s="267"/>
      <c r="L24" s="267"/>
      <c r="M24" s="267"/>
      <c r="N24" s="254">
        <v>80</v>
      </c>
      <c r="O24" s="253">
        <v>0.5</v>
      </c>
      <c r="P24" s="255"/>
      <c r="Q24" s="256" t="s">
        <v>43</v>
      </c>
      <c r="R24" s="256" t="s">
        <v>814</v>
      </c>
      <c r="S24" s="257" t="s">
        <v>1774</v>
      </c>
      <c r="T24" s="256" t="s">
        <v>490</v>
      </c>
      <c r="U24" s="266">
        <v>1</v>
      </c>
      <c r="V24" s="266"/>
      <c r="W24" s="268">
        <v>1</v>
      </c>
      <c r="X24" s="266"/>
      <c r="Y24" s="266"/>
      <c r="Z24" s="250" t="s">
        <v>44</v>
      </c>
      <c r="AA24" s="250">
        <v>1</v>
      </c>
      <c r="AB24" s="308"/>
      <c r="AC24" s="308"/>
      <c r="AD24" s="308"/>
      <c r="AE24" s="266">
        <f>N24</f>
        <v>80</v>
      </c>
      <c r="AF24" s="256" t="s">
        <v>492</v>
      </c>
      <c r="AG24" s="256" t="s">
        <v>360</v>
      </c>
      <c r="AH24" s="256" t="s">
        <v>65</v>
      </c>
      <c r="AI24" s="372">
        <v>1</v>
      </c>
      <c r="AJ24" s="372">
        <f t="shared" si="2"/>
        <v>80</v>
      </c>
      <c r="AK24" s="411">
        <v>1</v>
      </c>
      <c r="AL24" s="369">
        <f t="shared" si="3"/>
        <v>80</v>
      </c>
      <c r="AM24" s="370">
        <v>0</v>
      </c>
    </row>
    <row r="25" spans="1:42" s="720" customFormat="1" ht="30" customHeight="1">
      <c r="A25" s="499">
        <v>30094</v>
      </c>
      <c r="B25" s="226">
        <v>280</v>
      </c>
      <c r="C25" s="227" t="s">
        <v>878</v>
      </c>
      <c r="D25" s="288" t="s">
        <v>1585</v>
      </c>
      <c r="E25" s="229"/>
      <c r="F25" s="230"/>
      <c r="G25" s="231" t="s">
        <v>948</v>
      </c>
      <c r="H25" s="232">
        <v>1</v>
      </c>
      <c r="I25" s="233"/>
      <c r="J25" s="636" t="s">
        <v>2142</v>
      </c>
      <c r="K25" s="704"/>
      <c r="L25" s="482"/>
      <c r="M25" s="215">
        <v>830682605</v>
      </c>
      <c r="N25" s="238">
        <v>10</v>
      </c>
      <c r="O25" s="236">
        <v>0.11</v>
      </c>
      <c r="P25" s="238"/>
      <c r="Q25" s="239" t="s">
        <v>1199</v>
      </c>
      <c r="R25" s="239" t="s">
        <v>1871</v>
      </c>
      <c r="S25" s="549" t="s">
        <v>947</v>
      </c>
      <c r="T25" s="239" t="s">
        <v>946</v>
      </c>
      <c r="U25" s="232"/>
      <c r="V25" s="232">
        <v>1</v>
      </c>
      <c r="W25" s="232"/>
      <c r="X25" s="232">
        <v>0</v>
      </c>
      <c r="Y25" s="751"/>
      <c r="Z25" s="232" t="s">
        <v>327</v>
      </c>
      <c r="AA25" s="232"/>
      <c r="AB25" s="232"/>
      <c r="AC25" s="232"/>
      <c r="AD25" s="232"/>
      <c r="AE25" s="232">
        <v>0</v>
      </c>
      <c r="AF25" s="299" t="s">
        <v>2206</v>
      </c>
      <c r="AG25" s="239"/>
      <c r="AH25" s="239" t="s">
        <v>58</v>
      </c>
      <c r="AI25" s="685">
        <v>1</v>
      </c>
      <c r="AJ25" s="685">
        <f t="shared" si="2"/>
        <v>10</v>
      </c>
      <c r="AK25" s="692">
        <v>0</v>
      </c>
      <c r="AL25" s="687">
        <f t="shared" si="3"/>
        <v>0</v>
      </c>
      <c r="AM25" s="688">
        <v>0</v>
      </c>
      <c r="AN25" s="718"/>
      <c r="AO25" s="719"/>
    </row>
    <row r="26" spans="1:42" ht="38.25">
      <c r="A26" s="438">
        <v>30098</v>
      </c>
      <c r="B26" s="226">
        <v>170</v>
      </c>
      <c r="C26" s="227" t="s">
        <v>550</v>
      </c>
      <c r="D26" s="288" t="s">
        <v>1602</v>
      </c>
      <c r="E26" s="229"/>
      <c r="F26" s="230" t="s">
        <v>522</v>
      </c>
      <c r="G26" s="233" t="s">
        <v>1203</v>
      </c>
      <c r="H26" s="232">
        <v>1</v>
      </c>
      <c r="I26" s="233"/>
      <c r="J26" s="636"/>
      <c r="K26" s="215" t="s">
        <v>940</v>
      </c>
      <c r="L26" s="215" t="s">
        <v>630</v>
      </c>
      <c r="M26" s="215">
        <v>344644885</v>
      </c>
      <c r="N26" s="237">
        <v>90</v>
      </c>
      <c r="O26" s="236">
        <v>4.49</v>
      </c>
      <c r="P26" s="238" t="s">
        <v>210</v>
      </c>
      <c r="Q26" s="239" t="s">
        <v>1885</v>
      </c>
      <c r="R26" s="239" t="s">
        <v>194</v>
      </c>
      <c r="S26" s="240" t="s">
        <v>949</v>
      </c>
      <c r="T26" s="239" t="s">
        <v>1883</v>
      </c>
      <c r="U26" s="232">
        <v>1</v>
      </c>
      <c r="V26" s="232"/>
      <c r="W26" s="241">
        <v>0.4</v>
      </c>
      <c r="X26" s="232">
        <v>1</v>
      </c>
      <c r="Y26" s="332">
        <v>42723</v>
      </c>
      <c r="Z26" s="296" t="s">
        <v>471</v>
      </c>
      <c r="AA26" s="232">
        <v>1</v>
      </c>
      <c r="AB26" s="232"/>
      <c r="AC26" s="232"/>
      <c r="AD26" s="232"/>
      <c r="AE26" s="232">
        <f>N26</f>
        <v>90</v>
      </c>
      <c r="AF26" s="299" t="s">
        <v>2210</v>
      </c>
      <c r="AG26" s="239" t="s">
        <v>1884</v>
      </c>
      <c r="AH26" s="239" t="s">
        <v>167</v>
      </c>
      <c r="AI26" s="680">
        <v>1</v>
      </c>
      <c r="AJ26" s="680">
        <f t="shared" si="2"/>
        <v>90</v>
      </c>
      <c r="AK26" s="682">
        <v>1</v>
      </c>
      <c r="AL26" s="684">
        <f t="shared" si="3"/>
        <v>90</v>
      </c>
      <c r="AM26" s="683">
        <v>1</v>
      </c>
    </row>
    <row r="27" spans="1:42" ht="25.5">
      <c r="A27" s="438">
        <v>30103</v>
      </c>
      <c r="B27" s="226">
        <v>76</v>
      </c>
      <c r="C27" s="227" t="s">
        <v>551</v>
      </c>
      <c r="D27" s="288" t="s">
        <v>1585</v>
      </c>
      <c r="E27" s="435" t="s">
        <v>593</v>
      </c>
      <c r="F27" s="230" t="s">
        <v>520</v>
      </c>
      <c r="G27" s="233" t="s">
        <v>195</v>
      </c>
      <c r="H27" s="232">
        <v>1</v>
      </c>
      <c r="I27" s="233"/>
      <c r="J27" s="319"/>
      <c r="K27" s="215" t="s">
        <v>951</v>
      </c>
      <c r="L27" s="215" t="s">
        <v>630</v>
      </c>
      <c r="M27" s="215">
        <v>345282180</v>
      </c>
      <c r="N27" s="237">
        <v>46</v>
      </c>
      <c r="O27" s="236">
        <v>1.9</v>
      </c>
      <c r="P27" s="238" t="s">
        <v>105</v>
      </c>
      <c r="Q27" s="239" t="s">
        <v>1887</v>
      </c>
      <c r="R27" s="239" t="s">
        <v>193</v>
      </c>
      <c r="S27" s="240" t="s">
        <v>950</v>
      </c>
      <c r="T27" s="239" t="s">
        <v>490</v>
      </c>
      <c r="U27" s="232"/>
      <c r="V27" s="232">
        <v>1</v>
      </c>
      <c r="W27" s="232"/>
      <c r="X27" s="232">
        <v>1</v>
      </c>
      <c r="Y27" s="332">
        <v>43167</v>
      </c>
      <c r="Z27" s="232" t="s">
        <v>174</v>
      </c>
      <c r="AA27" s="232"/>
      <c r="AB27" s="232"/>
      <c r="AC27" s="232"/>
      <c r="AD27" s="232"/>
      <c r="AE27" s="232">
        <v>0</v>
      </c>
      <c r="AF27" s="239" t="s">
        <v>2211</v>
      </c>
      <c r="AG27" s="239" t="s">
        <v>1886</v>
      </c>
      <c r="AH27" s="239" t="s">
        <v>167</v>
      </c>
      <c r="AI27" s="680">
        <v>1</v>
      </c>
      <c r="AJ27" s="680">
        <f t="shared" si="2"/>
        <v>46</v>
      </c>
      <c r="AK27" s="682">
        <v>0</v>
      </c>
      <c r="AL27" s="684">
        <f t="shared" si="3"/>
        <v>0</v>
      </c>
      <c r="AM27" s="683">
        <v>1</v>
      </c>
    </row>
    <row r="28" spans="1:42" ht="38.25">
      <c r="A28" s="451">
        <v>30140</v>
      </c>
      <c r="B28" s="226">
        <v>195</v>
      </c>
      <c r="C28" s="227" t="s">
        <v>569</v>
      </c>
      <c r="D28" s="288" t="s">
        <v>1585</v>
      </c>
      <c r="E28" s="229"/>
      <c r="F28" s="230" t="s">
        <v>520</v>
      </c>
      <c r="G28" s="231" t="s">
        <v>796</v>
      </c>
      <c r="H28" s="232">
        <v>1</v>
      </c>
      <c r="I28" s="233"/>
      <c r="J28" s="319"/>
      <c r="K28" s="215" t="s">
        <v>993</v>
      </c>
      <c r="L28" s="215" t="s">
        <v>630</v>
      </c>
      <c r="M28" s="215">
        <v>488221490</v>
      </c>
      <c r="N28" s="237">
        <v>100</v>
      </c>
      <c r="O28" s="236">
        <v>1.97</v>
      </c>
      <c r="P28" s="238" t="s">
        <v>97</v>
      </c>
      <c r="Q28" s="239" t="s">
        <v>69</v>
      </c>
      <c r="R28" s="239" t="s">
        <v>220</v>
      </c>
      <c r="S28" s="240" t="s">
        <v>725</v>
      </c>
      <c r="T28" s="239" t="s">
        <v>1931</v>
      </c>
      <c r="U28" s="232">
        <v>1</v>
      </c>
      <c r="V28" s="232"/>
      <c r="W28" s="241">
        <v>0.1</v>
      </c>
      <c r="X28" s="232">
        <v>1</v>
      </c>
      <c r="Y28" s="242" t="s">
        <v>2271</v>
      </c>
      <c r="Z28" s="232" t="s">
        <v>433</v>
      </c>
      <c r="AA28" s="232"/>
      <c r="AB28" s="232"/>
      <c r="AC28" s="232"/>
      <c r="AD28" s="232">
        <v>1</v>
      </c>
      <c r="AE28" s="232">
        <f>N28</f>
        <v>100</v>
      </c>
      <c r="AF28" s="239" t="s">
        <v>2270</v>
      </c>
      <c r="AG28" s="239" t="s">
        <v>997</v>
      </c>
      <c r="AH28" s="239" t="s">
        <v>167</v>
      </c>
      <c r="AI28" s="680">
        <v>1</v>
      </c>
      <c r="AJ28" s="680">
        <f t="shared" si="2"/>
        <v>100</v>
      </c>
      <c r="AK28" s="682">
        <v>1</v>
      </c>
      <c r="AL28" s="684">
        <f t="shared" si="3"/>
        <v>100</v>
      </c>
      <c r="AM28" s="683">
        <v>1</v>
      </c>
    </row>
    <row r="29" spans="1:42" s="798" customFormat="1" ht="49.5" customHeight="1">
      <c r="A29" s="779">
        <v>30147</v>
      </c>
      <c r="B29" s="780">
        <v>94</v>
      </c>
      <c r="C29" s="781" t="s">
        <v>571</v>
      </c>
      <c r="D29" s="782" t="s">
        <v>1585</v>
      </c>
      <c r="E29" s="782"/>
      <c r="F29" s="784" t="s">
        <v>520</v>
      </c>
      <c r="G29" s="787" t="s">
        <v>221</v>
      </c>
      <c r="H29" s="786">
        <v>0</v>
      </c>
      <c r="I29" s="787"/>
      <c r="J29" s="788" t="s">
        <v>2297</v>
      </c>
      <c r="K29" s="789" t="s">
        <v>1000</v>
      </c>
      <c r="L29" s="789" t="s">
        <v>630</v>
      </c>
      <c r="M29" s="789">
        <v>510755085</v>
      </c>
      <c r="N29" s="799" t="s">
        <v>2274</v>
      </c>
      <c r="O29" s="791">
        <v>8.2100000000000009</v>
      </c>
      <c r="P29" s="791" t="s">
        <v>97</v>
      </c>
      <c r="Q29" s="792" t="s">
        <v>1935</v>
      </c>
      <c r="R29" s="792" t="s">
        <v>1936</v>
      </c>
      <c r="S29" s="793" t="s">
        <v>999</v>
      </c>
      <c r="T29" s="792" t="s">
        <v>1934</v>
      </c>
      <c r="U29" s="794" t="s">
        <v>1795</v>
      </c>
      <c r="V29" s="786"/>
      <c r="W29" s="795">
        <v>1</v>
      </c>
      <c r="X29" s="794" t="s">
        <v>1795</v>
      </c>
      <c r="Y29" s="796">
        <v>42905</v>
      </c>
      <c r="Z29" s="786" t="s">
        <v>432</v>
      </c>
      <c r="AA29" s="786"/>
      <c r="AB29" s="786"/>
      <c r="AC29" s="786"/>
      <c r="AD29" s="794" t="s">
        <v>1795</v>
      </c>
      <c r="AE29" s="786" t="str">
        <f>N29</f>
        <v>180 empl</v>
      </c>
      <c r="AF29" s="792" t="s">
        <v>2275</v>
      </c>
      <c r="AG29" s="792" t="s">
        <v>1933</v>
      </c>
      <c r="AH29" s="792" t="s">
        <v>167</v>
      </c>
      <c r="AI29" s="800">
        <v>0</v>
      </c>
      <c r="AJ29" s="800">
        <v>0</v>
      </c>
      <c r="AK29" s="801">
        <v>0</v>
      </c>
      <c r="AL29" s="802">
        <v>0</v>
      </c>
      <c r="AM29" s="803">
        <v>0</v>
      </c>
    </row>
    <row r="30" spans="1:42" ht="38.25">
      <c r="A30" s="433">
        <v>30162</v>
      </c>
      <c r="B30" s="226">
        <v>88</v>
      </c>
      <c r="C30" s="227" t="s">
        <v>573</v>
      </c>
      <c r="D30" s="288" t="s">
        <v>1585</v>
      </c>
      <c r="E30" s="229" t="s">
        <v>596</v>
      </c>
      <c r="F30" s="230" t="s">
        <v>520</v>
      </c>
      <c r="G30" s="233" t="s">
        <v>57</v>
      </c>
      <c r="H30" s="232">
        <v>1</v>
      </c>
      <c r="I30" s="233"/>
      <c r="J30" s="636" t="s">
        <v>2278</v>
      </c>
      <c r="K30" s="215" t="s">
        <v>1006</v>
      </c>
      <c r="L30" s="215" t="s">
        <v>630</v>
      </c>
      <c r="M30" s="215">
        <v>799431473</v>
      </c>
      <c r="N30" s="475">
        <v>88</v>
      </c>
      <c r="O30" s="236">
        <v>6.3</v>
      </c>
      <c r="P30" s="238" t="s">
        <v>97</v>
      </c>
      <c r="Q30" s="239" t="s">
        <v>406</v>
      </c>
      <c r="R30" s="239" t="s">
        <v>1945</v>
      </c>
      <c r="S30" s="240" t="s">
        <v>1004</v>
      </c>
      <c r="T30" s="239" t="s">
        <v>497</v>
      </c>
      <c r="U30" s="232">
        <v>1</v>
      </c>
      <c r="V30" s="232"/>
      <c r="W30" s="241">
        <v>1</v>
      </c>
      <c r="X30" s="232">
        <v>1</v>
      </c>
      <c r="Y30" s="332">
        <v>44355</v>
      </c>
      <c r="Z30" s="232" t="s">
        <v>432</v>
      </c>
      <c r="AA30" s="232"/>
      <c r="AB30" s="232"/>
      <c r="AC30" s="232"/>
      <c r="AD30" s="232">
        <v>1</v>
      </c>
      <c r="AE30" s="232">
        <f>N30</f>
        <v>88</v>
      </c>
      <c r="AF30" s="239" t="s">
        <v>2277</v>
      </c>
      <c r="AG30" s="239" t="s">
        <v>1944</v>
      </c>
      <c r="AH30" s="239" t="s">
        <v>167</v>
      </c>
      <c r="AI30" s="859">
        <v>2</v>
      </c>
      <c r="AJ30" s="859">
        <f>N30+N31</f>
        <v>111</v>
      </c>
      <c r="AK30" s="859">
        <v>1</v>
      </c>
      <c r="AL30" s="876">
        <f>AE30+AE31</f>
        <v>88</v>
      </c>
      <c r="AM30" s="882">
        <v>2</v>
      </c>
    </row>
    <row r="31" spans="1:42" ht="25.5">
      <c r="A31" s="433">
        <v>30162</v>
      </c>
      <c r="B31" s="226">
        <v>161</v>
      </c>
      <c r="C31" s="227" t="s">
        <v>573</v>
      </c>
      <c r="D31" s="288" t="s">
        <v>1585</v>
      </c>
      <c r="E31" s="229" t="s">
        <v>596</v>
      </c>
      <c r="F31" s="230" t="s">
        <v>520</v>
      </c>
      <c r="G31" s="233" t="s">
        <v>218</v>
      </c>
      <c r="H31" s="232">
        <v>1</v>
      </c>
      <c r="I31" s="233"/>
      <c r="J31" s="636" t="s">
        <v>2279</v>
      </c>
      <c r="K31" s="215" t="s">
        <v>1006</v>
      </c>
      <c r="L31" s="215" t="s">
        <v>630</v>
      </c>
      <c r="M31" s="215">
        <v>805188968</v>
      </c>
      <c r="N31" s="237">
        <v>23</v>
      </c>
      <c r="O31" s="236">
        <v>0.53</v>
      </c>
      <c r="P31" s="238" t="s">
        <v>97</v>
      </c>
      <c r="Q31" s="239" t="s">
        <v>323</v>
      </c>
      <c r="R31" s="239" t="s">
        <v>1941</v>
      </c>
      <c r="S31" s="240" t="s">
        <v>1009</v>
      </c>
      <c r="T31" s="239" t="s">
        <v>1942</v>
      </c>
      <c r="U31" s="232"/>
      <c r="V31" s="232">
        <v>1</v>
      </c>
      <c r="W31" s="232"/>
      <c r="X31" s="232">
        <v>1</v>
      </c>
      <c r="Y31" s="332">
        <v>44326</v>
      </c>
      <c r="Z31" s="232" t="s">
        <v>324</v>
      </c>
      <c r="AA31" s="232"/>
      <c r="AB31" s="232"/>
      <c r="AC31" s="232"/>
      <c r="AD31" s="232"/>
      <c r="AE31" s="232">
        <v>0</v>
      </c>
      <c r="AF31" s="239" t="s">
        <v>2280</v>
      </c>
      <c r="AG31" s="239" t="s">
        <v>1943</v>
      </c>
      <c r="AH31" s="239" t="s">
        <v>167</v>
      </c>
      <c r="AI31" s="859"/>
      <c r="AJ31" s="859"/>
      <c r="AK31" s="859"/>
      <c r="AL31" s="876"/>
      <c r="AM31" s="882"/>
    </row>
    <row r="32" spans="1:42" ht="38.25">
      <c r="A32" s="433">
        <v>30168</v>
      </c>
      <c r="B32" s="226">
        <v>152</v>
      </c>
      <c r="C32" s="227" t="s">
        <v>575</v>
      </c>
      <c r="D32" s="288" t="s">
        <v>1585</v>
      </c>
      <c r="E32" s="227"/>
      <c r="F32" s="230" t="s">
        <v>520</v>
      </c>
      <c r="G32" s="233" t="s">
        <v>229</v>
      </c>
      <c r="H32" s="232">
        <v>1</v>
      </c>
      <c r="I32" s="233"/>
      <c r="J32" s="636" t="s">
        <v>2286</v>
      </c>
      <c r="K32" s="215" t="s">
        <v>1013</v>
      </c>
      <c r="L32" s="215" t="s">
        <v>630</v>
      </c>
      <c r="M32" s="215">
        <v>800413494</v>
      </c>
      <c r="N32" s="237">
        <v>333</v>
      </c>
      <c r="O32" s="236">
        <v>14.87</v>
      </c>
      <c r="P32" s="236" t="s">
        <v>210</v>
      </c>
      <c r="Q32" s="239" t="s">
        <v>1956</v>
      </c>
      <c r="R32" s="239" t="s">
        <v>231</v>
      </c>
      <c r="S32" s="240" t="s">
        <v>1012</v>
      </c>
      <c r="T32" s="239" t="s">
        <v>1955</v>
      </c>
      <c r="U32" s="232">
        <v>1</v>
      </c>
      <c r="V32" s="232"/>
      <c r="W32" s="241">
        <v>1</v>
      </c>
      <c r="X32" s="232">
        <v>1</v>
      </c>
      <c r="Y32" s="242" t="s">
        <v>2331</v>
      </c>
      <c r="Z32" s="232" t="s">
        <v>325</v>
      </c>
      <c r="AA32" s="296"/>
      <c r="AB32" s="298"/>
      <c r="AC32" s="298"/>
      <c r="AD32" s="296">
        <v>1</v>
      </c>
      <c r="AE32" s="232">
        <f t="shared" ref="AE32:AE34" si="4">N32</f>
        <v>333</v>
      </c>
      <c r="AF32" s="239" t="s">
        <v>2289</v>
      </c>
      <c r="AG32" s="239" t="s">
        <v>739</v>
      </c>
      <c r="AH32" s="239" t="s">
        <v>167</v>
      </c>
      <c r="AI32" s="858">
        <v>2</v>
      </c>
      <c r="AJ32" s="858">
        <f>N32+N34</f>
        <v>433</v>
      </c>
      <c r="AK32" s="860">
        <v>2</v>
      </c>
      <c r="AL32" s="876">
        <f>AE32+AE34</f>
        <v>433</v>
      </c>
      <c r="AM32" s="882">
        <v>2</v>
      </c>
    </row>
    <row r="33" spans="1:39" s="805" customFormat="1" ht="51">
      <c r="A33" s="779">
        <v>30168</v>
      </c>
      <c r="B33" s="780">
        <v>183</v>
      </c>
      <c r="C33" s="781" t="s">
        <v>575</v>
      </c>
      <c r="D33" s="782" t="s">
        <v>1585</v>
      </c>
      <c r="E33" s="781"/>
      <c r="F33" s="784" t="s">
        <v>520</v>
      </c>
      <c r="G33" s="785" t="s">
        <v>795</v>
      </c>
      <c r="H33" s="786">
        <v>0</v>
      </c>
      <c r="I33" s="787"/>
      <c r="J33" s="788" t="s">
        <v>2296</v>
      </c>
      <c r="K33" s="789" t="s">
        <v>1014</v>
      </c>
      <c r="L33" s="789" t="s">
        <v>630</v>
      </c>
      <c r="M33" s="789">
        <v>213001688</v>
      </c>
      <c r="N33" s="799" t="s">
        <v>2292</v>
      </c>
      <c r="O33" s="791">
        <v>3.89</v>
      </c>
      <c r="P33" s="790" t="s">
        <v>94</v>
      </c>
      <c r="Q33" s="792" t="s">
        <v>770</v>
      </c>
      <c r="R33" s="792" t="s">
        <v>1960</v>
      </c>
      <c r="S33" s="793" t="s">
        <v>1959</v>
      </c>
      <c r="T33" s="792" t="s">
        <v>279</v>
      </c>
      <c r="U33" s="786" t="s">
        <v>1795</v>
      </c>
      <c r="V33" s="786"/>
      <c r="W33" s="795">
        <v>0.9</v>
      </c>
      <c r="X33" s="786" t="s">
        <v>1795</v>
      </c>
      <c r="Y33" s="796">
        <v>42901</v>
      </c>
      <c r="Z33" s="786" t="s">
        <v>325</v>
      </c>
      <c r="AA33" s="786"/>
      <c r="AB33" s="786"/>
      <c r="AC33" s="786"/>
      <c r="AD33" s="794" t="s">
        <v>1795</v>
      </c>
      <c r="AE33" s="786" t="str">
        <f t="shared" si="4"/>
        <v>96 empl</v>
      </c>
      <c r="AF33" s="792" t="s">
        <v>492</v>
      </c>
      <c r="AG33" s="792" t="s">
        <v>27</v>
      </c>
      <c r="AH33" s="792" t="s">
        <v>167</v>
      </c>
      <c r="AI33" s="858"/>
      <c r="AJ33" s="859"/>
      <c r="AK33" s="861"/>
      <c r="AL33" s="876"/>
      <c r="AM33" s="882"/>
    </row>
    <row r="34" spans="1:39" ht="38.25">
      <c r="A34" s="433">
        <v>30168</v>
      </c>
      <c r="B34" s="226">
        <v>71</v>
      </c>
      <c r="C34" s="227" t="s">
        <v>575</v>
      </c>
      <c r="D34" s="288" t="s">
        <v>1585</v>
      </c>
      <c r="E34" s="229"/>
      <c r="F34" s="230" t="s">
        <v>520</v>
      </c>
      <c r="G34" s="231" t="s">
        <v>1954</v>
      </c>
      <c r="H34" s="232">
        <v>1</v>
      </c>
      <c r="I34" s="233"/>
      <c r="J34" s="636" t="s">
        <v>2288</v>
      </c>
      <c r="K34" s="215" t="s">
        <v>1015</v>
      </c>
      <c r="L34" s="215" t="s">
        <v>630</v>
      </c>
      <c r="M34" s="215">
        <v>492406855</v>
      </c>
      <c r="N34" s="237">
        <v>100</v>
      </c>
      <c r="O34" s="236">
        <v>5.19</v>
      </c>
      <c r="P34" s="236" t="s">
        <v>210</v>
      </c>
      <c r="Q34" s="239" t="s">
        <v>1957</v>
      </c>
      <c r="R34" s="239" t="s">
        <v>718</v>
      </c>
      <c r="S34" s="240" t="s">
        <v>1019</v>
      </c>
      <c r="T34" s="239" t="s">
        <v>1958</v>
      </c>
      <c r="U34" s="232">
        <v>1</v>
      </c>
      <c r="V34" s="232"/>
      <c r="W34" s="241">
        <v>1</v>
      </c>
      <c r="X34" s="232">
        <v>1</v>
      </c>
      <c r="Y34" s="242" t="s">
        <v>2330</v>
      </c>
      <c r="Z34" s="232" t="s">
        <v>325</v>
      </c>
      <c r="AA34" s="296"/>
      <c r="AB34" s="296"/>
      <c r="AC34" s="232"/>
      <c r="AD34" s="236">
        <v>1</v>
      </c>
      <c r="AE34" s="236">
        <f t="shared" si="4"/>
        <v>100</v>
      </c>
      <c r="AF34" s="239" t="s">
        <v>2287</v>
      </c>
      <c r="AG34" s="239" t="s">
        <v>1020</v>
      </c>
      <c r="AH34" s="239" t="s">
        <v>167</v>
      </c>
      <c r="AI34" s="858"/>
      <c r="AJ34" s="859"/>
      <c r="AK34" s="861"/>
      <c r="AL34" s="876"/>
      <c r="AM34" s="882"/>
    </row>
    <row r="35" spans="1:39" ht="51">
      <c r="A35" s="449">
        <v>30179</v>
      </c>
      <c r="B35" s="226">
        <v>6</v>
      </c>
      <c r="C35" s="227" t="s">
        <v>267</v>
      </c>
      <c r="D35" s="288" t="s">
        <v>1585</v>
      </c>
      <c r="E35" s="288"/>
      <c r="F35" s="230" t="s">
        <v>521</v>
      </c>
      <c r="G35" s="231" t="s">
        <v>1966</v>
      </c>
      <c r="H35" s="232">
        <v>1</v>
      </c>
      <c r="I35" s="233"/>
      <c r="J35" s="636" t="s">
        <v>2311</v>
      </c>
      <c r="K35" s="215" t="s">
        <v>1030</v>
      </c>
      <c r="L35" s="215" t="s">
        <v>630</v>
      </c>
      <c r="M35" s="215">
        <v>750470031</v>
      </c>
      <c r="N35" s="237">
        <v>100</v>
      </c>
      <c r="O35" s="236">
        <v>2.27</v>
      </c>
      <c r="P35" s="238" t="s">
        <v>107</v>
      </c>
      <c r="Q35" s="239" t="s">
        <v>268</v>
      </c>
      <c r="R35" s="239" t="s">
        <v>269</v>
      </c>
      <c r="S35" s="467" t="s">
        <v>1783</v>
      </c>
      <c r="T35" s="239" t="s">
        <v>1965</v>
      </c>
      <c r="U35" s="232">
        <v>1</v>
      </c>
      <c r="V35" s="232"/>
      <c r="W35" s="241">
        <v>1</v>
      </c>
      <c r="X35" s="232">
        <v>1</v>
      </c>
      <c r="Y35" s="242" t="s">
        <v>2333</v>
      </c>
      <c r="Z35" s="232" t="s">
        <v>119</v>
      </c>
      <c r="AA35" s="232">
        <v>1</v>
      </c>
      <c r="AB35" s="232"/>
      <c r="AC35" s="239"/>
      <c r="AD35" s="239"/>
      <c r="AE35" s="238">
        <f>N35</f>
        <v>100</v>
      </c>
      <c r="AF35" s="746" t="s">
        <v>2312</v>
      </c>
      <c r="AG35" s="239" t="s">
        <v>1967</v>
      </c>
      <c r="AH35" s="239" t="s">
        <v>167</v>
      </c>
      <c r="AI35" s="689">
        <v>1</v>
      </c>
      <c r="AJ35" s="689">
        <f>N35</f>
        <v>100</v>
      </c>
      <c r="AK35" s="689">
        <v>1</v>
      </c>
      <c r="AL35" s="689">
        <f>AE35</f>
        <v>100</v>
      </c>
      <c r="AM35" s="689">
        <v>1</v>
      </c>
    </row>
    <row r="36" spans="1:39" ht="76.5">
      <c r="A36" s="449">
        <v>30188</v>
      </c>
      <c r="B36" s="389">
        <v>283</v>
      </c>
      <c r="C36" s="143" t="s">
        <v>835</v>
      </c>
      <c r="D36" s="144" t="s">
        <v>1585</v>
      </c>
      <c r="E36" s="144"/>
      <c r="F36" s="145"/>
      <c r="G36" s="146" t="s">
        <v>79</v>
      </c>
      <c r="H36" s="160"/>
      <c r="I36" s="160">
        <v>1</v>
      </c>
      <c r="J36" s="193"/>
      <c r="K36" s="161"/>
      <c r="L36" s="161"/>
      <c r="M36" s="161"/>
      <c r="N36" s="162">
        <v>100</v>
      </c>
      <c r="O36" s="162">
        <v>1.83</v>
      </c>
      <c r="P36" s="151"/>
      <c r="Q36" s="153" t="s">
        <v>1161</v>
      </c>
      <c r="R36" s="153" t="s">
        <v>836</v>
      </c>
      <c r="S36" s="177" t="s">
        <v>1764</v>
      </c>
      <c r="T36" s="153" t="s">
        <v>460</v>
      </c>
      <c r="U36" s="160">
        <v>1</v>
      </c>
      <c r="V36" s="160"/>
      <c r="W36" s="163">
        <v>1</v>
      </c>
      <c r="X36" s="160"/>
      <c r="Y36" s="164"/>
      <c r="Z36" s="160" t="s">
        <v>119</v>
      </c>
      <c r="AA36" s="160">
        <v>1</v>
      </c>
      <c r="AB36" s="160"/>
      <c r="AC36" s="153"/>
      <c r="AD36" s="153"/>
      <c r="AE36" s="151">
        <f>N36</f>
        <v>100</v>
      </c>
      <c r="AF36" s="153" t="s">
        <v>837</v>
      </c>
      <c r="AG36" s="153" t="s">
        <v>1162</v>
      </c>
      <c r="AH36" s="153" t="s">
        <v>65</v>
      </c>
      <c r="AI36" s="413">
        <v>1</v>
      </c>
      <c r="AJ36" s="413">
        <f>N36</f>
        <v>100</v>
      </c>
      <c r="AK36" s="413">
        <v>1</v>
      </c>
      <c r="AL36" s="413">
        <f>AE36</f>
        <v>100</v>
      </c>
      <c r="AM36" s="413">
        <v>0</v>
      </c>
    </row>
    <row r="37" spans="1:39" ht="25.5">
      <c r="A37" s="451">
        <v>30198</v>
      </c>
      <c r="B37" s="226">
        <v>80</v>
      </c>
      <c r="C37" s="227" t="s">
        <v>582</v>
      </c>
      <c r="D37" s="288" t="s">
        <v>1585</v>
      </c>
      <c r="E37" s="229"/>
      <c r="F37" s="230" t="s">
        <v>520</v>
      </c>
      <c r="G37" s="231" t="s">
        <v>262</v>
      </c>
      <c r="H37" s="232">
        <v>1</v>
      </c>
      <c r="I37" s="233"/>
      <c r="J37" s="319"/>
      <c r="K37" s="215" t="s">
        <v>1033</v>
      </c>
      <c r="L37" s="215" t="s">
        <v>630</v>
      </c>
      <c r="M37" s="215">
        <v>345395214</v>
      </c>
      <c r="N37" s="237">
        <v>75</v>
      </c>
      <c r="O37" s="236">
        <v>4.4400000000000004</v>
      </c>
      <c r="P37" s="238" t="s">
        <v>97</v>
      </c>
      <c r="Q37" s="239" t="s">
        <v>283</v>
      </c>
      <c r="R37" s="239" t="s">
        <v>698</v>
      </c>
      <c r="S37" s="240" t="s">
        <v>1037</v>
      </c>
      <c r="T37" s="239" t="s">
        <v>480</v>
      </c>
      <c r="U37" s="225">
        <v>1</v>
      </c>
      <c r="V37" s="232"/>
      <c r="W37" s="232" t="s">
        <v>553</v>
      </c>
      <c r="X37" s="232">
        <v>1</v>
      </c>
      <c r="Y37" s="242" t="s">
        <v>2328</v>
      </c>
      <c r="Z37" s="232" t="s">
        <v>122</v>
      </c>
      <c r="AA37" s="296"/>
      <c r="AB37" s="296"/>
      <c r="AC37" s="296"/>
      <c r="AD37" s="638">
        <v>1</v>
      </c>
      <c r="AE37" s="232">
        <f>N37</f>
        <v>75</v>
      </c>
      <c r="AF37" s="746" t="s">
        <v>281</v>
      </c>
      <c r="AG37" s="239" t="s">
        <v>1976</v>
      </c>
      <c r="AH37" s="239" t="s">
        <v>167</v>
      </c>
      <c r="AI37" s="680">
        <v>1</v>
      </c>
      <c r="AJ37" s="680">
        <f>N37</f>
        <v>75</v>
      </c>
      <c r="AK37" s="682">
        <v>1</v>
      </c>
      <c r="AL37" s="684">
        <f>AE37</f>
        <v>75</v>
      </c>
      <c r="AM37" s="683">
        <v>1</v>
      </c>
    </row>
    <row r="38" spans="1:39" s="805" customFormat="1" ht="51">
      <c r="A38" s="779">
        <v>30212</v>
      </c>
      <c r="B38" s="780">
        <v>62</v>
      </c>
      <c r="C38" s="781" t="s">
        <v>584</v>
      </c>
      <c r="D38" s="782" t="s">
        <v>1585</v>
      </c>
      <c r="E38" s="783"/>
      <c r="F38" s="784" t="s">
        <v>521</v>
      </c>
      <c r="G38" s="787" t="s">
        <v>284</v>
      </c>
      <c r="H38" s="786">
        <v>1</v>
      </c>
      <c r="I38" s="787"/>
      <c r="J38" s="788" t="s">
        <v>2319</v>
      </c>
      <c r="K38" s="789" t="s">
        <v>1040</v>
      </c>
      <c r="L38" s="789" t="s">
        <v>630</v>
      </c>
      <c r="M38" s="789">
        <v>338278443</v>
      </c>
      <c r="N38" s="799">
        <v>330</v>
      </c>
      <c r="O38" s="791">
        <v>13.71</v>
      </c>
      <c r="P38" s="790" t="s">
        <v>609</v>
      </c>
      <c r="Q38" s="792" t="s">
        <v>687</v>
      </c>
      <c r="R38" s="792" t="s">
        <v>285</v>
      </c>
      <c r="S38" s="827" t="s">
        <v>1788</v>
      </c>
      <c r="T38" s="792" t="s">
        <v>1979</v>
      </c>
      <c r="U38" s="786">
        <v>1</v>
      </c>
      <c r="V38" s="786"/>
      <c r="W38" s="795">
        <v>1</v>
      </c>
      <c r="X38" s="786">
        <v>1</v>
      </c>
      <c r="Y38" s="821" t="s">
        <v>2329</v>
      </c>
      <c r="Z38" s="786" t="s">
        <v>119</v>
      </c>
      <c r="AA38" s="786">
        <v>1</v>
      </c>
      <c r="AB38" s="786"/>
      <c r="AC38" s="786"/>
      <c r="AD38" s="786"/>
      <c r="AE38" s="786">
        <f>N38</f>
        <v>330</v>
      </c>
      <c r="AF38" s="792" t="s">
        <v>2318</v>
      </c>
      <c r="AG38" s="792" t="s">
        <v>1980</v>
      </c>
      <c r="AH38" s="792" t="s">
        <v>167</v>
      </c>
      <c r="AI38" s="850">
        <v>2</v>
      </c>
      <c r="AJ38" s="850">
        <f>N38+N39</f>
        <v>361</v>
      </c>
      <c r="AK38" s="845">
        <v>2</v>
      </c>
      <c r="AL38" s="869">
        <f>AE38+AE39</f>
        <v>361</v>
      </c>
      <c r="AM38" s="867">
        <v>1</v>
      </c>
    </row>
    <row r="39" spans="1:39" ht="63.75">
      <c r="A39" s="433">
        <v>30212</v>
      </c>
      <c r="B39" s="389">
        <v>235</v>
      </c>
      <c r="C39" s="143" t="s">
        <v>584</v>
      </c>
      <c r="D39" s="144" t="s">
        <v>1585</v>
      </c>
      <c r="E39" s="158"/>
      <c r="F39" s="145" t="s">
        <v>521</v>
      </c>
      <c r="G39" s="148" t="s">
        <v>1499</v>
      </c>
      <c r="H39" s="148"/>
      <c r="I39" s="147">
        <v>1</v>
      </c>
      <c r="J39" s="146"/>
      <c r="K39" s="150"/>
      <c r="L39" s="150"/>
      <c r="M39" s="150"/>
      <c r="N39" s="197">
        <v>31</v>
      </c>
      <c r="O39" s="162">
        <v>0.18</v>
      </c>
      <c r="P39" s="151"/>
      <c r="Q39" s="153" t="s">
        <v>809</v>
      </c>
      <c r="R39" s="153" t="s">
        <v>810</v>
      </c>
      <c r="S39" s="177" t="s">
        <v>1680</v>
      </c>
      <c r="T39" s="153" t="s">
        <v>490</v>
      </c>
      <c r="U39" s="147">
        <v>1</v>
      </c>
      <c r="V39" s="147"/>
      <c r="W39" s="154">
        <v>1</v>
      </c>
      <c r="X39" s="147"/>
      <c r="Y39" s="155"/>
      <c r="Z39" s="147" t="s">
        <v>119</v>
      </c>
      <c r="AA39" s="147">
        <v>1</v>
      </c>
      <c r="AB39" s="147"/>
      <c r="AC39" s="147"/>
      <c r="AD39" s="147"/>
      <c r="AE39" s="147">
        <f>N39</f>
        <v>31</v>
      </c>
      <c r="AF39" s="153" t="s">
        <v>492</v>
      </c>
      <c r="AG39" s="159" t="s">
        <v>1179</v>
      </c>
      <c r="AH39" s="153" t="s">
        <v>65</v>
      </c>
      <c r="AI39" s="847"/>
      <c r="AJ39" s="847"/>
      <c r="AK39" s="847"/>
      <c r="AL39" s="847"/>
      <c r="AM39" s="847"/>
    </row>
    <row r="40" spans="1:39" ht="51">
      <c r="A40" s="433">
        <v>30231</v>
      </c>
      <c r="B40" s="226">
        <v>105</v>
      </c>
      <c r="C40" s="227" t="s">
        <v>602</v>
      </c>
      <c r="D40" s="288" t="s">
        <v>1585</v>
      </c>
      <c r="E40" s="227"/>
      <c r="F40" s="230" t="s">
        <v>522</v>
      </c>
      <c r="G40" s="233" t="s">
        <v>298</v>
      </c>
      <c r="H40" s="232">
        <v>1</v>
      </c>
      <c r="I40" s="233"/>
      <c r="J40" s="319"/>
      <c r="K40" s="215" t="s">
        <v>1051</v>
      </c>
      <c r="L40" s="215" t="s">
        <v>630</v>
      </c>
      <c r="M40" s="215">
        <v>213002314</v>
      </c>
      <c r="N40" s="237">
        <v>36</v>
      </c>
      <c r="O40" s="236">
        <v>1.22</v>
      </c>
      <c r="P40" s="236" t="s">
        <v>105</v>
      </c>
      <c r="Q40" s="239" t="s">
        <v>1511</v>
      </c>
      <c r="R40" s="239" t="s">
        <v>717</v>
      </c>
      <c r="S40" s="240" t="s">
        <v>2003</v>
      </c>
      <c r="T40" s="239" t="s">
        <v>460</v>
      </c>
      <c r="U40" s="232">
        <v>1</v>
      </c>
      <c r="V40" s="232"/>
      <c r="W40" s="241">
        <v>0.8</v>
      </c>
      <c r="X40" s="232">
        <v>1</v>
      </c>
      <c r="Y40" s="242" t="s">
        <v>2347</v>
      </c>
      <c r="Z40" s="232" t="s">
        <v>122</v>
      </c>
      <c r="AA40" s="232"/>
      <c r="AB40" s="232"/>
      <c r="AC40" s="232"/>
      <c r="AD40" s="232">
        <v>1</v>
      </c>
      <c r="AE40" s="232">
        <f t="shared" ref="AE40:AE42" si="5">N40</f>
        <v>36</v>
      </c>
      <c r="AF40" s="239" t="s">
        <v>492</v>
      </c>
      <c r="AG40" s="239" t="s">
        <v>2001</v>
      </c>
      <c r="AH40" s="239" t="s">
        <v>167</v>
      </c>
      <c r="AI40" s="848">
        <v>2</v>
      </c>
      <c r="AJ40" s="848">
        <f>N40+N41</f>
        <v>102</v>
      </c>
      <c r="AK40" s="853">
        <v>2</v>
      </c>
      <c r="AL40" s="871">
        <f>AE40+AE41</f>
        <v>102</v>
      </c>
      <c r="AM40" s="870">
        <v>2</v>
      </c>
    </row>
    <row r="41" spans="1:39" ht="25.5">
      <c r="A41" s="433">
        <v>30231</v>
      </c>
      <c r="B41" s="552">
        <v>139</v>
      </c>
      <c r="C41" s="551" t="s">
        <v>602</v>
      </c>
      <c r="D41" s="553" t="s">
        <v>1585</v>
      </c>
      <c r="E41" s="551"/>
      <c r="F41" s="554" t="s">
        <v>522</v>
      </c>
      <c r="G41" s="569" t="s">
        <v>782</v>
      </c>
      <c r="H41" s="555">
        <v>1</v>
      </c>
      <c r="I41" s="556"/>
      <c r="J41" s="658" t="s">
        <v>2108</v>
      </c>
      <c r="K41" s="558" t="s">
        <v>1063</v>
      </c>
      <c r="L41" s="558" t="s">
        <v>630</v>
      </c>
      <c r="M41" s="558">
        <v>808586895</v>
      </c>
      <c r="N41" s="570">
        <v>66</v>
      </c>
      <c r="O41" s="559">
        <v>2.31</v>
      </c>
      <c r="P41" s="579" t="s">
        <v>405</v>
      </c>
      <c r="Q41" s="560" t="s">
        <v>783</v>
      </c>
      <c r="R41" s="560" t="s">
        <v>299</v>
      </c>
      <c r="S41" s="561" t="s">
        <v>1057</v>
      </c>
      <c r="T41" s="560" t="s">
        <v>501</v>
      </c>
      <c r="U41" s="555">
        <v>1</v>
      </c>
      <c r="V41" s="555"/>
      <c r="W41" s="562">
        <v>0.95</v>
      </c>
      <c r="X41" s="555">
        <v>1</v>
      </c>
      <c r="Y41" s="577" t="s">
        <v>2348</v>
      </c>
      <c r="Z41" s="555" t="s">
        <v>122</v>
      </c>
      <c r="AA41" s="555"/>
      <c r="AB41" s="555"/>
      <c r="AC41" s="555"/>
      <c r="AD41" s="555">
        <v>1</v>
      </c>
      <c r="AE41" s="555">
        <f t="shared" si="5"/>
        <v>66</v>
      </c>
      <c r="AF41" s="560" t="s">
        <v>2345</v>
      </c>
      <c r="AG41" s="560" t="s">
        <v>2002</v>
      </c>
      <c r="AH41" s="560" t="s">
        <v>167</v>
      </c>
      <c r="AI41" s="849"/>
      <c r="AJ41" s="849"/>
      <c r="AK41" s="854"/>
      <c r="AL41" s="871"/>
      <c r="AM41" s="870"/>
    </row>
    <row r="42" spans="1:39" ht="38.25">
      <c r="A42" s="433">
        <v>30243</v>
      </c>
      <c r="B42" s="226">
        <v>168</v>
      </c>
      <c r="C42" s="227" t="s">
        <v>611</v>
      </c>
      <c r="D42" s="288" t="s">
        <v>1585</v>
      </c>
      <c r="E42" s="229"/>
      <c r="F42" s="230" t="s">
        <v>520</v>
      </c>
      <c r="G42" s="233" t="s">
        <v>1512</v>
      </c>
      <c r="H42" s="232">
        <v>1</v>
      </c>
      <c r="I42" s="233"/>
      <c r="J42" s="319"/>
      <c r="K42" s="215" t="s">
        <v>1059</v>
      </c>
      <c r="L42" s="215" t="s">
        <v>630</v>
      </c>
      <c r="M42" s="215">
        <v>393754833</v>
      </c>
      <c r="N42" s="237">
        <v>28</v>
      </c>
      <c r="O42" s="236">
        <v>1.62</v>
      </c>
      <c r="P42" s="239"/>
      <c r="Q42" s="239" t="s">
        <v>2005</v>
      </c>
      <c r="R42" s="239" t="s">
        <v>1058</v>
      </c>
      <c r="S42" s="240" t="s">
        <v>2006</v>
      </c>
      <c r="T42" s="239" t="s">
        <v>1931</v>
      </c>
      <c r="U42" s="232">
        <v>1</v>
      </c>
      <c r="V42" s="232"/>
      <c r="W42" s="241">
        <v>0.1</v>
      </c>
      <c r="X42" s="232">
        <v>1</v>
      </c>
      <c r="Y42" s="332">
        <v>43166</v>
      </c>
      <c r="Z42" s="232" t="s">
        <v>439</v>
      </c>
      <c r="AA42" s="232">
        <v>1</v>
      </c>
      <c r="AB42" s="232"/>
      <c r="AC42" s="232"/>
      <c r="AD42" s="232"/>
      <c r="AE42" s="232">
        <f t="shared" si="5"/>
        <v>28</v>
      </c>
      <c r="AF42" s="239" t="s">
        <v>301</v>
      </c>
      <c r="AG42" s="239" t="s">
        <v>2004</v>
      </c>
      <c r="AH42" s="239" t="s">
        <v>66</v>
      </c>
      <c r="AI42" s="680">
        <v>1</v>
      </c>
      <c r="AJ42" s="680">
        <f>N42</f>
        <v>28</v>
      </c>
      <c r="AK42" s="682">
        <v>1</v>
      </c>
      <c r="AL42" s="684">
        <f>AE42</f>
        <v>28</v>
      </c>
      <c r="AM42" s="683">
        <v>1</v>
      </c>
    </row>
    <row r="43" spans="1:39" ht="25.5">
      <c r="A43" s="433">
        <v>30264</v>
      </c>
      <c r="B43" s="552">
        <v>157</v>
      </c>
      <c r="C43" s="551" t="s">
        <v>614</v>
      </c>
      <c r="D43" s="553" t="s">
        <v>1585</v>
      </c>
      <c r="E43" s="572"/>
      <c r="F43" s="554" t="s">
        <v>522</v>
      </c>
      <c r="G43" s="556" t="s">
        <v>306</v>
      </c>
      <c r="H43" s="555">
        <v>1</v>
      </c>
      <c r="I43" s="556"/>
      <c r="J43" s="580"/>
      <c r="K43" s="558" t="s">
        <v>1062</v>
      </c>
      <c r="L43" s="558" t="s">
        <v>630</v>
      </c>
      <c r="M43" s="558">
        <v>808558639</v>
      </c>
      <c r="N43" s="570">
        <v>52</v>
      </c>
      <c r="O43" s="559">
        <v>5.14</v>
      </c>
      <c r="P43" s="574" t="s">
        <v>97</v>
      </c>
      <c r="Q43" s="560" t="s">
        <v>2011</v>
      </c>
      <c r="R43" s="560" t="s">
        <v>307</v>
      </c>
      <c r="S43" s="561" t="s">
        <v>1065</v>
      </c>
      <c r="T43" s="560" t="s">
        <v>2009</v>
      </c>
      <c r="U43" s="555"/>
      <c r="V43" s="555">
        <v>1</v>
      </c>
      <c r="W43" s="555"/>
      <c r="X43" s="555">
        <v>1</v>
      </c>
      <c r="Y43" s="563">
        <v>43172</v>
      </c>
      <c r="Z43" s="555" t="s">
        <v>68</v>
      </c>
      <c r="AA43" s="555"/>
      <c r="AB43" s="555"/>
      <c r="AC43" s="555"/>
      <c r="AD43" s="555"/>
      <c r="AE43" s="555">
        <v>0</v>
      </c>
      <c r="AF43" s="560" t="s">
        <v>2356</v>
      </c>
      <c r="AG43" s="560" t="s">
        <v>2010</v>
      </c>
      <c r="AH43" s="560" t="s">
        <v>167</v>
      </c>
      <c r="AI43" s="564">
        <v>1</v>
      </c>
      <c r="AJ43" s="564">
        <f>N43</f>
        <v>52</v>
      </c>
      <c r="AK43" s="565">
        <v>0</v>
      </c>
      <c r="AL43" s="566">
        <f>AE43</f>
        <v>0</v>
      </c>
      <c r="AM43" s="566">
        <v>1</v>
      </c>
    </row>
    <row r="44" spans="1:39" ht="38.25">
      <c r="A44" s="433">
        <v>30269</v>
      </c>
      <c r="B44" s="226">
        <v>155</v>
      </c>
      <c r="C44" s="227" t="s">
        <v>617</v>
      </c>
      <c r="D44" s="288" t="s">
        <v>1585</v>
      </c>
      <c r="E44" s="229"/>
      <c r="F44" s="230" t="s">
        <v>520</v>
      </c>
      <c r="G44" s="233" t="s">
        <v>202</v>
      </c>
      <c r="H44" s="232">
        <v>1</v>
      </c>
      <c r="I44" s="233"/>
      <c r="J44" s="319"/>
      <c r="K44" s="215" t="s">
        <v>1070</v>
      </c>
      <c r="L44" s="215" t="s">
        <v>630</v>
      </c>
      <c r="M44" s="215">
        <v>490433786</v>
      </c>
      <c r="N44" s="237">
        <v>92</v>
      </c>
      <c r="O44" s="236">
        <v>3.85</v>
      </c>
      <c r="P44" s="238" t="s">
        <v>107</v>
      </c>
      <c r="Q44" s="239" t="s">
        <v>326</v>
      </c>
      <c r="R44" s="239" t="s">
        <v>2020</v>
      </c>
      <c r="S44" s="240" t="s">
        <v>1079</v>
      </c>
      <c r="T44" s="239" t="s">
        <v>2018</v>
      </c>
      <c r="U44" s="232">
        <v>1</v>
      </c>
      <c r="V44" s="232"/>
      <c r="W44" s="232" t="s">
        <v>386</v>
      </c>
      <c r="X44" s="232">
        <v>1</v>
      </c>
      <c r="Y44" s="332">
        <v>43168</v>
      </c>
      <c r="Z44" s="232" t="s">
        <v>556</v>
      </c>
      <c r="AA44" s="232"/>
      <c r="AB44" s="232"/>
      <c r="AC44" s="232"/>
      <c r="AD44" s="232">
        <v>1</v>
      </c>
      <c r="AE44" s="232">
        <f>N44</f>
        <v>92</v>
      </c>
      <c r="AF44" s="239" t="s">
        <v>2362</v>
      </c>
      <c r="AG44" s="239" t="s">
        <v>2019</v>
      </c>
      <c r="AH44" s="239" t="s">
        <v>167</v>
      </c>
      <c r="AI44" s="850">
        <v>8</v>
      </c>
      <c r="AJ44" s="850">
        <f>SUM(N44:N51)</f>
        <v>474</v>
      </c>
      <c r="AK44" s="845">
        <v>6</v>
      </c>
      <c r="AL44" s="869">
        <f>SUM(AE44:AE51)</f>
        <v>374</v>
      </c>
      <c r="AM44" s="867">
        <v>5</v>
      </c>
    </row>
    <row r="45" spans="1:39" ht="25.5">
      <c r="A45" s="433">
        <v>30269</v>
      </c>
      <c r="B45" s="552">
        <v>44</v>
      </c>
      <c r="C45" s="551" t="s">
        <v>617</v>
      </c>
      <c r="D45" s="553" t="s">
        <v>1585</v>
      </c>
      <c r="E45" s="551"/>
      <c r="F45" s="554" t="s">
        <v>520</v>
      </c>
      <c r="G45" s="556" t="s">
        <v>318</v>
      </c>
      <c r="H45" s="555">
        <v>1</v>
      </c>
      <c r="I45" s="556"/>
      <c r="J45" s="658" t="s">
        <v>2364</v>
      </c>
      <c r="K45" s="558" t="s">
        <v>1071</v>
      </c>
      <c r="L45" s="558" t="s">
        <v>630</v>
      </c>
      <c r="M45" s="558">
        <v>422405233</v>
      </c>
      <c r="N45" s="570">
        <v>65</v>
      </c>
      <c r="O45" s="559">
        <v>4.71</v>
      </c>
      <c r="P45" s="574" t="s">
        <v>107</v>
      </c>
      <c r="Q45" s="560" t="s">
        <v>321</v>
      </c>
      <c r="R45" s="560" t="s">
        <v>319</v>
      </c>
      <c r="S45" s="561" t="s">
        <v>1080</v>
      </c>
      <c r="T45" s="560" t="s">
        <v>2025</v>
      </c>
      <c r="U45" s="555"/>
      <c r="V45" s="555">
        <v>1</v>
      </c>
      <c r="W45" s="555"/>
      <c r="X45" s="555">
        <v>1</v>
      </c>
      <c r="Y45" s="563">
        <v>43168</v>
      </c>
      <c r="Z45" s="555" t="s">
        <v>327</v>
      </c>
      <c r="AA45" s="555"/>
      <c r="AB45" s="555"/>
      <c r="AC45" s="555"/>
      <c r="AD45" s="555"/>
      <c r="AE45" s="555">
        <v>0</v>
      </c>
      <c r="AF45" s="560" t="s">
        <v>2363</v>
      </c>
      <c r="AG45" s="560" t="s">
        <v>2024</v>
      </c>
      <c r="AH45" s="560" t="s">
        <v>167</v>
      </c>
      <c r="AI45" s="855"/>
      <c r="AJ45" s="855"/>
      <c r="AK45" s="862"/>
      <c r="AL45" s="872"/>
      <c r="AM45" s="868"/>
    </row>
    <row r="46" spans="1:39" ht="38.25">
      <c r="A46" s="433">
        <v>30269</v>
      </c>
      <c r="B46" s="226">
        <v>92</v>
      </c>
      <c r="C46" s="227" t="s">
        <v>617</v>
      </c>
      <c r="D46" s="288" t="s">
        <v>1585</v>
      </c>
      <c r="E46" s="227"/>
      <c r="F46" s="230" t="s">
        <v>520</v>
      </c>
      <c r="G46" s="231" t="s">
        <v>729</v>
      </c>
      <c r="H46" s="232">
        <v>1</v>
      </c>
      <c r="I46" s="233"/>
      <c r="J46" s="319"/>
      <c r="K46" s="215" t="s">
        <v>1072</v>
      </c>
      <c r="L46" s="215" t="s">
        <v>630</v>
      </c>
      <c r="M46" s="215">
        <v>342212206</v>
      </c>
      <c r="N46" s="237">
        <v>199</v>
      </c>
      <c r="O46" s="236">
        <v>9.06</v>
      </c>
      <c r="P46" s="238" t="s">
        <v>210</v>
      </c>
      <c r="Q46" s="239" t="s">
        <v>176</v>
      </c>
      <c r="R46" s="239" t="s">
        <v>320</v>
      </c>
      <c r="S46" s="240" t="s">
        <v>1109</v>
      </c>
      <c r="T46" s="239" t="s">
        <v>2017</v>
      </c>
      <c r="U46" s="232">
        <v>1</v>
      </c>
      <c r="V46" s="232"/>
      <c r="W46" s="241">
        <v>0.9</v>
      </c>
      <c r="X46" s="232">
        <v>1</v>
      </c>
      <c r="Y46" s="332">
        <v>42907</v>
      </c>
      <c r="Z46" s="232" t="s">
        <v>327</v>
      </c>
      <c r="AA46" s="232"/>
      <c r="AB46" s="232"/>
      <c r="AC46" s="232"/>
      <c r="AD46" s="232">
        <v>1</v>
      </c>
      <c r="AE46" s="232">
        <f>N46</f>
        <v>199</v>
      </c>
      <c r="AF46" s="239" t="s">
        <v>328</v>
      </c>
      <c r="AG46" s="239" t="s">
        <v>127</v>
      </c>
      <c r="AH46" s="239" t="s">
        <v>167</v>
      </c>
      <c r="AI46" s="855"/>
      <c r="AJ46" s="855"/>
      <c r="AK46" s="862"/>
      <c r="AL46" s="872"/>
      <c r="AM46" s="868"/>
    </row>
    <row r="47" spans="1:39" ht="38.25">
      <c r="A47" s="433">
        <v>30269</v>
      </c>
      <c r="B47" s="226">
        <v>67</v>
      </c>
      <c r="C47" s="227" t="s">
        <v>617</v>
      </c>
      <c r="D47" s="288" t="s">
        <v>1585</v>
      </c>
      <c r="E47" s="227"/>
      <c r="F47" s="230" t="s">
        <v>520</v>
      </c>
      <c r="G47" s="231" t="s">
        <v>1523</v>
      </c>
      <c r="H47" s="232">
        <v>1</v>
      </c>
      <c r="I47" s="233"/>
      <c r="J47" s="319"/>
      <c r="K47" s="215" t="s">
        <v>1073</v>
      </c>
      <c r="L47" s="215" t="s">
        <v>630</v>
      </c>
      <c r="M47" s="215">
        <v>333052199</v>
      </c>
      <c r="N47" s="237">
        <v>25</v>
      </c>
      <c r="O47" s="236">
        <v>1.4</v>
      </c>
      <c r="P47" s="238"/>
      <c r="Q47" s="239" t="s">
        <v>697</v>
      </c>
      <c r="R47" s="239" t="s">
        <v>329</v>
      </c>
      <c r="S47" s="240" t="s">
        <v>2026</v>
      </c>
      <c r="T47" s="239" t="s">
        <v>497</v>
      </c>
      <c r="U47" s="232">
        <v>1</v>
      </c>
      <c r="V47" s="232"/>
      <c r="W47" s="241">
        <v>0.95</v>
      </c>
      <c r="X47" s="232">
        <v>1</v>
      </c>
      <c r="Y47" s="332">
        <v>42744</v>
      </c>
      <c r="Z47" s="232" t="s">
        <v>327</v>
      </c>
      <c r="AA47" s="232"/>
      <c r="AB47" s="232"/>
      <c r="AC47" s="232"/>
      <c r="AD47" s="232">
        <v>1</v>
      </c>
      <c r="AE47" s="232">
        <f>N47</f>
        <v>25</v>
      </c>
      <c r="AF47" s="239" t="s">
        <v>2370</v>
      </c>
      <c r="AG47" s="239"/>
      <c r="AH47" s="239" t="s">
        <v>66</v>
      </c>
      <c r="AI47" s="855"/>
      <c r="AJ47" s="855"/>
      <c r="AK47" s="862"/>
      <c r="AL47" s="872"/>
      <c r="AM47" s="868"/>
    </row>
    <row r="48" spans="1:39" ht="38.25">
      <c r="A48" s="433">
        <v>30269</v>
      </c>
      <c r="B48" s="226">
        <v>101</v>
      </c>
      <c r="C48" s="227" t="s">
        <v>617</v>
      </c>
      <c r="D48" s="288" t="s">
        <v>1585</v>
      </c>
      <c r="E48" s="227"/>
      <c r="F48" s="230" t="s">
        <v>520</v>
      </c>
      <c r="G48" s="233" t="s">
        <v>330</v>
      </c>
      <c r="H48" s="232">
        <v>1</v>
      </c>
      <c r="I48" s="233"/>
      <c r="J48" s="636" t="s">
        <v>2369</v>
      </c>
      <c r="K48" s="215" t="s">
        <v>1074</v>
      </c>
      <c r="L48" s="215" t="s">
        <v>630</v>
      </c>
      <c r="M48" s="215">
        <v>793476268</v>
      </c>
      <c r="N48" s="237">
        <v>25</v>
      </c>
      <c r="O48" s="236">
        <v>1.43</v>
      </c>
      <c r="P48" s="238"/>
      <c r="Q48" s="239" t="s">
        <v>178</v>
      </c>
      <c r="R48" s="239" t="s">
        <v>730</v>
      </c>
      <c r="S48" s="240" t="s">
        <v>2027</v>
      </c>
      <c r="T48" s="239" t="s">
        <v>460</v>
      </c>
      <c r="U48" s="232">
        <v>1</v>
      </c>
      <c r="V48" s="232"/>
      <c r="W48" s="241">
        <v>1</v>
      </c>
      <c r="X48" s="232">
        <v>1</v>
      </c>
      <c r="Y48" s="242" t="s">
        <v>2367</v>
      </c>
      <c r="Z48" s="232" t="s">
        <v>327</v>
      </c>
      <c r="AA48" s="232"/>
      <c r="AB48" s="232"/>
      <c r="AC48" s="232"/>
      <c r="AD48" s="232">
        <v>1</v>
      </c>
      <c r="AE48" s="232">
        <f>N48</f>
        <v>25</v>
      </c>
      <c r="AF48" s="239" t="s">
        <v>2368</v>
      </c>
      <c r="AG48" s="239" t="s">
        <v>65</v>
      </c>
      <c r="AH48" s="239" t="s">
        <v>66</v>
      </c>
      <c r="AI48" s="855"/>
      <c r="AJ48" s="855"/>
      <c r="AK48" s="862"/>
      <c r="AL48" s="872"/>
      <c r="AM48" s="868"/>
    </row>
    <row r="49" spans="1:39" ht="25.5">
      <c r="A49" s="433">
        <v>30269</v>
      </c>
      <c r="B49" s="226">
        <v>141</v>
      </c>
      <c r="C49" s="227" t="s">
        <v>617</v>
      </c>
      <c r="D49" s="288" t="s">
        <v>1585</v>
      </c>
      <c r="E49" s="288"/>
      <c r="F49" s="230" t="s">
        <v>520</v>
      </c>
      <c r="G49" s="233" t="s">
        <v>130</v>
      </c>
      <c r="H49" s="232">
        <v>1</v>
      </c>
      <c r="I49" s="233"/>
      <c r="J49" s="636" t="s">
        <v>2115</v>
      </c>
      <c r="K49" s="215" t="s">
        <v>2114</v>
      </c>
      <c r="L49" s="215" t="s">
        <v>630</v>
      </c>
      <c r="M49" s="215">
        <v>789734076</v>
      </c>
      <c r="N49" s="237">
        <v>35</v>
      </c>
      <c r="O49" s="236">
        <v>2.27</v>
      </c>
      <c r="P49" s="294" t="s">
        <v>105</v>
      </c>
      <c r="Q49" s="239" t="s">
        <v>131</v>
      </c>
      <c r="R49" s="239" t="s">
        <v>703</v>
      </c>
      <c r="S49" s="240" t="s">
        <v>2022</v>
      </c>
      <c r="T49" s="239" t="s">
        <v>2023</v>
      </c>
      <c r="U49" s="232"/>
      <c r="V49" s="232">
        <v>1</v>
      </c>
      <c r="W49" s="241"/>
      <c r="X49" s="232">
        <v>0</v>
      </c>
      <c r="Y49" s="814"/>
      <c r="Z49" s="232" t="s">
        <v>327</v>
      </c>
      <c r="AA49" s="232"/>
      <c r="AB49" s="232"/>
      <c r="AC49" s="232"/>
      <c r="AD49" s="232"/>
      <c r="AE49" s="232">
        <v>0</v>
      </c>
      <c r="AF49" s="239" t="s">
        <v>2366</v>
      </c>
      <c r="AG49" s="239" t="s">
        <v>2021</v>
      </c>
      <c r="AH49" s="239" t="s">
        <v>167</v>
      </c>
      <c r="AI49" s="855"/>
      <c r="AJ49" s="855"/>
      <c r="AK49" s="862"/>
      <c r="AL49" s="872"/>
      <c r="AM49" s="868"/>
    </row>
    <row r="50" spans="1:39" ht="38.25">
      <c r="A50" s="433">
        <v>30269</v>
      </c>
      <c r="B50" s="389">
        <v>237</v>
      </c>
      <c r="C50" s="143" t="s">
        <v>617</v>
      </c>
      <c r="D50" s="144" t="s">
        <v>1585</v>
      </c>
      <c r="E50" s="143"/>
      <c r="F50" s="145" t="s">
        <v>520</v>
      </c>
      <c r="G50" s="146" t="s">
        <v>1550</v>
      </c>
      <c r="H50" s="148"/>
      <c r="I50" s="147">
        <v>1</v>
      </c>
      <c r="J50" s="148" t="s">
        <v>1767</v>
      </c>
      <c r="K50" s="150"/>
      <c r="L50" s="150"/>
      <c r="M50" s="150"/>
      <c r="N50" s="152">
        <v>12</v>
      </c>
      <c r="O50" s="162">
        <v>0.12</v>
      </c>
      <c r="P50" s="151"/>
      <c r="Q50" s="153" t="s">
        <v>128</v>
      </c>
      <c r="R50" s="153" t="s">
        <v>874</v>
      </c>
      <c r="S50" s="177"/>
      <c r="T50" s="153" t="s">
        <v>490</v>
      </c>
      <c r="U50" s="147">
        <v>1</v>
      </c>
      <c r="V50" s="147"/>
      <c r="W50" s="154">
        <v>1</v>
      </c>
      <c r="X50" s="147"/>
      <c r="Y50" s="155"/>
      <c r="Z50" s="147" t="s">
        <v>327</v>
      </c>
      <c r="AA50" s="147"/>
      <c r="AB50" s="147"/>
      <c r="AC50" s="147"/>
      <c r="AD50" s="147">
        <v>1</v>
      </c>
      <c r="AE50" s="147">
        <f t="shared" ref="AE50:AE51" si="6">N50</f>
        <v>12</v>
      </c>
      <c r="AF50" s="153" t="s">
        <v>492</v>
      </c>
      <c r="AG50" s="159" t="s">
        <v>129</v>
      </c>
      <c r="AH50" s="153" t="s">
        <v>65</v>
      </c>
      <c r="AI50" s="851"/>
      <c r="AJ50" s="851"/>
      <c r="AK50" s="862"/>
      <c r="AL50" s="851"/>
      <c r="AM50" s="851"/>
    </row>
    <row r="51" spans="1:39" ht="38.25">
      <c r="A51" s="433">
        <v>30269</v>
      </c>
      <c r="B51" s="389">
        <v>303</v>
      </c>
      <c r="C51" s="143" t="s">
        <v>617</v>
      </c>
      <c r="D51" s="144" t="s">
        <v>1585</v>
      </c>
      <c r="E51" s="143"/>
      <c r="F51" s="145" t="s">
        <v>520</v>
      </c>
      <c r="G51" s="146" t="s">
        <v>855</v>
      </c>
      <c r="H51" s="148"/>
      <c r="I51" s="147">
        <v>1</v>
      </c>
      <c r="J51" s="148"/>
      <c r="K51" s="150"/>
      <c r="L51" s="150"/>
      <c r="M51" s="150"/>
      <c r="N51" s="197">
        <v>21</v>
      </c>
      <c r="O51" s="162">
        <v>0.53</v>
      </c>
      <c r="P51" s="151"/>
      <c r="Q51" s="153" t="s">
        <v>808</v>
      </c>
      <c r="R51" s="153" t="s">
        <v>1724</v>
      </c>
      <c r="S51" s="390" t="s">
        <v>1766</v>
      </c>
      <c r="T51" s="153" t="s">
        <v>490</v>
      </c>
      <c r="U51" s="147">
        <v>1</v>
      </c>
      <c r="V51" s="147"/>
      <c r="W51" s="154">
        <v>1</v>
      </c>
      <c r="X51" s="147"/>
      <c r="Y51" s="155"/>
      <c r="Z51" s="147" t="s">
        <v>327</v>
      </c>
      <c r="AA51" s="147"/>
      <c r="AB51" s="147"/>
      <c r="AC51" s="147"/>
      <c r="AD51" s="147">
        <v>1</v>
      </c>
      <c r="AE51" s="147">
        <f t="shared" si="6"/>
        <v>21</v>
      </c>
      <c r="AF51" s="153" t="s">
        <v>856</v>
      </c>
      <c r="AG51" s="159" t="s">
        <v>1182</v>
      </c>
      <c r="AH51" s="153" t="s">
        <v>65</v>
      </c>
      <c r="AI51" s="847"/>
      <c r="AJ51" s="847"/>
      <c r="AK51" s="887"/>
      <c r="AL51" s="847"/>
      <c r="AM51" s="847"/>
    </row>
    <row r="52" spans="1:39" ht="63.75">
      <c r="A52" s="433">
        <v>30281</v>
      </c>
      <c r="B52" s="244">
        <v>239</v>
      </c>
      <c r="C52" s="245" t="s">
        <v>74</v>
      </c>
      <c r="D52" s="246" t="s">
        <v>1585</v>
      </c>
      <c r="E52" s="247"/>
      <c r="F52" s="248"/>
      <c r="G52" s="265" t="s">
        <v>75</v>
      </c>
      <c r="H52" s="265"/>
      <c r="I52" s="266">
        <v>1</v>
      </c>
      <c r="J52" s="265"/>
      <c r="K52" s="267"/>
      <c r="L52" s="267"/>
      <c r="M52" s="267"/>
      <c r="N52" s="254">
        <v>5</v>
      </c>
      <c r="O52" s="253">
        <v>0.02</v>
      </c>
      <c r="P52" s="255"/>
      <c r="Q52" s="256" t="s">
        <v>1657</v>
      </c>
      <c r="R52" s="256" t="s">
        <v>806</v>
      </c>
      <c r="S52" s="257" t="s">
        <v>1658</v>
      </c>
      <c r="T52" s="256" t="s">
        <v>490</v>
      </c>
      <c r="U52" s="266"/>
      <c r="V52" s="266">
        <v>1</v>
      </c>
      <c r="W52" s="268"/>
      <c r="X52" s="266"/>
      <c r="Y52" s="269"/>
      <c r="Z52" s="266"/>
      <c r="AA52" s="266"/>
      <c r="AB52" s="266"/>
      <c r="AC52" s="266"/>
      <c r="AD52" s="266"/>
      <c r="AE52" s="266">
        <v>0</v>
      </c>
      <c r="AF52" s="256" t="s">
        <v>492</v>
      </c>
      <c r="AG52" s="256"/>
      <c r="AH52" s="256" t="s">
        <v>65</v>
      </c>
      <c r="AI52" s="879">
        <v>2</v>
      </c>
      <c r="AJ52" s="850">
        <f>N52+N53</f>
        <v>10</v>
      </c>
      <c r="AK52" s="879">
        <v>1</v>
      </c>
      <c r="AL52" s="869">
        <f>AE52+AE53</f>
        <v>5</v>
      </c>
      <c r="AM52" s="867">
        <v>0</v>
      </c>
    </row>
    <row r="53" spans="1:39" ht="63.75">
      <c r="A53" s="433">
        <v>30281</v>
      </c>
      <c r="B53" s="244">
        <v>240</v>
      </c>
      <c r="C53" s="245" t="s">
        <v>74</v>
      </c>
      <c r="D53" s="246" t="s">
        <v>1585</v>
      </c>
      <c r="E53" s="247"/>
      <c r="F53" s="248"/>
      <c r="G53" s="265" t="s">
        <v>76</v>
      </c>
      <c r="H53" s="265"/>
      <c r="I53" s="266">
        <v>1</v>
      </c>
      <c r="J53" s="265"/>
      <c r="K53" s="267"/>
      <c r="L53" s="267"/>
      <c r="M53" s="267"/>
      <c r="N53" s="380">
        <v>5</v>
      </c>
      <c r="O53" s="253">
        <v>0.04</v>
      </c>
      <c r="P53" s="255"/>
      <c r="Q53" s="256" t="s">
        <v>1673</v>
      </c>
      <c r="R53" s="256" t="s">
        <v>806</v>
      </c>
      <c r="S53" s="257" t="s">
        <v>1674</v>
      </c>
      <c r="T53" s="256" t="s">
        <v>490</v>
      </c>
      <c r="U53" s="266">
        <v>1</v>
      </c>
      <c r="V53" s="266"/>
      <c r="W53" s="268">
        <v>0.1</v>
      </c>
      <c r="X53" s="266"/>
      <c r="Y53" s="269"/>
      <c r="Z53" s="266" t="s">
        <v>77</v>
      </c>
      <c r="AA53" s="266"/>
      <c r="AB53" s="266">
        <v>1</v>
      </c>
      <c r="AC53" s="266"/>
      <c r="AD53" s="266"/>
      <c r="AE53" s="266">
        <f>N53</f>
        <v>5</v>
      </c>
      <c r="AF53" s="256" t="s">
        <v>492</v>
      </c>
      <c r="AG53" s="256" t="s">
        <v>1183</v>
      </c>
      <c r="AH53" s="256" t="s">
        <v>65</v>
      </c>
      <c r="AI53" s="847"/>
      <c r="AJ53" s="914"/>
      <c r="AK53" s="847"/>
      <c r="AL53" s="894"/>
      <c r="AM53" s="898"/>
    </row>
    <row r="54" spans="1:39" ht="38.25">
      <c r="A54" s="433">
        <v>30295</v>
      </c>
      <c r="B54" s="226">
        <v>74</v>
      </c>
      <c r="C54" s="227" t="s">
        <v>623</v>
      </c>
      <c r="D54" s="288" t="s">
        <v>1585</v>
      </c>
      <c r="E54" s="229"/>
      <c r="F54" s="230" t="s">
        <v>521</v>
      </c>
      <c r="G54" s="233" t="s">
        <v>363</v>
      </c>
      <c r="H54" s="232">
        <v>1</v>
      </c>
      <c r="I54" s="233"/>
      <c r="J54" s="636" t="s">
        <v>2389</v>
      </c>
      <c r="K54" s="215" t="s">
        <v>1095</v>
      </c>
      <c r="L54" s="215" t="s">
        <v>630</v>
      </c>
      <c r="M54" s="215">
        <v>404410433</v>
      </c>
      <c r="N54" s="237">
        <v>165</v>
      </c>
      <c r="O54" s="236">
        <v>6.32</v>
      </c>
      <c r="P54" s="238" t="s">
        <v>107</v>
      </c>
      <c r="Q54" s="239" t="s">
        <v>1531</v>
      </c>
      <c r="R54" s="239" t="s">
        <v>336</v>
      </c>
      <c r="S54" s="240" t="s">
        <v>2044</v>
      </c>
      <c r="T54" s="239" t="s">
        <v>490</v>
      </c>
      <c r="U54" s="232">
        <v>1</v>
      </c>
      <c r="V54" s="232"/>
      <c r="W54" s="241">
        <v>0.5</v>
      </c>
      <c r="X54" s="232">
        <v>1</v>
      </c>
      <c r="Y54" s="242" t="s">
        <v>2388</v>
      </c>
      <c r="Z54" s="232" t="s">
        <v>604</v>
      </c>
      <c r="AA54" s="232">
        <v>1</v>
      </c>
      <c r="AB54" s="232"/>
      <c r="AC54" s="232"/>
      <c r="AD54" s="232"/>
      <c r="AE54" s="232">
        <f>N54</f>
        <v>165</v>
      </c>
      <c r="AF54" s="239" t="s">
        <v>2387</v>
      </c>
      <c r="AG54" s="239" t="s">
        <v>2043</v>
      </c>
      <c r="AH54" s="239" t="s">
        <v>167</v>
      </c>
      <c r="AI54" s="680">
        <v>1</v>
      </c>
      <c r="AJ54" s="680">
        <f>N54</f>
        <v>165</v>
      </c>
      <c r="AK54" s="682">
        <v>1</v>
      </c>
      <c r="AL54" s="684">
        <f>AE54</f>
        <v>165</v>
      </c>
      <c r="AM54" s="683">
        <v>1</v>
      </c>
    </row>
    <row r="55" spans="1:39" ht="140.25">
      <c r="A55" s="433">
        <v>30299</v>
      </c>
      <c r="B55" s="244">
        <v>244</v>
      </c>
      <c r="C55" s="245" t="s">
        <v>83</v>
      </c>
      <c r="D55" s="246" t="s">
        <v>1585</v>
      </c>
      <c r="E55" s="247"/>
      <c r="F55" s="248" t="s">
        <v>519</v>
      </c>
      <c r="G55" s="265" t="s">
        <v>84</v>
      </c>
      <c r="H55" s="265"/>
      <c r="I55" s="266">
        <v>1</v>
      </c>
      <c r="J55" s="265"/>
      <c r="K55" s="267"/>
      <c r="L55" s="267"/>
      <c r="M55" s="267"/>
      <c r="N55" s="254">
        <v>5</v>
      </c>
      <c r="O55" s="253">
        <v>0.14000000000000001</v>
      </c>
      <c r="P55" s="255"/>
      <c r="Q55" s="256" t="s">
        <v>85</v>
      </c>
      <c r="R55" s="256" t="s">
        <v>1727</v>
      </c>
      <c r="S55" s="361" t="s">
        <v>1776</v>
      </c>
      <c r="T55" s="256"/>
      <c r="U55" s="266"/>
      <c r="V55" s="266">
        <v>1</v>
      </c>
      <c r="W55" s="268"/>
      <c r="X55" s="266"/>
      <c r="Y55" s="266"/>
      <c r="Z55" s="266"/>
      <c r="AA55" s="266"/>
      <c r="AB55" s="266"/>
      <c r="AC55" s="266"/>
      <c r="AD55" s="266"/>
      <c r="AE55" s="266">
        <v>0</v>
      </c>
      <c r="AF55" s="256" t="s">
        <v>86</v>
      </c>
      <c r="AG55" s="322" t="s">
        <v>137</v>
      </c>
      <c r="AH55" s="256" t="s">
        <v>65</v>
      </c>
      <c r="AI55" s="305">
        <v>1</v>
      </c>
      <c r="AJ55" s="305">
        <f>N55</f>
        <v>5</v>
      </c>
      <c r="AK55" s="305">
        <v>0</v>
      </c>
      <c r="AL55" s="305">
        <f>AE55</f>
        <v>0</v>
      </c>
      <c r="AM55" s="305">
        <v>0</v>
      </c>
    </row>
    <row r="56" spans="1:39" ht="25.5">
      <c r="A56" s="433">
        <v>30310</v>
      </c>
      <c r="B56" s="226">
        <v>84</v>
      </c>
      <c r="C56" s="227" t="s">
        <v>7</v>
      </c>
      <c r="D56" s="288" t="s">
        <v>1585</v>
      </c>
      <c r="E56" s="227"/>
      <c r="F56" s="230" t="s">
        <v>522</v>
      </c>
      <c r="G56" s="233" t="s">
        <v>608</v>
      </c>
      <c r="H56" s="232">
        <v>1</v>
      </c>
      <c r="I56" s="233"/>
      <c r="J56" s="319"/>
      <c r="K56" s="215" t="s">
        <v>1105</v>
      </c>
      <c r="L56" s="215" t="s">
        <v>630</v>
      </c>
      <c r="M56" s="215">
        <v>479150120</v>
      </c>
      <c r="N56" s="237">
        <v>200</v>
      </c>
      <c r="O56" s="236">
        <v>9.4499999999999993</v>
      </c>
      <c r="P56" s="286" t="s">
        <v>105</v>
      </c>
      <c r="Q56" s="239" t="s">
        <v>493</v>
      </c>
      <c r="R56" s="239" t="s">
        <v>365</v>
      </c>
      <c r="S56" s="240" t="s">
        <v>1103</v>
      </c>
      <c r="T56" s="239" t="s">
        <v>482</v>
      </c>
      <c r="U56" s="232">
        <v>1</v>
      </c>
      <c r="V56" s="232"/>
      <c r="W56" s="241">
        <v>0.8</v>
      </c>
      <c r="X56" s="232">
        <v>1</v>
      </c>
      <c r="Y56" s="332">
        <v>42902</v>
      </c>
      <c r="Z56" s="232" t="s">
        <v>327</v>
      </c>
      <c r="AA56" s="232"/>
      <c r="AB56" s="232"/>
      <c r="AC56" s="232"/>
      <c r="AD56" s="232">
        <v>1</v>
      </c>
      <c r="AE56" s="232">
        <f>N56</f>
        <v>200</v>
      </c>
      <c r="AF56" s="239" t="s">
        <v>2401</v>
      </c>
      <c r="AG56" s="239" t="s">
        <v>2058</v>
      </c>
      <c r="AH56" s="239" t="s">
        <v>167</v>
      </c>
      <c r="AI56" s="850">
        <v>3</v>
      </c>
      <c r="AJ56" s="850">
        <f>N56+N57+N58</f>
        <v>313</v>
      </c>
      <c r="AK56" s="845">
        <v>3</v>
      </c>
      <c r="AL56" s="876">
        <f>AE56+AE57+AE58</f>
        <v>313</v>
      </c>
      <c r="AM56" s="882">
        <v>3</v>
      </c>
    </row>
    <row r="57" spans="1:39" ht="38.25">
      <c r="A57" s="433">
        <v>30310</v>
      </c>
      <c r="B57" s="226">
        <v>117</v>
      </c>
      <c r="C57" s="227" t="s">
        <v>7</v>
      </c>
      <c r="D57" s="288" t="s">
        <v>1585</v>
      </c>
      <c r="E57" s="227"/>
      <c r="F57" s="230" t="s">
        <v>522</v>
      </c>
      <c r="G57" s="233" t="s">
        <v>391</v>
      </c>
      <c r="H57" s="232">
        <v>1</v>
      </c>
      <c r="I57" s="233"/>
      <c r="J57" s="636" t="s">
        <v>2403</v>
      </c>
      <c r="K57" s="215" t="s">
        <v>1107</v>
      </c>
      <c r="L57" s="215" t="s">
        <v>630</v>
      </c>
      <c r="M57" s="215">
        <v>877648519</v>
      </c>
      <c r="N57" s="237">
        <v>62</v>
      </c>
      <c r="O57" s="236">
        <v>2.2000000000000002</v>
      </c>
      <c r="P57" s="238" t="s">
        <v>105</v>
      </c>
      <c r="Q57" s="239" t="s">
        <v>421</v>
      </c>
      <c r="R57" s="239" t="s">
        <v>2057</v>
      </c>
      <c r="S57" s="240" t="s">
        <v>793</v>
      </c>
      <c r="T57" s="239" t="s">
        <v>1928</v>
      </c>
      <c r="U57" s="232">
        <v>1</v>
      </c>
      <c r="V57" s="232"/>
      <c r="W57" s="241">
        <v>0.5</v>
      </c>
      <c r="X57" s="232">
        <v>1</v>
      </c>
      <c r="Y57" s="242" t="s">
        <v>2402</v>
      </c>
      <c r="Z57" s="232" t="s">
        <v>327</v>
      </c>
      <c r="AA57" s="232"/>
      <c r="AB57" s="232"/>
      <c r="AC57" s="232"/>
      <c r="AD57" s="232">
        <v>1</v>
      </c>
      <c r="AE57" s="232">
        <f>N57</f>
        <v>62</v>
      </c>
      <c r="AF57" s="239" t="s">
        <v>2404</v>
      </c>
      <c r="AG57" s="239" t="s">
        <v>2056</v>
      </c>
      <c r="AH57" s="239" t="s">
        <v>167</v>
      </c>
      <c r="AI57" s="851"/>
      <c r="AJ57" s="851"/>
      <c r="AK57" s="851"/>
      <c r="AL57" s="876"/>
      <c r="AM57" s="882"/>
    </row>
    <row r="58" spans="1:39" ht="38.25">
      <c r="A58" s="433">
        <v>30310</v>
      </c>
      <c r="B58" s="552">
        <v>28</v>
      </c>
      <c r="C58" s="551" t="s">
        <v>7</v>
      </c>
      <c r="D58" s="553" t="s">
        <v>1585</v>
      </c>
      <c r="E58" s="551"/>
      <c r="F58" s="554" t="s">
        <v>522</v>
      </c>
      <c r="G58" s="569" t="s">
        <v>777</v>
      </c>
      <c r="H58" s="573">
        <v>1</v>
      </c>
      <c r="I58" s="569"/>
      <c r="J58" s="658" t="s">
        <v>2406</v>
      </c>
      <c r="K58" s="558" t="s">
        <v>1106</v>
      </c>
      <c r="L58" s="558" t="s">
        <v>630</v>
      </c>
      <c r="M58" s="558">
        <v>775692072</v>
      </c>
      <c r="N58" s="570">
        <v>51</v>
      </c>
      <c r="O58" s="559">
        <v>1.53</v>
      </c>
      <c r="P58" s="559" t="s">
        <v>94</v>
      </c>
      <c r="Q58" s="560" t="s">
        <v>419</v>
      </c>
      <c r="R58" s="560" t="s">
        <v>779</v>
      </c>
      <c r="S58" s="664" t="s">
        <v>1108</v>
      </c>
      <c r="T58" s="560" t="s">
        <v>778</v>
      </c>
      <c r="U58" s="573">
        <v>1</v>
      </c>
      <c r="V58" s="573"/>
      <c r="W58" s="576">
        <v>0.1</v>
      </c>
      <c r="X58" s="573">
        <v>1</v>
      </c>
      <c r="Y58" s="577" t="s">
        <v>2405</v>
      </c>
      <c r="Z58" s="573" t="s">
        <v>627</v>
      </c>
      <c r="AA58" s="573"/>
      <c r="AB58" s="660"/>
      <c r="AC58" s="660"/>
      <c r="AD58" s="573">
        <v>1</v>
      </c>
      <c r="AE58" s="573">
        <f>IF(U58=1,N58,0)</f>
        <v>51</v>
      </c>
      <c r="AF58" s="560" t="s">
        <v>145</v>
      </c>
      <c r="AG58" s="560"/>
      <c r="AH58" s="560" t="s">
        <v>167</v>
      </c>
      <c r="AI58" s="847"/>
      <c r="AJ58" s="847"/>
      <c r="AK58" s="847"/>
      <c r="AL58" s="892"/>
      <c r="AM58" s="892"/>
    </row>
    <row r="59" spans="1:39" ht="63.75">
      <c r="A59" s="449">
        <v>30317</v>
      </c>
      <c r="B59" s="226">
        <v>60</v>
      </c>
      <c r="C59" s="227" t="s">
        <v>9</v>
      </c>
      <c r="D59" s="288" t="s">
        <v>1585</v>
      </c>
      <c r="E59" s="229"/>
      <c r="F59" s="230" t="s">
        <v>522</v>
      </c>
      <c r="G59" s="233" t="s">
        <v>286</v>
      </c>
      <c r="H59" s="232">
        <v>1</v>
      </c>
      <c r="I59" s="233"/>
      <c r="J59" s="636" t="s">
        <v>2409</v>
      </c>
      <c r="K59" s="215" t="s">
        <v>1111</v>
      </c>
      <c r="L59" s="215" t="s">
        <v>630</v>
      </c>
      <c r="M59" s="215">
        <v>387761893</v>
      </c>
      <c r="N59" s="237">
        <v>262</v>
      </c>
      <c r="O59" s="236">
        <v>5.94</v>
      </c>
      <c r="P59" s="238" t="s">
        <v>2061</v>
      </c>
      <c r="Q59" s="239" t="s">
        <v>288</v>
      </c>
      <c r="R59" s="239" t="s">
        <v>287</v>
      </c>
      <c r="S59" s="467" t="s">
        <v>1785</v>
      </c>
      <c r="T59" s="239" t="s">
        <v>2062</v>
      </c>
      <c r="U59" s="232">
        <v>1</v>
      </c>
      <c r="V59" s="232"/>
      <c r="W59" s="241">
        <v>1</v>
      </c>
      <c r="X59" s="232">
        <v>1</v>
      </c>
      <c r="Y59" s="332">
        <v>43355</v>
      </c>
      <c r="Z59" s="232" t="s">
        <v>442</v>
      </c>
      <c r="AA59" s="232">
        <v>1</v>
      </c>
      <c r="AB59" s="232"/>
      <c r="AC59" s="232"/>
      <c r="AD59" s="232"/>
      <c r="AE59" s="232">
        <f>N59</f>
        <v>262</v>
      </c>
      <c r="AF59" s="239" t="s">
        <v>2408</v>
      </c>
      <c r="AG59" s="239" t="s">
        <v>1784</v>
      </c>
      <c r="AH59" s="239" t="s">
        <v>167</v>
      </c>
      <c r="AI59" s="680">
        <v>1</v>
      </c>
      <c r="AJ59" s="680">
        <f>N59</f>
        <v>262</v>
      </c>
      <c r="AK59" s="682">
        <v>1</v>
      </c>
      <c r="AL59" s="684">
        <f>AE59</f>
        <v>262</v>
      </c>
      <c r="AM59" s="672">
        <v>1</v>
      </c>
    </row>
    <row r="60" spans="1:39" ht="51">
      <c r="A60" s="433">
        <v>30328</v>
      </c>
      <c r="B60" s="389">
        <v>290</v>
      </c>
      <c r="C60" s="143" t="s">
        <v>875</v>
      </c>
      <c r="D60" s="144" t="s">
        <v>1585</v>
      </c>
      <c r="E60" s="158"/>
      <c r="F60" s="145"/>
      <c r="G60" s="146" t="s">
        <v>876</v>
      </c>
      <c r="H60" s="160"/>
      <c r="I60" s="147">
        <v>1</v>
      </c>
      <c r="J60" s="149"/>
      <c r="K60" s="150"/>
      <c r="L60" s="150"/>
      <c r="M60" s="150"/>
      <c r="N60" s="152">
        <v>5</v>
      </c>
      <c r="O60" s="162">
        <v>0.03</v>
      </c>
      <c r="P60" s="151"/>
      <c r="Q60" s="153" t="s">
        <v>1552</v>
      </c>
      <c r="R60" s="173" t="s">
        <v>877</v>
      </c>
      <c r="S60" s="179" t="s">
        <v>1736</v>
      </c>
      <c r="T60" s="153"/>
      <c r="U60" s="147"/>
      <c r="V60" s="147">
        <v>1</v>
      </c>
      <c r="W60" s="154"/>
      <c r="X60" s="147"/>
      <c r="Y60" s="155"/>
      <c r="Z60" s="147" t="s">
        <v>174</v>
      </c>
      <c r="AA60" s="147"/>
      <c r="AB60" s="147"/>
      <c r="AC60" s="147"/>
      <c r="AD60" s="147"/>
      <c r="AE60" s="147">
        <v>0</v>
      </c>
      <c r="AF60" s="153"/>
      <c r="AG60" s="182" t="s">
        <v>1770</v>
      </c>
      <c r="AH60" s="153" t="s">
        <v>65</v>
      </c>
      <c r="AI60" s="901">
        <v>2</v>
      </c>
      <c r="AJ60" s="901">
        <f>N60+N61</f>
        <v>55</v>
      </c>
      <c r="AK60" s="901">
        <v>0</v>
      </c>
      <c r="AL60" s="899">
        <f>AE60+AE61</f>
        <v>0</v>
      </c>
      <c r="AM60" s="903">
        <v>0</v>
      </c>
    </row>
    <row r="61" spans="1:39" ht="114.75">
      <c r="A61" s="451">
        <v>30328</v>
      </c>
      <c r="B61" s="185">
        <v>312</v>
      </c>
      <c r="C61" s="336" t="s">
        <v>875</v>
      </c>
      <c r="D61" s="337" t="s">
        <v>1585</v>
      </c>
      <c r="E61" s="358"/>
      <c r="F61" s="338"/>
      <c r="G61" s="339" t="s">
        <v>1771</v>
      </c>
      <c r="H61" s="124"/>
      <c r="I61" s="124">
        <v>1</v>
      </c>
      <c r="J61" s="396"/>
      <c r="K61" s="381"/>
      <c r="L61" s="381"/>
      <c r="M61" s="381"/>
      <c r="N61" s="422">
        <v>50</v>
      </c>
      <c r="O61" s="344">
        <v>0.59</v>
      </c>
      <c r="P61" s="423"/>
      <c r="Q61" s="345" t="s">
        <v>1735</v>
      </c>
      <c r="R61" s="345" t="s">
        <v>1733</v>
      </c>
      <c r="S61" s="424" t="s">
        <v>1737</v>
      </c>
      <c r="T61" s="345" t="s">
        <v>490</v>
      </c>
      <c r="U61" s="123"/>
      <c r="V61" s="123">
        <v>1</v>
      </c>
      <c r="W61" s="347"/>
      <c r="X61" s="123"/>
      <c r="Y61" s="353"/>
      <c r="Z61" s="123" t="s">
        <v>174</v>
      </c>
      <c r="AA61" s="123"/>
      <c r="AB61" s="123"/>
      <c r="AC61" s="123"/>
      <c r="AD61" s="124"/>
      <c r="AE61" s="123">
        <v>0</v>
      </c>
      <c r="AF61" s="345" t="s">
        <v>1734</v>
      </c>
      <c r="AG61" s="345"/>
      <c r="AH61" s="345" t="s">
        <v>65</v>
      </c>
      <c r="AI61" s="852"/>
      <c r="AJ61" s="852"/>
      <c r="AK61" s="852"/>
      <c r="AL61" s="852"/>
      <c r="AM61" s="852"/>
    </row>
    <row r="62" spans="1:39" ht="38.25">
      <c r="A62" s="433">
        <v>30329</v>
      </c>
      <c r="B62" s="226">
        <v>15</v>
      </c>
      <c r="C62" s="227" t="s">
        <v>13</v>
      </c>
      <c r="D62" s="288" t="s">
        <v>1585</v>
      </c>
      <c r="E62" s="229"/>
      <c r="F62" s="230" t="s">
        <v>521</v>
      </c>
      <c r="G62" s="335" t="s">
        <v>1820</v>
      </c>
      <c r="H62" s="296">
        <v>1</v>
      </c>
      <c r="I62" s="233"/>
      <c r="J62" s="636" t="s">
        <v>2421</v>
      </c>
      <c r="K62" s="215" t="s">
        <v>1125</v>
      </c>
      <c r="L62" s="215" t="s">
        <v>630</v>
      </c>
      <c r="M62" s="215">
        <v>320528979</v>
      </c>
      <c r="N62" s="237">
        <v>242</v>
      </c>
      <c r="O62" s="236">
        <v>10.89</v>
      </c>
      <c r="P62" s="238" t="s">
        <v>107</v>
      </c>
      <c r="Q62" s="239" t="s">
        <v>114</v>
      </c>
      <c r="R62" s="239" t="s">
        <v>115</v>
      </c>
      <c r="S62" s="240" t="s">
        <v>2077</v>
      </c>
      <c r="T62" s="239" t="s">
        <v>2076</v>
      </c>
      <c r="U62" s="296">
        <v>1</v>
      </c>
      <c r="V62" s="298"/>
      <c r="W62" s="297">
        <v>0.25</v>
      </c>
      <c r="X62" s="296">
        <v>1</v>
      </c>
      <c r="Y62" s="242">
        <v>42724</v>
      </c>
      <c r="Z62" s="232" t="s">
        <v>325</v>
      </c>
      <c r="AA62" s="232"/>
      <c r="AB62" s="296"/>
      <c r="AC62" s="296"/>
      <c r="AD62" s="296">
        <v>1</v>
      </c>
      <c r="AE62" s="232">
        <f>N62</f>
        <v>242</v>
      </c>
      <c r="AF62" s="746" t="s">
        <v>2420</v>
      </c>
      <c r="AG62" s="239" t="s">
        <v>2078</v>
      </c>
      <c r="AH62" s="239" t="s">
        <v>167</v>
      </c>
      <c r="AI62" s="848">
        <v>2</v>
      </c>
      <c r="AJ62" s="848">
        <f>N62+N63</f>
        <v>462</v>
      </c>
      <c r="AK62" s="853">
        <v>2</v>
      </c>
      <c r="AL62" s="871">
        <f>AE62+AE63</f>
        <v>462</v>
      </c>
      <c r="AM62" s="870">
        <v>2</v>
      </c>
    </row>
    <row r="63" spans="1:39" ht="25.5">
      <c r="A63" s="433">
        <v>30329</v>
      </c>
      <c r="B63" s="226">
        <v>56</v>
      </c>
      <c r="C63" s="227" t="s">
        <v>13</v>
      </c>
      <c r="D63" s="288" t="s">
        <v>1585</v>
      </c>
      <c r="E63" s="227"/>
      <c r="F63" s="230" t="s">
        <v>521</v>
      </c>
      <c r="G63" s="231" t="s">
        <v>1540</v>
      </c>
      <c r="H63" s="296">
        <v>1</v>
      </c>
      <c r="I63" s="233"/>
      <c r="J63" s="636" t="s">
        <v>2423</v>
      </c>
      <c r="K63" s="215" t="s">
        <v>1126</v>
      </c>
      <c r="L63" s="215" t="s">
        <v>630</v>
      </c>
      <c r="M63" s="215">
        <v>500641485</v>
      </c>
      <c r="N63" s="237">
        <v>220</v>
      </c>
      <c r="O63" s="236">
        <v>7.53</v>
      </c>
      <c r="P63" s="238" t="s">
        <v>210</v>
      </c>
      <c r="Q63" s="239" t="s">
        <v>116</v>
      </c>
      <c r="R63" s="239" t="s">
        <v>117</v>
      </c>
      <c r="S63" s="240" t="s">
        <v>1136</v>
      </c>
      <c r="T63" s="239" t="s">
        <v>2074</v>
      </c>
      <c r="U63" s="232">
        <v>1</v>
      </c>
      <c r="V63" s="232"/>
      <c r="W63" s="241">
        <v>0.8</v>
      </c>
      <c r="X63" s="232">
        <v>1</v>
      </c>
      <c r="Y63" s="242" t="s">
        <v>2422</v>
      </c>
      <c r="Z63" s="232" t="s">
        <v>433</v>
      </c>
      <c r="AA63" s="232"/>
      <c r="AB63" s="232"/>
      <c r="AC63" s="232"/>
      <c r="AD63" s="296">
        <v>1</v>
      </c>
      <c r="AE63" s="232">
        <f>N63</f>
        <v>220</v>
      </c>
      <c r="AF63" s="746" t="s">
        <v>2424</v>
      </c>
      <c r="AG63" s="239" t="s">
        <v>2075</v>
      </c>
      <c r="AH63" s="239" t="s">
        <v>167</v>
      </c>
      <c r="AI63" s="848"/>
      <c r="AJ63" s="849"/>
      <c r="AK63" s="849"/>
      <c r="AL63" s="871"/>
      <c r="AM63" s="870"/>
    </row>
    <row r="64" spans="1:39" ht="43.5" customHeight="1">
      <c r="A64" s="433">
        <v>30330</v>
      </c>
      <c r="B64" s="226">
        <v>289</v>
      </c>
      <c r="C64" s="227" t="s">
        <v>737</v>
      </c>
      <c r="D64" s="288" t="s">
        <v>1585</v>
      </c>
      <c r="E64" s="229"/>
      <c r="F64" s="230"/>
      <c r="G64" s="231" t="s">
        <v>738</v>
      </c>
      <c r="H64" s="296">
        <v>1</v>
      </c>
      <c r="I64" s="233"/>
      <c r="J64" s="636" t="s">
        <v>2308</v>
      </c>
      <c r="K64" s="704"/>
      <c r="L64" s="482"/>
      <c r="M64" s="482"/>
      <c r="N64" s="237">
        <v>8</v>
      </c>
      <c r="O64" s="236">
        <v>0.16</v>
      </c>
      <c r="P64" s="238"/>
      <c r="Q64" s="239" t="s">
        <v>1551</v>
      </c>
      <c r="R64" s="477" t="s">
        <v>2079</v>
      </c>
      <c r="S64" s="550" t="s">
        <v>1123</v>
      </c>
      <c r="T64" s="239" t="s">
        <v>490</v>
      </c>
      <c r="U64" s="232"/>
      <c r="V64" s="232">
        <v>1</v>
      </c>
      <c r="W64" s="241"/>
      <c r="X64" s="232">
        <v>0</v>
      </c>
      <c r="Y64" s="814"/>
      <c r="Z64" s="232" t="s">
        <v>432</v>
      </c>
      <c r="AA64" s="232"/>
      <c r="AB64" s="232"/>
      <c r="AC64" s="232"/>
      <c r="AD64" s="232"/>
      <c r="AE64" s="232">
        <v>0</v>
      </c>
      <c r="AF64" s="239"/>
      <c r="AG64" s="239" t="s">
        <v>1124</v>
      </c>
      <c r="AH64" s="239" t="s">
        <v>58</v>
      </c>
      <c r="AI64" s="681">
        <v>1</v>
      </c>
      <c r="AJ64" s="681">
        <f>N64</f>
        <v>8</v>
      </c>
      <c r="AK64" s="681">
        <v>0</v>
      </c>
      <c r="AL64" s="684">
        <f>AE64</f>
        <v>0</v>
      </c>
      <c r="AM64" s="683">
        <v>0</v>
      </c>
    </row>
    <row r="65" spans="1:39" ht="45.75" customHeight="1">
      <c r="A65" s="433">
        <v>30334</v>
      </c>
      <c r="B65" s="244">
        <v>245</v>
      </c>
      <c r="C65" s="245" t="s">
        <v>15</v>
      </c>
      <c r="D65" s="246" t="s">
        <v>1585</v>
      </c>
      <c r="E65" s="247"/>
      <c r="F65" s="248" t="s">
        <v>521</v>
      </c>
      <c r="G65" s="265" t="s">
        <v>88</v>
      </c>
      <c r="H65" s="265"/>
      <c r="I65" s="266">
        <v>1</v>
      </c>
      <c r="J65" s="265"/>
      <c r="K65" s="267"/>
      <c r="L65" s="267"/>
      <c r="M65" s="267"/>
      <c r="N65" s="254">
        <v>20</v>
      </c>
      <c r="O65" s="253">
        <v>0.15</v>
      </c>
      <c r="P65" s="255"/>
      <c r="Q65" s="256" t="s">
        <v>1740</v>
      </c>
      <c r="R65" s="256" t="s">
        <v>1738</v>
      </c>
      <c r="S65" s="361" t="s">
        <v>1739</v>
      </c>
      <c r="T65" s="256" t="s">
        <v>490</v>
      </c>
      <c r="U65" s="266"/>
      <c r="V65" s="266">
        <v>1</v>
      </c>
      <c r="W65" s="266"/>
      <c r="X65" s="266"/>
      <c r="Y65" s="266"/>
      <c r="Z65" s="266" t="s">
        <v>604</v>
      </c>
      <c r="AA65" s="266"/>
      <c r="AB65" s="266"/>
      <c r="AC65" s="266"/>
      <c r="AD65" s="266"/>
      <c r="AE65" s="266">
        <v>0</v>
      </c>
      <c r="AF65" s="256" t="s">
        <v>86</v>
      </c>
      <c r="AG65" s="322" t="s">
        <v>138</v>
      </c>
      <c r="AH65" s="256" t="s">
        <v>65</v>
      </c>
      <c r="AI65" s="895">
        <v>3</v>
      </c>
      <c r="AJ65" s="895">
        <f>N65+N66+N67</f>
        <v>44</v>
      </c>
      <c r="AK65" s="895">
        <v>1</v>
      </c>
      <c r="AL65" s="895">
        <f>AE65+AE66+AE67</f>
        <v>5</v>
      </c>
      <c r="AM65" s="895">
        <v>0</v>
      </c>
    </row>
    <row r="66" spans="1:39" ht="51">
      <c r="A66" s="433">
        <v>30334</v>
      </c>
      <c r="B66" s="185">
        <v>313</v>
      </c>
      <c r="C66" s="336" t="s">
        <v>15</v>
      </c>
      <c r="D66" s="337" t="s">
        <v>1585</v>
      </c>
      <c r="E66" s="358"/>
      <c r="F66" s="338"/>
      <c r="G66" s="339" t="s">
        <v>1778</v>
      </c>
      <c r="H66" s="340"/>
      <c r="I66" s="123">
        <v>1</v>
      </c>
      <c r="J66" s="341"/>
      <c r="K66" s="342"/>
      <c r="L66" s="342"/>
      <c r="M66" s="342"/>
      <c r="N66" s="422">
        <v>5</v>
      </c>
      <c r="O66" s="344">
        <v>0.16</v>
      </c>
      <c r="P66" s="352"/>
      <c r="Q66" s="345" t="s">
        <v>1779</v>
      </c>
      <c r="R66" s="345" t="s">
        <v>1780</v>
      </c>
      <c r="S66" s="346" t="s">
        <v>1781</v>
      </c>
      <c r="T66" s="345" t="s">
        <v>490</v>
      </c>
      <c r="U66" s="123">
        <v>1</v>
      </c>
      <c r="V66" s="123"/>
      <c r="W66" s="347">
        <v>1</v>
      </c>
      <c r="X66" s="123"/>
      <c r="Y66" s="123"/>
      <c r="Z66" s="124" t="s">
        <v>604</v>
      </c>
      <c r="AA66" s="123">
        <v>1</v>
      </c>
      <c r="AB66" s="123"/>
      <c r="AC66" s="123"/>
      <c r="AD66" s="123"/>
      <c r="AE66" s="123">
        <f>N66</f>
        <v>5</v>
      </c>
      <c r="AF66" s="345"/>
      <c r="AG66" s="359"/>
      <c r="AH66" s="345" t="s">
        <v>65</v>
      </c>
      <c r="AI66" s="881"/>
      <c r="AJ66" s="881"/>
      <c r="AK66" s="881"/>
      <c r="AL66" s="881"/>
      <c r="AM66" s="881"/>
    </row>
    <row r="67" spans="1:39" ht="47.25" customHeight="1">
      <c r="A67" s="433">
        <v>30334</v>
      </c>
      <c r="B67" s="185">
        <v>314</v>
      </c>
      <c r="C67" s="336" t="s">
        <v>15</v>
      </c>
      <c r="D67" s="337" t="s">
        <v>1585</v>
      </c>
      <c r="E67" s="358"/>
      <c r="F67" s="338"/>
      <c r="G67" s="339" t="s">
        <v>1789</v>
      </c>
      <c r="H67" s="340"/>
      <c r="I67" s="123">
        <v>1</v>
      </c>
      <c r="J67" s="341"/>
      <c r="K67" s="342"/>
      <c r="L67" s="342"/>
      <c r="M67" s="342"/>
      <c r="N67" s="422">
        <v>19</v>
      </c>
      <c r="O67" s="344">
        <v>0.15</v>
      </c>
      <c r="P67" s="352"/>
      <c r="Q67" s="345" t="s">
        <v>1790</v>
      </c>
      <c r="R67" s="345" t="s">
        <v>1773</v>
      </c>
      <c r="S67" s="346" t="s">
        <v>1772</v>
      </c>
      <c r="T67" s="345" t="s">
        <v>1639</v>
      </c>
      <c r="U67" s="123"/>
      <c r="V67" s="123">
        <v>1</v>
      </c>
      <c r="W67" s="123"/>
      <c r="X67" s="123"/>
      <c r="Y67" s="123"/>
      <c r="Z67" s="124" t="s">
        <v>604</v>
      </c>
      <c r="AA67" s="123"/>
      <c r="AB67" s="123"/>
      <c r="AC67" s="123"/>
      <c r="AD67" s="123"/>
      <c r="AE67" s="123">
        <v>0</v>
      </c>
      <c r="AF67" s="345"/>
      <c r="AG67" s="359"/>
      <c r="AH67" s="345" t="s">
        <v>65</v>
      </c>
      <c r="AI67" s="852"/>
      <c r="AJ67" s="852"/>
      <c r="AK67" s="852"/>
      <c r="AL67" s="852"/>
      <c r="AM67" s="852"/>
    </row>
    <row r="68" spans="1:39" ht="38.25">
      <c r="A68" s="644">
        <v>30336</v>
      </c>
      <c r="B68" s="226">
        <v>164</v>
      </c>
      <c r="C68" s="227" t="s">
        <v>16</v>
      </c>
      <c r="D68" s="288" t="s">
        <v>1593</v>
      </c>
      <c r="E68" s="435" t="s">
        <v>593</v>
      </c>
      <c r="F68" s="230" t="s">
        <v>521</v>
      </c>
      <c r="G68" s="233" t="s">
        <v>452</v>
      </c>
      <c r="H68" s="232">
        <v>1</v>
      </c>
      <c r="I68" s="233"/>
      <c r="J68" s="636" t="s">
        <v>2427</v>
      </c>
      <c r="K68" s="215" t="s">
        <v>1128</v>
      </c>
      <c r="L68" s="215" t="s">
        <v>630</v>
      </c>
      <c r="M68" s="215">
        <v>815347687</v>
      </c>
      <c r="N68" s="237">
        <v>81</v>
      </c>
      <c r="O68" s="236">
        <v>1.53</v>
      </c>
      <c r="P68" s="238" t="s">
        <v>97</v>
      </c>
      <c r="Q68" s="239" t="s">
        <v>2082</v>
      </c>
      <c r="R68" s="239" t="s">
        <v>2083</v>
      </c>
      <c r="S68" s="678" t="s">
        <v>1137</v>
      </c>
      <c r="T68" s="239" t="s">
        <v>501</v>
      </c>
      <c r="U68" s="232">
        <v>1</v>
      </c>
      <c r="V68" s="232"/>
      <c r="W68" s="241">
        <v>1</v>
      </c>
      <c r="X68" s="232">
        <v>1</v>
      </c>
      <c r="Y68" s="332">
        <v>42901</v>
      </c>
      <c r="Z68" s="232" t="s">
        <v>443</v>
      </c>
      <c r="AA68" s="232">
        <v>1</v>
      </c>
      <c r="AB68" s="232"/>
      <c r="AC68" s="232"/>
      <c r="AD68" s="232"/>
      <c r="AE68" s="232">
        <f>N68</f>
        <v>81</v>
      </c>
      <c r="AF68" s="746" t="s">
        <v>2425</v>
      </c>
      <c r="AG68" s="239" t="s">
        <v>1138</v>
      </c>
      <c r="AH68" s="239" t="s">
        <v>167</v>
      </c>
      <c r="AI68" s="850">
        <v>2</v>
      </c>
      <c r="AJ68" s="850">
        <f>N68+N69</f>
        <v>87</v>
      </c>
      <c r="AK68" s="845">
        <v>2</v>
      </c>
      <c r="AL68" s="869">
        <f>AE68+AE69</f>
        <v>87</v>
      </c>
      <c r="AM68" s="867">
        <v>1</v>
      </c>
    </row>
    <row r="69" spans="1:39" ht="42.75" customHeight="1">
      <c r="A69" s="433">
        <v>30336</v>
      </c>
      <c r="B69" s="244">
        <v>246</v>
      </c>
      <c r="C69" s="245" t="s">
        <v>16</v>
      </c>
      <c r="D69" s="246" t="s">
        <v>1593</v>
      </c>
      <c r="E69" s="457"/>
      <c r="F69" s="248" t="s">
        <v>521</v>
      </c>
      <c r="G69" s="265" t="s">
        <v>1797</v>
      </c>
      <c r="H69" s="265"/>
      <c r="I69" s="266">
        <v>1</v>
      </c>
      <c r="J69" s="265"/>
      <c r="K69" s="267"/>
      <c r="L69" s="267"/>
      <c r="M69" s="267"/>
      <c r="N69" s="254">
        <v>6</v>
      </c>
      <c r="O69" s="253">
        <v>0.14000000000000001</v>
      </c>
      <c r="P69" s="255"/>
      <c r="Q69" s="256" t="s">
        <v>1791</v>
      </c>
      <c r="R69" s="458" t="s">
        <v>1704</v>
      </c>
      <c r="S69" s="459" t="s">
        <v>1792</v>
      </c>
      <c r="T69" s="256" t="s">
        <v>490</v>
      </c>
      <c r="U69" s="266">
        <v>1</v>
      </c>
      <c r="V69" s="266"/>
      <c r="W69" s="268">
        <v>1</v>
      </c>
      <c r="X69" s="266"/>
      <c r="Y69" s="269"/>
      <c r="Z69" s="266" t="s">
        <v>443</v>
      </c>
      <c r="AA69" s="266">
        <v>1</v>
      </c>
      <c r="AB69" s="266"/>
      <c r="AC69" s="266"/>
      <c r="AD69" s="266"/>
      <c r="AE69" s="266">
        <f>N69</f>
        <v>6</v>
      </c>
      <c r="AF69" s="256" t="s">
        <v>492</v>
      </c>
      <c r="AG69" s="322" t="s">
        <v>1185</v>
      </c>
      <c r="AH69" s="256" t="s">
        <v>65</v>
      </c>
      <c r="AI69" s="851"/>
      <c r="AJ69" s="851"/>
      <c r="AK69" s="851"/>
      <c r="AL69" s="851"/>
      <c r="AM69" s="851"/>
    </row>
    <row r="70" spans="1:39" ht="38.25">
      <c r="A70" s="433">
        <v>30336</v>
      </c>
      <c r="B70" s="460">
        <v>271</v>
      </c>
      <c r="C70" s="126" t="s">
        <v>16</v>
      </c>
      <c r="D70" s="127" t="s">
        <v>1593</v>
      </c>
      <c r="E70" s="461"/>
      <c r="F70" s="128" t="s">
        <v>521</v>
      </c>
      <c r="G70" s="129" t="s">
        <v>1741</v>
      </c>
      <c r="H70" s="129"/>
      <c r="I70" s="130">
        <v>0</v>
      </c>
      <c r="J70" s="129" t="s">
        <v>1796</v>
      </c>
      <c r="K70" s="462"/>
      <c r="L70" s="462"/>
      <c r="M70" s="462"/>
      <c r="N70" s="137" t="s">
        <v>2053</v>
      </c>
      <c r="O70" s="137">
        <v>0.09</v>
      </c>
      <c r="P70" s="131"/>
      <c r="Q70" s="176" t="s">
        <v>857</v>
      </c>
      <c r="R70" s="132" t="s">
        <v>1793</v>
      </c>
      <c r="S70" s="463"/>
      <c r="T70" s="132" t="s">
        <v>490</v>
      </c>
      <c r="U70" s="130" t="s">
        <v>1795</v>
      </c>
      <c r="V70" s="130"/>
      <c r="W70" s="133">
        <v>1</v>
      </c>
      <c r="X70" s="130"/>
      <c r="Y70" s="134"/>
      <c r="Z70" s="130" t="s">
        <v>443</v>
      </c>
      <c r="AA70" s="130" t="s">
        <v>1795</v>
      </c>
      <c r="AB70" s="130"/>
      <c r="AC70" s="130"/>
      <c r="AD70" s="130"/>
      <c r="AE70" s="130" t="str">
        <f>N70</f>
        <v>6 places</v>
      </c>
      <c r="AF70" s="132" t="s">
        <v>1794</v>
      </c>
      <c r="AG70" s="176" t="s">
        <v>1186</v>
      </c>
      <c r="AH70" s="132" t="s">
        <v>65</v>
      </c>
      <c r="AI70" s="847"/>
      <c r="AJ70" s="847"/>
      <c r="AK70" s="847"/>
      <c r="AL70" s="847"/>
      <c r="AM70" s="847"/>
    </row>
    <row r="71" spans="1:39" ht="25.5">
      <c r="A71" s="433">
        <v>30346</v>
      </c>
      <c r="B71" s="226">
        <v>30</v>
      </c>
      <c r="C71" s="227" t="s">
        <v>19</v>
      </c>
      <c r="D71" s="288" t="s">
        <v>1585</v>
      </c>
      <c r="E71" s="229"/>
      <c r="F71" s="230" t="s">
        <v>521</v>
      </c>
      <c r="G71" s="231" t="s">
        <v>1547</v>
      </c>
      <c r="H71" s="232">
        <v>1</v>
      </c>
      <c r="I71" s="233"/>
      <c r="J71" s="319"/>
      <c r="K71" s="215" t="s">
        <v>1132</v>
      </c>
      <c r="L71" s="215" t="s">
        <v>630</v>
      </c>
      <c r="M71" s="215">
        <v>431652882</v>
      </c>
      <c r="N71" s="237">
        <v>200</v>
      </c>
      <c r="O71" s="236">
        <v>5.85</v>
      </c>
      <c r="P71" s="238" t="s">
        <v>609</v>
      </c>
      <c r="Q71" s="239" t="s">
        <v>89</v>
      </c>
      <c r="R71" s="239" t="s">
        <v>454</v>
      </c>
      <c r="S71" s="240" t="s">
        <v>1141</v>
      </c>
      <c r="T71" s="239" t="s">
        <v>686</v>
      </c>
      <c r="U71" s="232">
        <v>1</v>
      </c>
      <c r="V71" s="232"/>
      <c r="W71" s="241">
        <v>1</v>
      </c>
      <c r="X71" s="232">
        <v>1</v>
      </c>
      <c r="Y71" s="242" t="s">
        <v>2433</v>
      </c>
      <c r="Z71" s="232" t="s">
        <v>170</v>
      </c>
      <c r="AA71" s="232">
        <v>1</v>
      </c>
      <c r="AB71" s="232"/>
      <c r="AC71" s="232"/>
      <c r="AD71" s="232"/>
      <c r="AE71" s="232">
        <f>N71</f>
        <v>200</v>
      </c>
      <c r="AF71" s="239" t="s">
        <v>2408</v>
      </c>
      <c r="AG71" s="239" t="s">
        <v>2095</v>
      </c>
      <c r="AH71" s="239" t="s">
        <v>167</v>
      </c>
      <c r="AI71" s="680">
        <v>1</v>
      </c>
      <c r="AJ71" s="680">
        <f>N71</f>
        <v>200</v>
      </c>
      <c r="AK71" s="682">
        <v>1</v>
      </c>
      <c r="AL71" s="684">
        <f>AE71</f>
        <v>200</v>
      </c>
      <c r="AM71" s="683">
        <v>1</v>
      </c>
    </row>
    <row r="73" spans="1:39" s="735" customFormat="1" ht="20.25" customHeight="1">
      <c r="A73" s="734"/>
      <c r="G73" s="735">
        <f>H73+I73</f>
        <v>66</v>
      </c>
      <c r="H73" s="735">
        <f>SUM(H3:H71)</f>
        <v>47</v>
      </c>
      <c r="I73" s="735">
        <f>SUM(I3:I71)</f>
        <v>19</v>
      </c>
      <c r="N73" s="735">
        <f t="shared" ref="N73:O73" si="7">SUM(N3:N71)</f>
        <v>6013</v>
      </c>
      <c r="O73" s="735">
        <f t="shared" si="7"/>
        <v>227.97999999999996</v>
      </c>
      <c r="T73" s="735">
        <f>U73+V73</f>
        <v>66</v>
      </c>
      <c r="U73" s="735">
        <f t="shared" ref="U73:X73" si="8">SUM(U3:U71)</f>
        <v>48</v>
      </c>
      <c r="V73" s="735">
        <f t="shared" si="8"/>
        <v>18</v>
      </c>
      <c r="X73" s="735">
        <f t="shared" si="8"/>
        <v>44</v>
      </c>
      <c r="Z73" s="735">
        <f>AA73+AB73+AC73+AD73</f>
        <v>48</v>
      </c>
      <c r="AA73" s="735">
        <f t="shared" ref="AA73:AE73" si="9">SUM(AA3:AA71)</f>
        <v>23</v>
      </c>
      <c r="AB73" s="735">
        <f t="shared" si="9"/>
        <v>2</v>
      </c>
      <c r="AC73" s="735">
        <f t="shared" si="9"/>
        <v>2</v>
      </c>
      <c r="AD73" s="735">
        <f t="shared" si="9"/>
        <v>21</v>
      </c>
      <c r="AE73" s="735">
        <f t="shared" si="9"/>
        <v>5391</v>
      </c>
      <c r="AH73" s="736"/>
      <c r="AI73" s="735">
        <f t="shared" ref="AI73:AM73" si="10">SUM(AI3:AI71)</f>
        <v>66</v>
      </c>
      <c r="AJ73" s="735">
        <f t="shared" si="10"/>
        <v>6013</v>
      </c>
      <c r="AK73" s="735">
        <f t="shared" si="10"/>
        <v>48</v>
      </c>
      <c r="AL73" s="735">
        <f t="shared" si="10"/>
        <v>5391</v>
      </c>
      <c r="AM73" s="735">
        <f t="shared" si="10"/>
        <v>44</v>
      </c>
    </row>
  </sheetData>
  <autoFilter ref="A2:BR71" xr:uid="{0A3A90BA-7096-42FE-B3BC-2FE9BD9146D2}"/>
  <mergeCells count="87">
    <mergeCell ref="U1:V1"/>
    <mergeCell ref="AA1:AD1"/>
    <mergeCell ref="AI16:AI17"/>
    <mergeCell ref="AJ16:AJ17"/>
    <mergeCell ref="AI4:AI10"/>
    <mergeCell ref="AJ4:AJ10"/>
    <mergeCell ref="AI14:AI15"/>
    <mergeCell ref="AJ14:AJ15"/>
    <mergeCell ref="AK4:AK10"/>
    <mergeCell ref="AL4:AL10"/>
    <mergeCell ref="AM4:AM10"/>
    <mergeCell ref="AI12:AI13"/>
    <mergeCell ref="AJ12:AJ13"/>
    <mergeCell ref="AK12:AK13"/>
    <mergeCell ref="AL12:AL13"/>
    <mergeCell ref="AM12:AM13"/>
    <mergeCell ref="AK14:AK15"/>
    <mergeCell ref="AL14:AL15"/>
    <mergeCell ref="AM14:AM15"/>
    <mergeCell ref="AK16:AK17"/>
    <mergeCell ref="AL16:AL17"/>
    <mergeCell ref="AM16:AM17"/>
    <mergeCell ref="AI18:AI19"/>
    <mergeCell ref="AJ18:AJ19"/>
    <mergeCell ref="AK18:AK19"/>
    <mergeCell ref="AL18:AL19"/>
    <mergeCell ref="AM18:AM19"/>
    <mergeCell ref="AI21:AI22"/>
    <mergeCell ref="AJ21:AJ22"/>
    <mergeCell ref="AK21:AK22"/>
    <mergeCell ref="AL21:AL22"/>
    <mergeCell ref="AM21:AM22"/>
    <mergeCell ref="AI30:AI31"/>
    <mergeCell ref="AJ30:AJ31"/>
    <mergeCell ref="AK30:AK31"/>
    <mergeCell ref="AL30:AL31"/>
    <mergeCell ref="AM30:AM31"/>
    <mergeCell ref="AI32:AI34"/>
    <mergeCell ref="AJ32:AJ34"/>
    <mergeCell ref="AK32:AK34"/>
    <mergeCell ref="AL32:AL34"/>
    <mergeCell ref="AM32:AM34"/>
    <mergeCell ref="AI38:AI39"/>
    <mergeCell ref="AJ38:AJ39"/>
    <mergeCell ref="AK38:AK39"/>
    <mergeCell ref="AL38:AL39"/>
    <mergeCell ref="AM38:AM39"/>
    <mergeCell ref="AI40:AI41"/>
    <mergeCell ref="AJ40:AJ41"/>
    <mergeCell ref="AK40:AK41"/>
    <mergeCell ref="AL40:AL41"/>
    <mergeCell ref="AM40:AM41"/>
    <mergeCell ref="AI44:AI51"/>
    <mergeCell ref="AJ44:AJ51"/>
    <mergeCell ref="AK44:AK51"/>
    <mergeCell ref="AL44:AL51"/>
    <mergeCell ref="AM44:AM51"/>
    <mergeCell ref="AI52:AI53"/>
    <mergeCell ref="AJ52:AJ53"/>
    <mergeCell ref="AK52:AK53"/>
    <mergeCell ref="AL52:AL53"/>
    <mergeCell ref="AM52:AM53"/>
    <mergeCell ref="AI56:AI58"/>
    <mergeCell ref="AJ56:AJ58"/>
    <mergeCell ref="AK56:AK58"/>
    <mergeCell ref="AL56:AL58"/>
    <mergeCell ref="AM56:AM58"/>
    <mergeCell ref="AI60:AI61"/>
    <mergeCell ref="AJ60:AJ61"/>
    <mergeCell ref="AK60:AK61"/>
    <mergeCell ref="AL60:AL61"/>
    <mergeCell ref="AM60:AM61"/>
    <mergeCell ref="AI62:AI63"/>
    <mergeCell ref="AJ62:AJ63"/>
    <mergeCell ref="AK62:AK63"/>
    <mergeCell ref="AL62:AL63"/>
    <mergeCell ref="AM62:AM63"/>
    <mergeCell ref="AI65:AI67"/>
    <mergeCell ref="AJ65:AJ67"/>
    <mergeCell ref="AK65:AK67"/>
    <mergeCell ref="AL65:AL67"/>
    <mergeCell ref="AM65:AM67"/>
    <mergeCell ref="AI68:AI70"/>
    <mergeCell ref="AJ68:AJ70"/>
    <mergeCell ref="AK68:AK70"/>
    <mergeCell ref="AL68:AL70"/>
    <mergeCell ref="AM68:AM70"/>
  </mergeCells>
  <phoneticPr fontId="0" type="noConversion"/>
  <conditionalFormatting sqref="L8">
    <cfRule type="expression" dxfId="175" priority="65">
      <formula>$P8=4</formula>
    </cfRule>
    <cfRule type="expression" dxfId="174" priority="66">
      <formula>$P8=3</formula>
    </cfRule>
    <cfRule type="expression" dxfId="173" priority="67">
      <formula>$P8=2</formula>
    </cfRule>
    <cfRule type="expression" dxfId="172" priority="68">
      <formula>$P8=1</formula>
    </cfRule>
  </conditionalFormatting>
  <conditionalFormatting sqref="L4:L6">
    <cfRule type="expression" dxfId="171" priority="29">
      <formula>$P4=4</formula>
    </cfRule>
    <cfRule type="expression" dxfId="170" priority="30">
      <formula>$P4=3</formula>
    </cfRule>
    <cfRule type="expression" dxfId="169" priority="31">
      <formula>$P4=2</formula>
    </cfRule>
    <cfRule type="expression" dxfId="168" priority="32">
      <formula>$P4=1</formula>
    </cfRule>
  </conditionalFormatting>
  <conditionalFormatting sqref="L7">
    <cfRule type="expression" dxfId="167" priority="25">
      <formula>$P7=4</formula>
    </cfRule>
    <cfRule type="expression" dxfId="166" priority="26">
      <formula>$P7=3</formula>
    </cfRule>
    <cfRule type="expression" dxfId="165" priority="27">
      <formula>$P7=2</formula>
    </cfRule>
    <cfRule type="expression" dxfId="164" priority="28">
      <formula>$P7=1</formula>
    </cfRule>
  </conditionalFormatting>
  <conditionalFormatting sqref="L12:L13">
    <cfRule type="expression" dxfId="163" priority="21">
      <formula>$P9=4</formula>
    </cfRule>
    <cfRule type="expression" dxfId="162" priority="22">
      <formula>$P9=3</formula>
    </cfRule>
    <cfRule type="expression" dxfId="161" priority="23">
      <formula>$P9=2</formula>
    </cfRule>
    <cfRule type="expression" dxfId="160" priority="24">
      <formula>$P9=1</formula>
    </cfRule>
  </conditionalFormatting>
  <conditionalFormatting sqref="L21:L22">
    <cfRule type="expression" dxfId="159" priority="1">
      <formula>$P18=4</formula>
    </cfRule>
    <cfRule type="expression" dxfId="158" priority="2">
      <formula>$P18=3</formula>
    </cfRule>
    <cfRule type="expression" dxfId="157" priority="3">
      <formula>$P18=2</formula>
    </cfRule>
    <cfRule type="expression" dxfId="156" priority="4">
      <formula>$P18=1</formula>
    </cfRule>
  </conditionalFormatting>
  <conditionalFormatting sqref="L9 L16">
    <cfRule type="expression" dxfId="155" priority="85">
      <formula>$P7=4</formula>
    </cfRule>
    <cfRule type="expression" dxfId="154" priority="86">
      <formula>$P7=3</formula>
    </cfRule>
    <cfRule type="expression" dxfId="153" priority="87">
      <formula>$P7=2</formula>
    </cfRule>
    <cfRule type="expression" dxfId="152" priority="88">
      <formula>$P7=1</formula>
    </cfRule>
  </conditionalFormatting>
  <conditionalFormatting sqref="L15">
    <cfRule type="expression" dxfId="151" priority="173">
      <formula>#REF!=4</formula>
    </cfRule>
    <cfRule type="expression" dxfId="150" priority="174">
      <formula>#REF!=3</formula>
    </cfRule>
    <cfRule type="expression" dxfId="149" priority="175">
      <formula>#REF!=2</formula>
    </cfRule>
    <cfRule type="expression" dxfId="148" priority="176">
      <formula>#REF!=1</formula>
    </cfRule>
  </conditionalFormatting>
  <conditionalFormatting sqref="L18:L19 L14">
    <cfRule type="expression" dxfId="147" priority="177">
      <formula>#REF!=4</formula>
    </cfRule>
    <cfRule type="expression" dxfId="146" priority="178">
      <formula>#REF!=3</formula>
    </cfRule>
    <cfRule type="expression" dxfId="145" priority="179">
      <formula>#REF!=2</formula>
    </cfRule>
    <cfRule type="expression" dxfId="144" priority="180">
      <formula>#REF!=1</formula>
    </cfRule>
  </conditionalFormatting>
  <hyperlinks>
    <hyperlink ref="S49" r:id="rId1" xr:uid="{C2E502E2-F28E-4041-81B3-F38AC494539C}"/>
    <hyperlink ref="S16" r:id="rId2" xr:uid="{81291C31-1672-4B65-8594-4B2F9C7918D0}"/>
    <hyperlink ref="S41" r:id="rId3" xr:uid="{0C86203E-02B9-4E0C-86DB-F5DEB70BAF28}"/>
    <hyperlink ref="S57" r:id="rId4" xr:uid="{43ACCEBD-7E09-450E-9317-FB57F420ADB6}"/>
    <hyperlink ref="S28" r:id="rId5" xr:uid="{B5CE6704-8726-4C54-86EF-99CD742BC2FD}"/>
    <hyperlink ref="S4" r:id="rId6" xr:uid="{043F876D-22DD-4E4F-9A89-BBF6A9867A23}"/>
    <hyperlink ref="S5" r:id="rId7" xr:uid="{51BC8832-1694-4AA4-B089-235985ED6BFF}"/>
    <hyperlink ref="S6" r:id="rId8" xr:uid="{F3C4F6A2-CA78-4CBC-BF35-B7C4747C22F7}"/>
    <hyperlink ref="S7" r:id="rId9" xr:uid="{F78FDBE7-37BD-4DC1-BF90-C6EBA1D69749}"/>
    <hyperlink ref="S8" r:id="rId10" xr:uid="{BA148872-3721-419D-A003-74F20332B7EA}"/>
    <hyperlink ref="S15" r:id="rId11" xr:uid="{54EE4E59-AFB2-4911-BD98-4998E35A16BC}"/>
    <hyperlink ref="S18" r:id="rId12" xr:uid="{426E7D6A-BC58-49DC-89E2-1EAA89DDB592}"/>
    <hyperlink ref="S19" r:id="rId13" xr:uid="{F786E03D-B29F-4986-8494-5A25147ED86E}"/>
    <hyperlink ref="S23" r:id="rId14" display="https://www.barralet.fr" xr:uid="{51157D7A-8769-486C-9304-689760777624}"/>
    <hyperlink ref="S25" r:id="rId15" xr:uid="{A094549B-D031-4E7A-AB1D-F258AC77EBC1}"/>
    <hyperlink ref="S26" r:id="rId16" xr:uid="{005CB9DB-A3B9-4E7D-88FB-EE6B43C86826}"/>
    <hyperlink ref="S27" r:id="rId17" xr:uid="{EE53654C-D0E1-4DCA-A029-D645A5E5649F}"/>
    <hyperlink ref="S30" r:id="rId18" xr:uid="{773D380D-A0C9-41B3-81F7-D7CFD851A75B}"/>
    <hyperlink ref="S31" r:id="rId19" xr:uid="{BAC5ABF9-131C-42F5-A573-2340E8736BCD}"/>
    <hyperlink ref="S32" r:id="rId20" xr:uid="{C66D824E-EC59-49A1-B8C4-DEE3C6DA2C16}"/>
    <hyperlink ref="S34" r:id="rId21" xr:uid="{C5E092BA-5F36-4028-ACC6-B4694A3C9C67}"/>
    <hyperlink ref="S35" r:id="rId22" display="https://www.campingbellerive.fr" xr:uid="{CE1D0436-EE98-4D15-96C5-1D995A4FFAE2}"/>
    <hyperlink ref="S37" r:id="rId23" xr:uid="{B240FBDA-11D6-408D-870E-AE158F560E39}"/>
    <hyperlink ref="S38" r:id="rId24" display="https://www.lasousta.com" xr:uid="{A25E2279-A011-4A95-B6EA-09016E379E2D}"/>
    <hyperlink ref="S43" r:id="rId25" xr:uid="{6F6BA524-ECFC-4C65-8099-A5A6E51E87BD}"/>
    <hyperlink ref="S44" r:id="rId26" xr:uid="{F1CB12C7-8C4E-4027-9B32-FB665D460368}"/>
    <hyperlink ref="S45" r:id="rId27" xr:uid="{4D7CA9CB-6597-4D49-B11C-E047EAFBA6BA}"/>
    <hyperlink ref="S56" r:id="rId28" xr:uid="{D0678885-B24F-4537-AE8A-017F5FAE4D9C}"/>
    <hyperlink ref="S58" r:id="rId29" xr:uid="{BA06BEB0-0269-4C62-88E8-ABBF3C037F61}"/>
    <hyperlink ref="S46" r:id="rId30" xr:uid="{1E87AE92-8859-4371-863C-100C62C6B453}"/>
    <hyperlink ref="S59" r:id="rId31" display="https://www.soubeyranne.com" xr:uid="{4946F0B6-67C7-410B-A78E-76042554DB93}"/>
    <hyperlink ref="S64" r:id="rId32" xr:uid="{04058856-DA20-4561-B9BA-942D26AC0BD9}"/>
    <hyperlink ref="S62" r:id="rId33" xr:uid="{7BE0F365-E15D-4661-B60D-7F7FCAC5580E}"/>
    <hyperlink ref="S63" r:id="rId34" xr:uid="{839083EE-4DC6-412B-BEDD-3401E3BFB57C}"/>
    <hyperlink ref="S68" r:id="rId35" xr:uid="{EE0E758F-5666-439E-B8A2-C058A33E16E6}"/>
    <hyperlink ref="S71" r:id="rId36" xr:uid="{D1081D7F-BC79-467E-92B6-08A25AAD23B2}"/>
    <hyperlink ref="S55" r:id="rId37" display="http://www.domaine-reynaud.com" xr:uid="{EB6806EC-50EE-4514-A2A7-A1472CA0F874}"/>
    <hyperlink ref="S60" r:id="rId38" xr:uid="{4A367C71-CF79-4653-97E9-A8A253020459}"/>
    <hyperlink ref="S65" r:id="rId39" display="https://www.camping-car.com/aires/16401-domaine-saint-firmin" xr:uid="{983BADA2-FA6A-4B77-895C-58490CAFF913}"/>
    <hyperlink ref="S20" r:id="rId40" display="https://reseauaireservices.com/aire/castillon-du-gard-aire-pour-camping-cars/" xr:uid="{48F1EC81-A552-4BBD-A7C2-0E105A770A5B}"/>
    <hyperlink ref="S39" r:id="rId41" xr:uid="{A33915C4-869B-492E-B191-AF085338839A}"/>
    <hyperlink ref="S10" r:id="rId42" xr:uid="{FCB4CCC3-DFC1-4B26-B763-7EC106C1C6BF}"/>
    <hyperlink ref="S61" r:id="rId43" display="https://www.lemondeducampingcar.fr/etapes/nouvelles-aires/prs-du-pont-du-gard-laire-de-camping-cars-de-thziers/60596" xr:uid="{4DB73749-3B7E-4D6D-826D-CDA6FCD397B5}"/>
    <hyperlink ref="S67" r:id="rId44" display="https://reseauaireservices.com/aire/uzes/" xr:uid="{550F920B-45A9-486F-A727-2FA19766F812}"/>
    <hyperlink ref="S66" r:id="rId45" location="#" xr:uid="{2314AB32-518E-43F1-BB9D-72F4CE17B410}"/>
    <hyperlink ref="S42" r:id="rId46" xr:uid="{8FFCEC78-1B69-4E5B-A28B-47709CC69800}"/>
    <hyperlink ref="S47" r:id="rId47" xr:uid="{F67751C4-E769-4A07-91DA-D97A67E5B0B0}"/>
    <hyperlink ref="S48" r:id="rId48" xr:uid="{2E7C042B-723A-4B07-9D9E-64607E0E82E7}"/>
    <hyperlink ref="S54" r:id="rId49" xr:uid="{86D1A6DE-2AC5-49BE-BAEC-F718BEA9321B}"/>
    <hyperlink ref="S29" r:id="rId50" xr:uid="{D2D77B72-34BA-4AE8-AA80-B8E6E54A75C4}"/>
    <hyperlink ref="S33" r:id="rId51" xr:uid="{D0DCCE83-D005-48AC-87E3-62B699CEE330}"/>
  </hyperlinks>
  <pageMargins left="0.78740157499999996" right="0.78740157499999996" top="0.984251969" bottom="0.984251969" header="0.4921259845" footer="0.4921259845"/>
  <pageSetup paperSize="9" orientation="portrait" horizontalDpi="300" verticalDpi="300" r:id="rId5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17FB-3396-4225-AE5D-203942AEF883}">
  <dimension ref="A3:AM8"/>
  <sheetViews>
    <sheetView workbookViewId="0">
      <selection activeCell="G24" sqref="G24"/>
    </sheetView>
  </sheetViews>
  <sheetFormatPr baseColWidth="10" defaultRowHeight="12.75"/>
  <cols>
    <col min="3" max="3" width="13.85546875" customWidth="1"/>
    <col min="4" max="4" width="13.5703125" customWidth="1"/>
    <col min="7" max="7" width="18" customWidth="1"/>
    <col min="10" max="10" width="21" customWidth="1"/>
    <col min="17" max="17" width="21.7109375" customWidth="1"/>
    <col min="19" max="19" width="32.140625" customWidth="1"/>
    <col min="33" max="33" width="19.28515625" customWidth="1"/>
    <col min="34" max="34" width="18.7109375" customWidth="1"/>
  </cols>
  <sheetData>
    <row r="3" spans="1:39" ht="51">
      <c r="A3" s="20" t="s">
        <v>388</v>
      </c>
      <c r="B3" s="20" t="s">
        <v>503</v>
      </c>
      <c r="C3" s="199" t="s">
        <v>523</v>
      </c>
      <c r="D3" s="68" t="s">
        <v>1606</v>
      </c>
      <c r="E3" s="68" t="s">
        <v>592</v>
      </c>
      <c r="F3" s="20" t="s">
        <v>507</v>
      </c>
      <c r="G3" s="14" t="s">
        <v>350</v>
      </c>
      <c r="H3" s="115" t="s">
        <v>495</v>
      </c>
      <c r="I3" s="116" t="s">
        <v>27</v>
      </c>
      <c r="J3" s="125" t="s">
        <v>2125</v>
      </c>
      <c r="K3" s="117" t="s">
        <v>628</v>
      </c>
      <c r="L3" s="117" t="s">
        <v>629</v>
      </c>
      <c r="M3" s="95" t="s">
        <v>632</v>
      </c>
      <c r="N3" s="2" t="s">
        <v>345</v>
      </c>
      <c r="O3" s="2" t="s">
        <v>565</v>
      </c>
      <c r="P3" s="2" t="s">
        <v>23</v>
      </c>
      <c r="Q3" s="832" t="s">
        <v>21</v>
      </c>
      <c r="R3" s="832" t="s">
        <v>22</v>
      </c>
      <c r="S3" s="832" t="s">
        <v>637</v>
      </c>
      <c r="T3" s="97" t="s">
        <v>24</v>
      </c>
      <c r="U3" s="14" t="s">
        <v>310</v>
      </c>
      <c r="V3" s="14" t="s">
        <v>311</v>
      </c>
      <c r="W3" s="14" t="s">
        <v>475</v>
      </c>
      <c r="X3" s="96" t="s">
        <v>242</v>
      </c>
      <c r="Y3" s="22" t="s">
        <v>191</v>
      </c>
      <c r="Z3" s="14" t="s">
        <v>313</v>
      </c>
      <c r="AA3" s="832" t="s">
        <v>521</v>
      </c>
      <c r="AB3" s="832" t="s">
        <v>520</v>
      </c>
      <c r="AC3" s="832" t="s">
        <v>560</v>
      </c>
      <c r="AD3" s="832" t="s">
        <v>559</v>
      </c>
      <c r="AE3" s="14" t="s">
        <v>230</v>
      </c>
      <c r="AF3" s="832" t="s">
        <v>483</v>
      </c>
      <c r="AG3" s="832" t="s">
        <v>484</v>
      </c>
      <c r="AH3" s="832" t="s">
        <v>352</v>
      </c>
      <c r="AI3" s="10" t="s">
        <v>346</v>
      </c>
      <c r="AJ3" s="10" t="s">
        <v>347</v>
      </c>
      <c r="AK3" s="95" t="s">
        <v>348</v>
      </c>
      <c r="AL3" s="82" t="s">
        <v>192</v>
      </c>
      <c r="AM3" s="83" t="s">
        <v>349</v>
      </c>
    </row>
    <row r="4" spans="1:39" ht="73.5" customHeight="1">
      <c r="A4" s="433">
        <v>30217</v>
      </c>
      <c r="B4" s="417">
        <v>265</v>
      </c>
      <c r="C4" s="143" t="s">
        <v>586</v>
      </c>
      <c r="D4" s="144" t="s">
        <v>1604</v>
      </c>
      <c r="E4" s="158"/>
      <c r="F4" s="145" t="s">
        <v>520</v>
      </c>
      <c r="G4" s="148" t="s">
        <v>273</v>
      </c>
      <c r="H4" s="148"/>
      <c r="I4" s="147">
        <v>1</v>
      </c>
      <c r="J4" s="148"/>
      <c r="K4" s="150"/>
      <c r="L4" s="150"/>
      <c r="M4" s="150"/>
      <c r="N4" s="198">
        <v>6</v>
      </c>
      <c r="O4" s="162">
        <v>0.17</v>
      </c>
      <c r="P4" s="153"/>
      <c r="Q4" s="159" t="s">
        <v>1500</v>
      </c>
      <c r="R4" s="153" t="s">
        <v>838</v>
      </c>
      <c r="S4" s="177" t="s">
        <v>1717</v>
      </c>
      <c r="T4" s="153" t="s">
        <v>490</v>
      </c>
      <c r="U4" s="147"/>
      <c r="V4" s="147">
        <v>1</v>
      </c>
      <c r="W4" s="147"/>
      <c r="X4" s="147"/>
      <c r="Y4" s="147"/>
      <c r="Z4" s="147" t="s">
        <v>437</v>
      </c>
      <c r="AA4" s="147"/>
      <c r="AB4" s="147"/>
      <c r="AC4" s="147"/>
      <c r="AD4" s="147"/>
      <c r="AE4" s="147">
        <v>0</v>
      </c>
      <c r="AF4" s="153" t="s">
        <v>59</v>
      </c>
      <c r="AG4" s="159" t="s">
        <v>839</v>
      </c>
      <c r="AH4" s="153" t="s">
        <v>65</v>
      </c>
      <c r="AI4" s="400">
        <v>1</v>
      </c>
      <c r="AJ4" s="400">
        <v>6</v>
      </c>
      <c r="AK4" s="405">
        <v>0</v>
      </c>
      <c r="AL4" s="402">
        <v>0</v>
      </c>
      <c r="AM4" s="403">
        <v>0</v>
      </c>
    </row>
    <row r="5" spans="1:39" ht="60.75" customHeight="1">
      <c r="A5" s="433">
        <v>30351</v>
      </c>
      <c r="B5" s="226">
        <v>158</v>
      </c>
      <c r="C5" s="227" t="s">
        <v>20</v>
      </c>
      <c r="D5" s="288" t="s">
        <v>1592</v>
      </c>
      <c r="E5" s="229"/>
      <c r="F5" s="230" t="s">
        <v>521</v>
      </c>
      <c r="G5" s="231" t="s">
        <v>2099</v>
      </c>
      <c r="H5" s="232">
        <v>1</v>
      </c>
      <c r="I5" s="233"/>
      <c r="J5" s="636" t="s">
        <v>2438</v>
      </c>
      <c r="K5" s="215" t="s">
        <v>1134</v>
      </c>
      <c r="L5" s="215" t="s">
        <v>630</v>
      </c>
      <c r="M5" s="215">
        <v>897541116</v>
      </c>
      <c r="N5" s="237">
        <v>332</v>
      </c>
      <c r="O5" s="236">
        <v>12.93</v>
      </c>
      <c r="P5" s="238" t="s">
        <v>210</v>
      </c>
      <c r="Q5" s="239" t="s">
        <v>2100</v>
      </c>
      <c r="R5" s="239" t="s">
        <v>2102</v>
      </c>
      <c r="S5" s="240" t="s">
        <v>2101</v>
      </c>
      <c r="T5" s="239" t="s">
        <v>1913</v>
      </c>
      <c r="U5" s="232">
        <v>1</v>
      </c>
      <c r="V5" s="232"/>
      <c r="W5" s="241">
        <v>0.2</v>
      </c>
      <c r="X5" s="604">
        <v>1</v>
      </c>
      <c r="Y5" s="755">
        <v>44480</v>
      </c>
      <c r="Z5" s="232" t="s">
        <v>437</v>
      </c>
      <c r="AA5" s="232"/>
      <c r="AB5" s="232"/>
      <c r="AC5" s="232"/>
      <c r="AD5" s="232">
        <v>1</v>
      </c>
      <c r="AE5" s="232">
        <v>332</v>
      </c>
      <c r="AF5" s="825" t="s">
        <v>2437</v>
      </c>
      <c r="AG5" s="239" t="s">
        <v>2103</v>
      </c>
      <c r="AH5" s="239" t="s">
        <v>167</v>
      </c>
      <c r="AI5" s="858">
        <v>2</v>
      </c>
      <c r="AJ5" s="858">
        <v>462</v>
      </c>
      <c r="AK5" s="860">
        <v>2</v>
      </c>
      <c r="AL5" s="876">
        <v>462</v>
      </c>
      <c r="AM5" s="882">
        <v>2</v>
      </c>
    </row>
    <row r="6" spans="1:39" ht="45.75" customHeight="1">
      <c r="A6" s="433">
        <v>30351</v>
      </c>
      <c r="B6" s="226">
        <v>181</v>
      </c>
      <c r="C6" s="227" t="s">
        <v>20</v>
      </c>
      <c r="D6" s="288" t="s">
        <v>1592</v>
      </c>
      <c r="E6" s="227"/>
      <c r="F6" s="230" t="s">
        <v>521</v>
      </c>
      <c r="G6" s="335" t="s">
        <v>2104</v>
      </c>
      <c r="H6" s="232">
        <v>1</v>
      </c>
      <c r="I6" s="233"/>
      <c r="J6" s="636" t="s">
        <v>2440</v>
      </c>
      <c r="K6" s="215" t="s">
        <v>1135</v>
      </c>
      <c r="L6" s="215" t="s">
        <v>630</v>
      </c>
      <c r="M6" s="215">
        <v>799712500</v>
      </c>
      <c r="N6" s="237">
        <v>130</v>
      </c>
      <c r="O6" s="236">
        <v>3.8</v>
      </c>
      <c r="P6" s="238" t="s">
        <v>107</v>
      </c>
      <c r="Q6" s="239" t="s">
        <v>456</v>
      </c>
      <c r="R6" s="239" t="s">
        <v>457</v>
      </c>
      <c r="S6" s="240" t="s">
        <v>1143</v>
      </c>
      <c r="T6" s="239" t="s">
        <v>2439</v>
      </c>
      <c r="U6" s="232">
        <v>1</v>
      </c>
      <c r="V6" s="232"/>
      <c r="W6" s="241">
        <v>1</v>
      </c>
      <c r="X6" s="232">
        <v>1</v>
      </c>
      <c r="Y6" s="242" t="s">
        <v>2436</v>
      </c>
      <c r="Z6" s="232" t="s">
        <v>437</v>
      </c>
      <c r="AA6" s="232"/>
      <c r="AB6" s="232"/>
      <c r="AC6" s="232"/>
      <c r="AD6" s="232">
        <v>1</v>
      </c>
      <c r="AE6" s="232">
        <v>130</v>
      </c>
      <c r="AF6" s="239" t="s">
        <v>2441</v>
      </c>
      <c r="AG6" s="239" t="s">
        <v>2098</v>
      </c>
      <c r="AH6" s="239" t="s">
        <v>167</v>
      </c>
      <c r="AI6" s="858"/>
      <c r="AJ6" s="859"/>
      <c r="AK6" s="860"/>
      <c r="AL6" s="876"/>
      <c r="AM6" s="882"/>
    </row>
    <row r="8" spans="1:39" s="735" customFormat="1" ht="20.25" customHeight="1">
      <c r="A8" s="734"/>
      <c r="G8" s="735">
        <f>H8+I8</f>
        <v>3</v>
      </c>
      <c r="H8" s="735">
        <f>H4+H5+H6</f>
        <v>2</v>
      </c>
      <c r="I8" s="735">
        <f>I4+I5+I6</f>
        <v>1</v>
      </c>
      <c r="N8" s="735">
        <f t="shared" ref="N8:O8" si="0">N4+N5+N6</f>
        <v>468</v>
      </c>
      <c r="O8" s="735">
        <f t="shared" si="0"/>
        <v>16.899999999999999</v>
      </c>
      <c r="U8" s="735">
        <f t="shared" ref="T8:X8" si="1">U4+U5+U6</f>
        <v>2</v>
      </c>
      <c r="V8" s="735">
        <f t="shared" si="1"/>
        <v>1</v>
      </c>
      <c r="X8" s="735">
        <f t="shared" si="1"/>
        <v>2</v>
      </c>
      <c r="Z8" s="735">
        <f>AA8+AB8+AC8+AD8</f>
        <v>2</v>
      </c>
      <c r="AA8" s="735">
        <f t="shared" ref="AA8:AE8" si="2">AA4+AA5+AA6</f>
        <v>0</v>
      </c>
      <c r="AB8" s="735">
        <f t="shared" si="2"/>
        <v>0</v>
      </c>
      <c r="AC8" s="735">
        <f t="shared" si="2"/>
        <v>0</v>
      </c>
      <c r="AD8" s="735">
        <f t="shared" si="2"/>
        <v>2</v>
      </c>
      <c r="AE8" s="735">
        <f t="shared" si="2"/>
        <v>462</v>
      </c>
      <c r="AH8" s="736"/>
      <c r="AI8" s="735">
        <f t="shared" ref="AI8:AM8" si="3">AI4+AI5+AI6</f>
        <v>3</v>
      </c>
      <c r="AJ8" s="735">
        <f t="shared" si="3"/>
        <v>468</v>
      </c>
      <c r="AK8" s="735">
        <f t="shared" si="3"/>
        <v>2</v>
      </c>
      <c r="AL8" s="735">
        <f t="shared" si="3"/>
        <v>462</v>
      </c>
      <c r="AM8" s="735">
        <f t="shared" si="3"/>
        <v>2</v>
      </c>
    </row>
  </sheetData>
  <mergeCells count="5">
    <mergeCell ref="AI5:AI6"/>
    <mergeCell ref="AJ5:AJ6"/>
    <mergeCell ref="AK5:AK6"/>
    <mergeCell ref="AL5:AL6"/>
    <mergeCell ref="AM5:AM6"/>
  </mergeCells>
  <hyperlinks>
    <hyperlink ref="S4" r:id="rId1" display="https://www.camping-car.com/aires/45532-vignerons-du-castelas" xr:uid="{0613EF7F-0EC9-49E7-8FB9-787C47CA5C64}"/>
    <hyperlink ref="S6" r:id="rId2" xr:uid="{BB58531D-0D45-4725-B658-5E38D7F1B26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6"/>
  <sheetViews>
    <sheetView topLeftCell="L71" workbookViewId="0">
      <selection activeCell="O83" sqref="O83"/>
    </sheetView>
  </sheetViews>
  <sheetFormatPr baseColWidth="10" defaultRowHeight="12.75"/>
  <cols>
    <col min="1" max="1" width="8.5703125" style="721" customWidth="1"/>
    <col min="2" max="2" width="6.7109375" style="209" customWidth="1"/>
    <col min="3" max="3" width="18.85546875" style="209" customWidth="1"/>
    <col min="4" max="4" width="20.85546875" style="209" customWidth="1"/>
    <col min="5" max="5" width="11.42578125" style="209"/>
    <col min="6" max="6" width="8.85546875" style="209" customWidth="1"/>
    <col min="7" max="7" width="27.85546875" style="209" customWidth="1"/>
    <col min="8" max="8" width="10.7109375" style="209" customWidth="1"/>
    <col min="9" max="9" width="11.7109375" style="209" customWidth="1"/>
    <col min="10" max="10" width="23.85546875" style="209" customWidth="1"/>
    <col min="11" max="11" width="16.140625" style="209" customWidth="1"/>
    <col min="12" max="12" width="11.42578125" style="209"/>
    <col min="13" max="13" width="13.5703125" style="209" customWidth="1"/>
    <col min="14" max="14" width="14.85546875" style="209" customWidth="1"/>
    <col min="15" max="15" width="15.140625" style="209" customWidth="1"/>
    <col min="16" max="16" width="7.5703125" style="209" customWidth="1"/>
    <col min="17" max="17" width="26.28515625" style="209" customWidth="1"/>
    <col min="18" max="18" width="14.7109375" style="209" customWidth="1"/>
    <col min="19" max="19" width="38.28515625" style="209" customWidth="1"/>
    <col min="20" max="20" width="13.7109375" style="209" customWidth="1"/>
    <col min="21" max="21" width="7" style="209" customWidth="1"/>
    <col min="22" max="22" width="6.85546875" style="209" customWidth="1"/>
    <col min="23" max="24" width="6" style="209" customWidth="1"/>
    <col min="25" max="25" width="16" style="209" customWidth="1"/>
    <col min="26" max="26" width="14.140625" style="209" customWidth="1"/>
    <col min="27" max="27" width="6.28515625" style="209" customWidth="1"/>
    <col min="28" max="28" width="7.7109375" style="209" customWidth="1"/>
    <col min="29" max="29" width="7.140625" style="722" customWidth="1"/>
    <col min="30" max="30" width="8.140625" style="209" customWidth="1"/>
    <col min="31" max="31" width="10" style="209" customWidth="1"/>
    <col min="32" max="32" width="22.28515625" style="209" customWidth="1"/>
    <col min="33" max="33" width="29.85546875" style="723" customWidth="1"/>
    <col min="34" max="34" width="11.42578125" style="723"/>
    <col min="35" max="16384" width="11.42578125" style="209"/>
  </cols>
  <sheetData>
    <row r="1" spans="1:40" s="716" customFormat="1">
      <c r="A1" s="75"/>
      <c r="B1" s="75"/>
      <c r="C1" s="75"/>
      <c r="D1" s="75"/>
      <c r="E1" s="75"/>
      <c r="F1" s="80"/>
      <c r="G1" s="76"/>
      <c r="H1" s="76"/>
      <c r="I1" s="76"/>
      <c r="J1" s="76"/>
      <c r="K1" s="80"/>
      <c r="L1" s="80"/>
      <c r="M1" s="80"/>
      <c r="N1" s="4"/>
      <c r="O1" s="4"/>
      <c r="P1" s="4"/>
      <c r="Q1" s="4"/>
      <c r="R1" s="4"/>
      <c r="S1" s="4"/>
      <c r="T1" s="4"/>
      <c r="U1" s="909" t="s">
        <v>312</v>
      </c>
      <c r="V1" s="909"/>
      <c r="W1" s="693"/>
      <c r="X1" s="693"/>
      <c r="Y1" s="693"/>
      <c r="Z1" s="693"/>
      <c r="AA1" s="910" t="s">
        <v>387</v>
      </c>
      <c r="AB1" s="910"/>
      <c r="AC1" s="911"/>
      <c r="AD1" s="911"/>
      <c r="AE1" s="693"/>
      <c r="AF1" s="4"/>
      <c r="AG1" s="4"/>
      <c r="AH1" s="4"/>
      <c r="AI1" s="9"/>
      <c r="AJ1" s="9"/>
      <c r="AK1" s="23"/>
      <c r="AL1" s="60"/>
      <c r="AM1" s="81"/>
    </row>
    <row r="2" spans="1:40" s="716" customFormat="1" ht="51">
      <c r="A2" s="20" t="s">
        <v>388</v>
      </c>
      <c r="B2" s="20" t="s">
        <v>503</v>
      </c>
      <c r="C2" s="199" t="s">
        <v>523</v>
      </c>
      <c r="D2" s="68" t="s">
        <v>1606</v>
      </c>
      <c r="E2" s="68" t="s">
        <v>592</v>
      </c>
      <c r="F2" s="20" t="s">
        <v>507</v>
      </c>
      <c r="G2" s="14" t="s">
        <v>350</v>
      </c>
      <c r="H2" s="115" t="s">
        <v>495</v>
      </c>
      <c r="I2" s="116" t="s">
        <v>27</v>
      </c>
      <c r="J2" s="125" t="s">
        <v>2125</v>
      </c>
      <c r="K2" s="117" t="s">
        <v>628</v>
      </c>
      <c r="L2" s="117" t="s">
        <v>629</v>
      </c>
      <c r="M2" s="95" t="s">
        <v>632</v>
      </c>
      <c r="N2" s="2" t="s">
        <v>345</v>
      </c>
      <c r="O2" s="2" t="s">
        <v>565</v>
      </c>
      <c r="P2" s="2" t="s">
        <v>23</v>
      </c>
      <c r="Q2" s="694" t="s">
        <v>21</v>
      </c>
      <c r="R2" s="694" t="s">
        <v>22</v>
      </c>
      <c r="S2" s="694" t="s">
        <v>637</v>
      </c>
      <c r="T2" s="97" t="s">
        <v>24</v>
      </c>
      <c r="U2" s="14" t="s">
        <v>310</v>
      </c>
      <c r="V2" s="14" t="s">
        <v>311</v>
      </c>
      <c r="W2" s="14" t="s">
        <v>475</v>
      </c>
      <c r="X2" s="96" t="s">
        <v>242</v>
      </c>
      <c r="Y2" s="22" t="s">
        <v>191</v>
      </c>
      <c r="Z2" s="14" t="s">
        <v>313</v>
      </c>
      <c r="AA2" s="694" t="s">
        <v>521</v>
      </c>
      <c r="AB2" s="694" t="s">
        <v>520</v>
      </c>
      <c r="AC2" s="694" t="s">
        <v>560</v>
      </c>
      <c r="AD2" s="694" t="s">
        <v>559</v>
      </c>
      <c r="AE2" s="14" t="s">
        <v>230</v>
      </c>
      <c r="AF2" s="694" t="s">
        <v>483</v>
      </c>
      <c r="AG2" s="694" t="s">
        <v>484</v>
      </c>
      <c r="AH2" s="694" t="s">
        <v>352</v>
      </c>
      <c r="AI2" s="10" t="s">
        <v>346</v>
      </c>
      <c r="AJ2" s="10" t="s">
        <v>347</v>
      </c>
      <c r="AK2" s="95" t="s">
        <v>348</v>
      </c>
      <c r="AL2" s="82" t="s">
        <v>192</v>
      </c>
      <c r="AM2" s="83" t="s">
        <v>349</v>
      </c>
    </row>
    <row r="3" spans="1:40" s="716" customFormat="1" ht="41.25" customHeight="1">
      <c r="A3" s="425">
        <v>30008</v>
      </c>
      <c r="B3" s="226">
        <v>16</v>
      </c>
      <c r="C3" s="227" t="s">
        <v>527</v>
      </c>
      <c r="D3" s="288" t="s">
        <v>1591</v>
      </c>
      <c r="E3" s="229"/>
      <c r="F3" s="230" t="s">
        <v>521</v>
      </c>
      <c r="G3" s="231" t="s">
        <v>1621</v>
      </c>
      <c r="H3" s="232">
        <v>1</v>
      </c>
      <c r="I3" s="233"/>
      <c r="J3" s="319"/>
      <c r="K3" s="215" t="s">
        <v>886</v>
      </c>
      <c r="L3" s="312" t="s">
        <v>630</v>
      </c>
      <c r="M3" s="215">
        <v>402136279</v>
      </c>
      <c r="N3" s="237">
        <v>178</v>
      </c>
      <c r="O3" s="236">
        <v>6.25</v>
      </c>
      <c r="P3" s="236" t="s">
        <v>609</v>
      </c>
      <c r="Q3" s="239" t="s">
        <v>100</v>
      </c>
      <c r="R3" s="239" t="s">
        <v>1622</v>
      </c>
      <c r="S3" s="240" t="s">
        <v>1623</v>
      </c>
      <c r="T3" s="239" t="s">
        <v>1814</v>
      </c>
      <c r="U3" s="232">
        <v>1</v>
      </c>
      <c r="V3" s="232"/>
      <c r="W3" s="241">
        <v>0.15</v>
      </c>
      <c r="X3" s="232">
        <v>1</v>
      </c>
      <c r="Y3" s="315">
        <v>43171</v>
      </c>
      <c r="Z3" s="232" t="s">
        <v>467</v>
      </c>
      <c r="AA3" s="232">
        <v>1</v>
      </c>
      <c r="AB3" s="232"/>
      <c r="AC3" s="232"/>
      <c r="AD3" s="232"/>
      <c r="AE3" s="232">
        <f t="shared" ref="AE3:AE5" si="0">N3</f>
        <v>178</v>
      </c>
      <c r="AF3" s="239" t="s">
        <v>2129</v>
      </c>
      <c r="AG3" s="239" t="s">
        <v>1813</v>
      </c>
      <c r="AH3" s="239" t="s">
        <v>167</v>
      </c>
      <c r="AI3" s="858">
        <v>3</v>
      </c>
      <c r="AJ3" s="858">
        <f>N3+N4+N5</f>
        <v>454</v>
      </c>
      <c r="AK3" s="860">
        <v>3</v>
      </c>
      <c r="AL3" s="876">
        <f>AE3+AE4+AE5</f>
        <v>454</v>
      </c>
      <c r="AM3" s="882">
        <v>3</v>
      </c>
    </row>
    <row r="4" spans="1:40" s="716" customFormat="1" ht="43.5" customHeight="1">
      <c r="A4" s="425">
        <v>30008</v>
      </c>
      <c r="B4" s="226">
        <v>22</v>
      </c>
      <c r="C4" s="227" t="s">
        <v>527</v>
      </c>
      <c r="D4" s="288" t="s">
        <v>1591</v>
      </c>
      <c r="E4" s="227"/>
      <c r="F4" s="230" t="s">
        <v>521</v>
      </c>
      <c r="G4" s="233" t="s">
        <v>101</v>
      </c>
      <c r="H4" s="232">
        <v>1</v>
      </c>
      <c r="I4" s="233"/>
      <c r="J4" s="636" t="s">
        <v>2130</v>
      </c>
      <c r="K4" s="215" t="s">
        <v>887</v>
      </c>
      <c r="L4" s="681" t="s">
        <v>630</v>
      </c>
      <c r="M4" s="215">
        <v>432836377</v>
      </c>
      <c r="N4" s="237">
        <v>251</v>
      </c>
      <c r="O4" s="236">
        <v>6.7</v>
      </c>
      <c r="P4" s="238" t="s">
        <v>210</v>
      </c>
      <c r="Q4" s="239" t="s">
        <v>216</v>
      </c>
      <c r="R4" s="239" t="s">
        <v>102</v>
      </c>
      <c r="S4" s="240" t="s">
        <v>889</v>
      </c>
      <c r="T4" s="239" t="s">
        <v>1815</v>
      </c>
      <c r="U4" s="232">
        <v>1</v>
      </c>
      <c r="V4" s="232"/>
      <c r="W4" s="241">
        <v>0.9</v>
      </c>
      <c r="X4" s="232">
        <v>1</v>
      </c>
      <c r="Y4" s="315">
        <v>43171</v>
      </c>
      <c r="Z4" s="232" t="s">
        <v>96</v>
      </c>
      <c r="AA4" s="232">
        <v>1</v>
      </c>
      <c r="AB4" s="232"/>
      <c r="AC4" s="232"/>
      <c r="AD4" s="232"/>
      <c r="AE4" s="232">
        <f t="shared" si="0"/>
        <v>251</v>
      </c>
      <c r="AF4" s="239" t="s">
        <v>2129</v>
      </c>
      <c r="AG4" s="239" t="s">
        <v>340</v>
      </c>
      <c r="AH4" s="239" t="s">
        <v>167</v>
      </c>
      <c r="AI4" s="859"/>
      <c r="AJ4" s="859"/>
      <c r="AK4" s="859"/>
      <c r="AL4" s="859"/>
      <c r="AM4" s="859"/>
    </row>
    <row r="5" spans="1:40" s="716" customFormat="1" ht="53.25" customHeight="1">
      <c r="A5" s="425">
        <v>30008</v>
      </c>
      <c r="B5" s="226">
        <v>73</v>
      </c>
      <c r="C5" s="227" t="s">
        <v>527</v>
      </c>
      <c r="D5" s="288" t="s">
        <v>1591</v>
      </c>
      <c r="E5" s="227"/>
      <c r="F5" s="230" t="s">
        <v>521</v>
      </c>
      <c r="G5" s="233" t="s">
        <v>28</v>
      </c>
      <c r="H5" s="232">
        <v>1</v>
      </c>
      <c r="I5" s="233"/>
      <c r="J5" s="636" t="s">
        <v>2109</v>
      </c>
      <c r="K5" s="215" t="s">
        <v>888</v>
      </c>
      <c r="L5" s="681" t="s">
        <v>630</v>
      </c>
      <c r="M5" s="215">
        <v>388193096</v>
      </c>
      <c r="N5" s="237">
        <v>25</v>
      </c>
      <c r="O5" s="236">
        <v>0.98</v>
      </c>
      <c r="P5" s="286"/>
      <c r="Q5" s="239" t="s">
        <v>103</v>
      </c>
      <c r="R5" s="239" t="s">
        <v>650</v>
      </c>
      <c r="S5" s="240" t="s">
        <v>890</v>
      </c>
      <c r="T5" s="239" t="s">
        <v>501</v>
      </c>
      <c r="U5" s="232">
        <v>1</v>
      </c>
      <c r="V5" s="232"/>
      <c r="W5" s="241">
        <v>1</v>
      </c>
      <c r="X5" s="232">
        <v>1</v>
      </c>
      <c r="Y5" s="321">
        <v>42913</v>
      </c>
      <c r="Z5" s="232" t="s">
        <v>96</v>
      </c>
      <c r="AA5" s="232">
        <v>1</v>
      </c>
      <c r="AB5" s="232"/>
      <c r="AC5" s="232"/>
      <c r="AD5" s="232"/>
      <c r="AE5" s="232">
        <f t="shared" si="0"/>
        <v>25</v>
      </c>
      <c r="AF5" s="239" t="s">
        <v>2131</v>
      </c>
      <c r="AG5" s="239" t="s">
        <v>65</v>
      </c>
      <c r="AH5" s="239" t="s">
        <v>58</v>
      </c>
      <c r="AI5" s="859"/>
      <c r="AJ5" s="859"/>
      <c r="AK5" s="859"/>
      <c r="AL5" s="859"/>
      <c r="AM5" s="859"/>
    </row>
    <row r="6" spans="1:40" s="716" customFormat="1" ht="27.75" customHeight="1">
      <c r="A6" s="750">
        <v>30022</v>
      </c>
      <c r="B6" s="406">
        <v>223</v>
      </c>
      <c r="C6" s="143" t="s">
        <v>530</v>
      </c>
      <c r="D6" s="144" t="s">
        <v>1591</v>
      </c>
      <c r="E6" s="158"/>
      <c r="F6" s="145" t="s">
        <v>519</v>
      </c>
      <c r="G6" s="146" t="s">
        <v>812</v>
      </c>
      <c r="H6" s="148"/>
      <c r="I6" s="147">
        <v>1</v>
      </c>
      <c r="J6" s="148"/>
      <c r="K6" s="150"/>
      <c r="L6" s="150"/>
      <c r="M6" s="150"/>
      <c r="N6" s="162">
        <v>20</v>
      </c>
      <c r="O6" s="162">
        <v>0.04</v>
      </c>
      <c r="P6" s="151"/>
      <c r="Q6" s="153" t="s">
        <v>813</v>
      </c>
      <c r="R6" s="153" t="s">
        <v>33</v>
      </c>
      <c r="S6" s="177" t="s">
        <v>1697</v>
      </c>
      <c r="T6" s="153" t="s">
        <v>490</v>
      </c>
      <c r="U6" s="147"/>
      <c r="V6" s="147">
        <v>1</v>
      </c>
      <c r="W6" s="154"/>
      <c r="X6" s="147"/>
      <c r="Y6" s="155"/>
      <c r="Z6" s="147" t="s">
        <v>315</v>
      </c>
      <c r="AA6" s="147"/>
      <c r="AB6" s="147"/>
      <c r="AC6" s="147"/>
      <c r="AD6" s="147"/>
      <c r="AE6" s="147">
        <v>0</v>
      </c>
      <c r="AF6" s="153" t="s">
        <v>492</v>
      </c>
      <c r="AG6" s="153" t="s">
        <v>1165</v>
      </c>
      <c r="AH6" s="153" t="s">
        <v>65</v>
      </c>
      <c r="AI6" s="879">
        <v>2</v>
      </c>
      <c r="AJ6" s="879">
        <f>N6+N7</f>
        <v>26</v>
      </c>
      <c r="AK6" s="879">
        <v>0</v>
      </c>
      <c r="AL6" s="879">
        <f>AE6+AE7</f>
        <v>0</v>
      </c>
      <c r="AM6" s="879">
        <v>0</v>
      </c>
    </row>
    <row r="7" spans="1:40" s="716" customFormat="1" ht="37.5" customHeight="1">
      <c r="A7" s="749">
        <v>30022</v>
      </c>
      <c r="B7" s="520">
        <v>293</v>
      </c>
      <c r="C7" s="507" t="s">
        <v>530</v>
      </c>
      <c r="D7" s="508" t="s">
        <v>1591</v>
      </c>
      <c r="E7" s="521"/>
      <c r="F7" s="509" t="s">
        <v>519</v>
      </c>
      <c r="G7" s="522" t="s">
        <v>1196</v>
      </c>
      <c r="H7" s="523">
        <v>1</v>
      </c>
      <c r="I7" s="523"/>
      <c r="J7" s="748" t="s">
        <v>2142</v>
      </c>
      <c r="K7" s="703"/>
      <c r="L7" s="524"/>
      <c r="M7" s="512">
        <v>494142904</v>
      </c>
      <c r="N7" s="525">
        <v>6</v>
      </c>
      <c r="O7" s="514">
        <v>0.11</v>
      </c>
      <c r="P7" s="513"/>
      <c r="Q7" s="515" t="s">
        <v>944</v>
      </c>
      <c r="R7" s="515" t="s">
        <v>1825</v>
      </c>
      <c r="S7" s="526" t="s">
        <v>942</v>
      </c>
      <c r="T7" s="515" t="s">
        <v>466</v>
      </c>
      <c r="U7" s="523"/>
      <c r="V7" s="523">
        <v>1</v>
      </c>
      <c r="W7" s="527"/>
      <c r="X7" s="528"/>
      <c r="Y7" s="813"/>
      <c r="Z7" s="523" t="s">
        <v>315</v>
      </c>
      <c r="AA7" s="523"/>
      <c r="AB7" s="523"/>
      <c r="AC7" s="523"/>
      <c r="AD7" s="523"/>
      <c r="AE7" s="523">
        <v>0</v>
      </c>
      <c r="AF7" s="515" t="s">
        <v>943</v>
      </c>
      <c r="AG7" s="515" t="s">
        <v>945</v>
      </c>
      <c r="AH7" s="515" t="s">
        <v>58</v>
      </c>
      <c r="AI7" s="852"/>
      <c r="AJ7" s="852"/>
      <c r="AK7" s="852"/>
      <c r="AL7" s="852"/>
      <c r="AM7" s="852"/>
    </row>
    <row r="8" spans="1:40" s="716" customFormat="1" ht="29.25" customHeight="1">
      <c r="A8" s="426">
        <v>30028</v>
      </c>
      <c r="B8" s="226">
        <v>138</v>
      </c>
      <c r="C8" s="227" t="s">
        <v>532</v>
      </c>
      <c r="D8" s="288" t="s">
        <v>1591</v>
      </c>
      <c r="E8" s="229"/>
      <c r="F8" s="230" t="s">
        <v>521</v>
      </c>
      <c r="G8" s="233" t="s">
        <v>147</v>
      </c>
      <c r="H8" s="232">
        <v>1</v>
      </c>
      <c r="I8" s="233"/>
      <c r="J8" s="319"/>
      <c r="K8" s="215" t="s">
        <v>906</v>
      </c>
      <c r="L8" s="488" t="s">
        <v>630</v>
      </c>
      <c r="M8" s="215">
        <v>304734890</v>
      </c>
      <c r="N8" s="237">
        <v>95</v>
      </c>
      <c r="O8" s="236">
        <v>5.87</v>
      </c>
      <c r="P8" s="238" t="s">
        <v>56</v>
      </c>
      <c r="Q8" s="239" t="s">
        <v>1846</v>
      </c>
      <c r="R8" s="239" t="s">
        <v>124</v>
      </c>
      <c r="S8" s="240" t="s">
        <v>1831</v>
      </c>
      <c r="T8" s="239" t="s">
        <v>1832</v>
      </c>
      <c r="U8" s="232">
        <v>1</v>
      </c>
      <c r="V8" s="232"/>
      <c r="W8" s="241">
        <v>1</v>
      </c>
      <c r="X8" s="232">
        <v>1</v>
      </c>
      <c r="Y8" s="332">
        <v>42797</v>
      </c>
      <c r="Z8" s="232" t="s">
        <v>315</v>
      </c>
      <c r="AA8" s="232">
        <v>1</v>
      </c>
      <c r="AB8" s="232"/>
      <c r="AC8" s="232"/>
      <c r="AD8" s="232"/>
      <c r="AE8" s="232">
        <f>N8</f>
        <v>95</v>
      </c>
      <c r="AF8" s="239" t="s">
        <v>2143</v>
      </c>
      <c r="AG8" s="239" t="s">
        <v>659</v>
      </c>
      <c r="AH8" s="239" t="s">
        <v>167</v>
      </c>
      <c r="AI8" s="850">
        <v>4</v>
      </c>
      <c r="AJ8" s="850">
        <f>SUM(N8:N11)</f>
        <v>150</v>
      </c>
      <c r="AK8" s="845">
        <v>3</v>
      </c>
      <c r="AL8" s="869">
        <f>SUM(AE8:AE11)</f>
        <v>140</v>
      </c>
      <c r="AM8" s="867">
        <v>1</v>
      </c>
    </row>
    <row r="9" spans="1:40" ht="48" customHeight="1">
      <c r="A9" s="426">
        <v>30028</v>
      </c>
      <c r="B9" s="226">
        <v>35</v>
      </c>
      <c r="C9" s="227" t="s">
        <v>532</v>
      </c>
      <c r="D9" s="288" t="s">
        <v>1591</v>
      </c>
      <c r="E9" s="227"/>
      <c r="F9" s="230" t="s">
        <v>521</v>
      </c>
      <c r="G9" s="233" t="s">
        <v>148</v>
      </c>
      <c r="H9" s="232">
        <v>1</v>
      </c>
      <c r="I9" s="233"/>
      <c r="J9" s="636" t="s">
        <v>2228</v>
      </c>
      <c r="K9" s="215" t="s">
        <v>907</v>
      </c>
      <c r="L9" s="682" t="s">
        <v>630</v>
      </c>
      <c r="M9" s="215">
        <v>448401612</v>
      </c>
      <c r="N9" s="237">
        <v>33</v>
      </c>
      <c r="O9" s="236">
        <v>1.52</v>
      </c>
      <c r="P9" s="238" t="s">
        <v>107</v>
      </c>
      <c r="Q9" s="239" t="s">
        <v>125</v>
      </c>
      <c r="R9" s="239" t="s">
        <v>149</v>
      </c>
      <c r="S9" s="240" t="s">
        <v>908</v>
      </c>
      <c r="T9" s="239" t="s">
        <v>1829</v>
      </c>
      <c r="U9" s="232">
        <v>1</v>
      </c>
      <c r="V9" s="232"/>
      <c r="W9" s="241">
        <v>1</v>
      </c>
      <c r="X9" s="232"/>
      <c r="Y9" s="751"/>
      <c r="Z9" s="232" t="s">
        <v>315</v>
      </c>
      <c r="AA9" s="232">
        <v>1</v>
      </c>
      <c r="AB9" s="232"/>
      <c r="AC9" s="232"/>
      <c r="AD9" s="232"/>
      <c r="AE9" s="232">
        <f>N9</f>
        <v>33</v>
      </c>
      <c r="AF9" s="239" t="s">
        <v>2144</v>
      </c>
      <c r="AG9" s="239" t="s">
        <v>1830</v>
      </c>
      <c r="AH9" s="239" t="s">
        <v>167</v>
      </c>
      <c r="AI9" s="851"/>
      <c r="AJ9" s="851"/>
      <c r="AK9" s="846"/>
      <c r="AL9" s="872"/>
      <c r="AM9" s="868"/>
    </row>
    <row r="10" spans="1:40" s="716" customFormat="1" ht="36.75" customHeight="1">
      <c r="A10" s="426">
        <v>30028</v>
      </c>
      <c r="B10" s="389">
        <v>253</v>
      </c>
      <c r="C10" s="143" t="s">
        <v>532</v>
      </c>
      <c r="D10" s="144" t="s">
        <v>1591</v>
      </c>
      <c r="E10" s="143"/>
      <c r="F10" s="145" t="s">
        <v>521</v>
      </c>
      <c r="G10" s="148" t="s">
        <v>254</v>
      </c>
      <c r="H10" s="148"/>
      <c r="I10" s="147">
        <v>1</v>
      </c>
      <c r="J10" s="148"/>
      <c r="K10" s="150"/>
      <c r="L10" s="150"/>
      <c r="M10" s="150"/>
      <c r="N10" s="152">
        <v>10</v>
      </c>
      <c r="O10" s="162">
        <v>0.02</v>
      </c>
      <c r="P10" s="151"/>
      <c r="Q10" s="153" t="s">
        <v>859</v>
      </c>
      <c r="R10" s="153" t="s">
        <v>860</v>
      </c>
      <c r="S10" s="177" t="s">
        <v>1158</v>
      </c>
      <c r="T10" s="153" t="s">
        <v>490</v>
      </c>
      <c r="U10" s="147"/>
      <c r="V10" s="147">
        <v>1</v>
      </c>
      <c r="W10" s="154"/>
      <c r="X10" s="147"/>
      <c r="Y10" s="147"/>
      <c r="Z10" s="147" t="s">
        <v>315</v>
      </c>
      <c r="AA10" s="147"/>
      <c r="AB10" s="147"/>
      <c r="AC10" s="147"/>
      <c r="AD10" s="147"/>
      <c r="AE10" s="147">
        <v>0</v>
      </c>
      <c r="AF10" s="153" t="s">
        <v>341</v>
      </c>
      <c r="AG10" s="153" t="s">
        <v>861</v>
      </c>
      <c r="AH10" s="153" t="s">
        <v>65</v>
      </c>
      <c r="AI10" s="851"/>
      <c r="AJ10" s="851"/>
      <c r="AK10" s="851"/>
      <c r="AL10" s="851"/>
      <c r="AM10" s="851"/>
      <c r="AN10" s="212"/>
    </row>
    <row r="11" spans="1:40" s="716" customFormat="1" ht="41.25" customHeight="1">
      <c r="A11" s="426">
        <v>30028</v>
      </c>
      <c r="B11" s="244">
        <v>252</v>
      </c>
      <c r="C11" s="245" t="s">
        <v>532</v>
      </c>
      <c r="D11" s="246" t="s">
        <v>1591</v>
      </c>
      <c r="E11" s="245"/>
      <c r="F11" s="248" t="s">
        <v>521</v>
      </c>
      <c r="G11" s="265" t="s">
        <v>369</v>
      </c>
      <c r="H11" s="265"/>
      <c r="I11" s="266">
        <v>1</v>
      </c>
      <c r="J11" s="265"/>
      <c r="K11" s="267"/>
      <c r="L11" s="267"/>
      <c r="M11" s="267"/>
      <c r="N11" s="254">
        <v>12</v>
      </c>
      <c r="O11" s="253">
        <v>7.0000000000000007E-2</v>
      </c>
      <c r="P11" s="255"/>
      <c r="Q11" s="256" t="s">
        <v>1642</v>
      </c>
      <c r="R11" s="256" t="s">
        <v>1640</v>
      </c>
      <c r="S11" s="257" t="s">
        <v>1641</v>
      </c>
      <c r="T11" s="256" t="s">
        <v>490</v>
      </c>
      <c r="U11" s="266">
        <v>1</v>
      </c>
      <c r="V11" s="266"/>
      <c r="W11" s="268">
        <v>1</v>
      </c>
      <c r="X11" s="266"/>
      <c r="Y11" s="266"/>
      <c r="Z11" s="266" t="s">
        <v>315</v>
      </c>
      <c r="AA11" s="266">
        <v>1</v>
      </c>
      <c r="AB11" s="266"/>
      <c r="AC11" s="266"/>
      <c r="AD11" s="266"/>
      <c r="AE11" s="266">
        <f>N11</f>
        <v>12</v>
      </c>
      <c r="AF11" s="256" t="s">
        <v>492</v>
      </c>
      <c r="AG11" s="256" t="s">
        <v>845</v>
      </c>
      <c r="AH11" s="256" t="s">
        <v>65</v>
      </c>
      <c r="AI11" s="847"/>
      <c r="AJ11" s="847"/>
      <c r="AK11" s="847"/>
      <c r="AL11" s="847"/>
      <c r="AM11" s="847"/>
      <c r="AN11" s="212"/>
    </row>
    <row r="12" spans="1:40" s="716" customFormat="1" ht="29.25" customHeight="1">
      <c r="A12" s="426">
        <v>30029</v>
      </c>
      <c r="B12" s="226">
        <v>37</v>
      </c>
      <c r="C12" s="227" t="s">
        <v>533</v>
      </c>
      <c r="D12" s="288" t="s">
        <v>1595</v>
      </c>
      <c r="E12" s="229" t="s">
        <v>377</v>
      </c>
      <c r="F12" s="230" t="s">
        <v>519</v>
      </c>
      <c r="G12" s="231" t="s">
        <v>1839</v>
      </c>
      <c r="H12" s="232">
        <v>1</v>
      </c>
      <c r="I12" s="233"/>
      <c r="J12" s="636" t="s">
        <v>2158</v>
      </c>
      <c r="K12" s="215" t="s">
        <v>910</v>
      </c>
      <c r="L12" s="488" t="s">
        <v>630</v>
      </c>
      <c r="M12" s="215">
        <v>820680775</v>
      </c>
      <c r="N12" s="237">
        <v>100</v>
      </c>
      <c r="O12" s="236">
        <v>3.31</v>
      </c>
      <c r="P12" s="238" t="s">
        <v>150</v>
      </c>
      <c r="Q12" s="239" t="s">
        <v>1842</v>
      </c>
      <c r="R12" s="239" t="s">
        <v>1840</v>
      </c>
      <c r="S12" s="240" t="s">
        <v>909</v>
      </c>
      <c r="T12" s="239" t="s">
        <v>1841</v>
      </c>
      <c r="U12" s="232"/>
      <c r="V12" s="232">
        <v>1</v>
      </c>
      <c r="W12" s="232"/>
      <c r="X12" s="232">
        <v>1</v>
      </c>
      <c r="Y12" s="332">
        <v>43166</v>
      </c>
      <c r="Z12" s="232" t="s">
        <v>171</v>
      </c>
      <c r="AA12" s="232"/>
      <c r="AB12" s="232"/>
      <c r="AC12" s="232"/>
      <c r="AD12" s="232"/>
      <c r="AE12" s="232">
        <v>0</v>
      </c>
      <c r="AF12" s="239" t="s">
        <v>2145</v>
      </c>
      <c r="AG12" s="239" t="s">
        <v>354</v>
      </c>
      <c r="AH12" s="239" t="s">
        <v>167</v>
      </c>
      <c r="AI12" s="850">
        <v>6</v>
      </c>
      <c r="AJ12" s="850">
        <f>N12+N13+N14+N15+N17+N16</f>
        <v>260</v>
      </c>
      <c r="AK12" s="845">
        <v>1</v>
      </c>
      <c r="AL12" s="869">
        <f>AE12+AE13+AE14+AE15+AE17</f>
        <v>100</v>
      </c>
      <c r="AM12" s="867">
        <v>4</v>
      </c>
      <c r="AN12" s="212"/>
    </row>
    <row r="13" spans="1:40" s="716" customFormat="1" ht="43.5" customHeight="1">
      <c r="A13" s="426">
        <v>30029</v>
      </c>
      <c r="B13" s="489">
        <v>278</v>
      </c>
      <c r="C13" s="227" t="s">
        <v>533</v>
      </c>
      <c r="D13" s="288" t="s">
        <v>1595</v>
      </c>
      <c r="E13" s="229" t="s">
        <v>377</v>
      </c>
      <c r="F13" s="288" t="s">
        <v>519</v>
      </c>
      <c r="G13" s="231" t="s">
        <v>1569</v>
      </c>
      <c r="H13" s="492">
        <v>1</v>
      </c>
      <c r="I13" s="491"/>
      <c r="J13" s="636"/>
      <c r="K13" s="215" t="s">
        <v>1570</v>
      </c>
      <c r="L13" s="215"/>
      <c r="M13" s="215">
        <v>487888950</v>
      </c>
      <c r="N13" s="237">
        <v>25</v>
      </c>
      <c r="O13" s="236">
        <v>0.88</v>
      </c>
      <c r="P13" s="238"/>
      <c r="Q13" s="239" t="s">
        <v>1834</v>
      </c>
      <c r="R13" s="239" t="s">
        <v>660</v>
      </c>
      <c r="S13" s="240" t="s">
        <v>1835</v>
      </c>
      <c r="T13" s="239" t="s">
        <v>458</v>
      </c>
      <c r="U13" s="296"/>
      <c r="V13" s="296">
        <v>1</v>
      </c>
      <c r="W13" s="296"/>
      <c r="X13" s="604">
        <v>1</v>
      </c>
      <c r="Y13" s="755">
        <v>44326</v>
      </c>
      <c r="Z13" s="296" t="s">
        <v>171</v>
      </c>
      <c r="AA13" s="296"/>
      <c r="AB13" s="296"/>
      <c r="AC13" s="296"/>
      <c r="AD13" s="296"/>
      <c r="AE13" s="296">
        <v>0</v>
      </c>
      <c r="AF13" s="239" t="s">
        <v>661</v>
      </c>
      <c r="AG13" s="239" t="s">
        <v>1833</v>
      </c>
      <c r="AH13" s="239" t="s">
        <v>58</v>
      </c>
      <c r="AI13" s="855"/>
      <c r="AJ13" s="855"/>
      <c r="AK13" s="846"/>
      <c r="AL13" s="872"/>
      <c r="AM13" s="868"/>
      <c r="AN13" s="212"/>
    </row>
    <row r="14" spans="1:40" s="716" customFormat="1" ht="45" customHeight="1">
      <c r="A14" s="426">
        <v>30029</v>
      </c>
      <c r="B14" s="226">
        <v>41</v>
      </c>
      <c r="C14" s="227" t="s">
        <v>533</v>
      </c>
      <c r="D14" s="288" t="s">
        <v>1595</v>
      </c>
      <c r="E14" s="229" t="s">
        <v>377</v>
      </c>
      <c r="F14" s="230" t="s">
        <v>519</v>
      </c>
      <c r="G14" s="233" t="s">
        <v>151</v>
      </c>
      <c r="H14" s="232">
        <v>1</v>
      </c>
      <c r="I14" s="233"/>
      <c r="J14" s="326" t="s">
        <v>2148</v>
      </c>
      <c r="K14" s="215" t="s">
        <v>911</v>
      </c>
      <c r="L14" s="682" t="s">
        <v>630</v>
      </c>
      <c r="M14" s="215">
        <v>487888950</v>
      </c>
      <c r="N14" s="237">
        <v>100</v>
      </c>
      <c r="O14" s="236">
        <v>2.08</v>
      </c>
      <c r="P14" s="238" t="s">
        <v>97</v>
      </c>
      <c r="Q14" s="239" t="s">
        <v>662</v>
      </c>
      <c r="R14" s="239" t="s">
        <v>652</v>
      </c>
      <c r="S14" s="240" t="s">
        <v>1836</v>
      </c>
      <c r="T14" s="239" t="s">
        <v>2013</v>
      </c>
      <c r="U14" s="232">
        <v>1</v>
      </c>
      <c r="V14" s="232"/>
      <c r="W14" s="241">
        <v>0.95</v>
      </c>
      <c r="X14" s="232">
        <v>1</v>
      </c>
      <c r="Y14" s="242" t="s">
        <v>2147</v>
      </c>
      <c r="Z14" s="232" t="s">
        <v>90</v>
      </c>
      <c r="AA14" s="296">
        <v>1</v>
      </c>
      <c r="AB14" s="298"/>
      <c r="AC14" s="298"/>
      <c r="AD14" s="298"/>
      <c r="AE14" s="232">
        <f>N14</f>
        <v>100</v>
      </c>
      <c r="AF14" s="239" t="s">
        <v>2146</v>
      </c>
      <c r="AG14" s="239" t="s">
        <v>844</v>
      </c>
      <c r="AH14" s="239" t="s">
        <v>167</v>
      </c>
      <c r="AI14" s="855"/>
      <c r="AJ14" s="851"/>
      <c r="AK14" s="862"/>
      <c r="AL14" s="872"/>
      <c r="AM14" s="868"/>
      <c r="AN14" s="212"/>
    </row>
    <row r="15" spans="1:40" ht="51">
      <c r="A15" s="426">
        <v>30029</v>
      </c>
      <c r="B15" s="226">
        <v>96</v>
      </c>
      <c r="C15" s="227" t="s">
        <v>533</v>
      </c>
      <c r="D15" s="288" t="s">
        <v>1595</v>
      </c>
      <c r="E15" s="229" t="s">
        <v>377</v>
      </c>
      <c r="F15" s="230" t="s">
        <v>519</v>
      </c>
      <c r="G15" s="233" t="s">
        <v>425</v>
      </c>
      <c r="H15" s="232">
        <v>1</v>
      </c>
      <c r="I15" s="233"/>
      <c r="J15" s="335" t="s">
        <v>2157</v>
      </c>
      <c r="K15" s="215" t="s">
        <v>912</v>
      </c>
      <c r="L15" s="682" t="s">
        <v>630</v>
      </c>
      <c r="M15" s="215">
        <v>322998774</v>
      </c>
      <c r="N15" s="237">
        <v>20</v>
      </c>
      <c r="O15" s="236">
        <v>0.44</v>
      </c>
      <c r="P15" s="236" t="s">
        <v>107</v>
      </c>
      <c r="Q15" s="239" t="s">
        <v>1837</v>
      </c>
      <c r="R15" s="239" t="s">
        <v>651</v>
      </c>
      <c r="S15" s="487" t="s">
        <v>1838</v>
      </c>
      <c r="T15" s="239" t="s">
        <v>490</v>
      </c>
      <c r="U15" s="232"/>
      <c r="V15" s="232">
        <v>1</v>
      </c>
      <c r="W15" s="232"/>
      <c r="X15" s="604">
        <v>1</v>
      </c>
      <c r="Y15" s="755">
        <v>43356</v>
      </c>
      <c r="Z15" s="232" t="s">
        <v>177</v>
      </c>
      <c r="AA15" s="232"/>
      <c r="AB15" s="232"/>
      <c r="AC15" s="232"/>
      <c r="AD15" s="232"/>
      <c r="AE15" s="232">
        <v>0</v>
      </c>
      <c r="AF15" s="239" t="s">
        <v>2162</v>
      </c>
      <c r="AG15" s="239"/>
      <c r="AH15" s="239" t="s">
        <v>167</v>
      </c>
      <c r="AI15" s="851"/>
      <c r="AJ15" s="851"/>
      <c r="AK15" s="862"/>
      <c r="AL15" s="872"/>
      <c r="AM15" s="868"/>
    </row>
    <row r="16" spans="1:40" s="349" customFormat="1" ht="46.5" customHeight="1">
      <c r="A16" s="426">
        <v>30029</v>
      </c>
      <c r="B16" s="185">
        <v>317</v>
      </c>
      <c r="C16" s="336" t="s">
        <v>533</v>
      </c>
      <c r="D16" s="337" t="s">
        <v>1595</v>
      </c>
      <c r="E16" s="358" t="s">
        <v>377</v>
      </c>
      <c r="F16" s="338" t="s">
        <v>519</v>
      </c>
      <c r="G16" s="339" t="s">
        <v>2152</v>
      </c>
      <c r="H16" s="123">
        <v>1</v>
      </c>
      <c r="I16" s="340"/>
      <c r="J16" s="771" t="s">
        <v>2239</v>
      </c>
      <c r="K16" s="381"/>
      <c r="L16" s="753"/>
      <c r="M16" s="381">
        <v>802033688</v>
      </c>
      <c r="N16" s="422">
        <v>10</v>
      </c>
      <c r="O16" s="344">
        <v>0.78</v>
      </c>
      <c r="P16" s="344" t="s">
        <v>405</v>
      </c>
      <c r="Q16" s="345" t="s">
        <v>2151</v>
      </c>
      <c r="R16" s="345" t="s">
        <v>2154</v>
      </c>
      <c r="S16" s="766" t="s">
        <v>2149</v>
      </c>
      <c r="T16" s="754" t="s">
        <v>2180</v>
      </c>
      <c r="U16" s="123"/>
      <c r="V16" s="123">
        <v>1</v>
      </c>
      <c r="W16" s="123"/>
      <c r="X16" s="123"/>
      <c r="Y16" s="751"/>
      <c r="Z16" s="124" t="s">
        <v>171</v>
      </c>
      <c r="AA16" s="123"/>
      <c r="AB16" s="123"/>
      <c r="AC16" s="123"/>
      <c r="AD16" s="123"/>
      <c r="AE16" s="123"/>
      <c r="AF16" s="345" t="s">
        <v>2153</v>
      </c>
      <c r="AG16" s="345" t="s">
        <v>2150</v>
      </c>
      <c r="AH16" s="345" t="s">
        <v>2460</v>
      </c>
      <c r="AI16" s="851"/>
      <c r="AJ16" s="851"/>
      <c r="AK16" s="862"/>
      <c r="AL16" s="872"/>
      <c r="AM16" s="868"/>
    </row>
    <row r="17" spans="1:39" ht="25.5">
      <c r="A17" s="426">
        <v>30029</v>
      </c>
      <c r="B17" s="389">
        <v>225</v>
      </c>
      <c r="C17" s="143" t="s">
        <v>533</v>
      </c>
      <c r="D17" s="144" t="s">
        <v>1595</v>
      </c>
      <c r="E17" s="144"/>
      <c r="F17" s="145" t="s">
        <v>519</v>
      </c>
      <c r="G17" s="148" t="s">
        <v>37</v>
      </c>
      <c r="H17" s="148"/>
      <c r="I17" s="147">
        <v>1</v>
      </c>
      <c r="J17" s="148"/>
      <c r="K17" s="150"/>
      <c r="L17" s="150"/>
      <c r="M17" s="150"/>
      <c r="N17" s="152">
        <v>5</v>
      </c>
      <c r="O17" s="162">
        <v>0.19</v>
      </c>
      <c r="P17" s="151"/>
      <c r="Q17" s="153" t="s">
        <v>355</v>
      </c>
      <c r="R17" s="153" t="s">
        <v>38</v>
      </c>
      <c r="S17" s="177" t="s">
        <v>1698</v>
      </c>
      <c r="T17" s="153" t="s">
        <v>490</v>
      </c>
      <c r="U17" s="147"/>
      <c r="V17" s="147">
        <v>1</v>
      </c>
      <c r="W17" s="147"/>
      <c r="X17" s="147"/>
      <c r="Y17" s="147"/>
      <c r="Z17" s="147" t="s">
        <v>171</v>
      </c>
      <c r="AA17" s="147"/>
      <c r="AB17" s="147"/>
      <c r="AC17" s="147"/>
      <c r="AD17" s="147"/>
      <c r="AE17" s="147">
        <v>0</v>
      </c>
      <c r="AF17" s="153" t="s">
        <v>492</v>
      </c>
      <c r="AG17" s="153"/>
      <c r="AH17" s="153" t="s">
        <v>65</v>
      </c>
      <c r="AI17" s="847"/>
      <c r="AJ17" s="847"/>
      <c r="AK17" s="887"/>
      <c r="AL17" s="847"/>
      <c r="AM17" s="847"/>
    </row>
    <row r="18" spans="1:39" ht="51" customHeight="1">
      <c r="A18" s="426">
        <v>30037</v>
      </c>
      <c r="B18" s="226">
        <v>54</v>
      </c>
      <c r="C18" s="227" t="s">
        <v>534</v>
      </c>
      <c r="D18" s="288" t="s">
        <v>1591</v>
      </c>
      <c r="E18" s="229"/>
      <c r="F18" s="230" t="s">
        <v>520</v>
      </c>
      <c r="G18" s="231" t="s">
        <v>915</v>
      </c>
      <c r="H18" s="232">
        <v>1</v>
      </c>
      <c r="I18" s="233"/>
      <c r="J18" s="319"/>
      <c r="K18" s="215" t="s">
        <v>914</v>
      </c>
      <c r="L18" s="682" t="s">
        <v>630</v>
      </c>
      <c r="M18" s="215">
        <v>213000375</v>
      </c>
      <c r="N18" s="237">
        <v>75</v>
      </c>
      <c r="O18" s="236">
        <v>1.34</v>
      </c>
      <c r="P18" s="238" t="s">
        <v>105</v>
      </c>
      <c r="Q18" s="239" t="s">
        <v>1844</v>
      </c>
      <c r="R18" s="239" t="s">
        <v>1843</v>
      </c>
      <c r="S18" s="240" t="s">
        <v>913</v>
      </c>
      <c r="T18" s="239" t="s">
        <v>497</v>
      </c>
      <c r="U18" s="232">
        <v>1</v>
      </c>
      <c r="V18" s="232"/>
      <c r="W18" s="241">
        <v>1</v>
      </c>
      <c r="X18" s="232">
        <v>1</v>
      </c>
      <c r="Y18" s="332">
        <v>37845</v>
      </c>
      <c r="Z18" s="232" t="s">
        <v>315</v>
      </c>
      <c r="AA18" s="232">
        <v>1</v>
      </c>
      <c r="AB18" s="232"/>
      <c r="AC18" s="232"/>
      <c r="AD18" s="232"/>
      <c r="AE18" s="232">
        <f t="shared" ref="AE18" si="1">N18</f>
        <v>75</v>
      </c>
      <c r="AF18" s="239" t="s">
        <v>2159</v>
      </c>
      <c r="AG18" s="239" t="s">
        <v>649</v>
      </c>
      <c r="AH18" s="239" t="s">
        <v>167</v>
      </c>
      <c r="AI18" s="680">
        <v>1</v>
      </c>
      <c r="AJ18" s="680">
        <f>N18</f>
        <v>75</v>
      </c>
      <c r="AK18" s="493">
        <v>1</v>
      </c>
      <c r="AL18" s="684">
        <f>AE18</f>
        <v>75</v>
      </c>
      <c r="AM18" s="683">
        <v>1</v>
      </c>
    </row>
    <row r="19" spans="1:39" ht="51">
      <c r="A19" s="426">
        <v>30079</v>
      </c>
      <c r="B19" s="506">
        <v>178</v>
      </c>
      <c r="C19" s="507" t="s">
        <v>543</v>
      </c>
      <c r="D19" s="508" t="s">
        <v>1591</v>
      </c>
      <c r="E19" s="551"/>
      <c r="F19" s="509" t="s">
        <v>522</v>
      </c>
      <c r="G19" s="510" t="s">
        <v>161</v>
      </c>
      <c r="H19" s="511">
        <v>1</v>
      </c>
      <c r="I19" s="510"/>
      <c r="J19" s="768"/>
      <c r="K19" s="512" t="s">
        <v>930</v>
      </c>
      <c r="L19" s="512" t="s">
        <v>630</v>
      </c>
      <c r="M19" s="512">
        <v>213000797</v>
      </c>
      <c r="N19" s="525">
        <v>30</v>
      </c>
      <c r="O19" s="514">
        <v>1.63</v>
      </c>
      <c r="P19" s="513" t="s">
        <v>405</v>
      </c>
      <c r="Q19" s="515" t="s">
        <v>1866</v>
      </c>
      <c r="R19" s="515" t="s">
        <v>162</v>
      </c>
      <c r="S19" s="516" t="s">
        <v>790</v>
      </c>
      <c r="T19" s="515" t="s">
        <v>466</v>
      </c>
      <c r="U19" s="511">
        <v>1</v>
      </c>
      <c r="V19" s="511"/>
      <c r="W19" s="517">
        <v>0.3</v>
      </c>
      <c r="X19" s="511">
        <v>1</v>
      </c>
      <c r="Y19" s="518">
        <v>42900</v>
      </c>
      <c r="Z19" s="511" t="s">
        <v>316</v>
      </c>
      <c r="AA19" s="511">
        <v>1</v>
      </c>
      <c r="AB19" s="511"/>
      <c r="AC19" s="511"/>
      <c r="AD19" s="511"/>
      <c r="AE19" s="511">
        <f>N19</f>
        <v>30</v>
      </c>
      <c r="AF19" s="515" t="s">
        <v>492</v>
      </c>
      <c r="AG19" s="515" t="s">
        <v>1865</v>
      </c>
      <c r="AH19" s="515" t="s">
        <v>167</v>
      </c>
      <c r="AI19" s="690">
        <v>1</v>
      </c>
      <c r="AJ19" s="690">
        <f>N19</f>
        <v>30</v>
      </c>
      <c r="AK19" s="691">
        <v>1</v>
      </c>
      <c r="AL19" s="686">
        <f>AE19</f>
        <v>30</v>
      </c>
      <c r="AM19" s="679">
        <v>1</v>
      </c>
    </row>
    <row r="20" spans="1:39" ht="25.5">
      <c r="A20" s="499">
        <v>30080</v>
      </c>
      <c r="B20" s="506">
        <v>55</v>
      </c>
      <c r="C20" s="507" t="s">
        <v>544</v>
      </c>
      <c r="D20" s="508" t="s">
        <v>1591</v>
      </c>
      <c r="E20" s="508"/>
      <c r="F20" s="509" t="s">
        <v>520</v>
      </c>
      <c r="G20" s="522" t="s">
        <v>768</v>
      </c>
      <c r="H20" s="511">
        <v>1</v>
      </c>
      <c r="I20" s="510"/>
      <c r="J20" s="748" t="s">
        <v>2109</v>
      </c>
      <c r="K20" s="512" t="s">
        <v>931</v>
      </c>
      <c r="L20" s="512" t="s">
        <v>630</v>
      </c>
      <c r="M20" s="512">
        <v>775692072</v>
      </c>
      <c r="N20" s="525">
        <v>57</v>
      </c>
      <c r="O20" s="514">
        <v>1</v>
      </c>
      <c r="P20" s="513" t="s">
        <v>99</v>
      </c>
      <c r="Q20" s="515" t="s">
        <v>146</v>
      </c>
      <c r="R20" s="515" t="s">
        <v>374</v>
      </c>
      <c r="S20" s="516" t="s">
        <v>749</v>
      </c>
      <c r="T20" s="515" t="s">
        <v>1867</v>
      </c>
      <c r="U20" s="511"/>
      <c r="V20" s="511">
        <v>1</v>
      </c>
      <c r="W20" s="517"/>
      <c r="X20" s="511">
        <v>1</v>
      </c>
      <c r="Y20" s="518">
        <v>44326</v>
      </c>
      <c r="Z20" s="511" t="s">
        <v>316</v>
      </c>
      <c r="AA20" s="511"/>
      <c r="AB20" s="511"/>
      <c r="AC20" s="511"/>
      <c r="AD20" s="511"/>
      <c r="AE20" s="511">
        <v>0</v>
      </c>
      <c r="AF20" s="515"/>
      <c r="AG20" s="515"/>
      <c r="AH20" s="515" t="s">
        <v>167</v>
      </c>
      <c r="AI20" s="530">
        <v>1</v>
      </c>
      <c r="AJ20" s="530">
        <f>N20</f>
        <v>57</v>
      </c>
      <c r="AK20" s="530">
        <v>0</v>
      </c>
      <c r="AL20" s="531">
        <f>AE20</f>
        <v>0</v>
      </c>
      <c r="AM20" s="532">
        <v>1</v>
      </c>
    </row>
    <row r="21" spans="1:39" s="778" customFormat="1" ht="38.25">
      <c r="A21" s="806">
        <v>30081</v>
      </c>
      <c r="B21" s="583">
        <v>125</v>
      </c>
      <c r="C21" s="584" t="s">
        <v>545</v>
      </c>
      <c r="D21" s="585" t="s">
        <v>1601</v>
      </c>
      <c r="E21" s="622" t="s">
        <v>595</v>
      </c>
      <c r="F21" s="586" t="s">
        <v>521</v>
      </c>
      <c r="G21" s="595" t="s">
        <v>751</v>
      </c>
      <c r="H21" s="587">
        <v>0</v>
      </c>
      <c r="I21" s="588"/>
      <c r="J21" s="705" t="s">
        <v>2196</v>
      </c>
      <c r="K21" s="589" t="s">
        <v>932</v>
      </c>
      <c r="L21" s="589" t="s">
        <v>630</v>
      </c>
      <c r="M21" s="589">
        <v>401404959</v>
      </c>
      <c r="N21" s="590" t="s">
        <v>1868</v>
      </c>
      <c r="O21" s="591">
        <v>2</v>
      </c>
      <c r="P21" s="590" t="s">
        <v>405</v>
      </c>
      <c r="Q21" s="592" t="s">
        <v>383</v>
      </c>
      <c r="R21" s="592" t="s">
        <v>163</v>
      </c>
      <c r="S21" s="807" t="s">
        <v>1144</v>
      </c>
      <c r="T21" s="592" t="s">
        <v>490</v>
      </c>
      <c r="U21" s="587"/>
      <c r="V21" s="587" t="s">
        <v>1795</v>
      </c>
      <c r="W21" s="587"/>
      <c r="X21" s="587" t="s">
        <v>1795</v>
      </c>
      <c r="Y21" s="593">
        <v>42905</v>
      </c>
      <c r="Z21" s="587" t="s">
        <v>315</v>
      </c>
      <c r="AA21" s="587"/>
      <c r="AB21" s="587"/>
      <c r="AC21" s="587"/>
      <c r="AD21" s="587"/>
      <c r="AE21" s="587">
        <v>0</v>
      </c>
      <c r="AF21" s="592" t="s">
        <v>515</v>
      </c>
      <c r="AG21" s="592" t="s">
        <v>750</v>
      </c>
      <c r="AH21" s="592" t="s">
        <v>167</v>
      </c>
      <c r="AI21" s="850">
        <v>1</v>
      </c>
      <c r="AJ21" s="850">
        <f>N22</f>
        <v>10</v>
      </c>
      <c r="AK21" s="845">
        <v>1</v>
      </c>
      <c r="AL21" s="869">
        <f>AE21+AE22</f>
        <v>10</v>
      </c>
      <c r="AM21" s="867">
        <v>0</v>
      </c>
    </row>
    <row r="22" spans="1:39" s="716" customFormat="1" ht="51">
      <c r="A22" s="426">
        <v>30081</v>
      </c>
      <c r="B22" s="244">
        <v>258</v>
      </c>
      <c r="C22" s="245" t="s">
        <v>545</v>
      </c>
      <c r="D22" s="246" t="s">
        <v>1601</v>
      </c>
      <c r="E22" s="247" t="s">
        <v>595</v>
      </c>
      <c r="F22" s="248" t="s">
        <v>521</v>
      </c>
      <c r="G22" s="249" t="s">
        <v>1756</v>
      </c>
      <c r="H22" s="265"/>
      <c r="I22" s="266">
        <v>1</v>
      </c>
      <c r="J22" s="265"/>
      <c r="K22" s="267"/>
      <c r="L22" s="267"/>
      <c r="M22" s="267"/>
      <c r="N22" s="262">
        <v>10</v>
      </c>
      <c r="O22" s="253">
        <v>0.43</v>
      </c>
      <c r="P22" s="255"/>
      <c r="Q22" s="322" t="s">
        <v>1644</v>
      </c>
      <c r="R22" s="256" t="s">
        <v>1645</v>
      </c>
      <c r="S22" s="361" t="s">
        <v>1646</v>
      </c>
      <c r="T22" s="256" t="s">
        <v>490</v>
      </c>
      <c r="U22" s="266">
        <v>1</v>
      </c>
      <c r="V22" s="266"/>
      <c r="W22" s="268">
        <v>1</v>
      </c>
      <c r="X22" s="266"/>
      <c r="Y22" s="269"/>
      <c r="Z22" s="266" t="s">
        <v>315</v>
      </c>
      <c r="AA22" s="266">
        <v>1</v>
      </c>
      <c r="AB22" s="266"/>
      <c r="AC22" s="266"/>
      <c r="AD22" s="266"/>
      <c r="AE22" s="266">
        <f>N22</f>
        <v>10</v>
      </c>
      <c r="AF22" s="256" t="s">
        <v>341</v>
      </c>
      <c r="AG22" s="256" t="s">
        <v>1160</v>
      </c>
      <c r="AH22" s="256" t="s">
        <v>65</v>
      </c>
      <c r="AI22" s="847"/>
      <c r="AJ22" s="847"/>
      <c r="AK22" s="847"/>
      <c r="AL22" s="847"/>
      <c r="AM22" s="847"/>
    </row>
    <row r="23" spans="1:39" s="716" customFormat="1" ht="25.5">
      <c r="A23" s="499">
        <v>30092</v>
      </c>
      <c r="B23" s="226">
        <v>118</v>
      </c>
      <c r="C23" s="227" t="s">
        <v>547</v>
      </c>
      <c r="D23" s="288" t="s">
        <v>1591</v>
      </c>
      <c r="E23" s="229"/>
      <c r="F23" s="230" t="s">
        <v>522</v>
      </c>
      <c r="G23" s="233" t="s">
        <v>165</v>
      </c>
      <c r="H23" s="232">
        <v>1</v>
      </c>
      <c r="I23" s="233"/>
      <c r="J23" s="636"/>
      <c r="K23" s="215" t="s">
        <v>934</v>
      </c>
      <c r="L23" s="215" t="s">
        <v>630</v>
      </c>
      <c r="M23" s="215">
        <v>530191576</v>
      </c>
      <c r="N23" s="237">
        <v>60</v>
      </c>
      <c r="O23" s="236">
        <v>3.41</v>
      </c>
      <c r="P23" s="238" t="s">
        <v>107</v>
      </c>
      <c r="Q23" s="239" t="s">
        <v>166</v>
      </c>
      <c r="R23" s="239" t="s">
        <v>685</v>
      </c>
      <c r="S23" s="240" t="s">
        <v>935</v>
      </c>
      <c r="T23" s="239" t="s">
        <v>490</v>
      </c>
      <c r="U23" s="232"/>
      <c r="V23" s="232">
        <v>1</v>
      </c>
      <c r="W23" s="232"/>
      <c r="X23" s="232">
        <v>1</v>
      </c>
      <c r="Y23" s="332">
        <v>44327</v>
      </c>
      <c r="Z23" s="232" t="s">
        <v>246</v>
      </c>
      <c r="AA23" s="232"/>
      <c r="AB23" s="232"/>
      <c r="AC23" s="232"/>
      <c r="AD23" s="232"/>
      <c r="AE23" s="232">
        <v>0</v>
      </c>
      <c r="AF23" s="299" t="s">
        <v>2201</v>
      </c>
      <c r="AG23" s="239" t="s">
        <v>1870</v>
      </c>
      <c r="AH23" s="239" t="s">
        <v>167</v>
      </c>
      <c r="AI23" s="680">
        <v>1</v>
      </c>
      <c r="AJ23" s="680">
        <f>N23</f>
        <v>60</v>
      </c>
      <c r="AK23" s="682">
        <v>0</v>
      </c>
      <c r="AL23" s="684">
        <f>AE23</f>
        <v>0</v>
      </c>
      <c r="AM23" s="683">
        <v>1</v>
      </c>
    </row>
    <row r="24" spans="1:39" ht="48.75" customHeight="1">
      <c r="A24" s="426">
        <v>30096</v>
      </c>
      <c r="B24" s="226">
        <v>124</v>
      </c>
      <c r="C24" s="227" t="s">
        <v>548</v>
      </c>
      <c r="D24" s="288" t="s">
        <v>1591</v>
      </c>
      <c r="E24" s="229"/>
      <c r="F24" s="230" t="s">
        <v>520</v>
      </c>
      <c r="G24" s="231" t="s">
        <v>664</v>
      </c>
      <c r="H24" s="232">
        <v>1</v>
      </c>
      <c r="I24" s="233"/>
      <c r="J24" s="319"/>
      <c r="K24" s="215" t="s">
        <v>937</v>
      </c>
      <c r="L24" s="215" t="s">
        <v>630</v>
      </c>
      <c r="M24" s="215">
        <v>798043659</v>
      </c>
      <c r="N24" s="237">
        <v>120</v>
      </c>
      <c r="O24" s="236">
        <v>6</v>
      </c>
      <c r="P24" s="238" t="s">
        <v>1872</v>
      </c>
      <c r="Q24" s="239" t="s">
        <v>665</v>
      </c>
      <c r="R24" s="239" t="s">
        <v>2202</v>
      </c>
      <c r="S24" s="240" t="s">
        <v>936</v>
      </c>
      <c r="T24" s="239" t="s">
        <v>497</v>
      </c>
      <c r="U24" s="232">
        <v>1</v>
      </c>
      <c r="V24" s="232"/>
      <c r="W24" s="241">
        <v>1</v>
      </c>
      <c r="X24" s="232">
        <v>1</v>
      </c>
      <c r="Y24" s="332">
        <v>44322</v>
      </c>
      <c r="Z24" s="232" t="s">
        <v>315</v>
      </c>
      <c r="AA24" s="232">
        <v>1</v>
      </c>
      <c r="AB24" s="232"/>
      <c r="AC24" s="232"/>
      <c r="AD24" s="232"/>
      <c r="AE24" s="232">
        <f>N24</f>
        <v>120</v>
      </c>
      <c r="AF24" s="239" t="s">
        <v>2203</v>
      </c>
      <c r="AG24" s="239" t="s">
        <v>1873</v>
      </c>
      <c r="AH24" s="239" t="s">
        <v>167</v>
      </c>
      <c r="AI24" s="888">
        <v>3</v>
      </c>
      <c r="AJ24" s="888">
        <f>N24+N25+N26</f>
        <v>215</v>
      </c>
      <c r="AK24" s="864">
        <v>3</v>
      </c>
      <c r="AL24" s="877">
        <f>AE24+AE25+AE26</f>
        <v>215</v>
      </c>
      <c r="AM24" s="880">
        <v>3</v>
      </c>
    </row>
    <row r="25" spans="1:39" ht="25.5" customHeight="1">
      <c r="A25" s="426">
        <v>30096</v>
      </c>
      <c r="B25" s="226">
        <v>145</v>
      </c>
      <c r="C25" s="227" t="s">
        <v>548</v>
      </c>
      <c r="D25" s="288" t="s">
        <v>1591</v>
      </c>
      <c r="E25" s="227"/>
      <c r="F25" s="230" t="s">
        <v>520</v>
      </c>
      <c r="G25" s="233" t="s">
        <v>187</v>
      </c>
      <c r="H25" s="232">
        <v>1</v>
      </c>
      <c r="I25" s="233"/>
      <c r="J25" s="319"/>
      <c r="K25" s="215" t="s">
        <v>938</v>
      </c>
      <c r="L25" s="215" t="s">
        <v>630</v>
      </c>
      <c r="M25" s="215">
        <v>814753877</v>
      </c>
      <c r="N25" s="237">
        <v>50</v>
      </c>
      <c r="O25" s="236">
        <v>2.31</v>
      </c>
      <c r="P25" s="238" t="s">
        <v>105</v>
      </c>
      <c r="Q25" s="239" t="s">
        <v>638</v>
      </c>
      <c r="R25" s="239" t="s">
        <v>188</v>
      </c>
      <c r="S25" s="240" t="s">
        <v>941</v>
      </c>
      <c r="T25" s="239" t="s">
        <v>462</v>
      </c>
      <c r="U25" s="232">
        <v>1</v>
      </c>
      <c r="V25" s="232"/>
      <c r="W25" s="241">
        <v>1</v>
      </c>
      <c r="X25" s="232">
        <v>1</v>
      </c>
      <c r="Y25" s="332">
        <v>43174</v>
      </c>
      <c r="Z25" s="232" t="s">
        <v>315</v>
      </c>
      <c r="AA25" s="232">
        <v>1</v>
      </c>
      <c r="AB25" s="232"/>
      <c r="AC25" s="232"/>
      <c r="AD25" s="232"/>
      <c r="AE25" s="232">
        <f>N25</f>
        <v>50</v>
      </c>
      <c r="AF25" s="239" t="s">
        <v>2204</v>
      </c>
      <c r="AG25" s="239" t="s">
        <v>1874</v>
      </c>
      <c r="AH25" s="239" t="s">
        <v>167</v>
      </c>
      <c r="AI25" s="889"/>
      <c r="AJ25" s="889"/>
      <c r="AK25" s="904"/>
      <c r="AL25" s="886"/>
      <c r="AM25" s="885"/>
    </row>
    <row r="26" spans="1:39" s="805" customFormat="1" ht="25.5" customHeight="1">
      <c r="A26" s="833">
        <v>30096</v>
      </c>
      <c r="B26" s="780">
        <v>163</v>
      </c>
      <c r="C26" s="781" t="s">
        <v>548</v>
      </c>
      <c r="D26" s="782" t="s">
        <v>1591</v>
      </c>
      <c r="E26" s="781"/>
      <c r="F26" s="784" t="s">
        <v>520</v>
      </c>
      <c r="G26" s="834" t="s">
        <v>1875</v>
      </c>
      <c r="H26" s="835">
        <v>1</v>
      </c>
      <c r="I26" s="836"/>
      <c r="J26" s="837"/>
      <c r="K26" s="801" t="s">
        <v>1561</v>
      </c>
      <c r="L26" s="789" t="s">
        <v>630</v>
      </c>
      <c r="M26" s="835">
        <v>901904326</v>
      </c>
      <c r="N26" s="838">
        <v>45</v>
      </c>
      <c r="O26" s="839">
        <v>2.14</v>
      </c>
      <c r="P26" s="840" t="s">
        <v>97</v>
      </c>
      <c r="Q26" s="841" t="s">
        <v>1562</v>
      </c>
      <c r="R26" s="841" t="s">
        <v>1877</v>
      </c>
      <c r="S26" s="842" t="s">
        <v>1878</v>
      </c>
      <c r="T26" s="841" t="s">
        <v>1879</v>
      </c>
      <c r="U26" s="843">
        <v>1</v>
      </c>
      <c r="V26" s="843"/>
      <c r="W26" s="795">
        <v>1</v>
      </c>
      <c r="X26" s="843">
        <v>1</v>
      </c>
      <c r="Y26" s="796">
        <v>42740</v>
      </c>
      <c r="Z26" s="843" t="s">
        <v>315</v>
      </c>
      <c r="AA26" s="843">
        <v>1</v>
      </c>
      <c r="AB26" s="843"/>
      <c r="AC26" s="841"/>
      <c r="AD26" s="843"/>
      <c r="AE26" s="843">
        <f>N26</f>
        <v>45</v>
      </c>
      <c r="AF26" s="844" t="s">
        <v>2219</v>
      </c>
      <c r="AG26" s="792" t="s">
        <v>1876</v>
      </c>
      <c r="AH26" s="792" t="s">
        <v>167</v>
      </c>
      <c r="AI26" s="878"/>
      <c r="AJ26" s="878"/>
      <c r="AK26" s="878"/>
      <c r="AL26" s="878"/>
      <c r="AM26" s="878"/>
    </row>
    <row r="27" spans="1:39" ht="38.25" customHeight="1">
      <c r="A27" s="437">
        <v>30097</v>
      </c>
      <c r="B27" s="552">
        <v>151</v>
      </c>
      <c r="C27" s="551" t="s">
        <v>549</v>
      </c>
      <c r="D27" s="553" t="s">
        <v>1591</v>
      </c>
      <c r="E27" s="551"/>
      <c r="F27" s="554" t="s">
        <v>522</v>
      </c>
      <c r="G27" s="569" t="s">
        <v>1202</v>
      </c>
      <c r="H27" s="555">
        <v>1</v>
      </c>
      <c r="I27" s="556"/>
      <c r="J27" s="658" t="s">
        <v>2208</v>
      </c>
      <c r="K27" s="558" t="s">
        <v>939</v>
      </c>
      <c r="L27" s="558" t="s">
        <v>630</v>
      </c>
      <c r="M27" s="558">
        <v>510412273</v>
      </c>
      <c r="N27" s="570">
        <v>35</v>
      </c>
      <c r="O27" s="559">
        <v>0.6</v>
      </c>
      <c r="P27" s="560"/>
      <c r="Q27" s="560" t="s">
        <v>190</v>
      </c>
      <c r="R27" s="560" t="s">
        <v>2207</v>
      </c>
      <c r="S27" s="561" t="s">
        <v>2232</v>
      </c>
      <c r="T27" s="560" t="s">
        <v>1880</v>
      </c>
      <c r="U27" s="555">
        <v>1</v>
      </c>
      <c r="V27" s="555"/>
      <c r="W27" s="562">
        <v>0.95</v>
      </c>
      <c r="X27" s="555">
        <v>1</v>
      </c>
      <c r="Y27" s="563">
        <v>42901</v>
      </c>
      <c r="Z27" s="555" t="s">
        <v>1204</v>
      </c>
      <c r="AA27" s="555">
        <v>1</v>
      </c>
      <c r="AB27" s="555"/>
      <c r="AC27" s="555"/>
      <c r="AD27" s="555"/>
      <c r="AE27" s="555">
        <f>N27</f>
        <v>35</v>
      </c>
      <c r="AF27" s="560" t="s">
        <v>189</v>
      </c>
      <c r="AG27" s="560" t="s">
        <v>1881</v>
      </c>
      <c r="AH27" s="560" t="s">
        <v>66</v>
      </c>
      <c r="AI27" s="564">
        <v>1</v>
      </c>
      <c r="AJ27" s="564">
        <f>N27</f>
        <v>35</v>
      </c>
      <c r="AK27" s="565">
        <v>1</v>
      </c>
      <c r="AL27" s="566">
        <f>AE27</f>
        <v>35</v>
      </c>
      <c r="AM27" s="567">
        <v>1</v>
      </c>
    </row>
    <row r="28" spans="1:39" ht="57.75" customHeight="1">
      <c r="A28" s="437">
        <v>30113</v>
      </c>
      <c r="B28" s="244">
        <v>259</v>
      </c>
      <c r="C28" s="245" t="s">
        <v>236</v>
      </c>
      <c r="D28" s="246" t="s">
        <v>1591</v>
      </c>
      <c r="E28" s="245"/>
      <c r="F28" s="248" t="s">
        <v>519</v>
      </c>
      <c r="G28" s="249" t="s">
        <v>256</v>
      </c>
      <c r="H28" s="250"/>
      <c r="I28" s="250">
        <v>1</v>
      </c>
      <c r="J28" s="249"/>
      <c r="K28" s="252"/>
      <c r="L28" s="252"/>
      <c r="M28" s="252"/>
      <c r="N28" s="254">
        <v>8</v>
      </c>
      <c r="O28" s="253">
        <v>0.04</v>
      </c>
      <c r="P28" s="253"/>
      <c r="Q28" s="256" t="s">
        <v>1708</v>
      </c>
      <c r="R28" s="256" t="s">
        <v>1707</v>
      </c>
      <c r="S28" s="257" t="s">
        <v>1782</v>
      </c>
      <c r="T28" s="256" t="s">
        <v>490</v>
      </c>
      <c r="U28" s="266">
        <v>1</v>
      </c>
      <c r="V28" s="266"/>
      <c r="W28" s="268">
        <v>1</v>
      </c>
      <c r="X28" s="266"/>
      <c r="Y28" s="266"/>
      <c r="Z28" s="266" t="s">
        <v>1757</v>
      </c>
      <c r="AA28" s="266"/>
      <c r="AB28" s="266">
        <v>1</v>
      </c>
      <c r="AC28" s="266"/>
      <c r="AD28" s="266"/>
      <c r="AE28" s="266">
        <f>N28</f>
        <v>8</v>
      </c>
      <c r="AF28" s="256" t="s">
        <v>237</v>
      </c>
      <c r="AG28" s="260" t="s">
        <v>1170</v>
      </c>
      <c r="AH28" s="256" t="s">
        <v>65</v>
      </c>
      <c r="AI28" s="371">
        <v>1</v>
      </c>
      <c r="AJ28" s="371">
        <f>N28</f>
        <v>8</v>
      </c>
      <c r="AK28" s="371">
        <v>1</v>
      </c>
      <c r="AL28" s="371">
        <f>AE28</f>
        <v>8</v>
      </c>
      <c r="AM28" s="371">
        <v>0</v>
      </c>
    </row>
    <row r="29" spans="1:39" s="720" customFormat="1" ht="54.75" customHeight="1">
      <c r="A29" s="438">
        <v>30120</v>
      </c>
      <c r="B29" s="552">
        <v>17</v>
      </c>
      <c r="C29" s="551" t="s">
        <v>561</v>
      </c>
      <c r="D29" s="553" t="s">
        <v>1591</v>
      </c>
      <c r="E29" s="572"/>
      <c r="F29" s="554" t="s">
        <v>520</v>
      </c>
      <c r="G29" s="569" t="s">
        <v>427</v>
      </c>
      <c r="H29" s="573">
        <v>1</v>
      </c>
      <c r="I29" s="569"/>
      <c r="J29" s="557"/>
      <c r="K29" s="558" t="s">
        <v>953</v>
      </c>
      <c r="L29" s="558" t="s">
        <v>630</v>
      </c>
      <c r="M29" s="558">
        <v>798479226</v>
      </c>
      <c r="N29" s="570">
        <v>30</v>
      </c>
      <c r="O29" s="574">
        <v>3.44</v>
      </c>
      <c r="P29" s="574" t="s">
        <v>405</v>
      </c>
      <c r="Q29" s="560" t="s">
        <v>1893</v>
      </c>
      <c r="R29" s="560" t="s">
        <v>752</v>
      </c>
      <c r="S29" s="575" t="s">
        <v>753</v>
      </c>
      <c r="T29" s="560" t="s">
        <v>1891</v>
      </c>
      <c r="U29" s="573">
        <v>1</v>
      </c>
      <c r="V29" s="573"/>
      <c r="W29" s="576">
        <v>1</v>
      </c>
      <c r="X29" s="573">
        <v>1</v>
      </c>
      <c r="Y29" s="577">
        <v>43171</v>
      </c>
      <c r="Z29" s="573" t="s">
        <v>314</v>
      </c>
      <c r="AA29" s="573">
        <v>1</v>
      </c>
      <c r="AB29" s="573"/>
      <c r="AC29" s="573"/>
      <c r="AD29" s="573"/>
      <c r="AE29" s="573">
        <f t="shared" ref="AE29:AE34" si="2">N29</f>
        <v>30</v>
      </c>
      <c r="AF29" s="560" t="s">
        <v>196</v>
      </c>
      <c r="AG29" s="560"/>
      <c r="AH29" s="560" t="s">
        <v>167</v>
      </c>
      <c r="AI29" s="858">
        <v>2</v>
      </c>
      <c r="AJ29" s="858">
        <f>N29+N30</f>
        <v>130</v>
      </c>
      <c r="AK29" s="860">
        <v>2</v>
      </c>
      <c r="AL29" s="876">
        <f>AE29+AE30</f>
        <v>130</v>
      </c>
      <c r="AM29" s="882">
        <v>2</v>
      </c>
    </row>
    <row r="30" spans="1:39" s="720" customFormat="1" ht="51.75" customHeight="1">
      <c r="A30" s="438">
        <v>30120</v>
      </c>
      <c r="B30" s="552">
        <v>61</v>
      </c>
      <c r="C30" s="551" t="s">
        <v>561</v>
      </c>
      <c r="D30" s="553" t="s">
        <v>1591</v>
      </c>
      <c r="E30" s="551"/>
      <c r="F30" s="554" t="s">
        <v>520</v>
      </c>
      <c r="G30" s="556" t="s">
        <v>468</v>
      </c>
      <c r="H30" s="555">
        <v>1</v>
      </c>
      <c r="I30" s="556"/>
      <c r="J30" s="557"/>
      <c r="K30" s="558" t="s">
        <v>954</v>
      </c>
      <c r="L30" s="558" t="s">
        <v>630</v>
      </c>
      <c r="M30" s="558">
        <v>418106449</v>
      </c>
      <c r="N30" s="769">
        <v>100</v>
      </c>
      <c r="O30" s="559">
        <v>7.53</v>
      </c>
      <c r="P30" s="574" t="s">
        <v>405</v>
      </c>
      <c r="Q30" s="560" t="s">
        <v>1892</v>
      </c>
      <c r="R30" s="560" t="s">
        <v>479</v>
      </c>
      <c r="S30" s="561" t="s">
        <v>1894</v>
      </c>
      <c r="T30" s="560" t="s">
        <v>461</v>
      </c>
      <c r="U30" s="555">
        <v>1</v>
      </c>
      <c r="V30" s="555"/>
      <c r="W30" s="562">
        <v>0.7</v>
      </c>
      <c r="X30" s="555">
        <v>1</v>
      </c>
      <c r="Y30" s="563">
        <v>42727</v>
      </c>
      <c r="Z30" s="555" t="s">
        <v>314</v>
      </c>
      <c r="AA30" s="555">
        <v>1</v>
      </c>
      <c r="AB30" s="555"/>
      <c r="AC30" s="555"/>
      <c r="AD30" s="555"/>
      <c r="AE30" s="555">
        <f t="shared" si="2"/>
        <v>100</v>
      </c>
      <c r="AF30" s="560" t="s">
        <v>2212</v>
      </c>
      <c r="AG30" s="560" t="s">
        <v>238</v>
      </c>
      <c r="AH30" s="560" t="s">
        <v>167</v>
      </c>
      <c r="AI30" s="858"/>
      <c r="AJ30" s="859"/>
      <c r="AK30" s="860"/>
      <c r="AL30" s="876"/>
      <c r="AM30" s="882"/>
    </row>
    <row r="31" spans="1:39" ht="28.5" customHeight="1">
      <c r="A31" s="437">
        <v>30130</v>
      </c>
      <c r="B31" s="226">
        <v>39</v>
      </c>
      <c r="C31" s="227" t="s">
        <v>563</v>
      </c>
      <c r="D31" s="288" t="s">
        <v>1591</v>
      </c>
      <c r="E31" s="229"/>
      <c r="F31" s="230" t="s">
        <v>522</v>
      </c>
      <c r="G31" s="233" t="s">
        <v>1205</v>
      </c>
      <c r="H31" s="232">
        <v>1</v>
      </c>
      <c r="I31" s="233"/>
      <c r="J31" s="636" t="s">
        <v>2234</v>
      </c>
      <c r="K31" s="215" t="s">
        <v>956</v>
      </c>
      <c r="L31" s="215" t="s">
        <v>630</v>
      </c>
      <c r="M31" s="215">
        <v>387833890</v>
      </c>
      <c r="N31" s="237">
        <v>50</v>
      </c>
      <c r="O31" s="236">
        <v>1</v>
      </c>
      <c r="P31" s="238" t="s">
        <v>197</v>
      </c>
      <c r="Q31" s="239" t="s">
        <v>1899</v>
      </c>
      <c r="R31" s="239" t="s">
        <v>968</v>
      </c>
      <c r="S31" s="240" t="s">
        <v>1898</v>
      </c>
      <c r="T31" s="239" t="s">
        <v>497</v>
      </c>
      <c r="U31" s="232">
        <v>1</v>
      </c>
      <c r="V31" s="232"/>
      <c r="W31" s="241">
        <v>0.5</v>
      </c>
      <c r="X31" s="232">
        <v>1</v>
      </c>
      <c r="Y31" s="332">
        <v>42912</v>
      </c>
      <c r="Z31" s="232" t="s">
        <v>316</v>
      </c>
      <c r="AA31" s="232">
        <v>1</v>
      </c>
      <c r="AB31" s="232"/>
      <c r="AC31" s="232"/>
      <c r="AD31" s="232"/>
      <c r="AE31" s="232">
        <f t="shared" si="2"/>
        <v>50</v>
      </c>
      <c r="AF31" s="239" t="s">
        <v>1900</v>
      </c>
      <c r="AG31" s="239" t="s">
        <v>712</v>
      </c>
      <c r="AH31" s="239" t="s">
        <v>167</v>
      </c>
      <c r="AI31" s="850">
        <v>5</v>
      </c>
      <c r="AJ31" s="850">
        <f>N31+N32+N33+N34+N35</f>
        <v>207</v>
      </c>
      <c r="AK31" s="845">
        <v>4</v>
      </c>
      <c r="AL31" s="869">
        <f>AE31+AE32+AE33+AE34+AE35</f>
        <v>192</v>
      </c>
      <c r="AM31" s="867">
        <v>4</v>
      </c>
    </row>
    <row r="32" spans="1:39" ht="38.25">
      <c r="A32" s="438">
        <v>30130</v>
      </c>
      <c r="B32" s="552">
        <v>90</v>
      </c>
      <c r="C32" s="551" t="s">
        <v>563</v>
      </c>
      <c r="D32" s="553" t="s">
        <v>1591</v>
      </c>
      <c r="E32" s="551"/>
      <c r="F32" s="554" t="s">
        <v>522</v>
      </c>
      <c r="G32" s="556" t="s">
        <v>46</v>
      </c>
      <c r="H32" s="555">
        <v>1</v>
      </c>
      <c r="I32" s="556"/>
      <c r="J32" s="580"/>
      <c r="K32" s="558" t="s">
        <v>957</v>
      </c>
      <c r="L32" s="558" t="s">
        <v>630</v>
      </c>
      <c r="M32" s="558">
        <v>313668691</v>
      </c>
      <c r="N32" s="570">
        <v>50</v>
      </c>
      <c r="O32" s="559">
        <v>2.23</v>
      </c>
      <c r="P32" s="574" t="s">
        <v>94</v>
      </c>
      <c r="Q32" s="560" t="s">
        <v>512</v>
      </c>
      <c r="R32" s="560" t="s">
        <v>731</v>
      </c>
      <c r="S32" s="581" t="s">
        <v>1902</v>
      </c>
      <c r="T32" s="560" t="s">
        <v>1901</v>
      </c>
      <c r="U32" s="555">
        <v>1</v>
      </c>
      <c r="V32" s="555"/>
      <c r="W32" s="562">
        <v>0.2</v>
      </c>
      <c r="X32" s="555">
        <v>1</v>
      </c>
      <c r="Y32" s="563">
        <v>43168</v>
      </c>
      <c r="Z32" s="555" t="s">
        <v>316</v>
      </c>
      <c r="AA32" s="555">
        <v>1</v>
      </c>
      <c r="AB32" s="555"/>
      <c r="AC32" s="555"/>
      <c r="AD32" s="555"/>
      <c r="AE32" s="555">
        <f t="shared" si="2"/>
        <v>50</v>
      </c>
      <c r="AF32" s="560" t="s">
        <v>2217</v>
      </c>
      <c r="AG32" s="560" t="s">
        <v>732</v>
      </c>
      <c r="AH32" s="560" t="s">
        <v>167</v>
      </c>
      <c r="AI32" s="855"/>
      <c r="AJ32" s="851"/>
      <c r="AK32" s="846"/>
      <c r="AL32" s="872"/>
      <c r="AM32" s="868"/>
    </row>
    <row r="33" spans="1:39" ht="32.25" customHeight="1">
      <c r="A33" s="438">
        <v>30130</v>
      </c>
      <c r="B33" s="552">
        <v>134</v>
      </c>
      <c r="C33" s="551" t="s">
        <v>563</v>
      </c>
      <c r="D33" s="553" t="s">
        <v>1591</v>
      </c>
      <c r="E33" s="551"/>
      <c r="F33" s="554" t="s">
        <v>522</v>
      </c>
      <c r="G33" s="569" t="s">
        <v>1206</v>
      </c>
      <c r="H33" s="555">
        <v>1</v>
      </c>
      <c r="I33" s="556"/>
      <c r="J33" s="580"/>
      <c r="K33" s="558" t="s">
        <v>958</v>
      </c>
      <c r="L33" s="558" t="s">
        <v>630</v>
      </c>
      <c r="M33" s="558">
        <v>539811521</v>
      </c>
      <c r="N33" s="570">
        <v>63</v>
      </c>
      <c r="O33" s="574">
        <v>1.46</v>
      </c>
      <c r="P33" s="559" t="s">
        <v>97</v>
      </c>
      <c r="Q33" s="560" t="s">
        <v>754</v>
      </c>
      <c r="R33" s="560" t="s">
        <v>755</v>
      </c>
      <c r="S33" s="561" t="s">
        <v>1903</v>
      </c>
      <c r="T33" s="560" t="s">
        <v>757</v>
      </c>
      <c r="U33" s="555">
        <v>1</v>
      </c>
      <c r="V33" s="555"/>
      <c r="W33" s="562">
        <v>0.2</v>
      </c>
      <c r="X33" s="555">
        <v>1</v>
      </c>
      <c r="Y33" s="563">
        <v>42912</v>
      </c>
      <c r="Z33" s="555" t="s">
        <v>316</v>
      </c>
      <c r="AA33" s="555">
        <v>1</v>
      </c>
      <c r="AB33" s="555"/>
      <c r="AC33" s="555"/>
      <c r="AD33" s="555"/>
      <c r="AE33" s="555">
        <f t="shared" si="2"/>
        <v>63</v>
      </c>
      <c r="AF33" s="770" t="s">
        <v>2216</v>
      </c>
      <c r="AG33" s="560" t="s">
        <v>756</v>
      </c>
      <c r="AH33" s="560" t="s">
        <v>167</v>
      </c>
      <c r="AI33" s="851"/>
      <c r="AJ33" s="851"/>
      <c r="AK33" s="846"/>
      <c r="AL33" s="872"/>
      <c r="AM33" s="868"/>
    </row>
    <row r="34" spans="1:39" ht="38.25">
      <c r="A34" s="438">
        <v>30130</v>
      </c>
      <c r="B34" s="226">
        <v>106</v>
      </c>
      <c r="C34" s="227" t="s">
        <v>563</v>
      </c>
      <c r="D34" s="288" t="s">
        <v>1591</v>
      </c>
      <c r="E34" s="227"/>
      <c r="F34" s="230" t="s">
        <v>522</v>
      </c>
      <c r="G34" s="233" t="s">
        <v>198</v>
      </c>
      <c r="H34" s="232">
        <v>1</v>
      </c>
      <c r="I34" s="233"/>
      <c r="J34" s="636" t="s">
        <v>2218</v>
      </c>
      <c r="K34" s="215" t="s">
        <v>959</v>
      </c>
      <c r="L34" s="215" t="s">
        <v>630</v>
      </c>
      <c r="M34" s="215">
        <v>213001308</v>
      </c>
      <c r="N34" s="237">
        <v>29</v>
      </c>
      <c r="O34" s="236">
        <v>1.0900000000000001</v>
      </c>
      <c r="P34" s="238" t="s">
        <v>405</v>
      </c>
      <c r="Q34" s="239" t="s">
        <v>1897</v>
      </c>
      <c r="R34" s="239" t="s">
        <v>1896</v>
      </c>
      <c r="S34" s="240" t="s">
        <v>969</v>
      </c>
      <c r="T34" s="239" t="s">
        <v>490</v>
      </c>
      <c r="U34" s="232">
        <v>1</v>
      </c>
      <c r="V34" s="232"/>
      <c r="W34" s="232" t="s">
        <v>386</v>
      </c>
      <c r="X34" s="232">
        <v>1</v>
      </c>
      <c r="Y34" s="332">
        <v>43112</v>
      </c>
      <c r="Z34" s="232" t="s">
        <v>469</v>
      </c>
      <c r="AA34" s="232">
        <v>1</v>
      </c>
      <c r="AB34" s="232"/>
      <c r="AC34" s="232"/>
      <c r="AD34" s="232"/>
      <c r="AE34" s="232">
        <f t="shared" si="2"/>
        <v>29</v>
      </c>
      <c r="AF34" s="239" t="s">
        <v>492</v>
      </c>
      <c r="AG34" s="239" t="s">
        <v>554</v>
      </c>
      <c r="AH34" s="239" t="s">
        <v>167</v>
      </c>
      <c r="AI34" s="851"/>
      <c r="AJ34" s="851"/>
      <c r="AK34" s="846"/>
      <c r="AL34" s="872"/>
      <c r="AM34" s="868"/>
    </row>
    <row r="35" spans="1:39" ht="38.25">
      <c r="A35" s="438">
        <v>30130</v>
      </c>
      <c r="B35" s="389">
        <v>260</v>
      </c>
      <c r="C35" s="143" t="s">
        <v>563</v>
      </c>
      <c r="D35" s="144" t="s">
        <v>1591</v>
      </c>
      <c r="E35" s="143"/>
      <c r="F35" s="145" t="s">
        <v>522</v>
      </c>
      <c r="G35" s="148" t="s">
        <v>257</v>
      </c>
      <c r="H35" s="148"/>
      <c r="I35" s="147">
        <v>1</v>
      </c>
      <c r="J35" s="148"/>
      <c r="K35" s="150"/>
      <c r="L35" s="150"/>
      <c r="M35" s="150"/>
      <c r="N35" s="197">
        <v>15</v>
      </c>
      <c r="O35" s="162">
        <v>7.0000000000000007E-2</v>
      </c>
      <c r="P35" s="151"/>
      <c r="Q35" s="159" t="s">
        <v>134</v>
      </c>
      <c r="R35" s="153" t="s">
        <v>821</v>
      </c>
      <c r="S35" s="177" t="s">
        <v>1709</v>
      </c>
      <c r="T35" s="153"/>
      <c r="U35" s="147"/>
      <c r="V35" s="147">
        <v>1</v>
      </c>
      <c r="W35" s="147"/>
      <c r="X35" s="147"/>
      <c r="Y35" s="155"/>
      <c r="Z35" s="147" t="s">
        <v>245</v>
      </c>
      <c r="AA35" s="147"/>
      <c r="AB35" s="147"/>
      <c r="AC35" s="147"/>
      <c r="AD35" s="147"/>
      <c r="AE35" s="147">
        <v>0</v>
      </c>
      <c r="AF35" s="153" t="s">
        <v>492</v>
      </c>
      <c r="AG35" s="165" t="s">
        <v>1171</v>
      </c>
      <c r="AH35" s="153" t="s">
        <v>65</v>
      </c>
      <c r="AI35" s="847"/>
      <c r="AJ35" s="847"/>
      <c r="AK35" s="847"/>
      <c r="AL35" s="847"/>
      <c r="AM35" s="847"/>
    </row>
    <row r="36" spans="1:39" ht="25.5">
      <c r="A36" s="438">
        <v>30131</v>
      </c>
      <c r="B36" s="226">
        <v>93</v>
      </c>
      <c r="C36" s="227" t="s">
        <v>564</v>
      </c>
      <c r="D36" s="288" t="s">
        <v>1591</v>
      </c>
      <c r="E36" s="227"/>
      <c r="F36" s="230" t="s">
        <v>521</v>
      </c>
      <c r="G36" s="233" t="s">
        <v>47</v>
      </c>
      <c r="H36" s="232">
        <v>1</v>
      </c>
      <c r="I36" s="233"/>
      <c r="J36" s="319"/>
      <c r="K36" s="215" t="s">
        <v>960</v>
      </c>
      <c r="L36" s="215" t="s">
        <v>630</v>
      </c>
      <c r="M36" s="215">
        <v>820410660</v>
      </c>
      <c r="N36" s="237">
        <v>55</v>
      </c>
      <c r="O36" s="236">
        <v>2.16</v>
      </c>
      <c r="P36" s="294" t="s">
        <v>105</v>
      </c>
      <c r="Q36" s="239" t="s">
        <v>513</v>
      </c>
      <c r="R36" s="239" t="s">
        <v>674</v>
      </c>
      <c r="S36" s="240" t="s">
        <v>970</v>
      </c>
      <c r="T36" s="239" t="s">
        <v>497</v>
      </c>
      <c r="U36" s="232">
        <v>1</v>
      </c>
      <c r="V36" s="232"/>
      <c r="W36" s="241">
        <v>0.6</v>
      </c>
      <c r="X36" s="232">
        <v>1</v>
      </c>
      <c r="Y36" s="332">
        <v>43227</v>
      </c>
      <c r="Z36" s="232" t="s">
        <v>315</v>
      </c>
      <c r="AA36" s="232">
        <v>1</v>
      </c>
      <c r="AB36" s="232"/>
      <c r="AC36" s="232"/>
      <c r="AD36" s="232"/>
      <c r="AE36" s="232">
        <f t="shared" ref="AE36:AE41" si="3">N36</f>
        <v>55</v>
      </c>
      <c r="AF36" s="239" t="s">
        <v>2220</v>
      </c>
      <c r="AG36" s="239" t="s">
        <v>675</v>
      </c>
      <c r="AH36" s="239" t="s">
        <v>167</v>
      </c>
      <c r="AI36" s="858">
        <v>5</v>
      </c>
      <c r="AJ36" s="858">
        <f>N36+N37+N38+N39+N41</f>
        <v>315</v>
      </c>
      <c r="AK36" s="860">
        <v>5</v>
      </c>
      <c r="AL36" s="876">
        <f>AE36+AE37+AE38+AE39+AE41</f>
        <v>315</v>
      </c>
      <c r="AM36" s="882">
        <v>5</v>
      </c>
    </row>
    <row r="37" spans="1:39" ht="38.25">
      <c r="A37" s="438">
        <v>30131</v>
      </c>
      <c r="B37" s="226">
        <v>171</v>
      </c>
      <c r="C37" s="227" t="s">
        <v>564</v>
      </c>
      <c r="D37" s="288" t="s">
        <v>1591</v>
      </c>
      <c r="E37" s="227"/>
      <c r="F37" s="230" t="s">
        <v>521</v>
      </c>
      <c r="G37" s="233" t="s">
        <v>48</v>
      </c>
      <c r="H37" s="232">
        <v>1</v>
      </c>
      <c r="I37" s="233"/>
      <c r="J37" s="319"/>
      <c r="K37" s="215" t="s">
        <v>961</v>
      </c>
      <c r="L37" s="215" t="s">
        <v>630</v>
      </c>
      <c r="M37" s="215">
        <v>820410660</v>
      </c>
      <c r="N37" s="237">
        <v>25</v>
      </c>
      <c r="O37" s="236">
        <v>0.56999999999999995</v>
      </c>
      <c r="P37" s="238"/>
      <c r="Q37" s="239" t="s">
        <v>513</v>
      </c>
      <c r="R37" s="239" t="s">
        <v>674</v>
      </c>
      <c r="S37" s="240" t="s">
        <v>970</v>
      </c>
      <c r="T37" s="239" t="s">
        <v>460</v>
      </c>
      <c r="U37" s="232">
        <v>1</v>
      </c>
      <c r="V37" s="232"/>
      <c r="W37" s="241">
        <v>1</v>
      </c>
      <c r="X37" s="232">
        <v>1</v>
      </c>
      <c r="Y37" s="332">
        <v>43227</v>
      </c>
      <c r="Z37" s="232" t="s">
        <v>315</v>
      </c>
      <c r="AA37" s="232">
        <v>1</v>
      </c>
      <c r="AB37" s="232"/>
      <c r="AC37" s="232"/>
      <c r="AD37" s="232"/>
      <c r="AE37" s="232">
        <f t="shared" si="3"/>
        <v>25</v>
      </c>
      <c r="AF37" s="239" t="s">
        <v>2220</v>
      </c>
      <c r="AG37" s="239"/>
      <c r="AH37" s="239" t="s">
        <v>66</v>
      </c>
      <c r="AI37" s="858"/>
      <c r="AJ37" s="859"/>
      <c r="AK37" s="859"/>
      <c r="AL37" s="876"/>
      <c r="AM37" s="882"/>
    </row>
    <row r="38" spans="1:39" ht="38.25">
      <c r="A38" s="438">
        <v>30131</v>
      </c>
      <c r="B38" s="226">
        <v>47</v>
      </c>
      <c r="C38" s="227" t="s">
        <v>564</v>
      </c>
      <c r="D38" s="288" t="s">
        <v>1591</v>
      </c>
      <c r="E38" s="227"/>
      <c r="F38" s="230" t="s">
        <v>521</v>
      </c>
      <c r="G38" s="233" t="s">
        <v>199</v>
      </c>
      <c r="H38" s="232">
        <v>1</v>
      </c>
      <c r="I38" s="233"/>
      <c r="J38" s="319"/>
      <c r="K38" s="215" t="s">
        <v>962</v>
      </c>
      <c r="L38" s="215" t="s">
        <v>630</v>
      </c>
      <c r="M38" s="215">
        <v>819546839</v>
      </c>
      <c r="N38" s="237">
        <v>50</v>
      </c>
      <c r="O38" s="236">
        <v>0.92</v>
      </c>
      <c r="P38" s="238" t="s">
        <v>107</v>
      </c>
      <c r="Q38" s="239" t="s">
        <v>1909</v>
      </c>
      <c r="R38" s="239" t="s">
        <v>677</v>
      </c>
      <c r="S38" s="240" t="s">
        <v>971</v>
      </c>
      <c r="T38" s="239" t="s">
        <v>1908</v>
      </c>
      <c r="U38" s="232">
        <v>1</v>
      </c>
      <c r="V38" s="232"/>
      <c r="W38" s="241">
        <v>1</v>
      </c>
      <c r="X38" s="232">
        <v>1</v>
      </c>
      <c r="Y38" s="332">
        <v>43227</v>
      </c>
      <c r="Z38" s="232" t="s">
        <v>315</v>
      </c>
      <c r="AA38" s="232">
        <v>1</v>
      </c>
      <c r="AB38" s="232"/>
      <c r="AC38" s="232"/>
      <c r="AD38" s="232"/>
      <c r="AE38" s="232">
        <f t="shared" si="3"/>
        <v>50</v>
      </c>
      <c r="AF38" s="299" t="s">
        <v>2222</v>
      </c>
      <c r="AG38" s="239" t="s">
        <v>678</v>
      </c>
      <c r="AH38" s="239" t="s">
        <v>167</v>
      </c>
      <c r="AI38" s="859"/>
      <c r="AJ38" s="859"/>
      <c r="AK38" s="859"/>
      <c r="AL38" s="876"/>
      <c r="AM38" s="882"/>
    </row>
    <row r="39" spans="1:39" ht="25.5">
      <c r="A39" s="438">
        <v>30131</v>
      </c>
      <c r="B39" s="226">
        <v>192</v>
      </c>
      <c r="C39" s="227" t="s">
        <v>564</v>
      </c>
      <c r="D39" s="288" t="s">
        <v>1591</v>
      </c>
      <c r="E39" s="227"/>
      <c r="F39" s="230" t="s">
        <v>521</v>
      </c>
      <c r="G39" s="231" t="s">
        <v>758</v>
      </c>
      <c r="H39" s="232">
        <v>1</v>
      </c>
      <c r="I39" s="233"/>
      <c r="J39" s="319"/>
      <c r="K39" s="215" t="s">
        <v>963</v>
      </c>
      <c r="L39" s="215" t="s">
        <v>630</v>
      </c>
      <c r="M39" s="215">
        <v>502279318</v>
      </c>
      <c r="N39" s="237">
        <v>160</v>
      </c>
      <c r="O39" s="236">
        <v>6.52</v>
      </c>
      <c r="P39" s="236" t="s">
        <v>609</v>
      </c>
      <c r="Q39" s="239" t="s">
        <v>1208</v>
      </c>
      <c r="R39" s="239" t="s">
        <v>200</v>
      </c>
      <c r="S39" s="467" t="s">
        <v>1906</v>
      </c>
      <c r="T39" s="239" t="s">
        <v>1905</v>
      </c>
      <c r="U39" s="232">
        <v>1</v>
      </c>
      <c r="V39" s="232"/>
      <c r="W39" s="241">
        <v>0.7</v>
      </c>
      <c r="X39" s="232">
        <v>1</v>
      </c>
      <c r="Y39" s="332">
        <v>42943</v>
      </c>
      <c r="Z39" s="232" t="s">
        <v>315</v>
      </c>
      <c r="AA39" s="232">
        <v>1</v>
      </c>
      <c r="AB39" s="232"/>
      <c r="AC39" s="232"/>
      <c r="AD39" s="232"/>
      <c r="AE39" s="232">
        <f t="shared" si="3"/>
        <v>160</v>
      </c>
      <c r="AF39" s="239" t="s">
        <v>2223</v>
      </c>
      <c r="AG39" s="239" t="s">
        <v>1904</v>
      </c>
      <c r="AH39" s="239" t="s">
        <v>167</v>
      </c>
      <c r="AI39" s="859"/>
      <c r="AJ39" s="859"/>
      <c r="AK39" s="859"/>
      <c r="AL39" s="876"/>
      <c r="AM39" s="882"/>
    </row>
    <row r="40" spans="1:39" s="805" customFormat="1" ht="38.25">
      <c r="A40" s="804">
        <v>30131</v>
      </c>
      <c r="B40" s="780">
        <v>180</v>
      </c>
      <c r="C40" s="781" t="s">
        <v>564</v>
      </c>
      <c r="D40" s="782" t="s">
        <v>1591</v>
      </c>
      <c r="E40" s="781"/>
      <c r="F40" s="784" t="s">
        <v>521</v>
      </c>
      <c r="G40" s="785" t="s">
        <v>1568</v>
      </c>
      <c r="H40" s="794">
        <v>0</v>
      </c>
      <c r="I40" s="787"/>
      <c r="J40" s="788" t="s">
        <v>2298</v>
      </c>
      <c r="K40" s="789" t="s">
        <v>964</v>
      </c>
      <c r="L40" s="789" t="s">
        <v>630</v>
      </c>
      <c r="M40" s="789">
        <v>213001316</v>
      </c>
      <c r="N40" s="790" t="s">
        <v>1910</v>
      </c>
      <c r="O40" s="791">
        <v>2.11</v>
      </c>
      <c r="P40" s="790" t="s">
        <v>155</v>
      </c>
      <c r="Q40" s="792" t="s">
        <v>201</v>
      </c>
      <c r="R40" s="792" t="s">
        <v>759</v>
      </c>
      <c r="S40" s="793" t="s">
        <v>972</v>
      </c>
      <c r="T40" s="792" t="s">
        <v>760</v>
      </c>
      <c r="U40" s="794" t="s">
        <v>1795</v>
      </c>
      <c r="V40" s="786"/>
      <c r="W40" s="795">
        <v>1</v>
      </c>
      <c r="X40" s="794" t="s">
        <v>1795</v>
      </c>
      <c r="Y40" s="796">
        <v>42732</v>
      </c>
      <c r="Z40" s="786" t="s">
        <v>315</v>
      </c>
      <c r="AA40" s="794" t="s">
        <v>1795</v>
      </c>
      <c r="AB40" s="786"/>
      <c r="AC40" s="786"/>
      <c r="AD40" s="786"/>
      <c r="AE40" s="786" t="str">
        <f t="shared" si="3"/>
        <v>33 places</v>
      </c>
      <c r="AF40" s="792" t="s">
        <v>492</v>
      </c>
      <c r="AG40" s="792"/>
      <c r="AH40" s="792" t="s">
        <v>167</v>
      </c>
      <c r="AI40" s="859"/>
      <c r="AJ40" s="859"/>
      <c r="AK40" s="859"/>
      <c r="AL40" s="876"/>
      <c r="AM40" s="882"/>
    </row>
    <row r="41" spans="1:39" ht="38.25">
      <c r="A41" s="438">
        <v>30131</v>
      </c>
      <c r="B41" s="226">
        <v>59</v>
      </c>
      <c r="C41" s="227" t="s">
        <v>564</v>
      </c>
      <c r="D41" s="288" t="s">
        <v>1591</v>
      </c>
      <c r="E41" s="582"/>
      <c r="F41" s="230" t="s">
        <v>521</v>
      </c>
      <c r="G41" s="231" t="s">
        <v>679</v>
      </c>
      <c r="H41" s="232">
        <v>1</v>
      </c>
      <c r="I41" s="233"/>
      <c r="J41" s="319"/>
      <c r="K41" s="215" t="s">
        <v>965</v>
      </c>
      <c r="L41" s="215" t="s">
        <v>630</v>
      </c>
      <c r="M41" s="215">
        <v>502085707</v>
      </c>
      <c r="N41" s="237">
        <v>25</v>
      </c>
      <c r="O41" s="236">
        <v>1.1100000000000001</v>
      </c>
      <c r="P41" s="238" t="s">
        <v>405</v>
      </c>
      <c r="Q41" s="239" t="s">
        <v>1207</v>
      </c>
      <c r="R41" s="239" t="s">
        <v>681</v>
      </c>
      <c r="S41" s="240" t="s">
        <v>973</v>
      </c>
      <c r="T41" s="239" t="s">
        <v>1907</v>
      </c>
      <c r="U41" s="232">
        <v>1</v>
      </c>
      <c r="V41" s="232"/>
      <c r="W41" s="241">
        <v>1</v>
      </c>
      <c r="X41" s="232">
        <v>1</v>
      </c>
      <c r="Y41" s="332">
        <v>36325</v>
      </c>
      <c r="Z41" s="232" t="s">
        <v>315</v>
      </c>
      <c r="AA41" s="232">
        <v>1</v>
      </c>
      <c r="AB41" s="232"/>
      <c r="AC41" s="232"/>
      <c r="AD41" s="232"/>
      <c r="AE41" s="232">
        <f t="shared" si="3"/>
        <v>25</v>
      </c>
      <c r="AF41" s="239" t="s">
        <v>680</v>
      </c>
      <c r="AG41" s="239" t="s">
        <v>152</v>
      </c>
      <c r="AH41" s="239" t="s">
        <v>66</v>
      </c>
      <c r="AI41" s="859"/>
      <c r="AJ41" s="859"/>
      <c r="AK41" s="859"/>
      <c r="AL41" s="876"/>
      <c r="AM41" s="882"/>
    </row>
    <row r="42" spans="1:39" ht="25.5">
      <c r="A42" s="438">
        <v>30134</v>
      </c>
      <c r="B42" s="389">
        <v>281</v>
      </c>
      <c r="C42" s="143" t="s">
        <v>1209</v>
      </c>
      <c r="D42" s="167" t="s">
        <v>1595</v>
      </c>
      <c r="E42" s="158"/>
      <c r="F42" s="145"/>
      <c r="G42" s="146" t="s">
        <v>1210</v>
      </c>
      <c r="H42" s="148"/>
      <c r="I42" s="147">
        <v>1</v>
      </c>
      <c r="J42" s="186" t="s">
        <v>1760</v>
      </c>
      <c r="K42" s="150"/>
      <c r="L42" s="150"/>
      <c r="M42" s="150"/>
      <c r="N42" s="152">
        <v>30</v>
      </c>
      <c r="O42" s="162">
        <v>2.81</v>
      </c>
      <c r="P42" s="151"/>
      <c r="Q42" s="153" t="s">
        <v>1188</v>
      </c>
      <c r="R42" s="153"/>
      <c r="S42" s="177"/>
      <c r="T42" s="153" t="s">
        <v>490</v>
      </c>
      <c r="U42" s="147"/>
      <c r="V42" s="147">
        <v>1</v>
      </c>
      <c r="W42" s="154"/>
      <c r="X42" s="147"/>
      <c r="Y42" s="147"/>
      <c r="Z42" s="147"/>
      <c r="AA42" s="160"/>
      <c r="AB42" s="147"/>
      <c r="AC42" s="147"/>
      <c r="AD42" s="147"/>
      <c r="AE42" s="147">
        <v>0</v>
      </c>
      <c r="AF42" s="153"/>
      <c r="AG42" s="153" t="s">
        <v>1212</v>
      </c>
      <c r="AH42" s="153" t="s">
        <v>65</v>
      </c>
      <c r="AI42" s="399">
        <v>1</v>
      </c>
      <c r="AJ42" s="399">
        <f>N42</f>
        <v>30</v>
      </c>
      <c r="AK42" s="399">
        <v>0</v>
      </c>
      <c r="AL42" s="399">
        <f>AE42</f>
        <v>0</v>
      </c>
      <c r="AM42" s="399">
        <v>0</v>
      </c>
    </row>
    <row r="43" spans="1:39" ht="38.25">
      <c r="A43" s="445">
        <v>30141</v>
      </c>
      <c r="B43" s="226">
        <v>81</v>
      </c>
      <c r="C43" s="227" t="s">
        <v>570</v>
      </c>
      <c r="D43" s="288" t="s">
        <v>1601</v>
      </c>
      <c r="E43" s="229" t="s">
        <v>595</v>
      </c>
      <c r="F43" s="230" t="s">
        <v>521</v>
      </c>
      <c r="G43" s="231" t="s">
        <v>682</v>
      </c>
      <c r="H43" s="232">
        <v>1</v>
      </c>
      <c r="I43" s="233"/>
      <c r="J43" s="636" t="s">
        <v>2273</v>
      </c>
      <c r="K43" s="215" t="s">
        <v>1001</v>
      </c>
      <c r="L43" s="215" t="s">
        <v>630</v>
      </c>
      <c r="M43" s="215">
        <v>812476018</v>
      </c>
      <c r="N43" s="237">
        <v>83</v>
      </c>
      <c r="O43" s="236">
        <v>1.96</v>
      </c>
      <c r="P43" s="238" t="s">
        <v>1932</v>
      </c>
      <c r="Q43" s="491" t="s">
        <v>1213</v>
      </c>
      <c r="R43" s="239" t="s">
        <v>683</v>
      </c>
      <c r="S43" s="240" t="s">
        <v>998</v>
      </c>
      <c r="T43" s="239" t="s">
        <v>490</v>
      </c>
      <c r="U43" s="232">
        <v>1</v>
      </c>
      <c r="V43" s="232"/>
      <c r="W43" s="241">
        <v>1</v>
      </c>
      <c r="X43" s="232">
        <v>1</v>
      </c>
      <c r="Y43" s="332">
        <v>42947</v>
      </c>
      <c r="Z43" s="232" t="s">
        <v>422</v>
      </c>
      <c r="AA43" s="296"/>
      <c r="AB43" s="296">
        <v>1</v>
      </c>
      <c r="AC43" s="296"/>
      <c r="AD43" s="296"/>
      <c r="AE43" s="232">
        <f>N43</f>
        <v>83</v>
      </c>
      <c r="AF43" s="239"/>
      <c r="AG43" s="239" t="s">
        <v>684</v>
      </c>
      <c r="AH43" s="239" t="s">
        <v>167</v>
      </c>
      <c r="AI43" s="850">
        <v>4</v>
      </c>
      <c r="AJ43" s="850">
        <f>N43+N44+N45+N46</f>
        <v>129</v>
      </c>
      <c r="AK43" s="905">
        <v>1</v>
      </c>
      <c r="AL43" s="869">
        <f>AE43+AE44+AE45+AE46</f>
        <v>83</v>
      </c>
      <c r="AM43" s="845">
        <v>1</v>
      </c>
    </row>
    <row r="44" spans="1:39" ht="51">
      <c r="A44" s="445">
        <v>30141</v>
      </c>
      <c r="B44" s="244">
        <v>229</v>
      </c>
      <c r="C44" s="245" t="s">
        <v>570</v>
      </c>
      <c r="D44" s="246" t="s">
        <v>1601</v>
      </c>
      <c r="E44" s="247" t="s">
        <v>595</v>
      </c>
      <c r="F44" s="248" t="s">
        <v>521</v>
      </c>
      <c r="G44" s="265" t="s">
        <v>248</v>
      </c>
      <c r="H44" s="265"/>
      <c r="I44" s="266">
        <v>1</v>
      </c>
      <c r="J44" s="265"/>
      <c r="K44" s="267"/>
      <c r="L44" s="267"/>
      <c r="M44" s="267"/>
      <c r="N44" s="254">
        <v>20</v>
      </c>
      <c r="O44" s="253">
        <v>0.12</v>
      </c>
      <c r="P44" s="255"/>
      <c r="Q44" s="256" t="s">
        <v>1653</v>
      </c>
      <c r="R44" s="256" t="s">
        <v>816</v>
      </c>
      <c r="S44" s="257" t="s">
        <v>1652</v>
      </c>
      <c r="T44" s="256" t="s">
        <v>490</v>
      </c>
      <c r="U44" s="266"/>
      <c r="V44" s="266">
        <v>1</v>
      </c>
      <c r="W44" s="268"/>
      <c r="X44" s="266"/>
      <c r="Y44" s="269"/>
      <c r="Z44" s="266" t="s">
        <v>246</v>
      </c>
      <c r="AA44" s="250"/>
      <c r="AB44" s="250"/>
      <c r="AC44" s="250"/>
      <c r="AD44" s="250"/>
      <c r="AE44" s="266">
        <v>0</v>
      </c>
      <c r="AF44" s="256" t="s">
        <v>492</v>
      </c>
      <c r="AG44" s="256" t="s">
        <v>1174</v>
      </c>
      <c r="AH44" s="256" t="s">
        <v>65</v>
      </c>
      <c r="AI44" s="851"/>
      <c r="AJ44" s="851"/>
      <c r="AK44" s="906"/>
      <c r="AL44" s="851"/>
      <c r="AM44" s="851"/>
    </row>
    <row r="45" spans="1:39" ht="51">
      <c r="A45" s="445">
        <v>30141</v>
      </c>
      <c r="B45" s="244">
        <v>274</v>
      </c>
      <c r="C45" s="245" t="s">
        <v>570</v>
      </c>
      <c r="D45" s="246" t="s">
        <v>1601</v>
      </c>
      <c r="E45" s="247" t="s">
        <v>595</v>
      </c>
      <c r="F45" s="248" t="s">
        <v>521</v>
      </c>
      <c r="G45" s="249" t="s">
        <v>1214</v>
      </c>
      <c r="H45" s="265"/>
      <c r="I45" s="266">
        <v>1</v>
      </c>
      <c r="J45" s="265"/>
      <c r="K45" s="267"/>
      <c r="L45" s="267"/>
      <c r="M45" s="267"/>
      <c r="N45" s="254">
        <v>20</v>
      </c>
      <c r="O45" s="253">
        <v>0.36</v>
      </c>
      <c r="P45" s="255"/>
      <c r="Q45" s="256" t="s">
        <v>1650</v>
      </c>
      <c r="R45" s="256" t="s">
        <v>1645</v>
      </c>
      <c r="S45" s="257" t="s">
        <v>1651</v>
      </c>
      <c r="T45" s="256" t="s">
        <v>490</v>
      </c>
      <c r="U45" s="266"/>
      <c r="V45" s="266">
        <v>1</v>
      </c>
      <c r="W45" s="268"/>
      <c r="X45" s="266"/>
      <c r="Y45" s="269"/>
      <c r="Z45" s="266" t="s">
        <v>246</v>
      </c>
      <c r="AA45" s="250"/>
      <c r="AB45" s="250"/>
      <c r="AC45" s="250"/>
      <c r="AD45" s="250"/>
      <c r="AE45" s="266">
        <v>0</v>
      </c>
      <c r="AF45" s="256" t="s">
        <v>59</v>
      </c>
      <c r="AG45" s="256" t="s">
        <v>1175</v>
      </c>
      <c r="AH45" s="256" t="s">
        <v>65</v>
      </c>
      <c r="AI45" s="851"/>
      <c r="AJ45" s="851"/>
      <c r="AK45" s="906"/>
      <c r="AL45" s="851"/>
      <c r="AM45" s="851"/>
    </row>
    <row r="46" spans="1:39" ht="38.25">
      <c r="A46" s="445">
        <v>30141</v>
      </c>
      <c r="B46" s="389">
        <v>263</v>
      </c>
      <c r="C46" s="143" t="s">
        <v>570</v>
      </c>
      <c r="D46" s="144" t="s">
        <v>1601</v>
      </c>
      <c r="E46" s="144" t="s">
        <v>595</v>
      </c>
      <c r="F46" s="145" t="s">
        <v>521</v>
      </c>
      <c r="G46" s="146" t="s">
        <v>247</v>
      </c>
      <c r="H46" s="148"/>
      <c r="I46" s="147">
        <v>1</v>
      </c>
      <c r="J46" s="148"/>
      <c r="K46" s="150"/>
      <c r="L46" s="150"/>
      <c r="M46" s="150"/>
      <c r="N46" s="197">
        <v>6</v>
      </c>
      <c r="O46" s="162">
        <v>0.15</v>
      </c>
      <c r="P46" s="151"/>
      <c r="Q46" s="153" t="s">
        <v>1215</v>
      </c>
      <c r="R46" s="153" t="s">
        <v>847</v>
      </c>
      <c r="S46" s="395" t="s">
        <v>1710</v>
      </c>
      <c r="T46" s="153" t="s">
        <v>490</v>
      </c>
      <c r="U46" s="147"/>
      <c r="V46" s="147">
        <v>1</v>
      </c>
      <c r="W46" s="154"/>
      <c r="X46" s="147"/>
      <c r="Y46" s="155"/>
      <c r="Z46" s="160" t="s">
        <v>246</v>
      </c>
      <c r="AA46" s="160"/>
      <c r="AB46" s="160"/>
      <c r="AC46" s="160"/>
      <c r="AD46" s="160"/>
      <c r="AE46" s="147">
        <v>0</v>
      </c>
      <c r="AF46" s="153" t="s">
        <v>59</v>
      </c>
      <c r="AG46" s="153" t="s">
        <v>250</v>
      </c>
      <c r="AH46" s="153" t="s">
        <v>65</v>
      </c>
      <c r="AI46" s="847"/>
      <c r="AJ46" s="847"/>
      <c r="AK46" s="907"/>
      <c r="AL46" s="847"/>
      <c r="AM46" s="847"/>
    </row>
    <row r="47" spans="1:39" ht="38.25">
      <c r="A47" s="446" t="s">
        <v>260</v>
      </c>
      <c r="B47" s="552">
        <v>218</v>
      </c>
      <c r="C47" s="551" t="s">
        <v>572</v>
      </c>
      <c r="D47" s="553" t="s">
        <v>1591</v>
      </c>
      <c r="E47" s="554"/>
      <c r="F47" s="554" t="s">
        <v>522</v>
      </c>
      <c r="G47" s="569" t="s">
        <v>1563</v>
      </c>
      <c r="H47" s="555">
        <v>1</v>
      </c>
      <c r="I47" s="556"/>
      <c r="J47" s="557"/>
      <c r="K47" s="558" t="s">
        <v>1003</v>
      </c>
      <c r="L47" s="558" t="s">
        <v>630</v>
      </c>
      <c r="M47" s="558">
        <v>844335083</v>
      </c>
      <c r="N47" s="570">
        <v>32</v>
      </c>
      <c r="O47" s="559">
        <v>2.65</v>
      </c>
      <c r="P47" s="574" t="s">
        <v>405</v>
      </c>
      <c r="Q47" s="560" t="s">
        <v>1564</v>
      </c>
      <c r="R47" s="560" t="s">
        <v>1939</v>
      </c>
      <c r="S47" s="561" t="s">
        <v>1565</v>
      </c>
      <c r="T47" s="560" t="s">
        <v>610</v>
      </c>
      <c r="U47" s="555"/>
      <c r="V47" s="555">
        <v>1</v>
      </c>
      <c r="W47" s="555"/>
      <c r="X47" s="555"/>
      <c r="Y47" s="751"/>
      <c r="Z47" s="573" t="s">
        <v>470</v>
      </c>
      <c r="AA47" s="555"/>
      <c r="AB47" s="555"/>
      <c r="AC47" s="555"/>
      <c r="AD47" s="555"/>
      <c r="AE47" s="555">
        <v>0</v>
      </c>
      <c r="AF47" s="560" t="s">
        <v>2276</v>
      </c>
      <c r="AG47" s="560" t="s">
        <v>1566</v>
      </c>
      <c r="AH47" s="560" t="s">
        <v>167</v>
      </c>
      <c r="AI47" s="850">
        <v>2</v>
      </c>
      <c r="AJ47" s="850">
        <f>N47+N48</f>
        <v>52</v>
      </c>
      <c r="AK47" s="845">
        <v>1</v>
      </c>
      <c r="AL47" s="845">
        <f>AE47+AE48</f>
        <v>20</v>
      </c>
      <c r="AM47" s="845">
        <v>0</v>
      </c>
    </row>
    <row r="48" spans="1:39" ht="38.25">
      <c r="A48" s="446" t="s">
        <v>260</v>
      </c>
      <c r="B48" s="389">
        <v>232</v>
      </c>
      <c r="C48" s="143" t="s">
        <v>572</v>
      </c>
      <c r="D48" s="144" t="s">
        <v>1591</v>
      </c>
      <c r="E48" s="144"/>
      <c r="F48" s="145" t="s">
        <v>519</v>
      </c>
      <c r="G48" s="148" t="s">
        <v>60</v>
      </c>
      <c r="H48" s="148"/>
      <c r="I48" s="147">
        <v>1</v>
      </c>
      <c r="J48" s="148"/>
      <c r="K48" s="150"/>
      <c r="L48" s="150"/>
      <c r="M48" s="150"/>
      <c r="N48" s="197">
        <v>20</v>
      </c>
      <c r="O48" s="162">
        <v>0.12</v>
      </c>
      <c r="P48" s="153"/>
      <c r="Q48" s="153" t="s">
        <v>1713</v>
      </c>
      <c r="R48" s="153" t="s">
        <v>815</v>
      </c>
      <c r="S48" s="177" t="s">
        <v>1712</v>
      </c>
      <c r="T48" s="153" t="s">
        <v>490</v>
      </c>
      <c r="U48" s="147">
        <v>1</v>
      </c>
      <c r="V48" s="147"/>
      <c r="W48" s="154">
        <v>0.2</v>
      </c>
      <c r="X48" s="147"/>
      <c r="Y48" s="147"/>
      <c r="Z48" s="147" t="s">
        <v>61</v>
      </c>
      <c r="AA48" s="147">
        <v>1</v>
      </c>
      <c r="AB48" s="147"/>
      <c r="AC48" s="147"/>
      <c r="AD48" s="147"/>
      <c r="AE48" s="147">
        <f>N48</f>
        <v>20</v>
      </c>
      <c r="AF48" s="153" t="s">
        <v>492</v>
      </c>
      <c r="AG48" s="153" t="s">
        <v>1176</v>
      </c>
      <c r="AH48" s="153" t="s">
        <v>65</v>
      </c>
      <c r="AI48" s="847"/>
      <c r="AJ48" s="847"/>
      <c r="AK48" s="847"/>
      <c r="AL48" s="847"/>
      <c r="AM48" s="847"/>
    </row>
    <row r="49" spans="1:39" ht="38.25">
      <c r="A49" s="446">
        <v>30159</v>
      </c>
      <c r="B49" s="552">
        <v>12</v>
      </c>
      <c r="C49" s="551" t="s">
        <v>408</v>
      </c>
      <c r="D49" s="553" t="s">
        <v>1591</v>
      </c>
      <c r="E49" s="568"/>
      <c r="F49" s="554" t="s">
        <v>519</v>
      </c>
      <c r="G49" s="569" t="s">
        <v>798</v>
      </c>
      <c r="H49" s="555">
        <v>1</v>
      </c>
      <c r="I49" s="556"/>
      <c r="J49" s="817" t="s">
        <v>2108</v>
      </c>
      <c r="K49" s="558" t="s">
        <v>1005</v>
      </c>
      <c r="L49" s="558" t="s">
        <v>630</v>
      </c>
      <c r="M49" s="558">
        <v>213001597</v>
      </c>
      <c r="N49" s="570">
        <v>27</v>
      </c>
      <c r="O49" s="559">
        <v>0.72</v>
      </c>
      <c r="P49" s="574" t="s">
        <v>94</v>
      </c>
      <c r="Q49" s="560" t="s">
        <v>763</v>
      </c>
      <c r="R49" s="560" t="s">
        <v>764</v>
      </c>
      <c r="S49" s="561" t="s">
        <v>1940</v>
      </c>
      <c r="T49" s="560" t="s">
        <v>799</v>
      </c>
      <c r="U49" s="555">
        <v>1</v>
      </c>
      <c r="V49" s="555"/>
      <c r="W49" s="562">
        <v>1</v>
      </c>
      <c r="X49" s="555">
        <v>1</v>
      </c>
      <c r="Y49" s="563">
        <v>37846</v>
      </c>
      <c r="Z49" s="555" t="s">
        <v>470</v>
      </c>
      <c r="AA49" s="555">
        <v>1</v>
      </c>
      <c r="AB49" s="555"/>
      <c r="AC49" s="555"/>
      <c r="AD49" s="555"/>
      <c r="AE49" s="555">
        <f>N49</f>
        <v>27</v>
      </c>
      <c r="AF49" s="560" t="s">
        <v>492</v>
      </c>
      <c r="AG49" s="560" t="s">
        <v>412</v>
      </c>
      <c r="AH49" s="560" t="s">
        <v>167</v>
      </c>
      <c r="AI49" s="609">
        <v>1</v>
      </c>
      <c r="AJ49" s="609">
        <f>N49</f>
        <v>27</v>
      </c>
      <c r="AK49" s="609">
        <v>1</v>
      </c>
      <c r="AL49" s="609">
        <f>AE49</f>
        <v>27</v>
      </c>
      <c r="AM49" s="609">
        <v>1</v>
      </c>
    </row>
    <row r="50" spans="1:39" ht="37.5" customHeight="1">
      <c r="A50" s="433">
        <v>30164</v>
      </c>
      <c r="B50" s="226">
        <v>46</v>
      </c>
      <c r="C50" s="227" t="s">
        <v>574</v>
      </c>
      <c r="D50" s="288" t="s">
        <v>1591</v>
      </c>
      <c r="E50" s="229"/>
      <c r="F50" s="230" t="s">
        <v>522</v>
      </c>
      <c r="G50" s="231" t="s">
        <v>769</v>
      </c>
      <c r="H50" s="232">
        <v>1</v>
      </c>
      <c r="I50" s="233"/>
      <c r="J50" s="636" t="s">
        <v>2282</v>
      </c>
      <c r="K50" s="215" t="s">
        <v>1007</v>
      </c>
      <c r="L50" s="215" t="s">
        <v>630</v>
      </c>
      <c r="M50" s="215">
        <v>775658909</v>
      </c>
      <c r="N50" s="237">
        <v>426</v>
      </c>
      <c r="O50" s="236">
        <v>16.11</v>
      </c>
      <c r="P50" s="238" t="s">
        <v>97</v>
      </c>
      <c r="Q50" s="239" t="s">
        <v>1951</v>
      </c>
      <c r="R50" s="239" t="s">
        <v>1950</v>
      </c>
      <c r="S50" s="467" t="s">
        <v>2281</v>
      </c>
      <c r="T50" s="239" t="s">
        <v>1946</v>
      </c>
      <c r="U50" s="232">
        <v>1</v>
      </c>
      <c r="V50" s="232"/>
      <c r="W50" s="241">
        <v>0.7</v>
      </c>
      <c r="X50" s="232">
        <v>1</v>
      </c>
      <c r="Y50" s="332">
        <v>37852</v>
      </c>
      <c r="Z50" s="232" t="s">
        <v>315</v>
      </c>
      <c r="AA50" s="296">
        <v>1</v>
      </c>
      <c r="AB50" s="298"/>
      <c r="AC50" s="298"/>
      <c r="AD50" s="298"/>
      <c r="AE50" s="232">
        <f>N50</f>
        <v>426</v>
      </c>
      <c r="AF50" s="239" t="s">
        <v>2284</v>
      </c>
      <c r="AG50" s="239" t="s">
        <v>1947</v>
      </c>
      <c r="AH50" s="239" t="s">
        <v>167</v>
      </c>
      <c r="AI50" s="850">
        <v>3</v>
      </c>
      <c r="AJ50" s="850">
        <f>N50+N51+N52</f>
        <v>546</v>
      </c>
      <c r="AK50" s="845">
        <v>1</v>
      </c>
      <c r="AL50" s="869">
        <f>AE50+AE51+AE52</f>
        <v>426</v>
      </c>
      <c r="AM50" s="896">
        <v>2</v>
      </c>
    </row>
    <row r="51" spans="1:39" ht="38.25">
      <c r="A51" s="433">
        <v>30164</v>
      </c>
      <c r="B51" s="226">
        <v>87</v>
      </c>
      <c r="C51" s="227" t="s">
        <v>574</v>
      </c>
      <c r="D51" s="288" t="s">
        <v>1591</v>
      </c>
      <c r="E51" s="227"/>
      <c r="F51" s="230" t="s">
        <v>522</v>
      </c>
      <c r="G51" s="231" t="s">
        <v>794</v>
      </c>
      <c r="H51" s="232">
        <v>1</v>
      </c>
      <c r="I51" s="233"/>
      <c r="J51" s="636" t="s">
        <v>2285</v>
      </c>
      <c r="K51" s="215" t="s">
        <v>1008</v>
      </c>
      <c r="L51" s="215" t="s">
        <v>630</v>
      </c>
      <c r="M51" s="215">
        <v>494270168</v>
      </c>
      <c r="N51" s="237">
        <v>112</v>
      </c>
      <c r="O51" s="236">
        <v>4.42</v>
      </c>
      <c r="P51" s="238" t="s">
        <v>1948</v>
      </c>
      <c r="Q51" s="239" t="s">
        <v>1011</v>
      </c>
      <c r="R51" s="239" t="s">
        <v>658</v>
      </c>
      <c r="S51" s="240" t="s">
        <v>1010</v>
      </c>
      <c r="T51" s="239" t="s">
        <v>497</v>
      </c>
      <c r="U51" s="232"/>
      <c r="V51" s="232">
        <v>1</v>
      </c>
      <c r="W51" s="232"/>
      <c r="X51" s="232">
        <v>1</v>
      </c>
      <c r="Y51" s="332">
        <v>35974</v>
      </c>
      <c r="Z51" s="232" t="s">
        <v>315</v>
      </c>
      <c r="AA51" s="232"/>
      <c r="AB51" s="232"/>
      <c r="AC51" s="232"/>
      <c r="AD51" s="232"/>
      <c r="AE51" s="232">
        <v>0</v>
      </c>
      <c r="AF51" s="239" t="s">
        <v>2283</v>
      </c>
      <c r="AG51" s="239" t="s">
        <v>1949</v>
      </c>
      <c r="AH51" s="239" t="s">
        <v>167</v>
      </c>
      <c r="AI51" s="855"/>
      <c r="AJ51" s="851"/>
      <c r="AK51" s="846"/>
      <c r="AL51" s="872"/>
      <c r="AM51" s="897"/>
    </row>
    <row r="52" spans="1:39" ht="25.5">
      <c r="A52" s="433">
        <v>30164</v>
      </c>
      <c r="B52" s="389">
        <v>264</v>
      </c>
      <c r="C52" s="143" t="s">
        <v>574</v>
      </c>
      <c r="D52" s="144" t="s">
        <v>1591</v>
      </c>
      <c r="E52" s="143"/>
      <c r="F52" s="145" t="s">
        <v>522</v>
      </c>
      <c r="G52" s="148" t="s">
        <v>249</v>
      </c>
      <c r="H52" s="148"/>
      <c r="I52" s="147">
        <v>1</v>
      </c>
      <c r="J52" s="148"/>
      <c r="K52" s="150"/>
      <c r="L52" s="150"/>
      <c r="M52" s="150"/>
      <c r="N52" s="197">
        <v>8</v>
      </c>
      <c r="O52" s="162">
        <v>0.14000000000000001</v>
      </c>
      <c r="P52" s="151"/>
      <c r="Q52" s="159" t="s">
        <v>823</v>
      </c>
      <c r="R52" s="153" t="s">
        <v>824</v>
      </c>
      <c r="S52" s="177" t="s">
        <v>1714</v>
      </c>
      <c r="T52" s="153" t="s">
        <v>490</v>
      </c>
      <c r="U52" s="147"/>
      <c r="V52" s="147">
        <v>1</v>
      </c>
      <c r="W52" s="147"/>
      <c r="X52" s="147"/>
      <c r="Y52" s="147"/>
      <c r="Z52" s="147"/>
      <c r="AA52" s="147"/>
      <c r="AB52" s="147"/>
      <c r="AC52" s="147"/>
      <c r="AD52" s="147"/>
      <c r="AE52" s="147">
        <v>0</v>
      </c>
      <c r="AF52" s="153" t="s">
        <v>492</v>
      </c>
      <c r="AG52" s="153" t="s">
        <v>1177</v>
      </c>
      <c r="AH52" s="153" t="s">
        <v>65</v>
      </c>
      <c r="AI52" s="847"/>
      <c r="AJ52" s="847"/>
      <c r="AK52" s="847"/>
      <c r="AL52" s="847"/>
      <c r="AM52" s="847"/>
    </row>
    <row r="53" spans="1:39" s="805" customFormat="1" ht="38.25">
      <c r="A53" s="779">
        <v>30175</v>
      </c>
      <c r="B53" s="780">
        <v>120</v>
      </c>
      <c r="C53" s="781" t="s">
        <v>578</v>
      </c>
      <c r="D53" s="782" t="s">
        <v>1591</v>
      </c>
      <c r="E53" s="783"/>
      <c r="F53" s="784" t="s">
        <v>521</v>
      </c>
      <c r="G53" s="787" t="s">
        <v>275</v>
      </c>
      <c r="H53" s="794">
        <v>0</v>
      </c>
      <c r="I53" s="787"/>
      <c r="J53" s="818" t="s">
        <v>2110</v>
      </c>
      <c r="K53" s="789" t="s">
        <v>1022</v>
      </c>
      <c r="L53" s="789" t="s">
        <v>630</v>
      </c>
      <c r="M53" s="789">
        <v>341943314</v>
      </c>
      <c r="N53" s="790" t="s">
        <v>1910</v>
      </c>
      <c r="O53" s="790">
        <v>1.93</v>
      </c>
      <c r="P53" s="790" t="s">
        <v>405</v>
      </c>
      <c r="Q53" s="792" t="s">
        <v>265</v>
      </c>
      <c r="R53" s="792" t="s">
        <v>2302</v>
      </c>
      <c r="S53" s="792"/>
      <c r="T53" s="792" t="s">
        <v>466</v>
      </c>
      <c r="U53" s="794" t="s">
        <v>1194</v>
      </c>
      <c r="V53" s="786"/>
      <c r="W53" s="795">
        <v>1</v>
      </c>
      <c r="X53" s="786" t="s">
        <v>1194</v>
      </c>
      <c r="Y53" s="819">
        <v>42900</v>
      </c>
      <c r="Z53" s="786" t="s">
        <v>315</v>
      </c>
      <c r="AA53" s="794" t="s">
        <v>1194</v>
      </c>
      <c r="AB53" s="786"/>
      <c r="AC53" s="786"/>
      <c r="AD53" s="786"/>
      <c r="AE53" s="786" t="str">
        <f t="shared" ref="AE53:AE55" si="4">N53</f>
        <v>33 places</v>
      </c>
      <c r="AF53" s="792" t="s">
        <v>276</v>
      </c>
      <c r="AG53" s="792"/>
      <c r="AH53" s="792" t="s">
        <v>167</v>
      </c>
      <c r="AI53" s="850">
        <v>2</v>
      </c>
      <c r="AJ53" s="850">
        <f>N55+N56</f>
        <v>28</v>
      </c>
      <c r="AK53" s="845">
        <v>1</v>
      </c>
      <c r="AL53" s="869">
        <f>AE55+AE56</f>
        <v>6</v>
      </c>
      <c r="AM53" s="867">
        <v>0</v>
      </c>
    </row>
    <row r="54" spans="1:39" ht="51">
      <c r="A54" s="433">
        <v>30175</v>
      </c>
      <c r="B54" s="460">
        <v>140</v>
      </c>
      <c r="C54" s="126" t="s">
        <v>578</v>
      </c>
      <c r="D54" s="127" t="s">
        <v>1591</v>
      </c>
      <c r="E54" s="126"/>
      <c r="F54" s="128" t="s">
        <v>521</v>
      </c>
      <c r="G54" s="129" t="s">
        <v>223</v>
      </c>
      <c r="H54" s="135">
        <v>0</v>
      </c>
      <c r="I54" s="130"/>
      <c r="J54" s="705" t="s">
        <v>2449</v>
      </c>
      <c r="K54" s="633" t="s">
        <v>1023</v>
      </c>
      <c r="L54" s="633" t="s">
        <v>630</v>
      </c>
      <c r="M54" s="633">
        <v>341943314</v>
      </c>
      <c r="N54" s="131" t="s">
        <v>1964</v>
      </c>
      <c r="O54" s="131">
        <v>1.62</v>
      </c>
      <c r="P54" s="132"/>
      <c r="Q54" s="132" t="s">
        <v>772</v>
      </c>
      <c r="R54" s="132" t="s">
        <v>2303</v>
      </c>
      <c r="S54" s="463" t="s">
        <v>773</v>
      </c>
      <c r="T54" s="132" t="s">
        <v>466</v>
      </c>
      <c r="U54" s="135" t="s">
        <v>1194</v>
      </c>
      <c r="V54" s="130"/>
      <c r="W54" s="133">
        <v>1</v>
      </c>
      <c r="X54" s="130" t="s">
        <v>1194</v>
      </c>
      <c r="Y54" s="634">
        <v>42900</v>
      </c>
      <c r="Z54" s="130" t="s">
        <v>315</v>
      </c>
      <c r="AA54" s="135" t="s">
        <v>1194</v>
      </c>
      <c r="AB54" s="130"/>
      <c r="AC54" s="130"/>
      <c r="AD54" s="130"/>
      <c r="AE54" s="130" t="str">
        <f t="shared" si="4"/>
        <v>25 places</v>
      </c>
      <c r="AF54" s="132" t="s">
        <v>228</v>
      </c>
      <c r="AG54" s="132"/>
      <c r="AH54" s="132" t="s">
        <v>66</v>
      </c>
      <c r="AI54" s="851"/>
      <c r="AJ54" s="851"/>
      <c r="AK54" s="862"/>
      <c r="AL54" s="872"/>
      <c r="AM54" s="868"/>
    </row>
    <row r="55" spans="1:39" ht="38.25">
      <c r="A55" s="433">
        <v>30175</v>
      </c>
      <c r="B55" s="552">
        <v>221</v>
      </c>
      <c r="C55" s="551" t="s">
        <v>578</v>
      </c>
      <c r="D55" s="553" t="s">
        <v>1591</v>
      </c>
      <c r="E55" s="551"/>
      <c r="F55" s="554" t="s">
        <v>521</v>
      </c>
      <c r="G55" s="569" t="s">
        <v>1217</v>
      </c>
      <c r="H55" s="573">
        <v>1</v>
      </c>
      <c r="I55" s="569"/>
      <c r="J55" s="658" t="s">
        <v>2304</v>
      </c>
      <c r="K55" s="558" t="s">
        <v>1024</v>
      </c>
      <c r="L55" s="558" t="s">
        <v>630</v>
      </c>
      <c r="M55" s="558">
        <v>401812698</v>
      </c>
      <c r="N55" s="574">
        <v>6</v>
      </c>
      <c r="O55" s="559">
        <v>0.62</v>
      </c>
      <c r="P55" s="560"/>
      <c r="Q55" s="560" t="s">
        <v>409</v>
      </c>
      <c r="R55" s="560" t="s">
        <v>410</v>
      </c>
      <c r="S55" s="561" t="s">
        <v>775</v>
      </c>
      <c r="T55" s="560" t="s">
        <v>497</v>
      </c>
      <c r="U55" s="555">
        <v>1</v>
      </c>
      <c r="V55" s="555"/>
      <c r="W55" s="562">
        <v>1</v>
      </c>
      <c r="X55" s="555">
        <v>0</v>
      </c>
      <c r="Y55" s="563"/>
      <c r="Z55" s="555" t="s">
        <v>315</v>
      </c>
      <c r="AA55" s="555">
        <v>1</v>
      </c>
      <c r="AB55" s="555"/>
      <c r="AC55" s="555"/>
      <c r="AD55" s="555"/>
      <c r="AE55" s="555">
        <f t="shared" si="4"/>
        <v>6</v>
      </c>
      <c r="AF55" s="560" t="s">
        <v>774</v>
      </c>
      <c r="AG55" s="560" t="s">
        <v>411</v>
      </c>
      <c r="AH55" s="560" t="s">
        <v>66</v>
      </c>
      <c r="AI55" s="851"/>
      <c r="AJ55" s="851"/>
      <c r="AK55" s="862"/>
      <c r="AL55" s="851"/>
      <c r="AM55" s="851"/>
    </row>
    <row r="56" spans="1:39" ht="38.25">
      <c r="A56" s="433">
        <v>30175</v>
      </c>
      <c r="B56" s="185">
        <v>309</v>
      </c>
      <c r="C56" s="336" t="s">
        <v>578</v>
      </c>
      <c r="D56" s="337" t="s">
        <v>1591</v>
      </c>
      <c r="E56" s="336"/>
      <c r="F56" s="338"/>
      <c r="G56" s="339" t="s">
        <v>1681</v>
      </c>
      <c r="H56" s="124"/>
      <c r="I56" s="124">
        <v>1</v>
      </c>
      <c r="J56" s="396"/>
      <c r="K56" s="381"/>
      <c r="L56" s="381"/>
      <c r="M56" s="381"/>
      <c r="N56" s="447">
        <v>22</v>
      </c>
      <c r="O56" s="344">
        <v>0.23</v>
      </c>
      <c r="P56" s="345"/>
      <c r="Q56" s="345" t="s">
        <v>1682</v>
      </c>
      <c r="R56" s="345" t="s">
        <v>1715</v>
      </c>
      <c r="S56" s="346" t="s">
        <v>1683</v>
      </c>
      <c r="T56" s="345" t="s">
        <v>490</v>
      </c>
      <c r="U56" s="123"/>
      <c r="V56" s="123">
        <v>1</v>
      </c>
      <c r="W56" s="347"/>
      <c r="X56" s="123">
        <v>0</v>
      </c>
      <c r="Y56" s="353"/>
      <c r="Z56" s="123" t="s">
        <v>315</v>
      </c>
      <c r="AA56" s="123"/>
      <c r="AB56" s="123"/>
      <c r="AC56" s="123"/>
      <c r="AD56" s="123"/>
      <c r="AE56" s="123">
        <v>0</v>
      </c>
      <c r="AF56" s="397"/>
      <c r="AG56" s="345"/>
      <c r="AH56" s="345" t="s">
        <v>65</v>
      </c>
      <c r="AI56" s="852"/>
      <c r="AJ56" s="852"/>
      <c r="AK56" s="863"/>
      <c r="AL56" s="852"/>
      <c r="AM56" s="852"/>
    </row>
    <row r="57" spans="1:39" ht="38.25">
      <c r="A57" s="449">
        <v>30194</v>
      </c>
      <c r="B57" s="226">
        <v>133</v>
      </c>
      <c r="C57" s="227" t="s">
        <v>581</v>
      </c>
      <c r="D57" s="288" t="s">
        <v>1591</v>
      </c>
      <c r="E57" s="229"/>
      <c r="F57" s="230" t="s">
        <v>520</v>
      </c>
      <c r="G57" s="233" t="s">
        <v>280</v>
      </c>
      <c r="H57" s="232">
        <v>1</v>
      </c>
      <c r="I57" s="233"/>
      <c r="J57" s="636" t="s">
        <v>2112</v>
      </c>
      <c r="K57" s="215" t="s">
        <v>1032</v>
      </c>
      <c r="L57" s="215" t="s">
        <v>630</v>
      </c>
      <c r="M57" s="215">
        <v>834676090</v>
      </c>
      <c r="N57" s="237">
        <v>90</v>
      </c>
      <c r="O57" s="236">
        <v>3.92</v>
      </c>
      <c r="P57" s="238" t="s">
        <v>97</v>
      </c>
      <c r="Q57" s="239" t="s">
        <v>1973</v>
      </c>
      <c r="R57" s="239" t="s">
        <v>741</v>
      </c>
      <c r="S57" s="240" t="s">
        <v>1035</v>
      </c>
      <c r="T57" s="239" t="s">
        <v>740</v>
      </c>
      <c r="U57" s="232">
        <v>1</v>
      </c>
      <c r="V57" s="232"/>
      <c r="W57" s="241">
        <v>1</v>
      </c>
      <c r="X57" s="232">
        <v>1</v>
      </c>
      <c r="Y57" s="242" t="s">
        <v>2317</v>
      </c>
      <c r="Z57" s="232" t="s">
        <v>315</v>
      </c>
      <c r="AA57" s="232">
        <v>1</v>
      </c>
      <c r="AB57" s="232"/>
      <c r="AC57" s="232"/>
      <c r="AD57" s="232"/>
      <c r="AE57" s="232">
        <f>N57</f>
        <v>90</v>
      </c>
      <c r="AF57" s="239" t="s">
        <v>2315</v>
      </c>
      <c r="AG57" s="239" t="s">
        <v>1036</v>
      </c>
      <c r="AH57" s="239" t="s">
        <v>167</v>
      </c>
      <c r="AI57" s="848">
        <v>2</v>
      </c>
      <c r="AJ57" s="848">
        <f>N57+N58</f>
        <v>125</v>
      </c>
      <c r="AK57" s="853">
        <v>2</v>
      </c>
      <c r="AL57" s="871">
        <f>AE57+AE58</f>
        <v>125</v>
      </c>
      <c r="AM57" s="870">
        <v>2</v>
      </c>
    </row>
    <row r="58" spans="1:39" ht="51">
      <c r="A58" s="449">
        <v>30194</v>
      </c>
      <c r="B58" s="226">
        <v>186</v>
      </c>
      <c r="C58" s="227" t="s">
        <v>581</v>
      </c>
      <c r="D58" s="288" t="s">
        <v>1591</v>
      </c>
      <c r="E58" s="227"/>
      <c r="F58" s="230" t="s">
        <v>520</v>
      </c>
      <c r="G58" s="231" t="s">
        <v>797</v>
      </c>
      <c r="H58" s="232">
        <v>1</v>
      </c>
      <c r="I58" s="233"/>
      <c r="J58" s="319"/>
      <c r="K58" s="215" t="s">
        <v>1034</v>
      </c>
      <c r="L58" s="215" t="s">
        <v>630</v>
      </c>
      <c r="M58" s="215">
        <v>213001944</v>
      </c>
      <c r="N58" s="475">
        <v>35</v>
      </c>
      <c r="O58" s="236">
        <v>0.6</v>
      </c>
      <c r="P58" s="236" t="s">
        <v>105</v>
      </c>
      <c r="Q58" s="239" t="s">
        <v>1975</v>
      </c>
      <c r="R58" s="637" t="s">
        <v>767</v>
      </c>
      <c r="S58" s="240" t="s">
        <v>765</v>
      </c>
      <c r="T58" s="239" t="s">
        <v>1974</v>
      </c>
      <c r="U58" s="232">
        <v>1</v>
      </c>
      <c r="V58" s="232"/>
      <c r="W58" s="241">
        <v>1</v>
      </c>
      <c r="X58" s="232">
        <v>1</v>
      </c>
      <c r="Y58" s="242" t="s">
        <v>2316</v>
      </c>
      <c r="Z58" s="232" t="s">
        <v>316</v>
      </c>
      <c r="AA58" s="232">
        <v>1</v>
      </c>
      <c r="AB58" s="232"/>
      <c r="AC58" s="232"/>
      <c r="AD58" s="232"/>
      <c r="AE58" s="232">
        <f>N58</f>
        <v>35</v>
      </c>
      <c r="AF58" s="239" t="s">
        <v>766</v>
      </c>
      <c r="AG58" s="239" t="s">
        <v>1972</v>
      </c>
      <c r="AH58" s="239" t="s">
        <v>167</v>
      </c>
      <c r="AI58" s="849"/>
      <c r="AJ58" s="849"/>
      <c r="AK58" s="853"/>
      <c r="AL58" s="871"/>
      <c r="AM58" s="870"/>
    </row>
    <row r="59" spans="1:39" ht="51">
      <c r="A59" s="433">
        <v>30202</v>
      </c>
      <c r="B59" s="244">
        <v>284</v>
      </c>
      <c r="C59" s="245" t="s">
        <v>818</v>
      </c>
      <c r="D59" s="246" t="s">
        <v>1603</v>
      </c>
      <c r="E59" s="247"/>
      <c r="F59" s="248"/>
      <c r="G59" s="249" t="s">
        <v>1497</v>
      </c>
      <c r="H59" s="250"/>
      <c r="I59" s="250">
        <v>1</v>
      </c>
      <c r="J59" s="375"/>
      <c r="K59" s="252"/>
      <c r="L59" s="252"/>
      <c r="M59" s="252"/>
      <c r="N59" s="262">
        <v>120</v>
      </c>
      <c r="O59" s="253">
        <v>0.87</v>
      </c>
      <c r="P59" s="255"/>
      <c r="Q59" s="256" t="s">
        <v>819</v>
      </c>
      <c r="R59" s="256" t="s">
        <v>1669</v>
      </c>
      <c r="S59" s="257" t="s">
        <v>1670</v>
      </c>
      <c r="T59" s="256" t="s">
        <v>490</v>
      </c>
      <c r="U59" s="250"/>
      <c r="V59" s="250">
        <v>1</v>
      </c>
      <c r="W59" s="250"/>
      <c r="X59" s="250"/>
      <c r="Y59" s="259"/>
      <c r="Z59" s="250" t="s">
        <v>1498</v>
      </c>
      <c r="AA59" s="250"/>
      <c r="AB59" s="250"/>
      <c r="AC59" s="250"/>
      <c r="AD59" s="250"/>
      <c r="AE59" s="250">
        <v>0</v>
      </c>
      <c r="AF59" s="256" t="s">
        <v>492</v>
      </c>
      <c r="AG59" s="376" t="s">
        <v>1164</v>
      </c>
      <c r="AH59" s="256" t="s">
        <v>65</v>
      </c>
      <c r="AI59" s="377">
        <v>1</v>
      </c>
      <c r="AJ59" s="377">
        <f>N59</f>
        <v>120</v>
      </c>
      <c r="AK59" s="378">
        <v>0</v>
      </c>
      <c r="AL59" s="379">
        <f>AE59</f>
        <v>0</v>
      </c>
      <c r="AM59" s="379">
        <v>0</v>
      </c>
    </row>
    <row r="60" spans="1:39" ht="38.25">
      <c r="A60" s="433">
        <v>30218</v>
      </c>
      <c r="B60" s="226">
        <v>193</v>
      </c>
      <c r="C60" s="227" t="s">
        <v>587</v>
      </c>
      <c r="D60" s="288" t="s">
        <v>1591</v>
      </c>
      <c r="E60" s="229"/>
      <c r="F60" s="230" t="s">
        <v>521</v>
      </c>
      <c r="G60" s="233" t="s">
        <v>271</v>
      </c>
      <c r="H60" s="232">
        <v>1</v>
      </c>
      <c r="I60" s="233"/>
      <c r="J60" s="636" t="s">
        <v>2113</v>
      </c>
      <c r="K60" s="215" t="s">
        <v>1042</v>
      </c>
      <c r="L60" s="215" t="s">
        <v>630</v>
      </c>
      <c r="M60" s="215">
        <v>489590620</v>
      </c>
      <c r="N60" s="237">
        <v>90</v>
      </c>
      <c r="O60" s="236">
        <v>3.94</v>
      </c>
      <c r="P60" s="238" t="s">
        <v>210</v>
      </c>
      <c r="Q60" s="239" t="s">
        <v>1983</v>
      </c>
      <c r="R60" s="239" t="s">
        <v>673</v>
      </c>
      <c r="S60" s="240" t="s">
        <v>1038</v>
      </c>
      <c r="T60" s="239" t="s">
        <v>1931</v>
      </c>
      <c r="U60" s="232">
        <v>1</v>
      </c>
      <c r="V60" s="232"/>
      <c r="W60" s="241">
        <v>1</v>
      </c>
      <c r="X60" s="232">
        <v>1</v>
      </c>
      <c r="Y60" s="242" t="s">
        <v>2341</v>
      </c>
      <c r="Z60" s="232" t="s">
        <v>315</v>
      </c>
      <c r="AA60" s="232">
        <v>1</v>
      </c>
      <c r="AB60" s="232"/>
      <c r="AC60" s="232"/>
      <c r="AD60" s="232"/>
      <c r="AE60" s="232">
        <f>N60</f>
        <v>90</v>
      </c>
      <c r="AF60" s="239" t="s">
        <v>2321</v>
      </c>
      <c r="AG60" s="239" t="s">
        <v>1981</v>
      </c>
      <c r="AH60" s="239" t="s">
        <v>167</v>
      </c>
      <c r="AI60" s="680">
        <v>1</v>
      </c>
      <c r="AJ60" s="680">
        <f>N60</f>
        <v>90</v>
      </c>
      <c r="AK60" s="682">
        <v>1</v>
      </c>
      <c r="AL60" s="684">
        <f>AE60</f>
        <v>90</v>
      </c>
      <c r="AM60" s="683">
        <v>1</v>
      </c>
    </row>
    <row r="61" spans="1:39" ht="38.25">
      <c r="A61" s="433">
        <v>30222</v>
      </c>
      <c r="B61" s="226">
        <v>66</v>
      </c>
      <c r="C61" s="227" t="s">
        <v>672</v>
      </c>
      <c r="D61" s="288" t="s">
        <v>1591</v>
      </c>
      <c r="E61" s="229"/>
      <c r="F61" s="230" t="s">
        <v>521</v>
      </c>
      <c r="G61" s="335" t="s">
        <v>2324</v>
      </c>
      <c r="H61" s="232">
        <v>1</v>
      </c>
      <c r="I61" s="233"/>
      <c r="J61" s="320" t="s">
        <v>2326</v>
      </c>
      <c r="K61" s="215" t="s">
        <v>1045</v>
      </c>
      <c r="L61" s="215" t="s">
        <v>630</v>
      </c>
      <c r="M61" s="215">
        <v>411896178</v>
      </c>
      <c r="N61" s="237">
        <v>105</v>
      </c>
      <c r="O61" s="236">
        <v>10.54</v>
      </c>
      <c r="P61" s="236" t="s">
        <v>49</v>
      </c>
      <c r="Q61" s="239" t="s">
        <v>1502</v>
      </c>
      <c r="R61" s="239" t="s">
        <v>292</v>
      </c>
      <c r="S61" s="240" t="s">
        <v>2327</v>
      </c>
      <c r="T61" s="239" t="s">
        <v>1988</v>
      </c>
      <c r="U61" s="232">
        <v>1</v>
      </c>
      <c r="V61" s="232"/>
      <c r="W61" s="241">
        <v>0.25</v>
      </c>
      <c r="X61" s="232">
        <v>1</v>
      </c>
      <c r="Y61" s="242" t="s">
        <v>2342</v>
      </c>
      <c r="Z61" s="232" t="s">
        <v>315</v>
      </c>
      <c r="AA61" s="232">
        <v>1</v>
      </c>
      <c r="AB61" s="232"/>
      <c r="AC61" s="232"/>
      <c r="AD61" s="232"/>
      <c r="AE61" s="232">
        <f>N61</f>
        <v>105</v>
      </c>
      <c r="AF61" s="239" t="s">
        <v>2325</v>
      </c>
      <c r="AG61" s="239" t="s">
        <v>1989</v>
      </c>
      <c r="AH61" s="239" t="s">
        <v>167</v>
      </c>
      <c r="AI61" s="858">
        <v>3</v>
      </c>
      <c r="AJ61" s="858">
        <f>N61+N62+N63</f>
        <v>261</v>
      </c>
      <c r="AK61" s="860">
        <v>3</v>
      </c>
      <c r="AL61" s="876">
        <f>AE61+AE62+AE63</f>
        <v>261</v>
      </c>
      <c r="AM61" s="867">
        <v>2</v>
      </c>
    </row>
    <row r="62" spans="1:39" ht="45" customHeight="1">
      <c r="A62" s="433">
        <v>30222</v>
      </c>
      <c r="B62" s="226">
        <v>126</v>
      </c>
      <c r="C62" s="227" t="s">
        <v>672</v>
      </c>
      <c r="D62" s="288" t="s">
        <v>1591</v>
      </c>
      <c r="E62" s="227"/>
      <c r="F62" s="230" t="s">
        <v>521</v>
      </c>
      <c r="G62" s="231" t="s">
        <v>792</v>
      </c>
      <c r="H62" s="232">
        <v>1</v>
      </c>
      <c r="I62" s="233"/>
      <c r="J62" s="636" t="s">
        <v>2323</v>
      </c>
      <c r="K62" s="215" t="s">
        <v>1046</v>
      </c>
      <c r="L62" s="215" t="s">
        <v>630</v>
      </c>
      <c r="M62" s="215">
        <v>437974736</v>
      </c>
      <c r="N62" s="237">
        <v>128</v>
      </c>
      <c r="O62" s="236">
        <v>3.71</v>
      </c>
      <c r="P62" s="238" t="s">
        <v>210</v>
      </c>
      <c r="Q62" s="239" t="s">
        <v>1501</v>
      </c>
      <c r="R62" s="239" t="s">
        <v>1986</v>
      </c>
      <c r="S62" s="240" t="s">
        <v>1043</v>
      </c>
      <c r="T62" s="239" t="s">
        <v>1984</v>
      </c>
      <c r="U62" s="232">
        <v>1</v>
      </c>
      <c r="V62" s="232"/>
      <c r="W62" s="241">
        <v>0.1</v>
      </c>
      <c r="X62" s="232">
        <v>1</v>
      </c>
      <c r="Y62" s="242" t="s">
        <v>2343</v>
      </c>
      <c r="Z62" s="232" t="s">
        <v>315</v>
      </c>
      <c r="AA62" s="232">
        <v>1</v>
      </c>
      <c r="AB62" s="232"/>
      <c r="AC62" s="232"/>
      <c r="AD62" s="232"/>
      <c r="AE62" s="232">
        <f>N62</f>
        <v>128</v>
      </c>
      <c r="AF62" s="239" t="s">
        <v>2322</v>
      </c>
      <c r="AG62" s="239" t="s">
        <v>1985</v>
      </c>
      <c r="AH62" s="239" t="s">
        <v>167</v>
      </c>
      <c r="AI62" s="859"/>
      <c r="AJ62" s="859"/>
      <c r="AK62" s="859"/>
      <c r="AL62" s="859"/>
      <c r="AM62" s="851"/>
    </row>
    <row r="63" spans="1:39" ht="51">
      <c r="A63" s="433">
        <v>30222</v>
      </c>
      <c r="B63" s="389">
        <v>266</v>
      </c>
      <c r="C63" s="143" t="s">
        <v>1504</v>
      </c>
      <c r="D63" s="144" t="s">
        <v>1591</v>
      </c>
      <c r="E63" s="143"/>
      <c r="F63" s="145" t="s">
        <v>521</v>
      </c>
      <c r="G63" s="146" t="s">
        <v>1693</v>
      </c>
      <c r="H63" s="146"/>
      <c r="I63" s="160">
        <v>1</v>
      </c>
      <c r="J63" s="146"/>
      <c r="K63" s="161"/>
      <c r="L63" s="161"/>
      <c r="M63" s="161"/>
      <c r="N63" s="197">
        <v>28</v>
      </c>
      <c r="O63" s="151">
        <v>0.42</v>
      </c>
      <c r="P63" s="151"/>
      <c r="Q63" s="159" t="s">
        <v>1503</v>
      </c>
      <c r="R63" s="153" t="s">
        <v>804</v>
      </c>
      <c r="S63" s="177" t="s">
        <v>1694</v>
      </c>
      <c r="T63" s="153" t="s">
        <v>490</v>
      </c>
      <c r="U63" s="160">
        <v>1</v>
      </c>
      <c r="V63" s="160"/>
      <c r="W63" s="163">
        <v>1</v>
      </c>
      <c r="X63" s="160"/>
      <c r="Y63" s="164"/>
      <c r="Z63" s="160" t="s">
        <v>315</v>
      </c>
      <c r="AA63" s="160">
        <v>1</v>
      </c>
      <c r="AB63" s="160"/>
      <c r="AC63" s="160"/>
      <c r="AD63" s="160"/>
      <c r="AE63" s="160">
        <f>N63</f>
        <v>28</v>
      </c>
      <c r="AF63" s="153" t="s">
        <v>244</v>
      </c>
      <c r="AG63" s="153" t="s">
        <v>1180</v>
      </c>
      <c r="AH63" s="153" t="s">
        <v>65</v>
      </c>
      <c r="AI63" s="859"/>
      <c r="AJ63" s="859"/>
      <c r="AK63" s="859"/>
      <c r="AL63" s="859"/>
      <c r="AM63" s="847"/>
    </row>
    <row r="64" spans="1:39" ht="38.25">
      <c r="A64" s="433">
        <v>30226</v>
      </c>
      <c r="B64" s="389">
        <v>267</v>
      </c>
      <c r="C64" s="143" t="s">
        <v>139</v>
      </c>
      <c r="D64" s="144" t="s">
        <v>1601</v>
      </c>
      <c r="E64" s="143"/>
      <c r="F64" s="145" t="s">
        <v>520</v>
      </c>
      <c r="G64" s="168" t="s">
        <v>140</v>
      </c>
      <c r="H64" s="168"/>
      <c r="I64" s="169">
        <v>1</v>
      </c>
      <c r="J64" s="168"/>
      <c r="K64" s="170"/>
      <c r="L64" s="170"/>
      <c r="M64" s="170"/>
      <c r="N64" s="197">
        <v>3</v>
      </c>
      <c r="O64" s="162">
        <v>0.1</v>
      </c>
      <c r="P64" s="151"/>
      <c r="Q64" s="159" t="s">
        <v>1181</v>
      </c>
      <c r="R64" s="153" t="s">
        <v>843</v>
      </c>
      <c r="S64" s="177" t="s">
        <v>1718</v>
      </c>
      <c r="T64" s="153" t="s">
        <v>490</v>
      </c>
      <c r="U64" s="147"/>
      <c r="V64" s="147">
        <v>1</v>
      </c>
      <c r="W64" s="154"/>
      <c r="X64" s="147"/>
      <c r="Y64" s="155"/>
      <c r="Z64" s="147"/>
      <c r="AA64" s="147"/>
      <c r="AB64" s="147"/>
      <c r="AC64" s="147"/>
      <c r="AD64" s="147"/>
      <c r="AE64" s="147">
        <v>0</v>
      </c>
      <c r="AF64" s="153" t="s">
        <v>492</v>
      </c>
      <c r="AG64" s="153" t="s">
        <v>141</v>
      </c>
      <c r="AH64" s="153" t="s">
        <v>65</v>
      </c>
      <c r="AI64" s="399">
        <v>1</v>
      </c>
      <c r="AJ64" s="399">
        <f>N64</f>
        <v>3</v>
      </c>
      <c r="AK64" s="399">
        <v>0</v>
      </c>
      <c r="AL64" s="399">
        <f>AE64</f>
        <v>0</v>
      </c>
      <c r="AM64" s="399">
        <v>0</v>
      </c>
    </row>
    <row r="65" spans="1:39" ht="51">
      <c r="A65" s="438">
        <v>30227</v>
      </c>
      <c r="B65" s="226">
        <v>85</v>
      </c>
      <c r="C65" s="227" t="s">
        <v>600</v>
      </c>
      <c r="D65" s="288" t="s">
        <v>1591</v>
      </c>
      <c r="E65" s="229"/>
      <c r="F65" s="230" t="s">
        <v>521</v>
      </c>
      <c r="G65" s="233" t="s">
        <v>294</v>
      </c>
      <c r="H65" s="232">
        <v>1</v>
      </c>
      <c r="I65" s="233"/>
      <c r="J65" s="319"/>
      <c r="K65" s="215" t="s">
        <v>1047</v>
      </c>
      <c r="L65" s="215" t="s">
        <v>630</v>
      </c>
      <c r="M65" s="823">
        <v>839177128</v>
      </c>
      <c r="N65" s="237">
        <v>45</v>
      </c>
      <c r="O65" s="236">
        <v>1.4</v>
      </c>
      <c r="P65" s="238" t="s">
        <v>97</v>
      </c>
      <c r="Q65" s="239" t="s">
        <v>300</v>
      </c>
      <c r="R65" s="239" t="s">
        <v>2334</v>
      </c>
      <c r="S65" s="240" t="s">
        <v>1052</v>
      </c>
      <c r="T65" s="239" t="s">
        <v>460</v>
      </c>
      <c r="U65" s="232">
        <v>1</v>
      </c>
      <c r="V65" s="232"/>
      <c r="W65" s="241">
        <v>1</v>
      </c>
      <c r="X65" s="232">
        <v>1</v>
      </c>
      <c r="Y65" s="242" t="s">
        <v>2340</v>
      </c>
      <c r="Z65" s="232" t="s">
        <v>315</v>
      </c>
      <c r="AA65" s="232">
        <v>1</v>
      </c>
      <c r="AB65" s="232"/>
      <c r="AC65" s="232"/>
      <c r="AD65" s="232"/>
      <c r="AE65" s="232">
        <f>N65</f>
        <v>45</v>
      </c>
      <c r="AF65" s="239" t="s">
        <v>2335</v>
      </c>
      <c r="AG65" s="239" t="s">
        <v>1994</v>
      </c>
      <c r="AH65" s="239" t="s">
        <v>167</v>
      </c>
      <c r="AI65" s="888">
        <v>4</v>
      </c>
      <c r="AJ65" s="888">
        <f>N65+N66+N67+N68</f>
        <v>202</v>
      </c>
      <c r="AK65" s="864">
        <v>3</v>
      </c>
      <c r="AL65" s="877">
        <f>AE65+AE66+AE67+AE68</f>
        <v>172</v>
      </c>
      <c r="AM65" s="880">
        <v>3</v>
      </c>
    </row>
    <row r="66" spans="1:39" ht="38.25">
      <c r="A66" s="438">
        <v>30227</v>
      </c>
      <c r="B66" s="226">
        <v>4</v>
      </c>
      <c r="C66" s="227" t="s">
        <v>600</v>
      </c>
      <c r="D66" s="288" t="s">
        <v>1591</v>
      </c>
      <c r="E66" s="227"/>
      <c r="F66" s="230" t="s">
        <v>521</v>
      </c>
      <c r="G66" s="233" t="s">
        <v>157</v>
      </c>
      <c r="H66" s="232">
        <v>1</v>
      </c>
      <c r="I66" s="233"/>
      <c r="J66" s="636" t="s">
        <v>2336</v>
      </c>
      <c r="K66" s="215" t="s">
        <v>1048</v>
      </c>
      <c r="L66" s="215" t="s">
        <v>630</v>
      </c>
      <c r="M66" s="215">
        <v>790404883</v>
      </c>
      <c r="N66" s="237">
        <v>119</v>
      </c>
      <c r="O66" s="236">
        <v>4.1399999999999997</v>
      </c>
      <c r="P66" s="236" t="s">
        <v>609</v>
      </c>
      <c r="Q66" s="239" t="s">
        <v>168</v>
      </c>
      <c r="R66" s="239" t="s">
        <v>1054</v>
      </c>
      <c r="S66" s="467" t="s">
        <v>1053</v>
      </c>
      <c r="T66" s="239" t="s">
        <v>1992</v>
      </c>
      <c r="U66" s="232">
        <v>1</v>
      </c>
      <c r="V66" s="232"/>
      <c r="W66" s="241">
        <v>0.15</v>
      </c>
      <c r="X66" s="232">
        <v>1</v>
      </c>
      <c r="Y66" s="332">
        <v>44326</v>
      </c>
      <c r="Z66" s="232" t="s">
        <v>315</v>
      </c>
      <c r="AA66" s="232">
        <v>1</v>
      </c>
      <c r="AB66" s="232"/>
      <c r="AC66" s="232"/>
      <c r="AD66" s="232"/>
      <c r="AE66" s="232">
        <f>N66</f>
        <v>119</v>
      </c>
      <c r="AF66" s="299" t="s">
        <v>2337</v>
      </c>
      <c r="AG66" s="239" t="s">
        <v>1993</v>
      </c>
      <c r="AH66" s="239" t="s">
        <v>167</v>
      </c>
      <c r="AI66" s="908"/>
      <c r="AJ66" s="889"/>
      <c r="AK66" s="865"/>
      <c r="AL66" s="886"/>
      <c r="AM66" s="885"/>
    </row>
    <row r="67" spans="1:39" ht="38.25">
      <c r="A67" s="438">
        <v>30227</v>
      </c>
      <c r="B67" s="226">
        <v>64</v>
      </c>
      <c r="C67" s="227" t="s">
        <v>600</v>
      </c>
      <c r="D67" s="288" t="s">
        <v>1591</v>
      </c>
      <c r="E67" s="227"/>
      <c r="F67" s="230" t="s">
        <v>521</v>
      </c>
      <c r="G67" s="231" t="s">
        <v>295</v>
      </c>
      <c r="H67" s="232">
        <v>1</v>
      </c>
      <c r="I67" s="233"/>
      <c r="J67" s="319"/>
      <c r="K67" s="215" t="s">
        <v>1049</v>
      </c>
      <c r="L67" s="215" t="s">
        <v>630</v>
      </c>
      <c r="M67" s="215">
        <v>341329886</v>
      </c>
      <c r="N67" s="237">
        <v>30</v>
      </c>
      <c r="O67" s="236">
        <v>0.93</v>
      </c>
      <c r="P67" s="238" t="s">
        <v>105</v>
      </c>
      <c r="Q67" s="239" t="s">
        <v>296</v>
      </c>
      <c r="R67" s="239" t="s">
        <v>1995</v>
      </c>
      <c r="S67" s="240" t="s">
        <v>1055</v>
      </c>
      <c r="T67" s="239" t="s">
        <v>676</v>
      </c>
      <c r="U67" s="232"/>
      <c r="V67" s="232">
        <v>1</v>
      </c>
      <c r="W67" s="241"/>
      <c r="X67" s="232">
        <v>1</v>
      </c>
      <c r="Y67" s="242" t="s">
        <v>2339</v>
      </c>
      <c r="Z67" s="232" t="s">
        <v>315</v>
      </c>
      <c r="AA67" s="232"/>
      <c r="AB67" s="232"/>
      <c r="AC67" s="232"/>
      <c r="AD67" s="232"/>
      <c r="AE67" s="232">
        <f>0</f>
        <v>0</v>
      </c>
      <c r="AF67" s="239" t="s">
        <v>2338</v>
      </c>
      <c r="AG67" s="239" t="s">
        <v>1991</v>
      </c>
      <c r="AH67" s="239" t="s">
        <v>167</v>
      </c>
      <c r="AI67" s="908"/>
      <c r="AJ67" s="889"/>
      <c r="AK67" s="865"/>
      <c r="AL67" s="886"/>
      <c r="AM67" s="885"/>
    </row>
    <row r="68" spans="1:39" ht="38.25">
      <c r="A68" s="438">
        <v>30227</v>
      </c>
      <c r="B68" s="185">
        <v>310</v>
      </c>
      <c r="C68" s="336" t="s">
        <v>600</v>
      </c>
      <c r="D68" s="337" t="s">
        <v>1591</v>
      </c>
      <c r="E68" s="336"/>
      <c r="F68" s="338" t="s">
        <v>521</v>
      </c>
      <c r="G68" s="339" t="s">
        <v>1689</v>
      </c>
      <c r="H68" s="123"/>
      <c r="I68" s="123">
        <v>1</v>
      </c>
      <c r="J68" s="396" t="s">
        <v>1691</v>
      </c>
      <c r="K68" s="381"/>
      <c r="L68" s="381"/>
      <c r="M68" s="381"/>
      <c r="N68" s="643">
        <v>8</v>
      </c>
      <c r="O68" s="344">
        <v>0.08</v>
      </c>
      <c r="P68" s="352"/>
      <c r="Q68" s="345" t="s">
        <v>1690</v>
      </c>
      <c r="R68" s="345" t="s">
        <v>804</v>
      </c>
      <c r="S68" s="346" t="s">
        <v>1692</v>
      </c>
      <c r="T68" s="345" t="s">
        <v>490</v>
      </c>
      <c r="U68" s="123">
        <v>1</v>
      </c>
      <c r="V68" s="123"/>
      <c r="W68" s="347">
        <v>0.1</v>
      </c>
      <c r="X68" s="123"/>
      <c r="Y68" s="353"/>
      <c r="Z68" s="123" t="s">
        <v>315</v>
      </c>
      <c r="AA68" s="123"/>
      <c r="AB68" s="123"/>
      <c r="AC68" s="123">
        <v>1</v>
      </c>
      <c r="AD68" s="123"/>
      <c r="AE68" s="123">
        <f>N68</f>
        <v>8</v>
      </c>
      <c r="AF68" s="345"/>
      <c r="AG68" s="444" t="s">
        <v>1765</v>
      </c>
      <c r="AH68" s="345" t="s">
        <v>65</v>
      </c>
      <c r="AI68" s="852"/>
      <c r="AJ68" s="852"/>
      <c r="AK68" s="866"/>
      <c r="AL68" s="852"/>
      <c r="AM68" s="852"/>
    </row>
    <row r="69" spans="1:39" ht="25.5">
      <c r="A69" s="433">
        <v>30230</v>
      </c>
      <c r="B69" s="226">
        <v>182</v>
      </c>
      <c r="C69" s="227" t="s">
        <v>601</v>
      </c>
      <c r="D69" s="288" t="s">
        <v>1591</v>
      </c>
      <c r="E69" s="227"/>
      <c r="F69" s="230" t="s">
        <v>521</v>
      </c>
      <c r="G69" s="233" t="s">
        <v>297</v>
      </c>
      <c r="H69" s="232">
        <v>1</v>
      </c>
      <c r="I69" s="233"/>
      <c r="J69" s="319"/>
      <c r="K69" s="215" t="s">
        <v>1050</v>
      </c>
      <c r="L69" s="215" t="s">
        <v>630</v>
      </c>
      <c r="M69" s="215">
        <v>840608517</v>
      </c>
      <c r="N69" s="237">
        <v>80</v>
      </c>
      <c r="O69" s="236">
        <v>2.5099999999999998</v>
      </c>
      <c r="P69" s="236" t="s">
        <v>97</v>
      </c>
      <c r="Q69" s="239" t="s">
        <v>1998</v>
      </c>
      <c r="R69" s="239" t="s">
        <v>657</v>
      </c>
      <c r="S69" s="240" t="s">
        <v>1056</v>
      </c>
      <c r="T69" s="239" t="s">
        <v>1997</v>
      </c>
      <c r="U69" s="232">
        <v>1</v>
      </c>
      <c r="V69" s="232"/>
      <c r="W69" s="241">
        <v>1</v>
      </c>
      <c r="X69" s="232">
        <v>1</v>
      </c>
      <c r="Y69" s="242" t="s">
        <v>2344</v>
      </c>
      <c r="Z69" s="232" t="s">
        <v>315</v>
      </c>
      <c r="AA69" s="232">
        <v>1</v>
      </c>
      <c r="AB69" s="232"/>
      <c r="AC69" s="232"/>
      <c r="AD69" s="232"/>
      <c r="AE69" s="232">
        <f t="shared" ref="AE69" si="5">N69</f>
        <v>80</v>
      </c>
      <c r="AF69" s="746" t="s">
        <v>2346</v>
      </c>
      <c r="AG69" s="239" t="s">
        <v>1996</v>
      </c>
      <c r="AH69" s="239" t="s">
        <v>167</v>
      </c>
      <c r="AI69" s="680">
        <v>1</v>
      </c>
      <c r="AJ69" s="681">
        <f>N69</f>
        <v>80</v>
      </c>
      <c r="AK69" s="682">
        <v>1</v>
      </c>
      <c r="AL69" s="684">
        <f>AE69</f>
        <v>80</v>
      </c>
      <c r="AM69" s="683">
        <v>1</v>
      </c>
    </row>
    <row r="70" spans="1:39" ht="51">
      <c r="A70" s="433">
        <v>30266</v>
      </c>
      <c r="B70" s="226">
        <v>159</v>
      </c>
      <c r="C70" s="227" t="s">
        <v>615</v>
      </c>
      <c r="D70" s="288" t="s">
        <v>1591</v>
      </c>
      <c r="E70" s="229"/>
      <c r="F70" s="230" t="s">
        <v>520</v>
      </c>
      <c r="G70" s="231" t="s">
        <v>669</v>
      </c>
      <c r="H70" s="232">
        <v>1</v>
      </c>
      <c r="I70" s="233"/>
      <c r="J70" s="636" t="s">
        <v>2357</v>
      </c>
      <c r="K70" s="215" t="s">
        <v>1067</v>
      </c>
      <c r="L70" s="215" t="s">
        <v>630</v>
      </c>
      <c r="M70" s="215">
        <v>440181444</v>
      </c>
      <c r="N70" s="237">
        <v>17</v>
      </c>
      <c r="O70" s="236">
        <v>1.7</v>
      </c>
      <c r="P70" s="238" t="s">
        <v>105</v>
      </c>
      <c r="Q70" s="239" t="s">
        <v>2012</v>
      </c>
      <c r="R70" s="239" t="s">
        <v>667</v>
      </c>
      <c r="S70" s="240" t="s">
        <v>1066</v>
      </c>
      <c r="T70" s="239" t="s">
        <v>490</v>
      </c>
      <c r="U70" s="232"/>
      <c r="V70" s="232">
        <v>1</v>
      </c>
      <c r="W70" s="232"/>
      <c r="X70" s="232">
        <v>1</v>
      </c>
      <c r="Y70" s="332">
        <v>42908</v>
      </c>
      <c r="Z70" s="232" t="s">
        <v>472</v>
      </c>
      <c r="AA70" s="232"/>
      <c r="AB70" s="232"/>
      <c r="AC70" s="232"/>
      <c r="AD70" s="232"/>
      <c r="AE70" s="232">
        <v>0</v>
      </c>
      <c r="AF70" s="239" t="s">
        <v>2358</v>
      </c>
      <c r="AG70" s="239" t="s">
        <v>2014</v>
      </c>
      <c r="AH70" s="239" t="s">
        <v>167</v>
      </c>
      <c r="AI70" s="858">
        <v>2</v>
      </c>
      <c r="AJ70" s="858">
        <f>N70+N71</f>
        <v>47</v>
      </c>
      <c r="AK70" s="860">
        <v>1</v>
      </c>
      <c r="AL70" s="876">
        <f>AE70+AE71</f>
        <v>30</v>
      </c>
      <c r="AM70" s="882">
        <v>2</v>
      </c>
    </row>
    <row r="71" spans="1:39" ht="63.75">
      <c r="A71" s="433">
        <v>30266</v>
      </c>
      <c r="B71" s="226">
        <v>98</v>
      </c>
      <c r="C71" s="227" t="s">
        <v>615</v>
      </c>
      <c r="D71" s="288" t="s">
        <v>1591</v>
      </c>
      <c r="E71" s="227"/>
      <c r="F71" s="230" t="s">
        <v>520</v>
      </c>
      <c r="G71" s="233" t="s">
        <v>308</v>
      </c>
      <c r="H71" s="232">
        <v>1</v>
      </c>
      <c r="I71" s="233"/>
      <c r="J71" s="319"/>
      <c r="K71" s="215" t="s">
        <v>1068</v>
      </c>
      <c r="L71" s="215" t="s">
        <v>630</v>
      </c>
      <c r="M71" s="215">
        <v>323793000</v>
      </c>
      <c r="N71" s="237">
        <v>30</v>
      </c>
      <c r="O71" s="236">
        <v>2.14</v>
      </c>
      <c r="P71" s="238" t="s">
        <v>405</v>
      </c>
      <c r="Q71" s="239" t="s">
        <v>317</v>
      </c>
      <c r="R71" s="239" t="s">
        <v>309</v>
      </c>
      <c r="S71" s="240" t="s">
        <v>2015</v>
      </c>
      <c r="T71" s="239" t="s">
        <v>2013</v>
      </c>
      <c r="U71" s="232">
        <v>1</v>
      </c>
      <c r="V71" s="232"/>
      <c r="W71" s="241">
        <v>0.8</v>
      </c>
      <c r="X71" s="232">
        <v>1</v>
      </c>
      <c r="Y71" s="332">
        <v>43168</v>
      </c>
      <c r="Z71" s="232" t="s">
        <v>472</v>
      </c>
      <c r="AA71" s="232">
        <v>1</v>
      </c>
      <c r="AB71" s="232"/>
      <c r="AC71" s="232"/>
      <c r="AD71" s="232"/>
      <c r="AE71" s="232">
        <f>N71</f>
        <v>30</v>
      </c>
      <c r="AF71" s="239" t="s">
        <v>2359</v>
      </c>
      <c r="AG71" s="239"/>
      <c r="AH71" s="239" t="s">
        <v>167</v>
      </c>
      <c r="AI71" s="859"/>
      <c r="AJ71" s="858"/>
      <c r="AK71" s="860"/>
      <c r="AL71" s="876"/>
      <c r="AM71" s="882"/>
    </row>
    <row r="72" spans="1:39" ht="25.5">
      <c r="A72" s="451">
        <v>30268</v>
      </c>
      <c r="B72" s="226">
        <v>107</v>
      </c>
      <c r="C72" s="227" t="s">
        <v>616</v>
      </c>
      <c r="D72" s="288" t="s">
        <v>1591</v>
      </c>
      <c r="E72" s="229"/>
      <c r="F72" s="230" t="s">
        <v>520</v>
      </c>
      <c r="G72" s="231" t="s">
        <v>671</v>
      </c>
      <c r="H72" s="232">
        <v>1</v>
      </c>
      <c r="I72" s="233"/>
      <c r="J72" s="636" t="s">
        <v>2360</v>
      </c>
      <c r="K72" s="215" t="s">
        <v>1069</v>
      </c>
      <c r="L72" s="215" t="s">
        <v>630</v>
      </c>
      <c r="M72" s="215">
        <v>911607216</v>
      </c>
      <c r="N72" s="237">
        <v>22</v>
      </c>
      <c r="O72" s="236">
        <v>2.93</v>
      </c>
      <c r="P72" s="238" t="s">
        <v>94</v>
      </c>
      <c r="Q72" s="239" t="s">
        <v>663</v>
      </c>
      <c r="R72" s="239" t="s">
        <v>1078</v>
      </c>
      <c r="S72" s="240" t="s">
        <v>1077</v>
      </c>
      <c r="T72" s="239" t="s">
        <v>497</v>
      </c>
      <c r="U72" s="232">
        <v>1</v>
      </c>
      <c r="V72" s="232"/>
      <c r="W72" s="241">
        <v>0.6</v>
      </c>
      <c r="X72" s="232">
        <v>1</v>
      </c>
      <c r="Y72" s="332">
        <v>42725</v>
      </c>
      <c r="Z72" s="232" t="s">
        <v>470</v>
      </c>
      <c r="AA72" s="232">
        <v>1</v>
      </c>
      <c r="AB72" s="232"/>
      <c r="AC72" s="232"/>
      <c r="AD72" s="232"/>
      <c r="AE72" s="232">
        <f>N72</f>
        <v>22</v>
      </c>
      <c r="AF72" s="239" t="s">
        <v>2361</v>
      </c>
      <c r="AG72" s="239" t="s">
        <v>2016</v>
      </c>
      <c r="AH72" s="239" t="s">
        <v>167</v>
      </c>
      <c r="AI72" s="680">
        <v>1</v>
      </c>
      <c r="AJ72" s="680">
        <f>N72</f>
        <v>22</v>
      </c>
      <c r="AK72" s="682">
        <v>1</v>
      </c>
      <c r="AL72" s="684">
        <f>AE72</f>
        <v>22</v>
      </c>
      <c r="AM72" s="683">
        <v>1</v>
      </c>
    </row>
    <row r="73" spans="1:39" ht="51">
      <c r="A73" s="433">
        <v>30277</v>
      </c>
      <c r="B73" s="244">
        <v>233</v>
      </c>
      <c r="C73" s="245" t="s">
        <v>71</v>
      </c>
      <c r="D73" s="264" t="s">
        <v>1591</v>
      </c>
      <c r="E73" s="247"/>
      <c r="F73" s="248"/>
      <c r="G73" s="265" t="s">
        <v>72</v>
      </c>
      <c r="H73" s="265"/>
      <c r="I73" s="266">
        <v>1</v>
      </c>
      <c r="J73" s="265"/>
      <c r="K73" s="267"/>
      <c r="L73" s="267"/>
      <c r="M73" s="267"/>
      <c r="N73" s="254">
        <v>6</v>
      </c>
      <c r="O73" s="253">
        <v>0.04</v>
      </c>
      <c r="P73" s="255"/>
      <c r="Q73" s="256" t="s">
        <v>73</v>
      </c>
      <c r="R73" s="256" t="s">
        <v>1663</v>
      </c>
      <c r="S73" s="257" t="s">
        <v>1662</v>
      </c>
      <c r="T73" s="256" t="s">
        <v>490</v>
      </c>
      <c r="U73" s="266"/>
      <c r="V73" s="266">
        <v>1</v>
      </c>
      <c r="W73" s="268"/>
      <c r="X73" s="266"/>
      <c r="Y73" s="269"/>
      <c r="Z73" s="266" t="s">
        <v>315</v>
      </c>
      <c r="AA73" s="266"/>
      <c r="AB73" s="266"/>
      <c r="AC73" s="266"/>
      <c r="AD73" s="266"/>
      <c r="AE73" s="266">
        <v>0</v>
      </c>
      <c r="AF73" s="256" t="s">
        <v>59</v>
      </c>
      <c r="AG73" s="256"/>
      <c r="AH73" s="256" t="s">
        <v>65</v>
      </c>
      <c r="AI73" s="371">
        <v>1</v>
      </c>
      <c r="AJ73" s="372">
        <f>N73</f>
        <v>6</v>
      </c>
      <c r="AK73" s="371">
        <v>0</v>
      </c>
      <c r="AL73" s="369">
        <f>AE73</f>
        <v>0</v>
      </c>
      <c r="AM73" s="370">
        <v>0</v>
      </c>
    </row>
    <row r="74" spans="1:39" ht="51">
      <c r="A74" s="433">
        <v>30278</v>
      </c>
      <c r="B74" s="389">
        <v>269</v>
      </c>
      <c r="C74" s="143" t="s">
        <v>142</v>
      </c>
      <c r="D74" s="167" t="s">
        <v>1591</v>
      </c>
      <c r="E74" s="158"/>
      <c r="F74" s="145" t="s">
        <v>521</v>
      </c>
      <c r="G74" s="148" t="s">
        <v>416</v>
      </c>
      <c r="H74" s="148"/>
      <c r="I74" s="147">
        <v>1</v>
      </c>
      <c r="J74" s="186"/>
      <c r="K74" s="150"/>
      <c r="L74" s="150"/>
      <c r="M74" s="150"/>
      <c r="N74" s="151">
        <v>5</v>
      </c>
      <c r="O74" s="162">
        <v>0.06</v>
      </c>
      <c r="P74" s="151"/>
      <c r="Q74" s="159" t="s">
        <v>1525</v>
      </c>
      <c r="R74" s="153" t="s">
        <v>862</v>
      </c>
      <c r="S74" s="177" t="s">
        <v>1725</v>
      </c>
      <c r="T74" s="153" t="s">
        <v>490</v>
      </c>
      <c r="U74" s="147"/>
      <c r="V74" s="147">
        <v>1</v>
      </c>
      <c r="W74" s="154"/>
      <c r="X74" s="147"/>
      <c r="Y74" s="155"/>
      <c r="Z74" s="147" t="s">
        <v>437</v>
      </c>
      <c r="AA74" s="147"/>
      <c r="AB74" s="147"/>
      <c r="AC74" s="147"/>
      <c r="AD74" s="147"/>
      <c r="AE74" s="147">
        <v>0</v>
      </c>
      <c r="AF74" s="153" t="s">
        <v>144</v>
      </c>
      <c r="AG74" s="159" t="s">
        <v>143</v>
      </c>
      <c r="AH74" s="153" t="s">
        <v>65</v>
      </c>
      <c r="AI74" s="399">
        <v>1</v>
      </c>
      <c r="AJ74" s="399">
        <f>N74</f>
        <v>5</v>
      </c>
      <c r="AK74" s="399">
        <v>0</v>
      </c>
      <c r="AL74" s="399">
        <f>AE74</f>
        <v>0</v>
      </c>
      <c r="AM74" s="399">
        <v>0</v>
      </c>
    </row>
    <row r="75" spans="1:39" ht="25.5">
      <c r="A75" s="433">
        <v>30288</v>
      </c>
      <c r="B75" s="552">
        <v>9</v>
      </c>
      <c r="C75" s="551" t="s">
        <v>620</v>
      </c>
      <c r="D75" s="553" t="s">
        <v>1591</v>
      </c>
      <c r="E75" s="572"/>
      <c r="F75" s="554" t="s">
        <v>522</v>
      </c>
      <c r="G75" s="556" t="s">
        <v>784</v>
      </c>
      <c r="H75" s="555">
        <v>1</v>
      </c>
      <c r="I75" s="556"/>
      <c r="J75" s="658" t="s">
        <v>2126</v>
      </c>
      <c r="K75" s="704"/>
      <c r="L75" s="653"/>
      <c r="M75" s="558">
        <v>414938100</v>
      </c>
      <c r="N75" s="654">
        <v>15</v>
      </c>
      <c r="O75" s="559">
        <v>0.43</v>
      </c>
      <c r="P75" s="574" t="s">
        <v>405</v>
      </c>
      <c r="Q75" s="560" t="s">
        <v>1529</v>
      </c>
      <c r="R75" s="560" t="s">
        <v>2035</v>
      </c>
      <c r="S75" s="561" t="s">
        <v>2036</v>
      </c>
      <c r="T75" s="560" t="s">
        <v>501</v>
      </c>
      <c r="U75" s="555"/>
      <c r="V75" s="555">
        <v>1</v>
      </c>
      <c r="W75" s="555"/>
      <c r="X75" s="555"/>
      <c r="Y75" s="751"/>
      <c r="Z75" s="573" t="s">
        <v>315</v>
      </c>
      <c r="AA75" s="555"/>
      <c r="AB75" s="555"/>
      <c r="AC75" s="555"/>
      <c r="AD75" s="555"/>
      <c r="AE75" s="555">
        <v>0</v>
      </c>
      <c r="AF75" s="560" t="s">
        <v>334</v>
      </c>
      <c r="AG75" s="560"/>
      <c r="AH75" s="560" t="s">
        <v>167</v>
      </c>
      <c r="AI75" s="564">
        <v>1</v>
      </c>
      <c r="AJ75" s="564">
        <f>N75</f>
        <v>15</v>
      </c>
      <c r="AK75" s="565">
        <v>0</v>
      </c>
      <c r="AL75" s="566">
        <f>AE75</f>
        <v>0</v>
      </c>
      <c r="AM75" s="567">
        <v>0</v>
      </c>
    </row>
    <row r="76" spans="1:39" ht="25.5">
      <c r="A76" s="656">
        <v>30293</v>
      </c>
      <c r="B76" s="552">
        <v>111</v>
      </c>
      <c r="C76" s="551" t="s">
        <v>622</v>
      </c>
      <c r="D76" s="553" t="s">
        <v>1591</v>
      </c>
      <c r="E76" s="572"/>
      <c r="F76" s="554" t="s">
        <v>520</v>
      </c>
      <c r="G76" s="556" t="s">
        <v>487</v>
      </c>
      <c r="H76" s="555">
        <v>1</v>
      </c>
      <c r="I76" s="556"/>
      <c r="J76" s="580"/>
      <c r="K76" s="558" t="s">
        <v>1088</v>
      </c>
      <c r="L76" s="558" t="s">
        <v>630</v>
      </c>
      <c r="M76" s="558">
        <v>509934832</v>
      </c>
      <c r="N76" s="570">
        <v>160</v>
      </c>
      <c r="O76" s="559">
        <v>6.77</v>
      </c>
      <c r="P76" s="574" t="s">
        <v>105</v>
      </c>
      <c r="Q76" s="560" t="s">
        <v>488</v>
      </c>
      <c r="R76" s="560" t="s">
        <v>335</v>
      </c>
      <c r="S76" s="657" t="s">
        <v>2042</v>
      </c>
      <c r="T76" s="560" t="s">
        <v>460</v>
      </c>
      <c r="U76" s="555">
        <v>1</v>
      </c>
      <c r="V76" s="555"/>
      <c r="W76" s="562">
        <v>0.7</v>
      </c>
      <c r="X76" s="555">
        <v>1</v>
      </c>
      <c r="Y76" s="563">
        <v>43166</v>
      </c>
      <c r="Z76" s="555" t="s">
        <v>315</v>
      </c>
      <c r="AA76" s="555">
        <v>1</v>
      </c>
      <c r="AB76" s="555"/>
      <c r="AC76" s="555"/>
      <c r="AD76" s="555"/>
      <c r="AE76" s="555">
        <f>N76</f>
        <v>160</v>
      </c>
      <c r="AF76" s="560" t="s">
        <v>2385</v>
      </c>
      <c r="AG76" s="560" t="s">
        <v>2038</v>
      </c>
      <c r="AH76" s="560" t="s">
        <v>167</v>
      </c>
      <c r="AI76" s="858">
        <v>5</v>
      </c>
      <c r="AJ76" s="858">
        <f>N76+N77+N78+N79+N80</f>
        <v>877</v>
      </c>
      <c r="AK76" s="860">
        <v>3</v>
      </c>
      <c r="AL76" s="876">
        <f>AE76+AE77+AE78+AE79+AE80</f>
        <v>764</v>
      </c>
      <c r="AM76" s="882">
        <v>5</v>
      </c>
    </row>
    <row r="77" spans="1:39" ht="38.25">
      <c r="A77" s="656">
        <v>30293</v>
      </c>
      <c r="B77" s="226">
        <v>58</v>
      </c>
      <c r="C77" s="227" t="s">
        <v>622</v>
      </c>
      <c r="D77" s="288" t="s">
        <v>1591</v>
      </c>
      <c r="E77" s="229"/>
      <c r="F77" s="230" t="s">
        <v>520</v>
      </c>
      <c r="G77" s="233" t="s">
        <v>79</v>
      </c>
      <c r="H77" s="232">
        <v>1</v>
      </c>
      <c r="I77" s="233"/>
      <c r="J77" s="636" t="s">
        <v>2118</v>
      </c>
      <c r="K77" s="215" t="s">
        <v>1090</v>
      </c>
      <c r="L77" s="215" t="s">
        <v>630</v>
      </c>
      <c r="M77" s="215">
        <v>306386384</v>
      </c>
      <c r="N77" s="237">
        <v>504</v>
      </c>
      <c r="O77" s="236">
        <v>5.79</v>
      </c>
      <c r="P77" s="238" t="s">
        <v>210</v>
      </c>
      <c r="Q77" s="239" t="s">
        <v>173</v>
      </c>
      <c r="R77" s="239" t="s">
        <v>2039</v>
      </c>
      <c r="S77" s="655" t="s">
        <v>1089</v>
      </c>
      <c r="T77" s="239" t="s">
        <v>1942</v>
      </c>
      <c r="U77" s="232">
        <v>1</v>
      </c>
      <c r="V77" s="232"/>
      <c r="W77" s="241">
        <v>0.3</v>
      </c>
      <c r="X77" s="232">
        <v>1</v>
      </c>
      <c r="Y77" s="332">
        <v>42723</v>
      </c>
      <c r="Z77" s="232" t="s">
        <v>315</v>
      </c>
      <c r="AA77" s="232">
        <v>1</v>
      </c>
      <c r="AB77" s="232"/>
      <c r="AC77" s="232"/>
      <c r="AD77" s="232"/>
      <c r="AE77" s="232">
        <f>N77</f>
        <v>504</v>
      </c>
      <c r="AF77" s="746" t="s">
        <v>2386</v>
      </c>
      <c r="AG77" s="239" t="s">
        <v>2040</v>
      </c>
      <c r="AH77" s="239" t="s">
        <v>167</v>
      </c>
      <c r="AI77" s="859"/>
      <c r="AJ77" s="858"/>
      <c r="AK77" s="892"/>
      <c r="AL77" s="876"/>
      <c r="AM77" s="882"/>
    </row>
    <row r="78" spans="1:39" s="805" customFormat="1" ht="51">
      <c r="A78" s="828">
        <v>30293</v>
      </c>
      <c r="B78" s="780">
        <v>83</v>
      </c>
      <c r="C78" s="781" t="s">
        <v>622</v>
      </c>
      <c r="D78" s="782" t="s">
        <v>1591</v>
      </c>
      <c r="E78" s="783"/>
      <c r="F78" s="784" t="s">
        <v>520</v>
      </c>
      <c r="G78" s="787" t="s">
        <v>558</v>
      </c>
      <c r="H78" s="786">
        <v>1</v>
      </c>
      <c r="I78" s="787"/>
      <c r="J78" s="788" t="s">
        <v>2117</v>
      </c>
      <c r="K78" s="789" t="s">
        <v>1092</v>
      </c>
      <c r="L78" s="789" t="s">
        <v>630</v>
      </c>
      <c r="M78" s="789">
        <v>412265118</v>
      </c>
      <c r="N78" s="829">
        <v>100</v>
      </c>
      <c r="O78" s="791">
        <v>6.26</v>
      </c>
      <c r="P78" s="790" t="s">
        <v>155</v>
      </c>
      <c r="Q78" s="792" t="s">
        <v>361</v>
      </c>
      <c r="R78" s="792" t="s">
        <v>2381</v>
      </c>
      <c r="S78" s="793" t="s">
        <v>1091</v>
      </c>
      <c r="T78" s="792" t="s">
        <v>654</v>
      </c>
      <c r="U78" s="786">
        <v>1</v>
      </c>
      <c r="V78" s="786"/>
      <c r="W78" s="795">
        <v>0.7</v>
      </c>
      <c r="X78" s="786">
        <v>1</v>
      </c>
      <c r="Y78" s="796">
        <v>43166</v>
      </c>
      <c r="Z78" s="786" t="s">
        <v>315</v>
      </c>
      <c r="AA78" s="786">
        <v>1</v>
      </c>
      <c r="AB78" s="786"/>
      <c r="AC78" s="786"/>
      <c r="AD78" s="786"/>
      <c r="AE78" s="786">
        <f>N78</f>
        <v>100</v>
      </c>
      <c r="AF78" s="792" t="s">
        <v>2382</v>
      </c>
      <c r="AG78" s="792" t="s">
        <v>655</v>
      </c>
      <c r="AH78" s="792" t="s">
        <v>167</v>
      </c>
      <c r="AI78" s="859"/>
      <c r="AJ78" s="858"/>
      <c r="AK78" s="892"/>
      <c r="AL78" s="876"/>
      <c r="AM78" s="882"/>
    </row>
    <row r="79" spans="1:39" ht="25.5">
      <c r="A79" s="656">
        <v>30293</v>
      </c>
      <c r="B79" s="226">
        <v>32</v>
      </c>
      <c r="C79" s="227" t="s">
        <v>622</v>
      </c>
      <c r="D79" s="288" t="s">
        <v>1591</v>
      </c>
      <c r="E79" s="229"/>
      <c r="F79" s="230" t="s">
        <v>520</v>
      </c>
      <c r="G79" s="233" t="s">
        <v>266</v>
      </c>
      <c r="H79" s="232">
        <v>1</v>
      </c>
      <c r="I79" s="233"/>
      <c r="J79" s="636" t="s">
        <v>2108</v>
      </c>
      <c r="K79" s="215" t="s">
        <v>1093</v>
      </c>
      <c r="L79" s="215" t="s">
        <v>630</v>
      </c>
      <c r="M79" s="215">
        <v>811854702</v>
      </c>
      <c r="N79" s="237">
        <v>25</v>
      </c>
      <c r="O79" s="236">
        <v>2.4700000000000002</v>
      </c>
      <c r="P79" s="238" t="s">
        <v>105</v>
      </c>
      <c r="Q79" s="239" t="s">
        <v>1530</v>
      </c>
      <c r="R79" s="239" t="s">
        <v>557</v>
      </c>
      <c r="S79" s="240" t="s">
        <v>2041</v>
      </c>
      <c r="T79" s="239" t="s">
        <v>460</v>
      </c>
      <c r="U79" s="232"/>
      <c r="V79" s="232">
        <v>1</v>
      </c>
      <c r="W79" s="232"/>
      <c r="X79" s="232">
        <v>1</v>
      </c>
      <c r="Y79" s="332">
        <v>42723</v>
      </c>
      <c r="Z79" s="232"/>
      <c r="AA79" s="232"/>
      <c r="AB79" s="232"/>
      <c r="AC79" s="232"/>
      <c r="AD79" s="232"/>
      <c r="AE79" s="232">
        <v>0</v>
      </c>
      <c r="AF79" s="239" t="s">
        <v>2383</v>
      </c>
      <c r="AG79" s="239" t="s">
        <v>653</v>
      </c>
      <c r="AH79" s="239" t="s">
        <v>167</v>
      </c>
      <c r="AI79" s="859"/>
      <c r="AJ79" s="859"/>
      <c r="AK79" s="892"/>
      <c r="AL79" s="859"/>
      <c r="AM79" s="859"/>
    </row>
    <row r="80" spans="1:39" ht="25.5">
      <c r="A80" s="656">
        <v>30293</v>
      </c>
      <c r="B80" s="226">
        <v>210</v>
      </c>
      <c r="C80" s="227" t="s">
        <v>622</v>
      </c>
      <c r="D80" s="288" t="s">
        <v>1591</v>
      </c>
      <c r="E80" s="227"/>
      <c r="F80" s="230" t="s">
        <v>520</v>
      </c>
      <c r="G80" s="231" t="s">
        <v>670</v>
      </c>
      <c r="H80" s="232">
        <v>1</v>
      </c>
      <c r="I80" s="231"/>
      <c r="J80" s="636" t="s">
        <v>2384</v>
      </c>
      <c r="K80" s="215" t="s">
        <v>1094</v>
      </c>
      <c r="L80" s="215" t="s">
        <v>630</v>
      </c>
      <c r="M80" s="215">
        <v>487511529</v>
      </c>
      <c r="N80" s="237">
        <v>88</v>
      </c>
      <c r="O80" s="236">
        <v>4.1100000000000003</v>
      </c>
      <c r="P80" s="236" t="s">
        <v>49</v>
      </c>
      <c r="Q80" s="239" t="s">
        <v>70</v>
      </c>
      <c r="R80" s="239" t="s">
        <v>80</v>
      </c>
      <c r="S80" s="240" t="s">
        <v>1100</v>
      </c>
      <c r="T80" s="239" t="s">
        <v>656</v>
      </c>
      <c r="U80" s="232"/>
      <c r="V80" s="232">
        <v>1</v>
      </c>
      <c r="W80" s="232"/>
      <c r="X80" s="232">
        <v>1</v>
      </c>
      <c r="Y80" s="332">
        <v>42723</v>
      </c>
      <c r="Z80" s="232"/>
      <c r="AA80" s="232"/>
      <c r="AB80" s="232"/>
      <c r="AC80" s="232"/>
      <c r="AD80" s="232"/>
      <c r="AE80" s="232">
        <v>0</v>
      </c>
      <c r="AF80" s="239" t="s">
        <v>1099</v>
      </c>
      <c r="AG80" s="239" t="s">
        <v>243</v>
      </c>
      <c r="AH80" s="239" t="s">
        <v>167</v>
      </c>
      <c r="AI80" s="859"/>
      <c r="AJ80" s="859"/>
      <c r="AK80" s="892"/>
      <c r="AL80" s="859"/>
      <c r="AM80" s="859"/>
    </row>
    <row r="81" spans="1:39" ht="25.5">
      <c r="A81" s="433">
        <v>30303</v>
      </c>
      <c r="B81" s="226">
        <v>69</v>
      </c>
      <c r="C81" s="227" t="s">
        <v>625</v>
      </c>
      <c r="D81" s="288" t="s">
        <v>1591</v>
      </c>
      <c r="E81" s="229"/>
      <c r="F81" s="230" t="s">
        <v>522</v>
      </c>
      <c r="G81" s="231" t="s">
        <v>2395</v>
      </c>
      <c r="H81" s="232">
        <v>1</v>
      </c>
      <c r="I81" s="233"/>
      <c r="J81" s="636" t="s">
        <v>2398</v>
      </c>
      <c r="K81" s="215" t="s">
        <v>1098</v>
      </c>
      <c r="L81" s="215" t="s">
        <v>630</v>
      </c>
      <c r="M81" s="215">
        <v>378416663</v>
      </c>
      <c r="N81" s="237">
        <v>197</v>
      </c>
      <c r="O81" s="236">
        <v>5.59</v>
      </c>
      <c r="P81" s="238" t="s">
        <v>210</v>
      </c>
      <c r="Q81" s="239" t="s">
        <v>494</v>
      </c>
      <c r="R81" s="239" t="s">
        <v>364</v>
      </c>
      <c r="S81" s="240" t="s">
        <v>1101</v>
      </c>
      <c r="T81" s="239" t="s">
        <v>2052</v>
      </c>
      <c r="U81" s="232">
        <v>1</v>
      </c>
      <c r="V81" s="232"/>
      <c r="W81" s="241">
        <v>0.05</v>
      </c>
      <c r="X81" s="232">
        <v>1</v>
      </c>
      <c r="Y81" s="332">
        <v>42921</v>
      </c>
      <c r="Z81" s="332"/>
      <c r="AA81" s="232"/>
      <c r="AB81" s="232"/>
      <c r="AC81" s="232">
        <v>1</v>
      </c>
      <c r="AD81" s="232"/>
      <c r="AE81" s="232">
        <f>N81</f>
        <v>197</v>
      </c>
      <c r="AF81" s="746" t="s">
        <v>2396</v>
      </c>
      <c r="AG81" s="239" t="s">
        <v>854</v>
      </c>
      <c r="AH81" s="239" t="s">
        <v>167</v>
      </c>
      <c r="AI81" s="680">
        <v>1</v>
      </c>
      <c r="AJ81" s="680">
        <f>N81</f>
        <v>197</v>
      </c>
      <c r="AK81" s="682">
        <v>1</v>
      </c>
      <c r="AL81" s="684">
        <f>AE81</f>
        <v>197</v>
      </c>
      <c r="AM81" s="683">
        <v>1</v>
      </c>
    </row>
    <row r="82" spans="1:39" ht="25.5">
      <c r="A82" s="451">
        <v>30304</v>
      </c>
      <c r="B82" s="226">
        <v>10</v>
      </c>
      <c r="C82" s="227" t="s">
        <v>6</v>
      </c>
      <c r="D82" s="288" t="s">
        <v>1595</v>
      </c>
      <c r="E82" s="229" t="s">
        <v>377</v>
      </c>
      <c r="F82" s="230" t="s">
        <v>522</v>
      </c>
      <c r="G82" s="233" t="s">
        <v>481</v>
      </c>
      <c r="H82" s="232">
        <v>1</v>
      </c>
      <c r="I82" s="233"/>
      <c r="J82" s="319"/>
      <c r="K82" s="215" t="s">
        <v>1104</v>
      </c>
      <c r="L82" s="215" t="s">
        <v>630</v>
      </c>
      <c r="M82" s="215">
        <v>306725714</v>
      </c>
      <c r="N82" s="237">
        <v>55</v>
      </c>
      <c r="O82" s="236">
        <v>2.61</v>
      </c>
      <c r="P82" s="238" t="s">
        <v>405</v>
      </c>
      <c r="Q82" s="239" t="s">
        <v>2055</v>
      </c>
      <c r="R82" s="239" t="s">
        <v>185</v>
      </c>
      <c r="S82" s="240" t="s">
        <v>1102</v>
      </c>
      <c r="T82" s="239" t="s">
        <v>2054</v>
      </c>
      <c r="U82" s="232"/>
      <c r="V82" s="232">
        <v>1</v>
      </c>
      <c r="W82" s="232"/>
      <c r="X82" s="232">
        <v>1</v>
      </c>
      <c r="Y82" s="242" t="s">
        <v>2399</v>
      </c>
      <c r="Z82" s="232" t="s">
        <v>91</v>
      </c>
      <c r="AA82" s="232"/>
      <c r="AB82" s="232"/>
      <c r="AC82" s="232"/>
      <c r="AD82" s="232"/>
      <c r="AE82" s="232">
        <v>0</v>
      </c>
      <c r="AF82" s="239" t="s">
        <v>2400</v>
      </c>
      <c r="AG82" s="239" t="s">
        <v>626</v>
      </c>
      <c r="AH82" s="239" t="s">
        <v>167</v>
      </c>
      <c r="AI82" s="680">
        <v>1</v>
      </c>
      <c r="AJ82" s="680">
        <f>N82</f>
        <v>55</v>
      </c>
      <c r="AK82" s="682">
        <v>0</v>
      </c>
      <c r="AL82" s="684">
        <f>AE82</f>
        <v>0</v>
      </c>
      <c r="AM82" s="683">
        <v>1</v>
      </c>
    </row>
    <row r="83" spans="1:39" ht="38.25">
      <c r="A83" s="433">
        <v>30326</v>
      </c>
      <c r="B83" s="185">
        <v>311</v>
      </c>
      <c r="C83" s="336" t="s">
        <v>1675</v>
      </c>
      <c r="D83" s="337" t="s">
        <v>1591</v>
      </c>
      <c r="E83" s="358"/>
      <c r="F83" s="338"/>
      <c r="G83" s="339" t="s">
        <v>1769</v>
      </c>
      <c r="H83" s="123"/>
      <c r="I83" s="123">
        <v>1</v>
      </c>
      <c r="J83" s="360"/>
      <c r="K83" s="381"/>
      <c r="L83" s="381"/>
      <c r="M83" s="381"/>
      <c r="N83" s="343">
        <v>31</v>
      </c>
      <c r="O83" s="344">
        <v>0.15</v>
      </c>
      <c r="P83" s="352"/>
      <c r="Q83" s="345" t="s">
        <v>1676</v>
      </c>
      <c r="R83" s="384"/>
      <c r="S83" s="385" t="s">
        <v>1677</v>
      </c>
      <c r="T83" s="345" t="s">
        <v>490</v>
      </c>
      <c r="U83" s="123"/>
      <c r="V83" s="123">
        <v>1</v>
      </c>
      <c r="W83" s="347"/>
      <c r="X83" s="123"/>
      <c r="Y83" s="353"/>
      <c r="Z83" s="123" t="s">
        <v>437</v>
      </c>
      <c r="AA83" s="123"/>
      <c r="AB83" s="123"/>
      <c r="AC83" s="123"/>
      <c r="AD83" s="123"/>
      <c r="AE83" s="123">
        <v>0</v>
      </c>
      <c r="AF83" s="345" t="s">
        <v>1678</v>
      </c>
      <c r="AG83" s="345"/>
      <c r="AH83" s="345" t="s">
        <v>65</v>
      </c>
      <c r="AI83" s="386">
        <v>1</v>
      </c>
      <c r="AJ83" s="386">
        <f>N83</f>
        <v>31</v>
      </c>
      <c r="AK83" s="386">
        <v>0</v>
      </c>
      <c r="AL83" s="382">
        <f>AE83</f>
        <v>0</v>
      </c>
      <c r="AM83" s="383">
        <v>0</v>
      </c>
    </row>
    <row r="84" spans="1:39" ht="38.25">
      <c r="A84" s="465">
        <v>30342</v>
      </c>
      <c r="B84" s="389">
        <v>275</v>
      </c>
      <c r="C84" s="143" t="s">
        <v>4</v>
      </c>
      <c r="D84" s="144" t="s">
        <v>1601</v>
      </c>
      <c r="E84" s="158" t="s">
        <v>595</v>
      </c>
      <c r="F84" s="145" t="s">
        <v>519</v>
      </c>
      <c r="G84" s="148" t="s">
        <v>264</v>
      </c>
      <c r="H84" s="148"/>
      <c r="I84" s="147">
        <v>1</v>
      </c>
      <c r="J84" s="148"/>
      <c r="K84" s="150"/>
      <c r="L84" s="150"/>
      <c r="M84" s="150"/>
      <c r="N84" s="197">
        <v>4</v>
      </c>
      <c r="O84" s="162">
        <v>0.08</v>
      </c>
      <c r="P84" s="151"/>
      <c r="Q84" s="153" t="s">
        <v>1545</v>
      </c>
      <c r="R84" s="153" t="s">
        <v>1746</v>
      </c>
      <c r="S84" s="395" t="s">
        <v>1806</v>
      </c>
      <c r="T84" s="153" t="s">
        <v>490</v>
      </c>
      <c r="U84" s="147"/>
      <c r="V84" s="147">
        <v>1</v>
      </c>
      <c r="W84" s="154"/>
      <c r="X84" s="147"/>
      <c r="Y84" s="155"/>
      <c r="Z84" s="147" t="s">
        <v>315</v>
      </c>
      <c r="AA84" s="147"/>
      <c r="AB84" s="147"/>
      <c r="AC84" s="147"/>
      <c r="AD84" s="147"/>
      <c r="AE84" s="147">
        <v>0</v>
      </c>
      <c r="AF84" s="153" t="s">
        <v>5</v>
      </c>
      <c r="AG84" s="159" t="s">
        <v>1187</v>
      </c>
      <c r="AH84" s="153" t="s">
        <v>65</v>
      </c>
      <c r="AI84" s="400">
        <v>1</v>
      </c>
      <c r="AJ84" s="401">
        <f>N84</f>
        <v>4</v>
      </c>
      <c r="AK84" s="400">
        <v>0</v>
      </c>
      <c r="AL84" s="400">
        <f>AE84</f>
        <v>0</v>
      </c>
      <c r="AM84" s="400">
        <v>0</v>
      </c>
    </row>
    <row r="85" spans="1:39" ht="15">
      <c r="A85" s="24"/>
      <c r="B85" s="24"/>
      <c r="C85" s="31"/>
      <c r="D85" s="31"/>
      <c r="E85" s="31"/>
      <c r="F85" s="32"/>
      <c r="G85" s="33"/>
      <c r="H85" s="33"/>
      <c r="I85" s="33"/>
      <c r="J85" s="33"/>
      <c r="K85" s="118"/>
      <c r="L85" s="118"/>
      <c r="M85" s="118"/>
      <c r="N85" s="34"/>
      <c r="O85" s="34"/>
      <c r="P85" s="35"/>
      <c r="Q85" s="35"/>
      <c r="R85" s="35"/>
      <c r="S85" s="35"/>
      <c r="T85" s="35"/>
      <c r="U85" s="36"/>
      <c r="V85" s="36"/>
      <c r="W85" s="36"/>
      <c r="X85" s="36"/>
      <c r="Y85" s="36"/>
      <c r="Z85" s="37"/>
      <c r="AA85" s="56"/>
      <c r="AB85" s="56"/>
      <c r="AC85" s="56"/>
      <c r="AD85" s="56"/>
      <c r="AE85" s="36"/>
      <c r="AF85" s="35"/>
      <c r="AG85" s="35"/>
      <c r="AH85" s="35"/>
      <c r="AI85" s="38"/>
      <c r="AJ85" s="38"/>
      <c r="AK85" s="38"/>
      <c r="AL85" s="62"/>
      <c r="AM85" s="63"/>
    </row>
    <row r="86" spans="1:39" ht="15">
      <c r="A86" s="107"/>
      <c r="B86" s="108">
        <v>152</v>
      </c>
      <c r="C86" s="107"/>
      <c r="D86" s="107"/>
      <c r="E86" s="107"/>
      <c r="F86" s="109"/>
      <c r="G86" s="724">
        <f>H86+I86</f>
        <v>78</v>
      </c>
      <c r="H86" s="111">
        <f>SUM(H3:H84)</f>
        <v>56</v>
      </c>
      <c r="I86" s="111">
        <f>SUM(I3:I84)</f>
        <v>22</v>
      </c>
      <c r="J86" s="110"/>
      <c r="K86" s="109"/>
      <c r="L86" s="109"/>
      <c r="M86" s="109"/>
      <c r="N86" s="111">
        <f>SUM(N3:N84)</f>
        <v>4984</v>
      </c>
      <c r="O86" s="112">
        <f>SUM(O3:O84)</f>
        <v>188.60000000000002</v>
      </c>
      <c r="P86" s="113"/>
      <c r="Q86" s="113"/>
      <c r="R86" s="113"/>
      <c r="S86" s="113"/>
      <c r="T86" s="830">
        <f>U86+V86</f>
        <v>78</v>
      </c>
      <c r="U86" s="111">
        <f>SUM(U3:U84)</f>
        <v>47</v>
      </c>
      <c r="V86" s="111">
        <f>SUM(V3:V84)</f>
        <v>31</v>
      </c>
      <c r="W86" s="111"/>
      <c r="X86" s="111">
        <f>SUM(X3:X84)</f>
        <v>50</v>
      </c>
      <c r="Y86" s="112"/>
      <c r="Z86" s="111">
        <f>AA86+AB86+AC86+AD86</f>
        <v>47</v>
      </c>
      <c r="AA86" s="111">
        <f>SUM(AA3:AA84)</f>
        <v>43</v>
      </c>
      <c r="AB86" s="111">
        <f>SUM(AB3:AB84)</f>
        <v>2</v>
      </c>
      <c r="AC86" s="111">
        <f>SUM(AC3:AC84)</f>
        <v>2</v>
      </c>
      <c r="AD86" s="111">
        <f>SUM(AD3:AD84)</f>
        <v>0</v>
      </c>
      <c r="AE86" s="111">
        <f>SUM(AE3:AE84)</f>
        <v>4007</v>
      </c>
      <c r="AF86" s="113"/>
      <c r="AG86" s="113"/>
      <c r="AH86" s="113"/>
      <c r="AI86" s="111">
        <f>SUM(AI3:AI84)</f>
        <v>78</v>
      </c>
      <c r="AJ86" s="111">
        <f>SUM(AJ3:AJ84)</f>
        <v>4984</v>
      </c>
      <c r="AK86" s="111">
        <f>SUM(AK3:AK84)</f>
        <v>47</v>
      </c>
      <c r="AL86" s="111">
        <f>SUM(AL3:AL84)</f>
        <v>4007</v>
      </c>
      <c r="AM86" s="111">
        <f>SUM(AM3:AM84)</f>
        <v>50</v>
      </c>
    </row>
  </sheetData>
  <autoFilter ref="A2:BP84" xr:uid="{97D23EBC-AD0A-4A94-9C86-D2C01E0C83EC}"/>
  <mergeCells count="92">
    <mergeCell ref="AL3:AL5"/>
    <mergeCell ref="AM3:AM5"/>
    <mergeCell ref="U1:V1"/>
    <mergeCell ref="AA1:AD1"/>
    <mergeCell ref="AI3:AI5"/>
    <mergeCell ref="AJ3:AJ5"/>
    <mergeCell ref="AK3:AK5"/>
    <mergeCell ref="AI6:AI7"/>
    <mergeCell ref="AJ6:AJ7"/>
    <mergeCell ref="AK6:AK7"/>
    <mergeCell ref="AL6:AL7"/>
    <mergeCell ref="AM6:AM7"/>
    <mergeCell ref="AI8:AI11"/>
    <mergeCell ref="AJ8:AJ11"/>
    <mergeCell ref="AK8:AK11"/>
    <mergeCell ref="AL8:AL11"/>
    <mergeCell ref="AM8:AM11"/>
    <mergeCell ref="AI12:AI17"/>
    <mergeCell ref="AJ12:AJ17"/>
    <mergeCell ref="AK12:AK17"/>
    <mergeCell ref="AL12:AL17"/>
    <mergeCell ref="AM12:AM17"/>
    <mergeCell ref="AI21:AI22"/>
    <mergeCell ref="AJ21:AJ22"/>
    <mergeCell ref="AK21:AK22"/>
    <mergeCell ref="AL21:AL22"/>
    <mergeCell ref="AM21:AM22"/>
    <mergeCell ref="AI24:AI26"/>
    <mergeCell ref="AJ24:AJ26"/>
    <mergeCell ref="AK24:AK26"/>
    <mergeCell ref="AL24:AL26"/>
    <mergeCell ref="AM24:AM26"/>
    <mergeCell ref="AI29:AI30"/>
    <mergeCell ref="AJ29:AJ30"/>
    <mergeCell ref="AK29:AK30"/>
    <mergeCell ref="AL29:AL30"/>
    <mergeCell ref="AM29:AM30"/>
    <mergeCell ref="AI31:AI35"/>
    <mergeCell ref="AJ31:AJ35"/>
    <mergeCell ref="AK31:AK35"/>
    <mergeCell ref="AL31:AL35"/>
    <mergeCell ref="AM31:AM35"/>
    <mergeCell ref="AI36:AI41"/>
    <mergeCell ref="AJ36:AJ41"/>
    <mergeCell ref="AK36:AK41"/>
    <mergeCell ref="AL36:AL41"/>
    <mergeCell ref="AM36:AM41"/>
    <mergeCell ref="AI43:AI46"/>
    <mergeCell ref="AJ43:AJ46"/>
    <mergeCell ref="AK43:AK46"/>
    <mergeCell ref="AL43:AL46"/>
    <mergeCell ref="AM43:AM46"/>
    <mergeCell ref="AI47:AI48"/>
    <mergeCell ref="AJ47:AJ48"/>
    <mergeCell ref="AK47:AK48"/>
    <mergeCell ref="AL47:AL48"/>
    <mergeCell ref="AM47:AM48"/>
    <mergeCell ref="AI50:AI52"/>
    <mergeCell ref="AJ50:AJ52"/>
    <mergeCell ref="AK50:AK52"/>
    <mergeCell ref="AL50:AL52"/>
    <mergeCell ref="AM50:AM52"/>
    <mergeCell ref="AI53:AI56"/>
    <mergeCell ref="AJ53:AJ56"/>
    <mergeCell ref="AK53:AK56"/>
    <mergeCell ref="AL53:AL56"/>
    <mergeCell ref="AM53:AM56"/>
    <mergeCell ref="AI57:AI58"/>
    <mergeCell ref="AJ57:AJ58"/>
    <mergeCell ref="AK57:AK58"/>
    <mergeCell ref="AL57:AL58"/>
    <mergeCell ref="AM57:AM58"/>
    <mergeCell ref="AI61:AI63"/>
    <mergeCell ref="AJ61:AJ63"/>
    <mergeCell ref="AK61:AK63"/>
    <mergeCell ref="AL61:AL63"/>
    <mergeCell ref="AM61:AM63"/>
    <mergeCell ref="AI65:AI68"/>
    <mergeCell ref="AJ65:AJ68"/>
    <mergeCell ref="AK65:AK68"/>
    <mergeCell ref="AL65:AL68"/>
    <mergeCell ref="AM65:AM68"/>
    <mergeCell ref="AI70:AI71"/>
    <mergeCell ref="AJ70:AJ71"/>
    <mergeCell ref="AK70:AK71"/>
    <mergeCell ref="AL70:AL71"/>
    <mergeCell ref="AM70:AM71"/>
    <mergeCell ref="AI76:AI80"/>
    <mergeCell ref="AJ76:AJ80"/>
    <mergeCell ref="AK76:AK80"/>
    <mergeCell ref="AL76:AL80"/>
    <mergeCell ref="AM76:AM80"/>
  </mergeCells>
  <phoneticPr fontId="0" type="noConversion"/>
  <conditionalFormatting sqref="L8:L9">
    <cfRule type="expression" dxfId="143" priority="21">
      <formula>#REF!=4</formula>
    </cfRule>
    <cfRule type="expression" dxfId="142" priority="22">
      <formula>#REF!=3</formula>
    </cfRule>
    <cfRule type="expression" dxfId="141" priority="23">
      <formula>#REF!=2</formula>
    </cfRule>
    <cfRule type="expression" dxfId="140" priority="24">
      <formula>#REF!=1</formula>
    </cfRule>
  </conditionalFormatting>
  <conditionalFormatting sqref="L14:L15">
    <cfRule type="expression" dxfId="139" priority="17">
      <formula>$P11=4</formula>
    </cfRule>
    <cfRule type="expression" dxfId="138" priority="18">
      <formula>$P11=3</formula>
    </cfRule>
    <cfRule type="expression" dxfId="137" priority="19">
      <formula>$P11=2</formula>
    </cfRule>
    <cfRule type="expression" dxfId="136" priority="20">
      <formula>$P11=1</formula>
    </cfRule>
  </conditionalFormatting>
  <conditionalFormatting sqref="L12">
    <cfRule type="expression" dxfId="135" priority="13">
      <formula>$P9=4</formula>
    </cfRule>
    <cfRule type="expression" dxfId="134" priority="14">
      <formula>$P9=3</formula>
    </cfRule>
    <cfRule type="expression" dxfId="133" priority="15">
      <formula>$P9=2</formula>
    </cfRule>
    <cfRule type="expression" dxfId="132" priority="16">
      <formula>$P9=1</formula>
    </cfRule>
  </conditionalFormatting>
  <conditionalFormatting sqref="L3:L5">
    <cfRule type="expression" dxfId="131" priority="37">
      <formula>$P3=4</formula>
    </cfRule>
    <cfRule type="expression" dxfId="130" priority="38">
      <formula>$P3=3</formula>
    </cfRule>
    <cfRule type="expression" dxfId="129" priority="39">
      <formula>$P3=2</formula>
    </cfRule>
    <cfRule type="expression" dxfId="128" priority="40">
      <formula>$P3=1</formula>
    </cfRule>
  </conditionalFormatting>
  <conditionalFormatting sqref="L18">
    <cfRule type="expression" dxfId="127" priority="81">
      <formula>#REF!=4</formula>
    </cfRule>
    <cfRule type="expression" dxfId="126" priority="82">
      <formula>#REF!=3</formula>
    </cfRule>
    <cfRule type="expression" dxfId="125" priority="83">
      <formula>#REF!=2</formula>
    </cfRule>
    <cfRule type="expression" dxfId="124" priority="84">
      <formula>#REF!=1</formula>
    </cfRule>
  </conditionalFormatting>
  <hyperlinks>
    <hyperlink ref="AG28" r:id="rId1" display="contact@ccpaysduzes.fr, GPS : Latitude : 44.1853 Longitude : 4.3314 A droite du lavoir près du terrain multisports." xr:uid="{ECDA4EB6-9035-4EDA-9389-D7CE82ADAB26}"/>
    <hyperlink ref="AG35" r:id="rId2" display="contact@genolhac.fr D906, GPS : Latitude : 44.3539 Longitude : 3.9483" xr:uid="{C8178627-7FD1-4395-9875-B4DA988F65BB}"/>
    <hyperlink ref="S18" r:id="rId3" xr:uid="{767B6E19-6B0E-4610-8282-BD7534BFDAE8}"/>
    <hyperlink ref="S34" r:id="rId4" xr:uid="{9EEB0F97-BC86-4F8D-B3BF-82431FDF9574}"/>
    <hyperlink ref="S58" r:id="rId5" xr:uid="{A37BF783-38B6-4153-84DE-DAB0395A36C9}"/>
    <hyperlink ref="S54" r:id="rId6" xr:uid="{51260B83-E235-4810-BE63-6886093DD271}"/>
    <hyperlink ref="S36" r:id="rId7" xr:uid="{4E3B9FAE-05E8-4E09-9E6C-2C1AD5656015}"/>
    <hyperlink ref="S69" r:id="rId8" xr:uid="{378BDE9C-E7C3-4EFB-A314-7966A5D4AA69}"/>
    <hyperlink ref="S81" r:id="rId9" xr:uid="{FF90485D-59A2-426A-AEA0-920AA26E4384}"/>
    <hyperlink ref="S4" r:id="rId10" xr:uid="{6867AEF9-6BFA-4201-B64B-B948379A55D8}"/>
    <hyperlink ref="S5" r:id="rId11" xr:uid="{658C4770-C07E-40CB-8D2A-E8EDC40346C8}"/>
    <hyperlink ref="S9" r:id="rId12" xr:uid="{44F3A77B-14C3-4EF2-93F5-370448C775A0}"/>
    <hyperlink ref="S12" r:id="rId13" xr:uid="{AD6A16A7-BB2A-4EF5-B316-402FBFE1096B}"/>
    <hyperlink ref="S15" r:id="rId14" xr:uid="{97245B3C-AF63-4FBB-B3D8-FA05E48B3233}"/>
    <hyperlink ref="S20" r:id="rId15" xr:uid="{8175B212-9534-4E4C-BFFF-7F4406E27A9B}"/>
    <hyperlink ref="S23" r:id="rId16" xr:uid="{0A4D37EA-F2CB-496D-B0B2-7B594F1F2921}"/>
    <hyperlink ref="S24" r:id="rId17" xr:uid="{42D73CF1-55BA-4988-8BE2-26D024EDEF2B}"/>
    <hyperlink ref="S25" r:id="rId18" xr:uid="{C813C8D4-EC68-45ED-B86B-FD37672415D8}"/>
    <hyperlink ref="S27" r:id="rId19" xr:uid="{6BF8DBF1-F8FC-4687-A9B2-109924C15373}"/>
    <hyperlink ref="S37" r:id="rId20" xr:uid="{594A7512-FA64-4E4C-9512-BCAB676AD7ED}"/>
    <hyperlink ref="S38" r:id="rId21" xr:uid="{B5D28115-5491-4739-AEAA-2013DA354B4D}"/>
    <hyperlink ref="S39" r:id="rId22" display="http://www.lesaintmichelet.com" xr:uid="{8CC2A892-0976-4818-AC5B-B53C9B4AC960}"/>
    <hyperlink ref="S40" r:id="rId23" xr:uid="{D3911F5B-877E-4E55-89F6-7EF878865055}"/>
    <hyperlink ref="S41" r:id="rId24" xr:uid="{344CEE1A-93A1-41F7-AAEF-90CD1A0EFDF0}"/>
    <hyperlink ref="S43" r:id="rId25" xr:uid="{A70371E0-7E8C-40A8-82B3-863DC42B4977}"/>
    <hyperlink ref="S51" r:id="rId26" xr:uid="{E533809C-29E9-459C-837F-B5CBBFD412C9}"/>
    <hyperlink ref="S57" r:id="rId27" xr:uid="{C7AD8FA7-09FC-43AC-8F0D-1E86E866D203}"/>
    <hyperlink ref="S60" r:id="rId28" xr:uid="{C78CD198-B413-4EE3-B09D-4753B029C367}"/>
    <hyperlink ref="S62" r:id="rId29" xr:uid="{56726C32-83D6-4AA5-A45A-13D5BF778D96}"/>
    <hyperlink ref="S65" r:id="rId30" xr:uid="{323CECE7-82BD-4A20-97C3-2EBAA853C7D1}"/>
    <hyperlink ref="S67" r:id="rId31" xr:uid="{920610E5-088B-4CE4-9AB4-881FA9C56970}"/>
    <hyperlink ref="S70" r:id="rId32" xr:uid="{D731793D-3C60-4B16-8496-58FBB6EBDAC8}"/>
    <hyperlink ref="S72" r:id="rId33" xr:uid="{7D387900-98F1-4A65-AA2C-105D898FACAE}"/>
    <hyperlink ref="S76" r:id="rId34" display="https://camping-libertin.com" xr:uid="{31CD2D3E-C5B8-4045-8CC9-AC6C6D2D10EA}"/>
    <hyperlink ref="S77" r:id="rId35" xr:uid="{C2239199-ED2D-47E8-86B5-3F81E6610E27}"/>
    <hyperlink ref="S78" r:id="rId36" xr:uid="{C78E7DE4-1F75-4F3B-B772-34CBEC1A3658}"/>
    <hyperlink ref="S80" r:id="rId37" xr:uid="{A5DF89D4-AAF6-454D-9B9D-EAD782DAD4D8}"/>
    <hyperlink ref="S82" r:id="rId38" xr:uid="{DDAF8750-BFE0-4B1B-85D2-7E538DE25208}"/>
    <hyperlink ref="S21" r:id="rId39" xr:uid="{66DEA2D3-5F1B-463E-A663-50E09DCF2A3A}"/>
    <hyperlink ref="S84" r:id="rId40" display="https://park4night.com/fr/place/4344" xr:uid="{C1153FB7-69CF-49CE-81B1-3F4D159649ED}"/>
    <hyperlink ref="S22" r:id="rId41" display="https://sinnae.fr/" xr:uid="{A89196CF-E9CE-40F6-A7C3-06D55486A142}"/>
    <hyperlink ref="S46" r:id="rId42" display="https://vignerons4chemins.com" xr:uid="{11FE052B-7EDF-4166-B000-B2397A77265D}"/>
    <hyperlink ref="S10" r:id="rId43" xr:uid="{3504E887-0D9E-4998-918F-A5B5C5254338}"/>
    <hyperlink ref="S47" r:id="rId44" xr:uid="{667B72A0-C51E-4EE4-A46C-FE3B7D477D38}"/>
    <hyperlink ref="S63" r:id="rId45" xr:uid="{E755FF3C-7517-493C-BC92-7894B2653EBE}"/>
    <hyperlink ref="S6" r:id="rId46" xr:uid="{FEF07A90-AE80-4955-B572-22EAD493344B}"/>
    <hyperlink ref="S64" r:id="rId47" xr:uid="{49BD1814-2A53-44C4-9A61-D3A85806C7CC}"/>
    <hyperlink ref="S74" r:id="rId48" xr:uid="{744A27DA-7EE4-4DE7-B26A-60CC779F2BA2}"/>
    <hyperlink ref="S56" r:id="rId49" xr:uid="{83257AB2-3A6D-4BB3-A4AF-E23450426986}"/>
    <hyperlink ref="S68" r:id="rId50" xr:uid="{8C013ED5-164A-477B-809C-668AF1D5B633}"/>
    <hyperlink ref="S83" r:id="rId51" xr:uid="{9C3B99FF-1F60-4811-B4F4-3E5EB3CA3CF0}"/>
    <hyperlink ref="S7" r:id="rId52" xr:uid="{FA331151-CE6A-483A-B476-DA435AB880C1}"/>
    <hyperlink ref="S17" r:id="rId53" xr:uid="{94E28F3D-AA54-47CD-8E94-C6BAC3C2BE0C}"/>
    <hyperlink ref="S26" r:id="rId54" xr:uid="{EE1DC96B-8575-47E0-B211-EA24BAB0BBE2}"/>
    <hyperlink ref="S66" r:id="rId55" xr:uid="{481FC1D8-87BB-4842-AFA4-B2A8E0ECAC9B}"/>
    <hyperlink ref="S79" r:id="rId56" xr:uid="{B1B55A36-933B-4447-BA44-E05ECA98D100}"/>
    <hyperlink ref="S16" r:id="rId57" xr:uid="{0CF92BA0-15BA-4AC0-9E64-7BDF5E94F976}"/>
    <hyperlink ref="S13" r:id="rId58" xr:uid="{23FE56CB-6750-44FD-BD70-11FA83A9BA38}"/>
    <hyperlink ref="S61" r:id="rId59" xr:uid="{368F91DA-D66F-4261-B7CC-7F81F9A683EF}"/>
  </hyperlinks>
  <pageMargins left="0.78740157499999996" right="0.78740157499999996" top="0.984251969" bottom="0.984251969" header="0.4921259845" footer="0.4921259845"/>
  <pageSetup paperSize="9" orientation="portrait" horizontalDpi="4294967293" r:id="rId60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F7E614-AC85-4C96-B144-DF1A7811091C}">
            <xm:f>'liste hotellerie'!$P13=4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1BACEDBB-9DB2-4C1A-8167-D7DE5E4F885D}">
            <xm:f>'liste hotellerie'!$P13=3</xm:f>
            <x14:dxf>
              <fill>
                <patternFill>
                  <bgColor rgb="FFFFC000"/>
                </patternFill>
              </fill>
            </x14:dxf>
          </x14:cfRule>
          <x14:cfRule type="expression" priority="3" id="{CB1FDE52-DF31-49C4-AEBC-7902AF9375AC}">
            <xm:f>'liste hotellerie'!$P13=2</xm:f>
            <x14:dxf>
              <fill>
                <patternFill>
                  <bgColor rgb="FFFFFF00"/>
                </patternFill>
              </fill>
            </x14:dxf>
          </x14:cfRule>
          <x14:cfRule type="expression" priority="4" id="{FAF053D9-7E18-4ADB-9D29-EF4A6AD55AB5}">
            <xm:f>'liste hotellerie'!$P13=1</xm:f>
            <x14:dxf>
              <fill>
                <patternFill>
                  <bgColor rgb="FF92D050"/>
                </patternFill>
              </fill>
            </x14:dxf>
          </x14:cfRule>
          <xm:sqref>L16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53"/>
  <sheetViews>
    <sheetView workbookViewId="0">
      <selection activeCell="F11" sqref="F11"/>
    </sheetView>
  </sheetViews>
  <sheetFormatPr baseColWidth="10" defaultRowHeight="12.75"/>
  <cols>
    <col min="1" max="1" width="9.28515625" style="721" customWidth="1"/>
    <col min="2" max="2" width="6.42578125" style="209" customWidth="1"/>
    <col min="3" max="3" width="19.42578125" style="209" customWidth="1"/>
    <col min="4" max="4" width="15.5703125" style="209" customWidth="1"/>
    <col min="5" max="5" width="18.28515625" style="209" customWidth="1"/>
    <col min="6" max="6" width="11.42578125" style="209"/>
    <col min="7" max="7" width="23.7109375" style="209" customWidth="1"/>
    <col min="8" max="8" width="8" style="209" customWidth="1"/>
    <col min="9" max="9" width="11.85546875" style="209" customWidth="1"/>
    <col min="10" max="10" width="20" style="209" customWidth="1"/>
    <col min="11" max="11" width="14.28515625" style="209" customWidth="1"/>
    <col min="12" max="12" width="11.42578125" style="209"/>
    <col min="13" max="13" width="13.42578125" style="209" customWidth="1"/>
    <col min="14" max="14" width="16" style="209" customWidth="1"/>
    <col min="15" max="15" width="15.42578125" style="209" customWidth="1"/>
    <col min="16" max="16" width="12.140625" style="209" customWidth="1"/>
    <col min="17" max="17" width="23.42578125" style="209" customWidth="1"/>
    <col min="18" max="18" width="14.5703125" style="209" customWidth="1"/>
    <col min="19" max="19" width="30.42578125" style="209" customWidth="1"/>
    <col min="20" max="21" width="11.42578125" style="209"/>
    <col min="22" max="22" width="7.28515625" style="209" customWidth="1"/>
    <col min="23" max="23" width="10.28515625" style="209" customWidth="1"/>
    <col min="24" max="24" width="6.7109375" style="209" customWidth="1"/>
    <col min="25" max="25" width="11.28515625" style="209" customWidth="1"/>
    <col min="26" max="26" width="11.42578125" style="209"/>
    <col min="27" max="27" width="9.42578125" style="209" customWidth="1"/>
    <col min="28" max="28" width="9.85546875" style="209" customWidth="1"/>
    <col min="29" max="29" width="7.7109375" style="209" customWidth="1"/>
    <col min="30" max="31" width="8.7109375" style="209" customWidth="1"/>
    <col min="32" max="32" width="16.7109375" style="209" customWidth="1"/>
    <col min="33" max="33" width="24.7109375" style="723" customWidth="1"/>
    <col min="34" max="34" width="11.42578125" style="723"/>
    <col min="35" max="16384" width="11.42578125" style="209"/>
  </cols>
  <sheetData>
    <row r="1" spans="1:39" s="709" customFormat="1" ht="18">
      <c r="A1" s="75"/>
      <c r="B1" s="75"/>
      <c r="C1" s="75"/>
      <c r="D1" s="75"/>
      <c r="E1" s="75"/>
      <c r="F1" s="80"/>
      <c r="G1" s="76"/>
      <c r="H1" s="76"/>
      <c r="I1" s="76"/>
      <c r="J1" s="76"/>
      <c r="K1" s="80"/>
      <c r="L1" s="80"/>
      <c r="M1" s="80"/>
      <c r="N1" s="4"/>
      <c r="O1" s="4"/>
      <c r="P1" s="4"/>
      <c r="Q1" s="4"/>
      <c r="R1" s="4"/>
      <c r="S1" s="4"/>
      <c r="T1" s="4"/>
      <c r="U1" s="909" t="s">
        <v>312</v>
      </c>
      <c r="V1" s="909"/>
      <c r="W1" s="693"/>
      <c r="X1" s="693"/>
      <c r="Y1" s="693"/>
      <c r="Z1" s="693"/>
      <c r="AA1" s="910" t="s">
        <v>387</v>
      </c>
      <c r="AB1" s="910"/>
      <c r="AC1" s="911"/>
      <c r="AD1" s="911"/>
      <c r="AE1" s="693"/>
      <c r="AF1" s="4"/>
      <c r="AG1" s="4"/>
      <c r="AH1" s="4"/>
      <c r="AI1" s="9"/>
      <c r="AJ1" s="9"/>
      <c r="AK1" s="23"/>
      <c r="AL1" s="60"/>
      <c r="AM1" s="81"/>
    </row>
    <row r="2" spans="1:39" s="716" customFormat="1" ht="51">
      <c r="A2" s="20" t="s">
        <v>388</v>
      </c>
      <c r="B2" s="20" t="s">
        <v>503</v>
      </c>
      <c r="C2" s="199" t="s">
        <v>523</v>
      </c>
      <c r="D2" s="68" t="s">
        <v>1606</v>
      </c>
      <c r="E2" s="68" t="s">
        <v>592</v>
      </c>
      <c r="F2" s="20" t="s">
        <v>507</v>
      </c>
      <c r="G2" s="14" t="s">
        <v>350</v>
      </c>
      <c r="H2" s="115" t="s">
        <v>495</v>
      </c>
      <c r="I2" s="116" t="s">
        <v>27</v>
      </c>
      <c r="J2" s="125" t="s">
        <v>2125</v>
      </c>
      <c r="K2" s="117" t="s">
        <v>628</v>
      </c>
      <c r="L2" s="117" t="s">
        <v>629</v>
      </c>
      <c r="M2" s="95" t="s">
        <v>632</v>
      </c>
      <c r="N2" s="2" t="s">
        <v>345</v>
      </c>
      <c r="O2" s="2" t="s">
        <v>565</v>
      </c>
      <c r="P2" s="2" t="s">
        <v>23</v>
      </c>
      <c r="Q2" s="694" t="s">
        <v>21</v>
      </c>
      <c r="R2" s="694" t="s">
        <v>22</v>
      </c>
      <c r="S2" s="694" t="s">
        <v>637</v>
      </c>
      <c r="T2" s="97" t="s">
        <v>24</v>
      </c>
      <c r="U2" s="14" t="s">
        <v>310</v>
      </c>
      <c r="V2" s="14" t="s">
        <v>311</v>
      </c>
      <c r="W2" s="14" t="s">
        <v>475</v>
      </c>
      <c r="X2" s="96" t="s">
        <v>242</v>
      </c>
      <c r="Y2" s="22" t="s">
        <v>191</v>
      </c>
      <c r="Z2" s="14" t="s">
        <v>313</v>
      </c>
      <c r="AA2" s="694" t="s">
        <v>521</v>
      </c>
      <c r="AB2" s="694" t="s">
        <v>520</v>
      </c>
      <c r="AC2" s="694" t="s">
        <v>560</v>
      </c>
      <c r="AD2" s="694" t="s">
        <v>559</v>
      </c>
      <c r="AE2" s="14" t="s">
        <v>230</v>
      </c>
      <c r="AF2" s="694" t="s">
        <v>483</v>
      </c>
      <c r="AG2" s="694" t="s">
        <v>484</v>
      </c>
      <c r="AH2" s="694" t="s">
        <v>352</v>
      </c>
      <c r="AI2" s="10" t="s">
        <v>346</v>
      </c>
      <c r="AJ2" s="10" t="s">
        <v>347</v>
      </c>
      <c r="AK2" s="95" t="s">
        <v>348</v>
      </c>
      <c r="AL2" s="82" t="s">
        <v>192</v>
      </c>
      <c r="AM2" s="83" t="s">
        <v>349</v>
      </c>
    </row>
    <row r="3" spans="1:39" s="716" customFormat="1" ht="52.5" customHeight="1">
      <c r="A3" s="425">
        <v>30003</v>
      </c>
      <c r="B3" s="226">
        <v>53</v>
      </c>
      <c r="C3" s="227" t="s">
        <v>524</v>
      </c>
      <c r="D3" s="228" t="s">
        <v>1587</v>
      </c>
      <c r="E3" s="229" t="s">
        <v>473</v>
      </c>
      <c r="F3" s="230" t="s">
        <v>520</v>
      </c>
      <c r="G3" s="231" t="s">
        <v>762</v>
      </c>
      <c r="H3" s="232">
        <v>1</v>
      </c>
      <c r="I3" s="233"/>
      <c r="J3" s="233"/>
      <c r="K3" s="234" t="s">
        <v>631</v>
      </c>
      <c r="L3" s="235" t="s">
        <v>630</v>
      </c>
      <c r="M3" s="235">
        <v>401538996</v>
      </c>
      <c r="N3" s="237">
        <v>553</v>
      </c>
      <c r="O3" s="236">
        <v>14.9</v>
      </c>
      <c r="P3" s="238" t="s">
        <v>49</v>
      </c>
      <c r="Q3" s="239" t="s">
        <v>172</v>
      </c>
      <c r="R3" s="239" t="s">
        <v>2123</v>
      </c>
      <c r="S3" s="240" t="s">
        <v>1607</v>
      </c>
      <c r="T3" s="239" t="s">
        <v>1608</v>
      </c>
      <c r="U3" s="232">
        <v>1</v>
      </c>
      <c r="V3" s="232"/>
      <c r="W3" s="241">
        <v>1</v>
      </c>
      <c r="X3" s="232">
        <v>1</v>
      </c>
      <c r="Y3" s="242" t="s">
        <v>2122</v>
      </c>
      <c r="Z3" s="232" t="s">
        <v>509</v>
      </c>
      <c r="AA3" s="232">
        <v>1</v>
      </c>
      <c r="AB3" s="232"/>
      <c r="AC3" s="232"/>
      <c r="AD3" s="232"/>
      <c r="AE3" s="232">
        <f>N3</f>
        <v>553</v>
      </c>
      <c r="AF3" s="239" t="s">
        <v>2124</v>
      </c>
      <c r="AG3" s="239" t="s">
        <v>1809</v>
      </c>
      <c r="AH3" s="239" t="s">
        <v>167</v>
      </c>
      <c r="AI3" s="850">
        <v>4</v>
      </c>
      <c r="AJ3" s="850">
        <f>SUM(N3:N6)</f>
        <v>797</v>
      </c>
      <c r="AK3" s="845">
        <v>4</v>
      </c>
      <c r="AL3" s="869">
        <f>SUM(AE3:AE6)</f>
        <v>797</v>
      </c>
      <c r="AM3" s="867">
        <v>1</v>
      </c>
    </row>
    <row r="4" spans="1:39" s="715" customFormat="1" ht="52.5" customHeight="1">
      <c r="A4" s="425">
        <v>30003</v>
      </c>
      <c r="B4" s="244">
        <v>219</v>
      </c>
      <c r="C4" s="245" t="s">
        <v>524</v>
      </c>
      <c r="D4" s="264" t="s">
        <v>1587</v>
      </c>
      <c r="E4" s="247" t="s">
        <v>473</v>
      </c>
      <c r="F4" s="248" t="s">
        <v>520</v>
      </c>
      <c r="G4" s="265" t="s">
        <v>251</v>
      </c>
      <c r="H4" s="266"/>
      <c r="I4" s="266">
        <v>1</v>
      </c>
      <c r="J4" s="266"/>
      <c r="K4" s="267"/>
      <c r="L4" s="267"/>
      <c r="M4" s="267"/>
      <c r="N4" s="254">
        <v>150</v>
      </c>
      <c r="O4" s="253">
        <v>0.84</v>
      </c>
      <c r="P4" s="255"/>
      <c r="Q4" s="256" t="s">
        <v>1146</v>
      </c>
      <c r="R4" s="256" t="s">
        <v>1612</v>
      </c>
      <c r="S4" s="257" t="s">
        <v>1611</v>
      </c>
      <c r="T4" s="256" t="s">
        <v>490</v>
      </c>
      <c r="U4" s="266">
        <v>1</v>
      </c>
      <c r="V4" s="266"/>
      <c r="W4" s="268">
        <v>1</v>
      </c>
      <c r="X4" s="266"/>
      <c r="Y4" s="269"/>
      <c r="Z4" s="266" t="s">
        <v>509</v>
      </c>
      <c r="AA4" s="266">
        <v>1</v>
      </c>
      <c r="AB4" s="266"/>
      <c r="AC4" s="266"/>
      <c r="AD4" s="266"/>
      <c r="AE4" s="266">
        <f>N4</f>
        <v>150</v>
      </c>
      <c r="AF4" s="256" t="s">
        <v>492</v>
      </c>
      <c r="AG4" s="256" t="s">
        <v>343</v>
      </c>
      <c r="AH4" s="256" t="s">
        <v>65</v>
      </c>
      <c r="AI4" s="851"/>
      <c r="AJ4" s="851"/>
      <c r="AK4" s="851"/>
      <c r="AL4" s="851"/>
      <c r="AM4" s="851"/>
    </row>
    <row r="5" spans="1:39" ht="52.5" customHeight="1">
      <c r="A5" s="425">
        <v>30003</v>
      </c>
      <c r="B5" s="244">
        <v>247</v>
      </c>
      <c r="C5" s="245" t="s">
        <v>524</v>
      </c>
      <c r="D5" s="246" t="s">
        <v>1587</v>
      </c>
      <c r="E5" s="247" t="s">
        <v>473</v>
      </c>
      <c r="F5" s="248" t="s">
        <v>520</v>
      </c>
      <c r="G5" s="249" t="s">
        <v>252</v>
      </c>
      <c r="H5" s="250"/>
      <c r="I5" s="250">
        <v>1</v>
      </c>
      <c r="J5" s="251"/>
      <c r="K5" s="252"/>
      <c r="L5" s="252"/>
      <c r="M5" s="252"/>
      <c r="N5" s="254">
        <v>74</v>
      </c>
      <c r="O5" s="253">
        <v>1.54</v>
      </c>
      <c r="P5" s="255"/>
      <c r="Q5" s="256" t="s">
        <v>1190</v>
      </c>
      <c r="R5" s="256" t="s">
        <v>1613</v>
      </c>
      <c r="S5" s="257" t="s">
        <v>1609</v>
      </c>
      <c r="T5" s="256" t="s">
        <v>490</v>
      </c>
      <c r="U5" s="250">
        <v>1</v>
      </c>
      <c r="V5" s="250"/>
      <c r="W5" s="258">
        <v>1</v>
      </c>
      <c r="X5" s="250"/>
      <c r="Y5" s="259"/>
      <c r="Z5" s="250" t="s">
        <v>509</v>
      </c>
      <c r="AA5" s="250">
        <v>1</v>
      </c>
      <c r="AB5" s="250"/>
      <c r="AC5" s="250"/>
      <c r="AD5" s="250"/>
      <c r="AE5" s="250">
        <f>N5</f>
        <v>74</v>
      </c>
      <c r="AF5" s="256" t="s">
        <v>341</v>
      </c>
      <c r="AG5" s="260" t="s">
        <v>1149</v>
      </c>
      <c r="AH5" s="256" t="s">
        <v>65</v>
      </c>
      <c r="AI5" s="851"/>
      <c r="AJ5" s="851"/>
      <c r="AK5" s="851"/>
      <c r="AL5" s="851"/>
      <c r="AM5" s="851"/>
    </row>
    <row r="6" spans="1:39" ht="52.5" customHeight="1">
      <c r="A6" s="425">
        <v>30003</v>
      </c>
      <c r="B6" s="389">
        <v>248</v>
      </c>
      <c r="C6" s="143" t="s">
        <v>524</v>
      </c>
      <c r="D6" s="144" t="s">
        <v>1587</v>
      </c>
      <c r="E6" s="158" t="s">
        <v>473</v>
      </c>
      <c r="F6" s="145" t="s">
        <v>520</v>
      </c>
      <c r="G6" s="146" t="s">
        <v>1549</v>
      </c>
      <c r="H6" s="160"/>
      <c r="I6" s="160">
        <v>1</v>
      </c>
      <c r="J6" s="183"/>
      <c r="K6" s="161"/>
      <c r="L6" s="161"/>
      <c r="M6" s="161"/>
      <c r="N6" s="152">
        <v>20</v>
      </c>
      <c r="O6" s="162">
        <v>0.7</v>
      </c>
      <c r="P6" s="151"/>
      <c r="Q6" s="153" t="s">
        <v>1696</v>
      </c>
      <c r="R6" s="153" t="s">
        <v>858</v>
      </c>
      <c r="S6" s="177" t="s">
        <v>1610</v>
      </c>
      <c r="T6" s="153" t="s">
        <v>490</v>
      </c>
      <c r="U6" s="160">
        <v>1</v>
      </c>
      <c r="V6" s="160"/>
      <c r="W6" s="163">
        <v>1</v>
      </c>
      <c r="X6" s="160"/>
      <c r="Y6" s="164"/>
      <c r="Z6" s="160" t="s">
        <v>509</v>
      </c>
      <c r="AA6" s="160">
        <v>1</v>
      </c>
      <c r="AB6" s="160"/>
      <c r="AC6" s="160"/>
      <c r="AD6" s="160"/>
      <c r="AE6" s="160">
        <f>N6</f>
        <v>20</v>
      </c>
      <c r="AF6" s="153" t="s">
        <v>341</v>
      </c>
      <c r="AG6" s="153" t="s">
        <v>342</v>
      </c>
      <c r="AH6" s="153" t="s">
        <v>65</v>
      </c>
      <c r="AI6" s="847"/>
      <c r="AJ6" s="847"/>
      <c r="AK6" s="847"/>
      <c r="AL6" s="847"/>
      <c r="AM6" s="847"/>
    </row>
    <row r="7" spans="1:39" ht="52.5" customHeight="1">
      <c r="A7" s="425">
        <v>30006</v>
      </c>
      <c r="B7" s="226">
        <v>7</v>
      </c>
      <c r="C7" s="227" t="s">
        <v>526</v>
      </c>
      <c r="D7" s="288" t="s">
        <v>1590</v>
      </c>
      <c r="E7" s="229" t="s">
        <v>474</v>
      </c>
      <c r="F7" s="230" t="s">
        <v>521</v>
      </c>
      <c r="G7" s="233" t="s">
        <v>98</v>
      </c>
      <c r="H7" s="232">
        <v>1</v>
      </c>
      <c r="I7" s="289"/>
      <c r="J7" s="745" t="s">
        <v>2236</v>
      </c>
      <c r="K7" s="311" t="s">
        <v>635</v>
      </c>
      <c r="L7" s="312" t="s">
        <v>630</v>
      </c>
      <c r="M7" s="312">
        <v>882806169</v>
      </c>
      <c r="N7" s="237">
        <v>185</v>
      </c>
      <c r="O7" s="236">
        <v>4.37</v>
      </c>
      <c r="P7" s="238" t="s">
        <v>97</v>
      </c>
      <c r="Q7" s="239" t="s">
        <v>1193</v>
      </c>
      <c r="R7" s="239" t="s">
        <v>95</v>
      </c>
      <c r="S7" s="467" t="s">
        <v>1812</v>
      </c>
      <c r="T7" s="313" t="s">
        <v>490</v>
      </c>
      <c r="U7" s="314">
        <v>1</v>
      </c>
      <c r="V7" s="314"/>
      <c r="W7" s="241">
        <v>1</v>
      </c>
      <c r="X7" s="232">
        <v>1</v>
      </c>
      <c r="Y7" s="242" t="s">
        <v>2128</v>
      </c>
      <c r="Z7" s="232" t="s">
        <v>511</v>
      </c>
      <c r="AA7" s="232">
        <v>1</v>
      </c>
      <c r="AB7" s="232"/>
      <c r="AC7" s="232"/>
      <c r="AD7" s="232"/>
      <c r="AE7" s="232">
        <f t="shared" ref="AE7:AE8" si="0">N7</f>
        <v>185</v>
      </c>
      <c r="AF7" s="239" t="s">
        <v>2127</v>
      </c>
      <c r="AG7" s="239" t="s">
        <v>2443</v>
      </c>
      <c r="AH7" s="239" t="s">
        <v>167</v>
      </c>
      <c r="AI7" s="850">
        <v>2</v>
      </c>
      <c r="AJ7" s="850">
        <f>N7+N8</f>
        <v>195</v>
      </c>
      <c r="AK7" s="845">
        <v>2</v>
      </c>
      <c r="AL7" s="869">
        <f>AE7+AE8</f>
        <v>195</v>
      </c>
      <c r="AM7" s="867">
        <v>1</v>
      </c>
    </row>
    <row r="8" spans="1:39" ht="52.5" customHeight="1">
      <c r="A8" s="425">
        <v>30006</v>
      </c>
      <c r="B8" s="389">
        <v>292</v>
      </c>
      <c r="C8" s="143" t="s">
        <v>526</v>
      </c>
      <c r="D8" s="144" t="s">
        <v>1590</v>
      </c>
      <c r="E8" s="158" t="s">
        <v>474</v>
      </c>
      <c r="F8" s="145"/>
      <c r="G8" s="148" t="s">
        <v>879</v>
      </c>
      <c r="H8" s="147"/>
      <c r="I8" s="175">
        <v>1</v>
      </c>
      <c r="J8" s="183" t="s">
        <v>1747</v>
      </c>
      <c r="K8" s="401"/>
      <c r="L8" s="401"/>
      <c r="M8" s="401"/>
      <c r="N8" s="197">
        <v>10</v>
      </c>
      <c r="O8" s="162">
        <v>0.23</v>
      </c>
      <c r="P8" s="151"/>
      <c r="Q8" s="153" t="s">
        <v>883</v>
      </c>
      <c r="R8" s="153" t="s">
        <v>881</v>
      </c>
      <c r="S8" s="177" t="s">
        <v>1711</v>
      </c>
      <c r="T8" s="184" t="s">
        <v>490</v>
      </c>
      <c r="U8" s="147">
        <v>1</v>
      </c>
      <c r="V8" s="147"/>
      <c r="W8" s="154"/>
      <c r="X8" s="147"/>
      <c r="Y8" s="155"/>
      <c r="Z8" s="147" t="s">
        <v>511</v>
      </c>
      <c r="AA8" s="147"/>
      <c r="AB8" s="147">
        <v>1</v>
      </c>
      <c r="AC8" s="147"/>
      <c r="AD8" s="147"/>
      <c r="AE8" s="147">
        <f t="shared" si="0"/>
        <v>10</v>
      </c>
      <c r="AF8" s="153" t="s">
        <v>880</v>
      </c>
      <c r="AG8" s="159" t="s">
        <v>882</v>
      </c>
      <c r="AH8" s="153" t="s">
        <v>65</v>
      </c>
      <c r="AI8" s="847"/>
      <c r="AJ8" s="847"/>
      <c r="AK8" s="852"/>
      <c r="AL8" s="852"/>
      <c r="AM8" s="852"/>
    </row>
    <row r="9" spans="1:39" ht="52.5" customHeight="1">
      <c r="A9" s="426">
        <v>30012</v>
      </c>
      <c r="B9" s="389">
        <v>286</v>
      </c>
      <c r="C9" s="143" t="s">
        <v>1505</v>
      </c>
      <c r="D9" s="144" t="s">
        <v>1593</v>
      </c>
      <c r="E9" s="143"/>
      <c r="F9" s="145"/>
      <c r="G9" s="146" t="s">
        <v>1508</v>
      </c>
      <c r="H9" s="148"/>
      <c r="I9" s="147">
        <v>1</v>
      </c>
      <c r="J9" s="186"/>
      <c r="K9" s="150"/>
      <c r="L9" s="194"/>
      <c r="M9" s="150"/>
      <c r="N9" s="197">
        <v>22</v>
      </c>
      <c r="O9" s="162">
        <v>0.97</v>
      </c>
      <c r="P9" s="151"/>
      <c r="Q9" s="153" t="s">
        <v>1509</v>
      </c>
      <c r="R9" s="153" t="s">
        <v>1775</v>
      </c>
      <c r="S9" s="177" t="s">
        <v>1507</v>
      </c>
      <c r="T9" s="153" t="s">
        <v>490</v>
      </c>
      <c r="U9" s="147">
        <v>1</v>
      </c>
      <c r="V9" s="147"/>
      <c r="W9" s="147"/>
      <c r="X9" s="147"/>
      <c r="Y9" s="147"/>
      <c r="Z9" s="160" t="s">
        <v>1510</v>
      </c>
      <c r="AA9" s="147">
        <v>1</v>
      </c>
      <c r="AB9" s="147"/>
      <c r="AC9" s="147"/>
      <c r="AD9" s="147"/>
      <c r="AE9" s="147">
        <f>N9</f>
        <v>22</v>
      </c>
      <c r="AF9" s="153"/>
      <c r="AG9" s="195" t="s">
        <v>1506</v>
      </c>
      <c r="AH9" s="153" t="s">
        <v>65</v>
      </c>
      <c r="AI9" s="394">
        <v>1</v>
      </c>
      <c r="AJ9" s="394">
        <f>N9</f>
        <v>22</v>
      </c>
      <c r="AK9" s="394">
        <v>1</v>
      </c>
      <c r="AL9" s="394">
        <f>AE9</f>
        <v>22</v>
      </c>
      <c r="AM9" s="394">
        <v>0</v>
      </c>
    </row>
    <row r="10" spans="1:39" ht="52.5" customHeight="1">
      <c r="A10" s="426">
        <v>30032</v>
      </c>
      <c r="B10" s="244">
        <v>254</v>
      </c>
      <c r="C10" s="245" t="s">
        <v>356</v>
      </c>
      <c r="D10" s="246" t="s">
        <v>1596</v>
      </c>
      <c r="E10" s="246"/>
      <c r="F10" s="248" t="s">
        <v>521</v>
      </c>
      <c r="G10" s="265" t="s">
        <v>370</v>
      </c>
      <c r="H10" s="265"/>
      <c r="I10" s="266">
        <v>1</v>
      </c>
      <c r="J10" s="265"/>
      <c r="K10" s="267"/>
      <c r="L10" s="267"/>
      <c r="M10" s="267"/>
      <c r="N10" s="253">
        <v>6</v>
      </c>
      <c r="O10" s="253">
        <v>7.0000000000000007E-2</v>
      </c>
      <c r="P10" s="255"/>
      <c r="Q10" s="322" t="s">
        <v>1700</v>
      </c>
      <c r="R10" s="256" t="s">
        <v>1701</v>
      </c>
      <c r="S10" s="257" t="s">
        <v>1699</v>
      </c>
      <c r="T10" s="256" t="s">
        <v>610</v>
      </c>
      <c r="U10" s="266">
        <v>1</v>
      </c>
      <c r="V10" s="266"/>
      <c r="W10" s="268">
        <v>1</v>
      </c>
      <c r="X10" s="266"/>
      <c r="Y10" s="266"/>
      <c r="Z10" s="266" t="s">
        <v>437</v>
      </c>
      <c r="AA10" s="266"/>
      <c r="AB10" s="266">
        <v>1</v>
      </c>
      <c r="AC10" s="266"/>
      <c r="AD10" s="266"/>
      <c r="AE10" s="266">
        <f t="shared" ref="AE10:AE14" si="1">N10</f>
        <v>6</v>
      </c>
      <c r="AF10" s="256" t="s">
        <v>492</v>
      </c>
      <c r="AG10" s="260" t="s">
        <v>1166</v>
      </c>
      <c r="AH10" s="256" t="s">
        <v>65</v>
      </c>
      <c r="AI10" s="879">
        <v>4</v>
      </c>
      <c r="AJ10" s="879">
        <f>N10+N11+N12+N13</f>
        <v>21</v>
      </c>
      <c r="AK10" s="879">
        <v>4</v>
      </c>
      <c r="AL10" s="879">
        <f>AE10+AE11+AE12+AE13</f>
        <v>21</v>
      </c>
      <c r="AM10" s="879">
        <v>0</v>
      </c>
    </row>
    <row r="11" spans="1:39" s="720" customFormat="1" ht="52.5" customHeight="1">
      <c r="A11" s="426">
        <v>30032</v>
      </c>
      <c r="B11" s="389">
        <v>294</v>
      </c>
      <c r="C11" s="143" t="s">
        <v>356</v>
      </c>
      <c r="D11" s="144" t="s">
        <v>1596</v>
      </c>
      <c r="E11" s="144"/>
      <c r="F11" s="145" t="s">
        <v>521</v>
      </c>
      <c r="G11" s="148" t="s">
        <v>866</v>
      </c>
      <c r="H11" s="148"/>
      <c r="I11" s="147">
        <v>1</v>
      </c>
      <c r="J11" s="183"/>
      <c r="K11" s="150"/>
      <c r="L11" s="150"/>
      <c r="M11" s="150"/>
      <c r="N11" s="152">
        <v>6</v>
      </c>
      <c r="O11" s="162">
        <v>0.13</v>
      </c>
      <c r="P11" s="151"/>
      <c r="Q11" s="159" t="s">
        <v>868</v>
      </c>
      <c r="R11" s="153" t="s">
        <v>869</v>
      </c>
      <c r="S11" s="177" t="s">
        <v>1706</v>
      </c>
      <c r="T11" s="153" t="s">
        <v>870</v>
      </c>
      <c r="U11" s="147">
        <v>1</v>
      </c>
      <c r="V11" s="147"/>
      <c r="W11" s="154">
        <v>1</v>
      </c>
      <c r="X11" s="147"/>
      <c r="Y11" s="147"/>
      <c r="Z11" s="160" t="s">
        <v>437</v>
      </c>
      <c r="AA11" s="147">
        <v>1</v>
      </c>
      <c r="AB11" s="147"/>
      <c r="AC11" s="147"/>
      <c r="AD11" s="147"/>
      <c r="AE11" s="147">
        <f t="shared" si="1"/>
        <v>6</v>
      </c>
      <c r="AF11" s="153"/>
      <c r="AG11" s="174"/>
      <c r="AH11" s="153" t="s">
        <v>65</v>
      </c>
      <c r="AI11" s="851"/>
      <c r="AJ11" s="851"/>
      <c r="AK11" s="851"/>
      <c r="AL11" s="851"/>
      <c r="AM11" s="851"/>
    </row>
    <row r="12" spans="1:39" s="720" customFormat="1" ht="52.5" customHeight="1">
      <c r="A12" s="426">
        <v>30032</v>
      </c>
      <c r="B12" s="389">
        <v>295</v>
      </c>
      <c r="C12" s="143" t="s">
        <v>356</v>
      </c>
      <c r="D12" s="144" t="s">
        <v>1596</v>
      </c>
      <c r="E12" s="144"/>
      <c r="F12" s="145" t="s">
        <v>521</v>
      </c>
      <c r="G12" s="148" t="s">
        <v>867</v>
      </c>
      <c r="H12" s="148"/>
      <c r="I12" s="147">
        <v>1</v>
      </c>
      <c r="J12" s="183"/>
      <c r="K12" s="150"/>
      <c r="L12" s="150"/>
      <c r="M12" s="150"/>
      <c r="N12" s="197">
        <v>3</v>
      </c>
      <c r="O12" s="162">
        <v>0.11</v>
      </c>
      <c r="P12" s="151"/>
      <c r="Q12" s="159" t="s">
        <v>872</v>
      </c>
      <c r="R12" s="153" t="s">
        <v>871</v>
      </c>
      <c r="S12" s="177" t="s">
        <v>1705</v>
      </c>
      <c r="T12" s="153" t="s">
        <v>490</v>
      </c>
      <c r="U12" s="147">
        <v>1</v>
      </c>
      <c r="V12" s="147"/>
      <c r="W12" s="154">
        <v>1</v>
      </c>
      <c r="X12" s="147"/>
      <c r="Y12" s="147"/>
      <c r="Z12" s="160" t="s">
        <v>437</v>
      </c>
      <c r="AA12" s="147">
        <v>1</v>
      </c>
      <c r="AB12" s="147"/>
      <c r="AC12" s="147"/>
      <c r="AD12" s="147"/>
      <c r="AE12" s="147">
        <f t="shared" si="1"/>
        <v>3</v>
      </c>
      <c r="AF12" s="153"/>
      <c r="AG12" s="174"/>
      <c r="AH12" s="153" t="s">
        <v>65</v>
      </c>
      <c r="AI12" s="851"/>
      <c r="AJ12" s="851"/>
      <c r="AK12" s="851"/>
      <c r="AL12" s="851"/>
      <c r="AM12" s="851"/>
    </row>
    <row r="13" spans="1:39" ht="39.75" customHeight="1">
      <c r="A13" s="426">
        <v>30032</v>
      </c>
      <c r="B13" s="389">
        <v>296</v>
      </c>
      <c r="C13" s="143" t="s">
        <v>356</v>
      </c>
      <c r="D13" s="144" t="s">
        <v>1596</v>
      </c>
      <c r="E13" s="144"/>
      <c r="F13" s="145" t="s">
        <v>521</v>
      </c>
      <c r="G13" s="146" t="s">
        <v>884</v>
      </c>
      <c r="H13" s="148"/>
      <c r="I13" s="147">
        <v>1</v>
      </c>
      <c r="J13" s="183"/>
      <c r="K13" s="150"/>
      <c r="L13" s="150"/>
      <c r="M13" s="150"/>
      <c r="N13" s="197">
        <v>6</v>
      </c>
      <c r="O13" s="162">
        <v>0.03</v>
      </c>
      <c r="P13" s="151"/>
      <c r="Q13" s="159" t="s">
        <v>1702</v>
      </c>
      <c r="R13" s="153" t="s">
        <v>885</v>
      </c>
      <c r="S13" s="177" t="s">
        <v>1703</v>
      </c>
      <c r="T13" s="153" t="s">
        <v>490</v>
      </c>
      <c r="U13" s="147">
        <v>1</v>
      </c>
      <c r="V13" s="147"/>
      <c r="W13" s="154">
        <v>1</v>
      </c>
      <c r="X13" s="147"/>
      <c r="Y13" s="147"/>
      <c r="Z13" s="160" t="s">
        <v>437</v>
      </c>
      <c r="AA13" s="147">
        <v>1</v>
      </c>
      <c r="AB13" s="147"/>
      <c r="AC13" s="147"/>
      <c r="AD13" s="147"/>
      <c r="AE13" s="147">
        <f t="shared" si="1"/>
        <v>6</v>
      </c>
      <c r="AF13" s="153"/>
      <c r="AG13" s="174"/>
      <c r="AH13" s="153" t="s">
        <v>65</v>
      </c>
      <c r="AI13" s="847"/>
      <c r="AJ13" s="847"/>
      <c r="AK13" s="847"/>
      <c r="AL13" s="847"/>
      <c r="AM13" s="847"/>
    </row>
    <row r="14" spans="1:39" ht="39.75" customHeight="1">
      <c r="A14" s="426">
        <v>30034</v>
      </c>
      <c r="B14" s="389">
        <v>273</v>
      </c>
      <c r="C14" s="143" t="s">
        <v>39</v>
      </c>
      <c r="D14" s="144" t="s">
        <v>1597</v>
      </c>
      <c r="E14" s="144"/>
      <c r="F14" s="145" t="s">
        <v>521</v>
      </c>
      <c r="G14" s="148" t="s">
        <v>1755</v>
      </c>
      <c r="H14" s="148"/>
      <c r="I14" s="147">
        <v>1</v>
      </c>
      <c r="J14" s="186"/>
      <c r="K14" s="150"/>
      <c r="L14" s="150"/>
      <c r="M14" s="150"/>
      <c r="N14" s="197">
        <v>21</v>
      </c>
      <c r="O14" s="162">
        <v>0.33</v>
      </c>
      <c r="P14" s="151"/>
      <c r="Q14" s="153" t="s">
        <v>811</v>
      </c>
      <c r="R14" s="153" t="s">
        <v>40</v>
      </c>
      <c r="S14" s="177" t="s">
        <v>1687</v>
      </c>
      <c r="T14" s="153" t="s">
        <v>610</v>
      </c>
      <c r="U14" s="147">
        <v>1</v>
      </c>
      <c r="V14" s="147"/>
      <c r="W14" s="154">
        <v>1</v>
      </c>
      <c r="X14" s="147"/>
      <c r="Y14" s="147"/>
      <c r="Z14" s="147" t="s">
        <v>357</v>
      </c>
      <c r="AA14" s="147">
        <v>1</v>
      </c>
      <c r="AB14" s="147"/>
      <c r="AC14" s="147"/>
      <c r="AD14" s="147"/>
      <c r="AE14" s="147">
        <f t="shared" si="1"/>
        <v>21</v>
      </c>
      <c r="AF14" s="153" t="s">
        <v>492</v>
      </c>
      <c r="AG14" s="153" t="s">
        <v>1167</v>
      </c>
      <c r="AH14" s="153" t="s">
        <v>65</v>
      </c>
      <c r="AI14" s="399">
        <v>1</v>
      </c>
      <c r="AJ14" s="399">
        <f>N14</f>
        <v>21</v>
      </c>
      <c r="AK14" s="399">
        <v>1</v>
      </c>
      <c r="AL14" s="399">
        <f>AE14</f>
        <v>21</v>
      </c>
      <c r="AM14" s="399">
        <v>0</v>
      </c>
    </row>
    <row r="15" spans="1:39" s="778" customFormat="1" ht="39.75" customHeight="1">
      <c r="A15" s="806">
        <v>30081</v>
      </c>
      <c r="B15" s="583">
        <v>125</v>
      </c>
      <c r="C15" s="584" t="s">
        <v>545</v>
      </c>
      <c r="D15" s="585" t="s">
        <v>1601</v>
      </c>
      <c r="E15" s="622" t="s">
        <v>595</v>
      </c>
      <c r="F15" s="586" t="s">
        <v>521</v>
      </c>
      <c r="G15" s="595" t="s">
        <v>751</v>
      </c>
      <c r="H15" s="587" t="s">
        <v>1795</v>
      </c>
      <c r="I15" s="588"/>
      <c r="J15" s="705" t="s">
        <v>2196</v>
      </c>
      <c r="K15" s="589" t="s">
        <v>932</v>
      </c>
      <c r="L15" s="589" t="s">
        <v>630</v>
      </c>
      <c r="M15" s="589">
        <v>401404959</v>
      </c>
      <c r="N15" s="590" t="s">
        <v>1868</v>
      </c>
      <c r="O15" s="591">
        <v>2</v>
      </c>
      <c r="P15" s="590" t="s">
        <v>405</v>
      </c>
      <c r="Q15" s="592" t="s">
        <v>383</v>
      </c>
      <c r="R15" s="592" t="s">
        <v>163</v>
      </c>
      <c r="S15" s="807" t="s">
        <v>1144</v>
      </c>
      <c r="T15" s="592" t="s">
        <v>490</v>
      </c>
      <c r="U15" s="587"/>
      <c r="V15" s="587" t="s">
        <v>1795</v>
      </c>
      <c r="W15" s="587"/>
      <c r="X15" s="587" t="s">
        <v>1795</v>
      </c>
      <c r="Y15" s="593">
        <v>42905</v>
      </c>
      <c r="Z15" s="587" t="s">
        <v>315</v>
      </c>
      <c r="AA15" s="587"/>
      <c r="AB15" s="587"/>
      <c r="AC15" s="587"/>
      <c r="AD15" s="587"/>
      <c r="AE15" s="587">
        <v>0</v>
      </c>
      <c r="AF15" s="592" t="s">
        <v>515</v>
      </c>
      <c r="AG15" s="592" t="s">
        <v>750</v>
      </c>
      <c r="AH15" s="592" t="s">
        <v>167</v>
      </c>
      <c r="AI15" s="850">
        <v>1</v>
      </c>
      <c r="AJ15" s="850">
        <f>N16</f>
        <v>10</v>
      </c>
      <c r="AK15" s="845">
        <v>1</v>
      </c>
      <c r="AL15" s="869">
        <f>AE15+AE16</f>
        <v>10</v>
      </c>
      <c r="AM15" s="867">
        <v>0</v>
      </c>
    </row>
    <row r="16" spans="1:39" ht="39.75" customHeight="1">
      <c r="A16" s="426">
        <v>30081</v>
      </c>
      <c r="B16" s="244">
        <v>258</v>
      </c>
      <c r="C16" s="245" t="s">
        <v>545</v>
      </c>
      <c r="D16" s="246" t="s">
        <v>1601</v>
      </c>
      <c r="E16" s="247" t="s">
        <v>595</v>
      </c>
      <c r="F16" s="248" t="s">
        <v>521</v>
      </c>
      <c r="G16" s="249" t="s">
        <v>1756</v>
      </c>
      <c r="H16" s="265"/>
      <c r="I16" s="266">
        <v>1</v>
      </c>
      <c r="J16" s="265"/>
      <c r="K16" s="267"/>
      <c r="L16" s="267"/>
      <c r="M16" s="267"/>
      <c r="N16" s="262">
        <v>10</v>
      </c>
      <c r="O16" s="253">
        <v>0.43</v>
      </c>
      <c r="P16" s="255"/>
      <c r="Q16" s="322" t="s">
        <v>1644</v>
      </c>
      <c r="R16" s="256" t="s">
        <v>1645</v>
      </c>
      <c r="S16" s="361" t="s">
        <v>1646</v>
      </c>
      <c r="T16" s="256" t="s">
        <v>490</v>
      </c>
      <c r="U16" s="266">
        <v>1</v>
      </c>
      <c r="V16" s="266"/>
      <c r="W16" s="268">
        <v>1</v>
      </c>
      <c r="X16" s="266"/>
      <c r="Y16" s="269"/>
      <c r="Z16" s="266" t="s">
        <v>315</v>
      </c>
      <c r="AA16" s="266">
        <v>1</v>
      </c>
      <c r="AB16" s="266"/>
      <c r="AC16" s="266"/>
      <c r="AD16" s="266"/>
      <c r="AE16" s="266">
        <f>N16</f>
        <v>10</v>
      </c>
      <c r="AF16" s="256" t="s">
        <v>341</v>
      </c>
      <c r="AG16" s="256" t="s">
        <v>1160</v>
      </c>
      <c r="AH16" s="256" t="s">
        <v>65</v>
      </c>
      <c r="AI16" s="847"/>
      <c r="AJ16" s="847"/>
      <c r="AK16" s="847"/>
      <c r="AL16" s="847"/>
      <c r="AM16" s="847"/>
    </row>
    <row r="17" spans="1:39" ht="39.75" customHeight="1">
      <c r="A17" s="438">
        <v>30133</v>
      </c>
      <c r="B17" s="226">
        <v>144</v>
      </c>
      <c r="C17" s="227" t="s">
        <v>566</v>
      </c>
      <c r="D17" s="228" t="s">
        <v>1587</v>
      </c>
      <c r="E17" s="229" t="s">
        <v>589</v>
      </c>
      <c r="F17" s="230" t="s">
        <v>521</v>
      </c>
      <c r="G17" s="335" t="s">
        <v>1921</v>
      </c>
      <c r="H17" s="232">
        <v>1</v>
      </c>
      <c r="I17" s="233"/>
      <c r="J17" s="319"/>
      <c r="K17" s="215" t="s">
        <v>974</v>
      </c>
      <c r="L17" s="215" t="s">
        <v>630</v>
      </c>
      <c r="M17" s="215">
        <v>419702949</v>
      </c>
      <c r="N17" s="237">
        <v>400</v>
      </c>
      <c r="O17" s="236">
        <v>5.97</v>
      </c>
      <c r="P17" s="238" t="s">
        <v>210</v>
      </c>
      <c r="Q17" s="239" t="s">
        <v>486</v>
      </c>
      <c r="R17" s="239" t="s">
        <v>203</v>
      </c>
      <c r="S17" s="240" t="s">
        <v>982</v>
      </c>
      <c r="T17" s="239" t="s">
        <v>497</v>
      </c>
      <c r="U17" s="232">
        <v>1</v>
      </c>
      <c r="V17" s="232"/>
      <c r="W17" s="241">
        <v>1</v>
      </c>
      <c r="X17" s="232">
        <v>1</v>
      </c>
      <c r="Y17" s="332">
        <v>43357</v>
      </c>
      <c r="Z17" s="232" t="s">
        <v>508</v>
      </c>
      <c r="AA17" s="232">
        <v>1</v>
      </c>
      <c r="AB17" s="232"/>
      <c r="AC17" s="232"/>
      <c r="AD17" s="232"/>
      <c r="AE17" s="232">
        <f t="shared" ref="AE17:AE28" si="2">N17</f>
        <v>400</v>
      </c>
      <c r="AF17" s="239" t="s">
        <v>2251</v>
      </c>
      <c r="AG17" s="239" t="s">
        <v>644</v>
      </c>
      <c r="AH17" s="239" t="s">
        <v>167</v>
      </c>
      <c r="AI17" s="850">
        <v>13</v>
      </c>
      <c r="AJ17" s="850">
        <f>SUM(N17:N29)</f>
        <v>6048</v>
      </c>
      <c r="AK17" s="845">
        <v>13</v>
      </c>
      <c r="AL17" s="869">
        <f>SUM(AE17:AE29)</f>
        <v>6048</v>
      </c>
      <c r="AM17" s="867">
        <v>10</v>
      </c>
    </row>
    <row r="18" spans="1:39" ht="39.75" customHeight="1">
      <c r="A18" s="438">
        <v>30133</v>
      </c>
      <c r="B18" s="226">
        <v>70</v>
      </c>
      <c r="C18" s="227" t="s">
        <v>566</v>
      </c>
      <c r="D18" s="228" t="s">
        <v>1587</v>
      </c>
      <c r="E18" s="229" t="s">
        <v>589</v>
      </c>
      <c r="F18" s="230" t="s">
        <v>521</v>
      </c>
      <c r="G18" s="233" t="s">
        <v>204</v>
      </c>
      <c r="H18" s="232">
        <v>1</v>
      </c>
      <c r="I18" s="233"/>
      <c r="J18" s="319"/>
      <c r="K18" s="215" t="s">
        <v>975</v>
      </c>
      <c r="L18" s="215" t="s">
        <v>630</v>
      </c>
      <c r="M18" s="215">
        <v>438606196</v>
      </c>
      <c r="N18" s="237">
        <v>277</v>
      </c>
      <c r="O18" s="236">
        <v>4.32</v>
      </c>
      <c r="P18" s="238" t="s">
        <v>210</v>
      </c>
      <c r="Q18" s="239" t="s">
        <v>225</v>
      </c>
      <c r="R18" s="239" t="s">
        <v>205</v>
      </c>
      <c r="S18" s="240" t="s">
        <v>983</v>
      </c>
      <c r="T18" s="239" t="s">
        <v>639</v>
      </c>
      <c r="U18" s="232">
        <v>1</v>
      </c>
      <c r="V18" s="232"/>
      <c r="W18" s="241">
        <v>1</v>
      </c>
      <c r="X18" s="232">
        <v>1</v>
      </c>
      <c r="Y18" s="332">
        <v>44323</v>
      </c>
      <c r="Z18" s="232" t="s">
        <v>510</v>
      </c>
      <c r="AA18" s="232">
        <v>1</v>
      </c>
      <c r="AB18" s="232"/>
      <c r="AC18" s="232"/>
      <c r="AD18" s="232"/>
      <c r="AE18" s="232">
        <f t="shared" si="2"/>
        <v>277</v>
      </c>
      <c r="AF18" s="239" t="s">
        <v>2244</v>
      </c>
      <c r="AG18" s="239" t="s">
        <v>1915</v>
      </c>
      <c r="AH18" s="239" t="s">
        <v>167</v>
      </c>
      <c r="AI18" s="855"/>
      <c r="AJ18" s="851"/>
      <c r="AK18" s="846"/>
      <c r="AL18" s="872"/>
      <c r="AM18" s="868"/>
    </row>
    <row r="19" spans="1:39" ht="51" customHeight="1">
      <c r="A19" s="438">
        <v>30133</v>
      </c>
      <c r="B19" s="226">
        <v>187</v>
      </c>
      <c r="C19" s="227" t="s">
        <v>566</v>
      </c>
      <c r="D19" s="228" t="s">
        <v>1587</v>
      </c>
      <c r="E19" s="229" t="s">
        <v>589</v>
      </c>
      <c r="F19" s="230" t="s">
        <v>521</v>
      </c>
      <c r="G19" s="231" t="s">
        <v>459</v>
      </c>
      <c r="H19" s="232">
        <v>1</v>
      </c>
      <c r="I19" s="233"/>
      <c r="J19" s="636" t="s">
        <v>2255</v>
      </c>
      <c r="K19" s="215" t="s">
        <v>976</v>
      </c>
      <c r="L19" s="215" t="s">
        <v>630</v>
      </c>
      <c r="M19" s="215">
        <v>213001332</v>
      </c>
      <c r="N19" s="237">
        <v>2000</v>
      </c>
      <c r="O19" s="236">
        <v>41.31</v>
      </c>
      <c r="P19" s="238" t="s">
        <v>107</v>
      </c>
      <c r="Q19" s="239" t="s">
        <v>227</v>
      </c>
      <c r="R19" s="239" t="s">
        <v>206</v>
      </c>
      <c r="S19" s="240" t="s">
        <v>984</v>
      </c>
      <c r="T19" s="239" t="s">
        <v>1919</v>
      </c>
      <c r="U19" s="232">
        <v>1</v>
      </c>
      <c r="V19" s="232"/>
      <c r="W19" s="241">
        <v>1</v>
      </c>
      <c r="X19" s="232">
        <v>1</v>
      </c>
      <c r="Y19" s="332">
        <v>43357</v>
      </c>
      <c r="Z19" s="232" t="s">
        <v>510</v>
      </c>
      <c r="AA19" s="232">
        <v>1</v>
      </c>
      <c r="AB19" s="232"/>
      <c r="AC19" s="232"/>
      <c r="AD19" s="232"/>
      <c r="AE19" s="232">
        <f t="shared" si="2"/>
        <v>2000</v>
      </c>
      <c r="AF19" s="239" t="s">
        <v>492</v>
      </c>
      <c r="AG19" s="239" t="s">
        <v>831</v>
      </c>
      <c r="AH19" s="239" t="s">
        <v>167</v>
      </c>
      <c r="AI19" s="851"/>
      <c r="AJ19" s="851"/>
      <c r="AK19" s="846"/>
      <c r="AL19" s="872"/>
      <c r="AM19" s="868"/>
    </row>
    <row r="20" spans="1:39" ht="51" customHeight="1">
      <c r="A20" s="438">
        <v>30133</v>
      </c>
      <c r="B20" s="226">
        <v>114</v>
      </c>
      <c r="C20" s="227" t="s">
        <v>566</v>
      </c>
      <c r="D20" s="228" t="s">
        <v>1587</v>
      </c>
      <c r="E20" s="229" t="s">
        <v>589</v>
      </c>
      <c r="F20" s="230" t="s">
        <v>521</v>
      </c>
      <c r="G20" s="231" t="s">
        <v>207</v>
      </c>
      <c r="H20" s="232">
        <v>1</v>
      </c>
      <c r="I20" s="233"/>
      <c r="J20" s="319"/>
      <c r="K20" s="215" t="s">
        <v>977</v>
      </c>
      <c r="L20" s="215" t="s">
        <v>630</v>
      </c>
      <c r="M20" s="215">
        <v>720201359</v>
      </c>
      <c r="N20" s="237">
        <v>330</v>
      </c>
      <c r="O20" s="236">
        <v>4.08</v>
      </c>
      <c r="P20" s="238" t="s">
        <v>94</v>
      </c>
      <c r="Q20" s="239" t="s">
        <v>496</v>
      </c>
      <c r="R20" s="239" t="s">
        <v>208</v>
      </c>
      <c r="S20" s="240" t="s">
        <v>985</v>
      </c>
      <c r="T20" s="239" t="s">
        <v>497</v>
      </c>
      <c r="U20" s="232">
        <v>1</v>
      </c>
      <c r="V20" s="232"/>
      <c r="W20" s="241">
        <v>1</v>
      </c>
      <c r="X20" s="232">
        <v>1</v>
      </c>
      <c r="Y20" s="332">
        <v>44323</v>
      </c>
      <c r="Z20" s="232" t="s">
        <v>510</v>
      </c>
      <c r="AA20" s="232">
        <v>1</v>
      </c>
      <c r="AB20" s="232"/>
      <c r="AC20" s="232"/>
      <c r="AD20" s="232"/>
      <c r="AE20" s="232">
        <f t="shared" si="2"/>
        <v>330</v>
      </c>
      <c r="AF20" s="239" t="s">
        <v>2258</v>
      </c>
      <c r="AG20" s="239" t="s">
        <v>645</v>
      </c>
      <c r="AH20" s="239" t="s">
        <v>167</v>
      </c>
      <c r="AI20" s="851"/>
      <c r="AJ20" s="851"/>
      <c r="AK20" s="846"/>
      <c r="AL20" s="872"/>
      <c r="AM20" s="868"/>
    </row>
    <row r="21" spans="1:39" ht="51" customHeight="1">
      <c r="A21" s="438">
        <v>30133</v>
      </c>
      <c r="B21" s="226">
        <v>77</v>
      </c>
      <c r="C21" s="227" t="s">
        <v>566</v>
      </c>
      <c r="D21" s="228" t="s">
        <v>1587</v>
      </c>
      <c r="E21" s="229" t="s">
        <v>589</v>
      </c>
      <c r="F21" s="230" t="s">
        <v>521</v>
      </c>
      <c r="G21" s="233" t="s">
        <v>209</v>
      </c>
      <c r="H21" s="232">
        <v>1</v>
      </c>
      <c r="I21" s="233"/>
      <c r="J21" s="319"/>
      <c r="K21" s="215" t="s">
        <v>978</v>
      </c>
      <c r="L21" s="215" t="s">
        <v>630</v>
      </c>
      <c r="M21" s="215">
        <v>333187706</v>
      </c>
      <c r="N21" s="237">
        <v>458</v>
      </c>
      <c r="O21" s="236">
        <v>7.36</v>
      </c>
      <c r="P21" s="238" t="s">
        <v>210</v>
      </c>
      <c r="Q21" s="239" t="s">
        <v>175</v>
      </c>
      <c r="R21" s="239" t="s">
        <v>211</v>
      </c>
      <c r="S21" s="240" t="s">
        <v>986</v>
      </c>
      <c r="T21" s="239" t="s">
        <v>1918</v>
      </c>
      <c r="U21" s="232">
        <v>1</v>
      </c>
      <c r="V21" s="232"/>
      <c r="W21" s="241">
        <v>1</v>
      </c>
      <c r="X21" s="232">
        <v>1</v>
      </c>
      <c r="Y21" s="332">
        <v>42755</v>
      </c>
      <c r="Z21" s="232" t="s">
        <v>510</v>
      </c>
      <c r="AA21" s="296">
        <v>1</v>
      </c>
      <c r="AB21" s="232"/>
      <c r="AC21" s="232"/>
      <c r="AD21" s="232"/>
      <c r="AE21" s="232">
        <f t="shared" si="2"/>
        <v>458</v>
      </c>
      <c r="AF21" s="239" t="s">
        <v>2248</v>
      </c>
      <c r="AG21" s="239" t="s">
        <v>642</v>
      </c>
      <c r="AH21" s="239" t="s">
        <v>167</v>
      </c>
      <c r="AI21" s="851"/>
      <c r="AJ21" s="851"/>
      <c r="AK21" s="846"/>
      <c r="AL21" s="872"/>
      <c r="AM21" s="868"/>
    </row>
    <row r="22" spans="1:39" ht="51" customHeight="1">
      <c r="A22" s="438">
        <v>30133</v>
      </c>
      <c r="B22" s="226">
        <v>8</v>
      </c>
      <c r="C22" s="227" t="s">
        <v>566</v>
      </c>
      <c r="D22" s="228" t="s">
        <v>1587</v>
      </c>
      <c r="E22" s="229" t="s">
        <v>589</v>
      </c>
      <c r="F22" s="230" t="s">
        <v>521</v>
      </c>
      <c r="G22" s="233" t="s">
        <v>212</v>
      </c>
      <c r="H22" s="232">
        <v>1</v>
      </c>
      <c r="I22" s="233"/>
      <c r="J22" s="636" t="s">
        <v>2246</v>
      </c>
      <c r="K22" s="215" t="s">
        <v>979</v>
      </c>
      <c r="L22" s="215" t="s">
        <v>630</v>
      </c>
      <c r="M22" s="215">
        <v>720200807</v>
      </c>
      <c r="N22" s="237">
        <v>368</v>
      </c>
      <c r="O22" s="236">
        <v>5.19</v>
      </c>
      <c r="P22" s="238" t="s">
        <v>94</v>
      </c>
      <c r="Q22" s="239" t="s">
        <v>224</v>
      </c>
      <c r="R22" s="239" t="s">
        <v>181</v>
      </c>
      <c r="S22" s="240" t="s">
        <v>2245</v>
      </c>
      <c r="T22" s="239" t="s">
        <v>497</v>
      </c>
      <c r="U22" s="232">
        <v>1</v>
      </c>
      <c r="V22" s="232"/>
      <c r="W22" s="241">
        <v>1</v>
      </c>
      <c r="X22" s="232">
        <v>1</v>
      </c>
      <c r="Y22" s="332">
        <v>43166</v>
      </c>
      <c r="Z22" s="232" t="s">
        <v>510</v>
      </c>
      <c r="AA22" s="296">
        <v>1</v>
      </c>
      <c r="AB22" s="232"/>
      <c r="AC22" s="232"/>
      <c r="AD22" s="232"/>
      <c r="AE22" s="232">
        <f t="shared" si="2"/>
        <v>368</v>
      </c>
      <c r="AF22" s="239" t="s">
        <v>2247</v>
      </c>
      <c r="AG22" s="239" t="s">
        <v>338</v>
      </c>
      <c r="AH22" s="239" t="s">
        <v>167</v>
      </c>
      <c r="AI22" s="851"/>
      <c r="AJ22" s="851"/>
      <c r="AK22" s="846"/>
      <c r="AL22" s="872"/>
      <c r="AM22" s="868"/>
    </row>
    <row r="23" spans="1:39" ht="51" customHeight="1">
      <c r="A23" s="438">
        <v>30133</v>
      </c>
      <c r="B23" s="552">
        <v>24</v>
      </c>
      <c r="C23" s="551" t="s">
        <v>566</v>
      </c>
      <c r="D23" s="553" t="s">
        <v>1587</v>
      </c>
      <c r="E23" s="572" t="s">
        <v>589</v>
      </c>
      <c r="F23" s="554" t="s">
        <v>521</v>
      </c>
      <c r="G23" s="569" t="s">
        <v>1923</v>
      </c>
      <c r="H23" s="555">
        <v>1</v>
      </c>
      <c r="I23" s="556"/>
      <c r="J23" s="658" t="s">
        <v>2252</v>
      </c>
      <c r="K23" s="558" t="s">
        <v>980</v>
      </c>
      <c r="L23" s="558" t="s">
        <v>630</v>
      </c>
      <c r="M23" s="558">
        <v>951161421</v>
      </c>
      <c r="N23" s="570">
        <v>697</v>
      </c>
      <c r="O23" s="559">
        <v>16.510000000000002</v>
      </c>
      <c r="P23" s="559" t="s">
        <v>107</v>
      </c>
      <c r="Q23" s="560" t="s">
        <v>51</v>
      </c>
      <c r="R23" s="560" t="s">
        <v>643</v>
      </c>
      <c r="S23" s="561" t="s">
        <v>1914</v>
      </c>
      <c r="T23" s="560" t="s">
        <v>1913</v>
      </c>
      <c r="U23" s="555">
        <v>1</v>
      </c>
      <c r="V23" s="555"/>
      <c r="W23" s="562">
        <v>1</v>
      </c>
      <c r="X23" s="555">
        <v>1</v>
      </c>
      <c r="Y23" s="563">
        <v>43357</v>
      </c>
      <c r="Z23" s="555" t="s">
        <v>510</v>
      </c>
      <c r="AA23" s="555">
        <v>1</v>
      </c>
      <c r="AB23" s="555"/>
      <c r="AC23" s="560"/>
      <c r="AD23" s="555"/>
      <c r="AE23" s="555">
        <f t="shared" si="2"/>
        <v>697</v>
      </c>
      <c r="AF23" s="770" t="s">
        <v>2397</v>
      </c>
      <c r="AG23" s="560" t="s">
        <v>2253</v>
      </c>
      <c r="AH23" s="560" t="s">
        <v>167</v>
      </c>
      <c r="AI23" s="851"/>
      <c r="AJ23" s="851"/>
      <c r="AK23" s="846"/>
      <c r="AL23" s="872"/>
      <c r="AM23" s="868"/>
    </row>
    <row r="24" spans="1:39" ht="51" customHeight="1">
      <c r="A24" s="438">
        <v>30133</v>
      </c>
      <c r="B24" s="226">
        <v>48</v>
      </c>
      <c r="C24" s="227" t="s">
        <v>566</v>
      </c>
      <c r="D24" s="288" t="s">
        <v>1587</v>
      </c>
      <c r="E24" s="229" t="s">
        <v>589</v>
      </c>
      <c r="F24" s="230" t="s">
        <v>521</v>
      </c>
      <c r="G24" s="231" t="s">
        <v>1917</v>
      </c>
      <c r="H24" s="232">
        <v>1</v>
      </c>
      <c r="I24" s="231"/>
      <c r="J24" s="320"/>
      <c r="K24" s="215" t="s">
        <v>980</v>
      </c>
      <c r="L24" s="215" t="s">
        <v>630</v>
      </c>
      <c r="M24" s="215">
        <v>484881917</v>
      </c>
      <c r="N24" s="237">
        <v>287</v>
      </c>
      <c r="O24" s="236">
        <v>5.0999999999999996</v>
      </c>
      <c r="P24" s="238" t="s">
        <v>210</v>
      </c>
      <c r="Q24" s="239" t="s">
        <v>226</v>
      </c>
      <c r="R24" s="239" t="s">
        <v>988</v>
      </c>
      <c r="S24" s="240" t="s">
        <v>987</v>
      </c>
      <c r="T24" s="239" t="s">
        <v>1916</v>
      </c>
      <c r="U24" s="296">
        <v>1</v>
      </c>
      <c r="V24" s="296"/>
      <c r="W24" s="297">
        <v>1</v>
      </c>
      <c r="X24" s="296">
        <v>1</v>
      </c>
      <c r="Y24" s="332">
        <v>44323</v>
      </c>
      <c r="Z24" s="296" t="s">
        <v>510</v>
      </c>
      <c r="AA24" s="296">
        <v>1</v>
      </c>
      <c r="AB24" s="296"/>
      <c r="AC24" s="296"/>
      <c r="AD24" s="296"/>
      <c r="AE24" s="296">
        <f t="shared" si="2"/>
        <v>287</v>
      </c>
      <c r="AF24" s="239" t="s">
        <v>2250</v>
      </c>
      <c r="AG24" s="239" t="s">
        <v>641</v>
      </c>
      <c r="AH24" s="239" t="s">
        <v>167</v>
      </c>
      <c r="AI24" s="851"/>
      <c r="AJ24" s="851"/>
      <c r="AK24" s="846"/>
      <c r="AL24" s="872"/>
      <c r="AM24" s="868"/>
    </row>
    <row r="25" spans="1:39" ht="51" customHeight="1">
      <c r="A25" s="438">
        <v>30133</v>
      </c>
      <c r="B25" s="226">
        <v>113</v>
      </c>
      <c r="C25" s="227" t="s">
        <v>566</v>
      </c>
      <c r="D25" s="228" t="s">
        <v>1587</v>
      </c>
      <c r="E25" s="229" t="s">
        <v>589</v>
      </c>
      <c r="F25" s="230" t="s">
        <v>521</v>
      </c>
      <c r="G25" s="231" t="s">
        <v>761</v>
      </c>
      <c r="H25" s="232">
        <v>1</v>
      </c>
      <c r="I25" s="233"/>
      <c r="J25" s="636" t="s">
        <v>2257</v>
      </c>
      <c r="K25" s="215" t="s">
        <v>1571</v>
      </c>
      <c r="L25" s="215" t="s">
        <v>630</v>
      </c>
      <c r="M25" s="215">
        <v>325558930</v>
      </c>
      <c r="N25" s="237">
        <v>681</v>
      </c>
      <c r="O25" s="236">
        <v>18.399999999999999</v>
      </c>
      <c r="P25" s="238" t="s">
        <v>49</v>
      </c>
      <c r="Q25" s="239" t="s">
        <v>215</v>
      </c>
      <c r="R25" s="239" t="s">
        <v>646</v>
      </c>
      <c r="S25" s="240" t="s">
        <v>1912</v>
      </c>
      <c r="T25" s="239" t="s">
        <v>1911</v>
      </c>
      <c r="U25" s="232">
        <v>1</v>
      </c>
      <c r="V25" s="232"/>
      <c r="W25" s="241">
        <v>1</v>
      </c>
      <c r="X25" s="232">
        <v>1</v>
      </c>
      <c r="Y25" s="242" t="s">
        <v>2256</v>
      </c>
      <c r="Z25" s="232" t="s">
        <v>510</v>
      </c>
      <c r="AA25" s="296">
        <v>1</v>
      </c>
      <c r="AB25" s="232"/>
      <c r="AC25" s="232"/>
      <c r="AD25" s="232"/>
      <c r="AE25" s="296">
        <f t="shared" si="2"/>
        <v>681</v>
      </c>
      <c r="AF25" s="239" t="s">
        <v>2124</v>
      </c>
      <c r="AG25" s="239" t="s">
        <v>2254</v>
      </c>
      <c r="AH25" s="239" t="s">
        <v>167</v>
      </c>
      <c r="AI25" s="851"/>
      <c r="AJ25" s="851"/>
      <c r="AK25" s="846"/>
      <c r="AL25" s="872"/>
      <c r="AM25" s="868"/>
    </row>
    <row r="26" spans="1:39" ht="51" customHeight="1">
      <c r="A26" s="438">
        <v>30133</v>
      </c>
      <c r="B26" s="226">
        <v>119</v>
      </c>
      <c r="C26" s="227" t="s">
        <v>566</v>
      </c>
      <c r="D26" s="228" t="s">
        <v>1587</v>
      </c>
      <c r="E26" s="229" t="s">
        <v>589</v>
      </c>
      <c r="F26" s="230" t="s">
        <v>521</v>
      </c>
      <c r="G26" s="231" t="s">
        <v>1922</v>
      </c>
      <c r="H26" s="232">
        <v>1</v>
      </c>
      <c r="I26" s="233"/>
      <c r="J26" s="319"/>
      <c r="K26" s="215" t="s">
        <v>981</v>
      </c>
      <c r="L26" s="215" t="s">
        <v>630</v>
      </c>
      <c r="M26" s="215">
        <v>305095622</v>
      </c>
      <c r="N26" s="237">
        <v>377</v>
      </c>
      <c r="O26" s="236">
        <v>5.64</v>
      </c>
      <c r="P26" s="238" t="s">
        <v>52</v>
      </c>
      <c r="Q26" s="239" t="s">
        <v>491</v>
      </c>
      <c r="R26" s="239" t="s">
        <v>180</v>
      </c>
      <c r="S26" s="240" t="s">
        <v>989</v>
      </c>
      <c r="T26" s="239" t="s">
        <v>1920</v>
      </c>
      <c r="U26" s="232">
        <v>1</v>
      </c>
      <c r="V26" s="232"/>
      <c r="W26" s="241">
        <v>1</v>
      </c>
      <c r="X26" s="232">
        <v>1</v>
      </c>
      <c r="Y26" s="332">
        <v>43166</v>
      </c>
      <c r="Z26" s="232" t="s">
        <v>510</v>
      </c>
      <c r="AA26" s="296">
        <v>1</v>
      </c>
      <c r="AB26" s="232"/>
      <c r="AC26" s="232"/>
      <c r="AD26" s="232"/>
      <c r="AE26" s="604">
        <f t="shared" si="2"/>
        <v>377</v>
      </c>
      <c r="AF26" s="239" t="s">
        <v>2249</v>
      </c>
      <c r="AG26" s="239" t="s">
        <v>640</v>
      </c>
      <c r="AH26" s="239" t="s">
        <v>167</v>
      </c>
      <c r="AI26" s="851"/>
      <c r="AJ26" s="851"/>
      <c r="AK26" s="846"/>
      <c r="AL26" s="872"/>
      <c r="AM26" s="868"/>
    </row>
    <row r="27" spans="1:39" ht="51" customHeight="1">
      <c r="A27" s="426">
        <v>30133</v>
      </c>
      <c r="B27" s="389">
        <v>231</v>
      </c>
      <c r="C27" s="143" t="s">
        <v>566</v>
      </c>
      <c r="D27" s="167" t="s">
        <v>1587</v>
      </c>
      <c r="E27" s="158" t="s">
        <v>589</v>
      </c>
      <c r="F27" s="145" t="s">
        <v>521</v>
      </c>
      <c r="G27" s="146" t="s">
        <v>1762</v>
      </c>
      <c r="H27" s="148"/>
      <c r="I27" s="147">
        <v>1</v>
      </c>
      <c r="J27" s="148"/>
      <c r="K27" s="150"/>
      <c r="L27" s="150"/>
      <c r="M27" s="150"/>
      <c r="N27" s="152">
        <v>110</v>
      </c>
      <c r="O27" s="162">
        <v>0.57999999999999996</v>
      </c>
      <c r="P27" s="151"/>
      <c r="Q27" s="153" t="s">
        <v>240</v>
      </c>
      <c r="R27" s="153" t="s">
        <v>239</v>
      </c>
      <c r="S27" s="177" t="s">
        <v>1758</v>
      </c>
      <c r="T27" s="156"/>
      <c r="U27" s="147">
        <v>1</v>
      </c>
      <c r="V27" s="147"/>
      <c r="W27" s="154">
        <v>1</v>
      </c>
      <c r="X27" s="147"/>
      <c r="Y27" s="147"/>
      <c r="Z27" s="147" t="s">
        <v>510</v>
      </c>
      <c r="AA27" s="160"/>
      <c r="AB27" s="147"/>
      <c r="AC27" s="147">
        <v>1</v>
      </c>
      <c r="AD27" s="147"/>
      <c r="AE27" s="147">
        <f t="shared" si="2"/>
        <v>110</v>
      </c>
      <c r="AF27" s="153" t="s">
        <v>492</v>
      </c>
      <c r="AG27" s="153" t="s">
        <v>1172</v>
      </c>
      <c r="AH27" s="153" t="s">
        <v>65</v>
      </c>
      <c r="AI27" s="851"/>
      <c r="AJ27" s="851"/>
      <c r="AK27" s="846"/>
      <c r="AL27" s="851"/>
      <c r="AM27" s="851"/>
    </row>
    <row r="28" spans="1:39" ht="51" customHeight="1">
      <c r="A28" s="438">
        <v>30133</v>
      </c>
      <c r="B28" s="244">
        <v>261</v>
      </c>
      <c r="C28" s="245" t="s">
        <v>566</v>
      </c>
      <c r="D28" s="264" t="s">
        <v>1587</v>
      </c>
      <c r="E28" s="247" t="s">
        <v>589</v>
      </c>
      <c r="F28" s="248" t="s">
        <v>521</v>
      </c>
      <c r="G28" s="265" t="s">
        <v>258</v>
      </c>
      <c r="H28" s="265"/>
      <c r="I28" s="266">
        <v>1</v>
      </c>
      <c r="J28" s="325" t="s">
        <v>1760</v>
      </c>
      <c r="K28" s="267"/>
      <c r="L28" s="267"/>
      <c r="M28" s="267"/>
      <c r="N28" s="254">
        <v>20</v>
      </c>
      <c r="O28" s="253">
        <v>0.13</v>
      </c>
      <c r="P28" s="255"/>
      <c r="Q28" s="256" t="s">
        <v>1664</v>
      </c>
      <c r="R28" s="256" t="s">
        <v>1665</v>
      </c>
      <c r="S28" s="257" t="s">
        <v>1666</v>
      </c>
      <c r="T28" s="373" t="s">
        <v>801</v>
      </c>
      <c r="U28" s="266">
        <v>1</v>
      </c>
      <c r="V28" s="266"/>
      <c r="W28" s="268">
        <v>1</v>
      </c>
      <c r="X28" s="266"/>
      <c r="Y28" s="266"/>
      <c r="Z28" s="250" t="s">
        <v>510</v>
      </c>
      <c r="AA28" s="250"/>
      <c r="AB28" s="266">
        <v>1</v>
      </c>
      <c r="AC28" s="266"/>
      <c r="AD28" s="266"/>
      <c r="AE28" s="266">
        <f t="shared" si="2"/>
        <v>20</v>
      </c>
      <c r="AF28" s="256" t="s">
        <v>492</v>
      </c>
      <c r="AG28" s="256" t="s">
        <v>1173</v>
      </c>
      <c r="AH28" s="256" t="s">
        <v>65</v>
      </c>
      <c r="AI28" s="851"/>
      <c r="AJ28" s="851"/>
      <c r="AK28" s="846"/>
      <c r="AL28" s="851"/>
      <c r="AM28" s="851"/>
    </row>
    <row r="29" spans="1:39" ht="51" customHeight="1">
      <c r="A29" s="426">
        <v>30133</v>
      </c>
      <c r="B29" s="185">
        <v>308</v>
      </c>
      <c r="C29" s="336" t="s">
        <v>566</v>
      </c>
      <c r="D29" s="337" t="s">
        <v>1587</v>
      </c>
      <c r="E29" s="358" t="s">
        <v>589</v>
      </c>
      <c r="F29" s="338" t="s">
        <v>521</v>
      </c>
      <c r="G29" s="339" t="s">
        <v>1761</v>
      </c>
      <c r="H29" s="339"/>
      <c r="I29" s="124">
        <v>1</v>
      </c>
      <c r="J29" s="396"/>
      <c r="K29" s="440"/>
      <c r="L29" s="440"/>
      <c r="M29" s="440"/>
      <c r="N29" s="422">
        <v>43</v>
      </c>
      <c r="O29" s="344">
        <v>0.28999999999999998</v>
      </c>
      <c r="P29" s="352"/>
      <c r="Q29" s="345" t="s">
        <v>1759</v>
      </c>
      <c r="R29" s="345"/>
      <c r="S29" s="441" t="s">
        <v>1688</v>
      </c>
      <c r="T29" s="345" t="s">
        <v>490</v>
      </c>
      <c r="U29" s="124">
        <v>1</v>
      </c>
      <c r="V29" s="124"/>
      <c r="W29" s="442">
        <v>1</v>
      </c>
      <c r="X29" s="124"/>
      <c r="Y29" s="124"/>
      <c r="Z29" s="124" t="s">
        <v>510</v>
      </c>
      <c r="AA29" s="124"/>
      <c r="AB29" s="124">
        <v>1</v>
      </c>
      <c r="AC29" s="124"/>
      <c r="AD29" s="124"/>
      <c r="AE29" s="124">
        <f>N29</f>
        <v>43</v>
      </c>
      <c r="AF29" s="345" t="s">
        <v>492</v>
      </c>
      <c r="AG29" s="444" t="s">
        <v>1763</v>
      </c>
      <c r="AH29" s="345" t="s">
        <v>65</v>
      </c>
      <c r="AI29" s="852"/>
      <c r="AJ29" s="852"/>
      <c r="AK29" s="852"/>
      <c r="AL29" s="852"/>
      <c r="AM29" s="852"/>
    </row>
    <row r="30" spans="1:39" ht="43.5" customHeight="1">
      <c r="A30" s="445">
        <v>30141</v>
      </c>
      <c r="B30" s="226">
        <v>81</v>
      </c>
      <c r="C30" s="227" t="s">
        <v>570</v>
      </c>
      <c r="D30" s="288" t="s">
        <v>1601</v>
      </c>
      <c r="E30" s="229" t="s">
        <v>595</v>
      </c>
      <c r="F30" s="230" t="s">
        <v>521</v>
      </c>
      <c r="G30" s="231" t="s">
        <v>682</v>
      </c>
      <c r="H30" s="232">
        <v>1</v>
      </c>
      <c r="I30" s="233"/>
      <c r="J30" s="636" t="s">
        <v>2273</v>
      </c>
      <c r="K30" s="215" t="s">
        <v>1001</v>
      </c>
      <c r="L30" s="215" t="s">
        <v>630</v>
      </c>
      <c r="M30" s="215">
        <v>812476018</v>
      </c>
      <c r="N30" s="237">
        <v>83</v>
      </c>
      <c r="O30" s="236">
        <v>1.96</v>
      </c>
      <c r="P30" s="238" t="s">
        <v>1932</v>
      </c>
      <c r="Q30" s="491" t="s">
        <v>1213</v>
      </c>
      <c r="R30" s="239" t="s">
        <v>683</v>
      </c>
      <c r="S30" s="240" t="s">
        <v>998</v>
      </c>
      <c r="T30" s="239" t="s">
        <v>490</v>
      </c>
      <c r="U30" s="232">
        <v>1</v>
      </c>
      <c r="V30" s="232"/>
      <c r="W30" s="241">
        <v>1</v>
      </c>
      <c r="X30" s="232">
        <v>1</v>
      </c>
      <c r="Y30" s="332">
        <v>42947</v>
      </c>
      <c r="Z30" s="232" t="s">
        <v>422</v>
      </c>
      <c r="AA30" s="296"/>
      <c r="AB30" s="296">
        <v>1</v>
      </c>
      <c r="AC30" s="296"/>
      <c r="AD30" s="296"/>
      <c r="AE30" s="232">
        <f>N30</f>
        <v>83</v>
      </c>
      <c r="AF30" s="239"/>
      <c r="AG30" s="239" t="s">
        <v>684</v>
      </c>
      <c r="AH30" s="239" t="s">
        <v>167</v>
      </c>
      <c r="AI30" s="850">
        <v>4</v>
      </c>
      <c r="AJ30" s="850">
        <f>N30+N31+N32+N33</f>
        <v>129</v>
      </c>
      <c r="AK30" s="905">
        <v>1</v>
      </c>
      <c r="AL30" s="869">
        <f>AE30+AE31+AE32+AE33</f>
        <v>83</v>
      </c>
      <c r="AM30" s="845">
        <v>1</v>
      </c>
    </row>
    <row r="31" spans="1:39" ht="54.75" customHeight="1">
      <c r="A31" s="445">
        <v>30141</v>
      </c>
      <c r="B31" s="244">
        <v>229</v>
      </c>
      <c r="C31" s="245" t="s">
        <v>570</v>
      </c>
      <c r="D31" s="246" t="s">
        <v>1601</v>
      </c>
      <c r="E31" s="247" t="s">
        <v>595</v>
      </c>
      <c r="F31" s="248" t="s">
        <v>521</v>
      </c>
      <c r="G31" s="265" t="s">
        <v>248</v>
      </c>
      <c r="H31" s="265"/>
      <c r="I31" s="266">
        <v>1</v>
      </c>
      <c r="J31" s="265"/>
      <c r="K31" s="267"/>
      <c r="L31" s="267"/>
      <c r="M31" s="267"/>
      <c r="N31" s="254">
        <v>20</v>
      </c>
      <c r="O31" s="253">
        <v>0.12</v>
      </c>
      <c r="P31" s="255"/>
      <c r="Q31" s="256" t="s">
        <v>1653</v>
      </c>
      <c r="R31" s="256" t="s">
        <v>816</v>
      </c>
      <c r="S31" s="257" t="s">
        <v>1652</v>
      </c>
      <c r="T31" s="256" t="s">
        <v>490</v>
      </c>
      <c r="U31" s="266"/>
      <c r="V31" s="266">
        <v>1</v>
      </c>
      <c r="W31" s="268"/>
      <c r="X31" s="266"/>
      <c r="Y31" s="269"/>
      <c r="Z31" s="266" t="s">
        <v>246</v>
      </c>
      <c r="AA31" s="250"/>
      <c r="AB31" s="250"/>
      <c r="AC31" s="250"/>
      <c r="AD31" s="250"/>
      <c r="AE31" s="266">
        <v>0</v>
      </c>
      <c r="AF31" s="256" t="s">
        <v>492</v>
      </c>
      <c r="AG31" s="256" t="s">
        <v>1174</v>
      </c>
      <c r="AH31" s="256" t="s">
        <v>65</v>
      </c>
      <c r="AI31" s="851"/>
      <c r="AJ31" s="851"/>
      <c r="AK31" s="906"/>
      <c r="AL31" s="851"/>
      <c r="AM31" s="851"/>
    </row>
    <row r="32" spans="1:39" ht="43.5" customHeight="1">
      <c r="A32" s="445">
        <v>30141</v>
      </c>
      <c r="B32" s="244">
        <v>274</v>
      </c>
      <c r="C32" s="245" t="s">
        <v>570</v>
      </c>
      <c r="D32" s="246" t="s">
        <v>1601</v>
      </c>
      <c r="E32" s="247" t="s">
        <v>595</v>
      </c>
      <c r="F32" s="248" t="s">
        <v>521</v>
      </c>
      <c r="G32" s="249" t="s">
        <v>1214</v>
      </c>
      <c r="H32" s="265"/>
      <c r="I32" s="266">
        <v>1</v>
      </c>
      <c r="J32" s="265"/>
      <c r="K32" s="267"/>
      <c r="L32" s="267"/>
      <c r="M32" s="267"/>
      <c r="N32" s="254">
        <v>20</v>
      </c>
      <c r="O32" s="253">
        <v>0.36</v>
      </c>
      <c r="P32" s="255"/>
      <c r="Q32" s="256" t="s">
        <v>1650</v>
      </c>
      <c r="R32" s="256" t="s">
        <v>1645</v>
      </c>
      <c r="S32" s="257" t="s">
        <v>1651</v>
      </c>
      <c r="T32" s="256" t="s">
        <v>490</v>
      </c>
      <c r="U32" s="266"/>
      <c r="V32" s="266">
        <v>1</v>
      </c>
      <c r="W32" s="268"/>
      <c r="X32" s="266"/>
      <c r="Y32" s="269"/>
      <c r="Z32" s="266" t="s">
        <v>246</v>
      </c>
      <c r="AA32" s="250"/>
      <c r="AB32" s="250"/>
      <c r="AC32" s="250"/>
      <c r="AD32" s="250"/>
      <c r="AE32" s="266">
        <v>0</v>
      </c>
      <c r="AF32" s="256" t="s">
        <v>59</v>
      </c>
      <c r="AG32" s="256" t="s">
        <v>1175</v>
      </c>
      <c r="AH32" s="256" t="s">
        <v>65</v>
      </c>
      <c r="AI32" s="851"/>
      <c r="AJ32" s="851"/>
      <c r="AK32" s="906"/>
      <c r="AL32" s="851"/>
      <c r="AM32" s="851"/>
    </row>
    <row r="33" spans="1:39" ht="43.5" customHeight="1">
      <c r="A33" s="445">
        <v>30141</v>
      </c>
      <c r="B33" s="389">
        <v>263</v>
      </c>
      <c r="C33" s="143" t="s">
        <v>570</v>
      </c>
      <c r="D33" s="144" t="s">
        <v>1601</v>
      </c>
      <c r="E33" s="144" t="s">
        <v>595</v>
      </c>
      <c r="F33" s="145" t="s">
        <v>521</v>
      </c>
      <c r="G33" s="146" t="s">
        <v>247</v>
      </c>
      <c r="H33" s="148"/>
      <c r="I33" s="147">
        <v>1</v>
      </c>
      <c r="J33" s="148"/>
      <c r="K33" s="150"/>
      <c r="L33" s="150"/>
      <c r="M33" s="150"/>
      <c r="N33" s="197">
        <v>6</v>
      </c>
      <c r="O33" s="162">
        <v>0.15</v>
      </c>
      <c r="P33" s="151"/>
      <c r="Q33" s="153" t="s">
        <v>1215</v>
      </c>
      <c r="R33" s="153" t="s">
        <v>847</v>
      </c>
      <c r="S33" s="395" t="s">
        <v>1710</v>
      </c>
      <c r="T33" s="153" t="s">
        <v>490</v>
      </c>
      <c r="U33" s="147"/>
      <c r="V33" s="147">
        <v>1</v>
      </c>
      <c r="W33" s="154"/>
      <c r="X33" s="147"/>
      <c r="Y33" s="155"/>
      <c r="Z33" s="160" t="s">
        <v>246</v>
      </c>
      <c r="AA33" s="160"/>
      <c r="AB33" s="160"/>
      <c r="AC33" s="160"/>
      <c r="AD33" s="160"/>
      <c r="AE33" s="147">
        <v>0</v>
      </c>
      <c r="AF33" s="153" t="s">
        <v>59</v>
      </c>
      <c r="AG33" s="153" t="s">
        <v>250</v>
      </c>
      <c r="AH33" s="153" t="s">
        <v>65</v>
      </c>
      <c r="AI33" s="847"/>
      <c r="AJ33" s="847"/>
      <c r="AK33" s="907"/>
      <c r="AL33" s="847"/>
      <c r="AM33" s="847"/>
    </row>
    <row r="34" spans="1:39" ht="43.5" customHeight="1">
      <c r="A34" s="433">
        <v>30202</v>
      </c>
      <c r="B34" s="244">
        <v>284</v>
      </c>
      <c r="C34" s="245" t="s">
        <v>818</v>
      </c>
      <c r="D34" s="246" t="s">
        <v>1603</v>
      </c>
      <c r="E34" s="247"/>
      <c r="F34" s="248"/>
      <c r="G34" s="249" t="s">
        <v>1497</v>
      </c>
      <c r="H34" s="250"/>
      <c r="I34" s="250">
        <v>1</v>
      </c>
      <c r="J34" s="375"/>
      <c r="K34" s="252"/>
      <c r="L34" s="252"/>
      <c r="M34" s="252"/>
      <c r="N34" s="262">
        <v>120</v>
      </c>
      <c r="O34" s="253">
        <v>0.87</v>
      </c>
      <c r="P34" s="255"/>
      <c r="Q34" s="256" t="s">
        <v>819</v>
      </c>
      <c r="R34" s="256" t="s">
        <v>1669</v>
      </c>
      <c r="S34" s="257" t="s">
        <v>1670</v>
      </c>
      <c r="T34" s="256" t="s">
        <v>490</v>
      </c>
      <c r="U34" s="250"/>
      <c r="V34" s="250">
        <v>1</v>
      </c>
      <c r="W34" s="250"/>
      <c r="X34" s="250"/>
      <c r="Y34" s="259"/>
      <c r="Z34" s="250" t="s">
        <v>1498</v>
      </c>
      <c r="AA34" s="250"/>
      <c r="AB34" s="250"/>
      <c r="AC34" s="250"/>
      <c r="AD34" s="250"/>
      <c r="AE34" s="250">
        <v>0</v>
      </c>
      <c r="AF34" s="256" t="s">
        <v>492</v>
      </c>
      <c r="AG34" s="376" t="s">
        <v>1164</v>
      </c>
      <c r="AH34" s="256" t="s">
        <v>65</v>
      </c>
      <c r="AI34" s="372">
        <v>1</v>
      </c>
      <c r="AJ34" s="372">
        <f>N34</f>
        <v>120</v>
      </c>
      <c r="AK34" s="411">
        <v>0</v>
      </c>
      <c r="AL34" s="369">
        <f>AE34</f>
        <v>0</v>
      </c>
      <c r="AM34" s="369">
        <v>0</v>
      </c>
    </row>
    <row r="35" spans="1:39" ht="43.5" customHeight="1">
      <c r="A35" s="433">
        <v>30226</v>
      </c>
      <c r="B35" s="389">
        <v>267</v>
      </c>
      <c r="C35" s="143" t="s">
        <v>139</v>
      </c>
      <c r="D35" s="144" t="s">
        <v>1601</v>
      </c>
      <c r="E35" s="143"/>
      <c r="F35" s="145" t="s">
        <v>520</v>
      </c>
      <c r="G35" s="168" t="s">
        <v>140</v>
      </c>
      <c r="H35" s="168"/>
      <c r="I35" s="169">
        <v>1</v>
      </c>
      <c r="J35" s="168"/>
      <c r="K35" s="170"/>
      <c r="L35" s="170"/>
      <c r="M35" s="170"/>
      <c r="N35" s="197">
        <v>3</v>
      </c>
      <c r="O35" s="162">
        <v>0.1</v>
      </c>
      <c r="P35" s="151"/>
      <c r="Q35" s="159" t="s">
        <v>1181</v>
      </c>
      <c r="R35" s="153" t="s">
        <v>843</v>
      </c>
      <c r="S35" s="177" t="s">
        <v>1718</v>
      </c>
      <c r="T35" s="153" t="s">
        <v>490</v>
      </c>
      <c r="U35" s="147"/>
      <c r="V35" s="147">
        <v>1</v>
      </c>
      <c r="W35" s="154"/>
      <c r="X35" s="147"/>
      <c r="Y35" s="155"/>
      <c r="Z35" s="147"/>
      <c r="AA35" s="147"/>
      <c r="AB35" s="147"/>
      <c r="AC35" s="147"/>
      <c r="AD35" s="147"/>
      <c r="AE35" s="147">
        <v>0</v>
      </c>
      <c r="AF35" s="153" t="s">
        <v>492</v>
      </c>
      <c r="AG35" s="153" t="s">
        <v>141</v>
      </c>
      <c r="AH35" s="153" t="s">
        <v>65</v>
      </c>
      <c r="AI35" s="399">
        <v>1</v>
      </c>
      <c r="AJ35" s="399">
        <f>N35</f>
        <v>3</v>
      </c>
      <c r="AK35" s="399">
        <v>0</v>
      </c>
      <c r="AL35" s="399">
        <f>AE35</f>
        <v>0</v>
      </c>
      <c r="AM35" s="399">
        <v>0</v>
      </c>
    </row>
    <row r="36" spans="1:39" ht="45" customHeight="1">
      <c r="A36" s="433">
        <v>30258</v>
      </c>
      <c r="B36" s="552">
        <v>40</v>
      </c>
      <c r="C36" s="551" t="s">
        <v>516</v>
      </c>
      <c r="D36" s="645" t="s">
        <v>1597</v>
      </c>
      <c r="E36" s="572" t="s">
        <v>594</v>
      </c>
      <c r="F36" s="554" t="s">
        <v>521</v>
      </c>
      <c r="G36" s="556" t="s">
        <v>302</v>
      </c>
      <c r="H36" s="555">
        <v>1</v>
      </c>
      <c r="I36" s="556"/>
      <c r="J36" s="580"/>
      <c r="K36" s="558" t="s">
        <v>1060</v>
      </c>
      <c r="L36" s="558" t="s">
        <v>630</v>
      </c>
      <c r="M36" s="558">
        <v>403640758</v>
      </c>
      <c r="N36" s="570">
        <v>89</v>
      </c>
      <c r="O36" s="559">
        <v>1.56</v>
      </c>
      <c r="P36" s="574" t="s">
        <v>97</v>
      </c>
      <c r="Q36" s="560" t="s">
        <v>64</v>
      </c>
      <c r="R36" s="560" t="s">
        <v>303</v>
      </c>
      <c r="S36" s="561" t="s">
        <v>1064</v>
      </c>
      <c r="T36" s="560" t="s">
        <v>501</v>
      </c>
      <c r="U36" s="555">
        <v>1</v>
      </c>
      <c r="V36" s="555"/>
      <c r="W36" s="562">
        <v>1</v>
      </c>
      <c r="X36" s="555">
        <v>1</v>
      </c>
      <c r="Y36" s="563">
        <v>42963</v>
      </c>
      <c r="Z36" s="555" t="s">
        <v>555</v>
      </c>
      <c r="AA36" s="555">
        <v>1</v>
      </c>
      <c r="AB36" s="555"/>
      <c r="AC36" s="555"/>
      <c r="AD36" s="555"/>
      <c r="AE36" s="555">
        <f t="shared" ref="AE36:AE38" si="3">N36</f>
        <v>89</v>
      </c>
      <c r="AF36" s="560" t="s">
        <v>2353</v>
      </c>
      <c r="AG36" s="560" t="s">
        <v>2007</v>
      </c>
      <c r="AH36" s="560" t="s">
        <v>167</v>
      </c>
      <c r="AI36" s="850">
        <v>4</v>
      </c>
      <c r="AJ36" s="850">
        <f>N36+N37+N38+N39</f>
        <v>132</v>
      </c>
      <c r="AK36" s="845">
        <v>3</v>
      </c>
      <c r="AL36" s="869">
        <f>AE36+AE37+AE38+AE39</f>
        <v>127</v>
      </c>
      <c r="AM36" s="867">
        <v>1</v>
      </c>
    </row>
    <row r="37" spans="1:39" ht="53.25" customHeight="1">
      <c r="A37" s="433">
        <v>30258</v>
      </c>
      <c r="B37" s="389">
        <v>300</v>
      </c>
      <c r="C37" s="143" t="s">
        <v>516</v>
      </c>
      <c r="D37" s="167" t="s">
        <v>1597</v>
      </c>
      <c r="E37" s="158" t="s">
        <v>594</v>
      </c>
      <c r="F37" s="145"/>
      <c r="G37" s="146" t="s">
        <v>1514</v>
      </c>
      <c r="H37" s="147"/>
      <c r="I37" s="147">
        <v>1</v>
      </c>
      <c r="J37" s="157" t="s">
        <v>1722</v>
      </c>
      <c r="K37" s="150"/>
      <c r="L37" s="150"/>
      <c r="M37" s="150"/>
      <c r="N37" s="152">
        <v>25</v>
      </c>
      <c r="O37" s="162">
        <v>0.18</v>
      </c>
      <c r="P37" s="151"/>
      <c r="Q37" s="153" t="s">
        <v>1513</v>
      </c>
      <c r="R37" s="153" t="s">
        <v>1721</v>
      </c>
      <c r="S37" s="177" t="s">
        <v>1516</v>
      </c>
      <c r="T37" s="153" t="s">
        <v>490</v>
      </c>
      <c r="U37" s="147">
        <v>1</v>
      </c>
      <c r="V37" s="147"/>
      <c r="W37" s="154">
        <v>1</v>
      </c>
      <c r="X37" s="147"/>
      <c r="Y37" s="155"/>
      <c r="Z37" s="160" t="s">
        <v>555</v>
      </c>
      <c r="AA37" s="147">
        <v>1</v>
      </c>
      <c r="AB37" s="147"/>
      <c r="AC37" s="147"/>
      <c r="AD37" s="147"/>
      <c r="AE37" s="147">
        <f t="shared" si="3"/>
        <v>25</v>
      </c>
      <c r="AF37" s="153"/>
      <c r="AG37" s="153" t="s">
        <v>873</v>
      </c>
      <c r="AH37" s="153" t="s">
        <v>65</v>
      </c>
      <c r="AI37" s="851"/>
      <c r="AJ37" s="851"/>
      <c r="AK37" s="851"/>
      <c r="AL37" s="851"/>
      <c r="AM37" s="851"/>
    </row>
    <row r="38" spans="1:39" ht="49.5" customHeight="1">
      <c r="A38" s="433">
        <v>30258</v>
      </c>
      <c r="B38" s="389">
        <v>301</v>
      </c>
      <c r="C38" s="143" t="s">
        <v>516</v>
      </c>
      <c r="D38" s="167" t="s">
        <v>1597</v>
      </c>
      <c r="E38" s="158" t="s">
        <v>594</v>
      </c>
      <c r="F38" s="145"/>
      <c r="G38" s="146" t="s">
        <v>1517</v>
      </c>
      <c r="H38" s="147"/>
      <c r="I38" s="147">
        <v>1</v>
      </c>
      <c r="J38" s="149"/>
      <c r="K38" s="150"/>
      <c r="L38" s="150"/>
      <c r="M38" s="150"/>
      <c r="N38" s="197">
        <v>13</v>
      </c>
      <c r="O38" s="162">
        <v>0.1</v>
      </c>
      <c r="P38" s="151"/>
      <c r="Q38" s="404" t="s">
        <v>1720</v>
      </c>
      <c r="R38" s="153" t="s">
        <v>848</v>
      </c>
      <c r="S38" s="177" t="s">
        <v>1719</v>
      </c>
      <c r="T38" s="153" t="s">
        <v>490</v>
      </c>
      <c r="U38" s="147">
        <v>1</v>
      </c>
      <c r="V38" s="147"/>
      <c r="W38" s="154">
        <v>1</v>
      </c>
      <c r="X38" s="147"/>
      <c r="Y38" s="155"/>
      <c r="Z38" s="160" t="s">
        <v>555</v>
      </c>
      <c r="AA38" s="147">
        <v>1</v>
      </c>
      <c r="AB38" s="147"/>
      <c r="AC38" s="147"/>
      <c r="AD38" s="147"/>
      <c r="AE38" s="147">
        <f t="shared" si="3"/>
        <v>13</v>
      </c>
      <c r="AF38" s="153" t="s">
        <v>492</v>
      </c>
      <c r="AG38" s="153" t="s">
        <v>1515</v>
      </c>
      <c r="AH38" s="153" t="s">
        <v>65</v>
      </c>
      <c r="AI38" s="851"/>
      <c r="AJ38" s="851"/>
      <c r="AK38" s="851"/>
      <c r="AL38" s="851"/>
      <c r="AM38" s="851"/>
    </row>
    <row r="39" spans="1:39" ht="60.75" customHeight="1">
      <c r="A39" s="433">
        <v>30258</v>
      </c>
      <c r="B39" s="389">
        <v>302</v>
      </c>
      <c r="C39" s="143" t="s">
        <v>516</v>
      </c>
      <c r="D39" s="167" t="s">
        <v>1597</v>
      </c>
      <c r="E39" s="158" t="s">
        <v>594</v>
      </c>
      <c r="F39" s="145"/>
      <c r="G39" s="146" t="s">
        <v>1518</v>
      </c>
      <c r="H39" s="147"/>
      <c r="I39" s="147">
        <v>1</v>
      </c>
      <c r="J39" s="149"/>
      <c r="K39" s="150"/>
      <c r="L39" s="150"/>
      <c r="M39" s="150"/>
      <c r="N39" s="197">
        <v>5</v>
      </c>
      <c r="O39" s="162">
        <v>1.01</v>
      </c>
      <c r="P39" s="151"/>
      <c r="Q39" s="153" t="s">
        <v>1520</v>
      </c>
      <c r="R39" s="153" t="s">
        <v>1519</v>
      </c>
      <c r="S39" s="395" t="s">
        <v>1723</v>
      </c>
      <c r="T39" s="153" t="s">
        <v>490</v>
      </c>
      <c r="U39" s="147"/>
      <c r="V39" s="147">
        <v>1</v>
      </c>
      <c r="W39" s="154"/>
      <c r="X39" s="147"/>
      <c r="Y39" s="155"/>
      <c r="Z39" s="160" t="s">
        <v>1521</v>
      </c>
      <c r="AA39" s="147"/>
      <c r="AB39" s="147"/>
      <c r="AC39" s="147"/>
      <c r="AD39" s="147"/>
      <c r="AE39" s="147">
        <v>0</v>
      </c>
      <c r="AF39" s="153" t="s">
        <v>1522</v>
      </c>
      <c r="AG39" s="153"/>
      <c r="AH39" s="153" t="s">
        <v>65</v>
      </c>
      <c r="AI39" s="847"/>
      <c r="AJ39" s="847"/>
      <c r="AK39" s="847"/>
      <c r="AL39" s="847"/>
      <c r="AM39" s="847"/>
    </row>
    <row r="40" spans="1:39" ht="44.25" customHeight="1">
      <c r="A40" s="433">
        <v>30276</v>
      </c>
      <c r="B40" s="226">
        <v>26</v>
      </c>
      <c r="C40" s="227" t="s">
        <v>517</v>
      </c>
      <c r="D40" s="228" t="s">
        <v>1590</v>
      </c>
      <c r="E40" s="229" t="s">
        <v>473</v>
      </c>
      <c r="F40" s="230" t="s">
        <v>521</v>
      </c>
      <c r="G40" s="231" t="s">
        <v>2034</v>
      </c>
      <c r="H40" s="232">
        <v>1</v>
      </c>
      <c r="I40" s="233"/>
      <c r="J40" s="636" t="s">
        <v>2378</v>
      </c>
      <c r="K40" s="215" t="s">
        <v>1084</v>
      </c>
      <c r="L40" s="215" t="s">
        <v>630</v>
      </c>
      <c r="M40" s="215">
        <v>306746322</v>
      </c>
      <c r="N40" s="237">
        <v>176</v>
      </c>
      <c r="O40" s="236">
        <v>4.58</v>
      </c>
      <c r="P40" s="238" t="s">
        <v>609</v>
      </c>
      <c r="Q40" s="239" t="s">
        <v>606</v>
      </c>
      <c r="R40" s="239" t="s">
        <v>333</v>
      </c>
      <c r="S40" s="240" t="s">
        <v>1083</v>
      </c>
      <c r="T40" s="239" t="s">
        <v>2033</v>
      </c>
      <c r="U40" s="232">
        <v>1</v>
      </c>
      <c r="V40" s="232"/>
      <c r="W40" s="241">
        <v>1</v>
      </c>
      <c r="X40" s="232">
        <v>1</v>
      </c>
      <c r="Y40" s="332">
        <v>43174</v>
      </c>
      <c r="Z40" s="232" t="s">
        <v>509</v>
      </c>
      <c r="AA40" s="232">
        <v>1</v>
      </c>
      <c r="AB40" s="232"/>
      <c r="AC40" s="232"/>
      <c r="AD40" s="232"/>
      <c r="AE40" s="232">
        <f t="shared" ref="AE40" si="4">N40</f>
        <v>176</v>
      </c>
      <c r="AF40" s="239" t="s">
        <v>2377</v>
      </c>
      <c r="AG40" s="239" t="s">
        <v>648</v>
      </c>
      <c r="AH40" s="239" t="s">
        <v>167</v>
      </c>
      <c r="AI40" s="879">
        <v>2</v>
      </c>
      <c r="AJ40" s="850">
        <f>N40+N41</f>
        <v>196</v>
      </c>
      <c r="AK40" s="879">
        <v>2</v>
      </c>
      <c r="AL40" s="869">
        <f>AE40+AE41</f>
        <v>196</v>
      </c>
      <c r="AM40" s="867">
        <v>1</v>
      </c>
    </row>
    <row r="41" spans="1:39" ht="44.25" customHeight="1">
      <c r="A41" s="433">
        <v>30276</v>
      </c>
      <c r="B41" s="389">
        <v>268</v>
      </c>
      <c r="C41" s="143" t="s">
        <v>517</v>
      </c>
      <c r="D41" s="167" t="s">
        <v>1590</v>
      </c>
      <c r="E41" s="158" t="s">
        <v>473</v>
      </c>
      <c r="F41" s="145" t="s">
        <v>521</v>
      </c>
      <c r="G41" s="148" t="s">
        <v>132</v>
      </c>
      <c r="H41" s="148"/>
      <c r="I41" s="147">
        <v>1</v>
      </c>
      <c r="J41" s="148"/>
      <c r="K41" s="150"/>
      <c r="L41" s="150"/>
      <c r="M41" s="150"/>
      <c r="N41" s="151">
        <v>20</v>
      </c>
      <c r="O41" s="162">
        <v>0.43</v>
      </c>
      <c r="P41" s="151"/>
      <c r="Q41" s="159" t="s">
        <v>849</v>
      </c>
      <c r="R41" s="153" t="s">
        <v>840</v>
      </c>
      <c r="S41" s="177" t="s">
        <v>842</v>
      </c>
      <c r="T41" s="153" t="s">
        <v>490</v>
      </c>
      <c r="U41" s="147">
        <v>1</v>
      </c>
      <c r="V41" s="147"/>
      <c r="W41" s="154">
        <v>1</v>
      </c>
      <c r="X41" s="147"/>
      <c r="Y41" s="155"/>
      <c r="Z41" s="147" t="s">
        <v>415</v>
      </c>
      <c r="AA41" s="147"/>
      <c r="AB41" s="147">
        <v>1</v>
      </c>
      <c r="AC41" s="147"/>
      <c r="AD41" s="147"/>
      <c r="AE41" s="147">
        <f>N41</f>
        <v>20</v>
      </c>
      <c r="AF41" s="153" t="s">
        <v>133</v>
      </c>
      <c r="AG41" s="159" t="s">
        <v>841</v>
      </c>
      <c r="AH41" s="153" t="s">
        <v>65</v>
      </c>
      <c r="AI41" s="847"/>
      <c r="AJ41" s="847"/>
      <c r="AK41" s="847"/>
      <c r="AL41" s="847"/>
      <c r="AM41" s="847"/>
    </row>
    <row r="42" spans="1:39" ht="44.25" customHeight="1">
      <c r="A42" s="644">
        <v>30336</v>
      </c>
      <c r="B42" s="226">
        <v>164</v>
      </c>
      <c r="C42" s="227" t="s">
        <v>16</v>
      </c>
      <c r="D42" s="288" t="s">
        <v>1593</v>
      </c>
      <c r="E42" s="435" t="s">
        <v>593</v>
      </c>
      <c r="F42" s="230" t="s">
        <v>521</v>
      </c>
      <c r="G42" s="233" t="s">
        <v>452</v>
      </c>
      <c r="H42" s="232">
        <v>1</v>
      </c>
      <c r="I42" s="233"/>
      <c r="J42" s="636" t="s">
        <v>2427</v>
      </c>
      <c r="K42" s="215" t="s">
        <v>1128</v>
      </c>
      <c r="L42" s="215" t="s">
        <v>630</v>
      </c>
      <c r="M42" s="215">
        <v>815347687</v>
      </c>
      <c r="N42" s="237">
        <v>81</v>
      </c>
      <c r="O42" s="236">
        <v>1.53</v>
      </c>
      <c r="P42" s="238" t="s">
        <v>97</v>
      </c>
      <c r="Q42" s="239" t="s">
        <v>2082</v>
      </c>
      <c r="R42" s="239" t="s">
        <v>2083</v>
      </c>
      <c r="S42" s="678" t="s">
        <v>1137</v>
      </c>
      <c r="T42" s="239" t="s">
        <v>501</v>
      </c>
      <c r="U42" s="232">
        <v>1</v>
      </c>
      <c r="V42" s="232"/>
      <c r="W42" s="241">
        <v>1</v>
      </c>
      <c r="X42" s="232">
        <v>1</v>
      </c>
      <c r="Y42" s="332">
        <v>42901</v>
      </c>
      <c r="Z42" s="232" t="s">
        <v>443</v>
      </c>
      <c r="AA42" s="232">
        <v>1</v>
      </c>
      <c r="AB42" s="232"/>
      <c r="AC42" s="232"/>
      <c r="AD42" s="232"/>
      <c r="AE42" s="232">
        <f>N42</f>
        <v>81</v>
      </c>
      <c r="AF42" s="746" t="s">
        <v>2425</v>
      </c>
      <c r="AG42" s="239" t="s">
        <v>1138</v>
      </c>
      <c r="AH42" s="239" t="s">
        <v>167</v>
      </c>
      <c r="AI42" s="850">
        <v>2</v>
      </c>
      <c r="AJ42" s="850">
        <f>N42+N43</f>
        <v>87</v>
      </c>
      <c r="AK42" s="845">
        <v>2</v>
      </c>
      <c r="AL42" s="869">
        <f>AE42+AE43</f>
        <v>87</v>
      </c>
      <c r="AM42" s="867">
        <v>1</v>
      </c>
    </row>
    <row r="43" spans="1:39" ht="66" customHeight="1">
      <c r="A43" s="433">
        <v>30336</v>
      </c>
      <c r="B43" s="244">
        <v>246</v>
      </c>
      <c r="C43" s="245" t="s">
        <v>16</v>
      </c>
      <c r="D43" s="246" t="s">
        <v>1593</v>
      </c>
      <c r="E43" s="457"/>
      <c r="F43" s="248" t="s">
        <v>521</v>
      </c>
      <c r="G43" s="265" t="s">
        <v>1797</v>
      </c>
      <c r="H43" s="265"/>
      <c r="I43" s="266">
        <v>1</v>
      </c>
      <c r="J43" s="265"/>
      <c r="K43" s="267"/>
      <c r="L43" s="267"/>
      <c r="M43" s="267"/>
      <c r="N43" s="254">
        <v>6</v>
      </c>
      <c r="O43" s="253">
        <v>0.14000000000000001</v>
      </c>
      <c r="P43" s="255"/>
      <c r="Q43" s="256" t="s">
        <v>1791</v>
      </c>
      <c r="R43" s="458" t="s">
        <v>1704</v>
      </c>
      <c r="S43" s="459" t="s">
        <v>1792</v>
      </c>
      <c r="T43" s="256" t="s">
        <v>490</v>
      </c>
      <c r="U43" s="266">
        <v>1</v>
      </c>
      <c r="V43" s="266"/>
      <c r="W43" s="268">
        <v>1</v>
      </c>
      <c r="X43" s="266"/>
      <c r="Y43" s="269"/>
      <c r="Z43" s="266" t="s">
        <v>443</v>
      </c>
      <c r="AA43" s="266">
        <v>1</v>
      </c>
      <c r="AB43" s="266"/>
      <c r="AC43" s="266"/>
      <c r="AD43" s="266"/>
      <c r="AE43" s="266">
        <f>N43</f>
        <v>6</v>
      </c>
      <c r="AF43" s="256" t="s">
        <v>492</v>
      </c>
      <c r="AG43" s="322" t="s">
        <v>1185</v>
      </c>
      <c r="AH43" s="256" t="s">
        <v>65</v>
      </c>
      <c r="AI43" s="851"/>
      <c r="AJ43" s="851"/>
      <c r="AK43" s="851"/>
      <c r="AL43" s="851"/>
      <c r="AM43" s="851"/>
    </row>
    <row r="44" spans="1:39" ht="66" customHeight="1">
      <c r="A44" s="433">
        <v>30336</v>
      </c>
      <c r="B44" s="460">
        <v>271</v>
      </c>
      <c r="C44" s="126" t="s">
        <v>16</v>
      </c>
      <c r="D44" s="127" t="s">
        <v>1593</v>
      </c>
      <c r="E44" s="461"/>
      <c r="F44" s="128" t="s">
        <v>521</v>
      </c>
      <c r="G44" s="129" t="s">
        <v>1741</v>
      </c>
      <c r="H44" s="129"/>
      <c r="I44" s="130">
        <v>0</v>
      </c>
      <c r="J44" s="129" t="s">
        <v>1796</v>
      </c>
      <c r="K44" s="462"/>
      <c r="L44" s="462"/>
      <c r="M44" s="462"/>
      <c r="N44" s="137" t="s">
        <v>2053</v>
      </c>
      <c r="O44" s="137">
        <v>0.09</v>
      </c>
      <c r="P44" s="131"/>
      <c r="Q44" s="176" t="s">
        <v>857</v>
      </c>
      <c r="R44" s="132" t="s">
        <v>1793</v>
      </c>
      <c r="S44" s="463"/>
      <c r="T44" s="132" t="s">
        <v>490</v>
      </c>
      <c r="U44" s="130" t="s">
        <v>1795</v>
      </c>
      <c r="V44" s="130"/>
      <c r="W44" s="133">
        <v>1</v>
      </c>
      <c r="X44" s="130"/>
      <c r="Y44" s="134"/>
      <c r="Z44" s="130" t="s">
        <v>443</v>
      </c>
      <c r="AA44" s="130" t="s">
        <v>1795</v>
      </c>
      <c r="AB44" s="130"/>
      <c r="AC44" s="130"/>
      <c r="AD44" s="130"/>
      <c r="AE44" s="130" t="str">
        <f>N44</f>
        <v>6 places</v>
      </c>
      <c r="AF44" s="132" t="s">
        <v>1794</v>
      </c>
      <c r="AG44" s="176" t="s">
        <v>1186</v>
      </c>
      <c r="AH44" s="132" t="s">
        <v>65</v>
      </c>
      <c r="AI44" s="847"/>
      <c r="AJ44" s="847"/>
      <c r="AK44" s="847"/>
      <c r="AL44" s="847"/>
      <c r="AM44" s="847"/>
    </row>
    <row r="45" spans="1:39" ht="43.5" customHeight="1">
      <c r="A45" s="433">
        <v>30341</v>
      </c>
      <c r="B45" s="226">
        <v>149</v>
      </c>
      <c r="C45" s="227" t="s">
        <v>18</v>
      </c>
      <c r="D45" s="228" t="s">
        <v>1597</v>
      </c>
      <c r="E45" s="229" t="s">
        <v>594</v>
      </c>
      <c r="F45" s="230" t="s">
        <v>521</v>
      </c>
      <c r="G45" s="231" t="s">
        <v>2094</v>
      </c>
      <c r="H45" s="232">
        <v>1</v>
      </c>
      <c r="I45" s="233"/>
      <c r="J45" s="636" t="s">
        <v>2430</v>
      </c>
      <c r="K45" s="215" t="s">
        <v>1130</v>
      </c>
      <c r="L45" s="215" t="s">
        <v>630</v>
      </c>
      <c r="M45" s="215">
        <v>535075196</v>
      </c>
      <c r="N45" s="237">
        <v>81</v>
      </c>
      <c r="O45" s="236">
        <v>2.2999999999999998</v>
      </c>
      <c r="P45" s="238" t="s">
        <v>97</v>
      </c>
      <c r="Q45" s="239" t="s">
        <v>1542</v>
      </c>
      <c r="R45" s="239" t="s">
        <v>647</v>
      </c>
      <c r="S45" s="240" t="s">
        <v>1140</v>
      </c>
      <c r="T45" s="239" t="s">
        <v>2093</v>
      </c>
      <c r="U45" s="232"/>
      <c r="V45" s="232">
        <v>1</v>
      </c>
      <c r="W45" s="232"/>
      <c r="X45" s="232">
        <v>1</v>
      </c>
      <c r="Y45" s="755">
        <v>36892</v>
      </c>
      <c r="Z45" s="232" t="s">
        <v>485</v>
      </c>
      <c r="AA45" s="232"/>
      <c r="AB45" s="232"/>
      <c r="AC45" s="232"/>
      <c r="AD45" s="232"/>
      <c r="AE45" s="232">
        <v>0</v>
      </c>
      <c r="AF45" s="239" t="s">
        <v>2429</v>
      </c>
      <c r="AG45" s="239" t="s">
        <v>2092</v>
      </c>
      <c r="AH45" s="239" t="s">
        <v>167</v>
      </c>
      <c r="AI45" s="850">
        <v>4</v>
      </c>
      <c r="AJ45" s="850">
        <f>N45+N46+N47+N48</f>
        <v>290</v>
      </c>
      <c r="AK45" s="845">
        <v>3</v>
      </c>
      <c r="AL45" s="869">
        <f>AE45+AE46+AE47+AE48</f>
        <v>209</v>
      </c>
      <c r="AM45" s="867">
        <v>2</v>
      </c>
    </row>
    <row r="46" spans="1:39" ht="39" customHeight="1">
      <c r="A46" s="433">
        <v>30341</v>
      </c>
      <c r="B46" s="226">
        <v>156</v>
      </c>
      <c r="C46" s="227" t="s">
        <v>18</v>
      </c>
      <c r="D46" s="228" t="s">
        <v>1597</v>
      </c>
      <c r="E46" s="229" t="s">
        <v>594</v>
      </c>
      <c r="F46" s="230" t="s">
        <v>521</v>
      </c>
      <c r="G46" s="231" t="s">
        <v>2091</v>
      </c>
      <c r="H46" s="232">
        <v>1</v>
      </c>
      <c r="I46" s="233"/>
      <c r="J46" s="636" t="s">
        <v>2432</v>
      </c>
      <c r="K46" s="215" t="s">
        <v>1131</v>
      </c>
      <c r="L46" s="215" t="s">
        <v>630</v>
      </c>
      <c r="M46" s="215">
        <v>809795537</v>
      </c>
      <c r="N46" s="237">
        <v>171</v>
      </c>
      <c r="O46" s="236">
        <v>7.84</v>
      </c>
      <c r="P46" s="238" t="s">
        <v>155</v>
      </c>
      <c r="Q46" s="239" t="s">
        <v>2089</v>
      </c>
      <c r="R46" s="239" t="s">
        <v>787</v>
      </c>
      <c r="S46" s="647" t="s">
        <v>2088</v>
      </c>
      <c r="T46" s="239" t="s">
        <v>2090</v>
      </c>
      <c r="U46" s="232">
        <v>1</v>
      </c>
      <c r="V46" s="232"/>
      <c r="W46" s="241">
        <v>1</v>
      </c>
      <c r="X46" s="232">
        <v>1</v>
      </c>
      <c r="Y46" s="332">
        <v>43180</v>
      </c>
      <c r="Z46" s="232" t="s">
        <v>590</v>
      </c>
      <c r="AA46" s="232">
        <v>1</v>
      </c>
      <c r="AB46" s="232"/>
      <c r="AC46" s="232"/>
      <c r="AD46" s="232"/>
      <c r="AE46" s="232">
        <f>N46</f>
        <v>171</v>
      </c>
      <c r="AF46" s="239" t="s">
        <v>2431</v>
      </c>
      <c r="AG46" s="239" t="s">
        <v>1544</v>
      </c>
      <c r="AH46" s="239" t="s">
        <v>167</v>
      </c>
      <c r="AI46" s="855"/>
      <c r="AJ46" s="851"/>
      <c r="AK46" s="900"/>
      <c r="AL46" s="872"/>
      <c r="AM46" s="868"/>
    </row>
    <row r="47" spans="1:39" ht="48.75" customHeight="1">
      <c r="A47" s="433">
        <v>30341</v>
      </c>
      <c r="B47" s="389">
        <v>305</v>
      </c>
      <c r="C47" s="143" t="s">
        <v>18</v>
      </c>
      <c r="D47" s="167" t="s">
        <v>1597</v>
      </c>
      <c r="E47" s="158" t="s">
        <v>594</v>
      </c>
      <c r="F47" s="145"/>
      <c r="G47" s="146" t="s">
        <v>1744</v>
      </c>
      <c r="H47" s="147"/>
      <c r="I47" s="147">
        <v>1</v>
      </c>
      <c r="J47" s="149"/>
      <c r="K47" s="150"/>
      <c r="L47" s="150"/>
      <c r="M47" s="150"/>
      <c r="N47" s="197">
        <v>30</v>
      </c>
      <c r="O47" s="162">
        <v>0.26</v>
      </c>
      <c r="P47" s="171"/>
      <c r="Q47" s="153" t="s">
        <v>1745</v>
      </c>
      <c r="R47" s="153" t="s">
        <v>846</v>
      </c>
      <c r="S47" s="395" t="s">
        <v>1804</v>
      </c>
      <c r="T47" s="153" t="s">
        <v>490</v>
      </c>
      <c r="U47" s="147">
        <v>1</v>
      </c>
      <c r="V47" s="147"/>
      <c r="W47" s="154">
        <v>1</v>
      </c>
      <c r="X47" s="147"/>
      <c r="Y47" s="155"/>
      <c r="Z47" s="160" t="s">
        <v>1543</v>
      </c>
      <c r="AA47" s="147">
        <v>1</v>
      </c>
      <c r="AB47" s="147"/>
      <c r="AC47" s="147"/>
      <c r="AD47" s="147"/>
      <c r="AE47" s="147">
        <f>N47</f>
        <v>30</v>
      </c>
      <c r="AF47" s="153"/>
      <c r="AG47" s="153" t="s">
        <v>1148</v>
      </c>
      <c r="AH47" s="153" t="s">
        <v>65</v>
      </c>
      <c r="AI47" s="851"/>
      <c r="AJ47" s="851"/>
      <c r="AK47" s="900"/>
      <c r="AL47" s="851"/>
      <c r="AM47" s="851"/>
    </row>
    <row r="48" spans="1:39" ht="48.75" customHeight="1">
      <c r="A48" s="433">
        <v>30341</v>
      </c>
      <c r="B48" s="185">
        <v>316</v>
      </c>
      <c r="C48" s="336" t="s">
        <v>18</v>
      </c>
      <c r="D48" s="419" t="s">
        <v>1597</v>
      </c>
      <c r="E48" s="358" t="s">
        <v>594</v>
      </c>
      <c r="F48" s="338"/>
      <c r="G48" s="339" t="s">
        <v>2105</v>
      </c>
      <c r="H48" s="123"/>
      <c r="I48" s="123">
        <v>1</v>
      </c>
      <c r="J48" s="341" t="s">
        <v>2106</v>
      </c>
      <c r="K48" s="342"/>
      <c r="L48" s="342"/>
      <c r="M48" s="342"/>
      <c r="N48" s="344">
        <v>8</v>
      </c>
      <c r="O48" s="344">
        <v>0.12</v>
      </c>
      <c r="P48" s="423"/>
      <c r="Q48" s="345" t="s">
        <v>1805</v>
      </c>
      <c r="R48" s="345"/>
      <c r="S48" s="346" t="s">
        <v>1743</v>
      </c>
      <c r="T48" s="345" t="s">
        <v>490</v>
      </c>
      <c r="U48" s="123">
        <v>1</v>
      </c>
      <c r="V48" s="123"/>
      <c r="W48" s="347">
        <v>1</v>
      </c>
      <c r="X48" s="123"/>
      <c r="Y48" s="353"/>
      <c r="Z48" s="124" t="s">
        <v>1543</v>
      </c>
      <c r="AA48" s="123">
        <v>1</v>
      </c>
      <c r="AB48" s="123"/>
      <c r="AC48" s="123"/>
      <c r="AD48" s="123"/>
      <c r="AE48" s="123">
        <f>N48</f>
        <v>8</v>
      </c>
      <c r="AF48" s="345"/>
      <c r="AG48" s="345" t="s">
        <v>1148</v>
      </c>
      <c r="AH48" s="345" t="s">
        <v>65</v>
      </c>
      <c r="AI48" s="852"/>
      <c r="AJ48" s="852"/>
      <c r="AK48" s="866"/>
      <c r="AL48" s="852"/>
      <c r="AM48" s="852"/>
    </row>
    <row r="49" spans="1:39" ht="48.75" customHeight="1">
      <c r="A49" s="465">
        <v>30342</v>
      </c>
      <c r="B49" s="389">
        <v>275</v>
      </c>
      <c r="C49" s="143" t="s">
        <v>4</v>
      </c>
      <c r="D49" s="144" t="s">
        <v>1601</v>
      </c>
      <c r="E49" s="158" t="s">
        <v>595</v>
      </c>
      <c r="F49" s="145" t="s">
        <v>519</v>
      </c>
      <c r="G49" s="148" t="s">
        <v>264</v>
      </c>
      <c r="H49" s="148"/>
      <c r="I49" s="147">
        <v>1</v>
      </c>
      <c r="J49" s="148"/>
      <c r="K49" s="150"/>
      <c r="L49" s="150"/>
      <c r="M49" s="150"/>
      <c r="N49" s="197">
        <v>4</v>
      </c>
      <c r="O49" s="162">
        <v>0.08</v>
      </c>
      <c r="P49" s="151"/>
      <c r="Q49" s="153" t="s">
        <v>1545</v>
      </c>
      <c r="R49" s="153" t="s">
        <v>1746</v>
      </c>
      <c r="S49" s="395" t="s">
        <v>1806</v>
      </c>
      <c r="T49" s="153" t="s">
        <v>490</v>
      </c>
      <c r="U49" s="147"/>
      <c r="V49" s="147">
        <v>1</v>
      </c>
      <c r="W49" s="154"/>
      <c r="X49" s="147"/>
      <c r="Y49" s="155"/>
      <c r="Z49" s="147" t="s">
        <v>315</v>
      </c>
      <c r="AA49" s="147"/>
      <c r="AB49" s="147"/>
      <c r="AC49" s="147"/>
      <c r="AD49" s="147"/>
      <c r="AE49" s="147">
        <v>0</v>
      </c>
      <c r="AF49" s="153" t="s">
        <v>5</v>
      </c>
      <c r="AG49" s="159" t="s">
        <v>1187</v>
      </c>
      <c r="AH49" s="153" t="s">
        <v>65</v>
      </c>
      <c r="AI49" s="400">
        <v>1</v>
      </c>
      <c r="AJ49" s="401">
        <f>N49</f>
        <v>4</v>
      </c>
      <c r="AK49" s="400">
        <v>0</v>
      </c>
      <c r="AL49" s="400">
        <f>AE49</f>
        <v>0</v>
      </c>
      <c r="AM49" s="400">
        <v>0</v>
      </c>
    </row>
    <row r="50" spans="1:39" ht="48.75" customHeight="1">
      <c r="A50" s="433">
        <v>30351</v>
      </c>
      <c r="B50" s="226">
        <v>158</v>
      </c>
      <c r="C50" s="227" t="s">
        <v>20</v>
      </c>
      <c r="D50" s="288" t="s">
        <v>1592</v>
      </c>
      <c r="E50" s="229"/>
      <c r="F50" s="230" t="s">
        <v>521</v>
      </c>
      <c r="G50" s="231" t="s">
        <v>2099</v>
      </c>
      <c r="H50" s="232">
        <v>1</v>
      </c>
      <c r="I50" s="233"/>
      <c r="J50" s="636" t="s">
        <v>2438</v>
      </c>
      <c r="K50" s="215" t="s">
        <v>1134</v>
      </c>
      <c r="L50" s="215" t="s">
        <v>630</v>
      </c>
      <c r="M50" s="215">
        <v>897541116</v>
      </c>
      <c r="N50" s="237">
        <v>332</v>
      </c>
      <c r="O50" s="236">
        <v>12.93</v>
      </c>
      <c r="P50" s="238" t="s">
        <v>210</v>
      </c>
      <c r="Q50" s="239" t="s">
        <v>2100</v>
      </c>
      <c r="R50" s="239" t="s">
        <v>2102</v>
      </c>
      <c r="S50" s="240" t="s">
        <v>2101</v>
      </c>
      <c r="T50" s="239" t="s">
        <v>1913</v>
      </c>
      <c r="U50" s="232">
        <v>1</v>
      </c>
      <c r="V50" s="232"/>
      <c r="W50" s="241">
        <v>0.2</v>
      </c>
      <c r="X50" s="604">
        <v>1</v>
      </c>
      <c r="Y50" s="755">
        <v>44480</v>
      </c>
      <c r="Z50" s="232" t="s">
        <v>437</v>
      </c>
      <c r="AA50" s="232"/>
      <c r="AB50" s="232"/>
      <c r="AC50" s="232"/>
      <c r="AD50" s="232">
        <v>1</v>
      </c>
      <c r="AE50" s="232">
        <f>N50</f>
        <v>332</v>
      </c>
      <c r="AF50" s="825" t="s">
        <v>2437</v>
      </c>
      <c r="AG50" s="239" t="s">
        <v>2103</v>
      </c>
      <c r="AH50" s="239" t="s">
        <v>167</v>
      </c>
      <c r="AI50" s="858">
        <v>2</v>
      </c>
      <c r="AJ50" s="858">
        <f>N50+N51</f>
        <v>462</v>
      </c>
      <c r="AK50" s="860">
        <v>2</v>
      </c>
      <c r="AL50" s="876">
        <f>AE50+AE51</f>
        <v>462</v>
      </c>
      <c r="AM50" s="882">
        <v>2</v>
      </c>
    </row>
    <row r="51" spans="1:39" ht="48.75" customHeight="1">
      <c r="A51" s="433">
        <v>30351</v>
      </c>
      <c r="B51" s="226">
        <v>181</v>
      </c>
      <c r="C51" s="227" t="s">
        <v>20</v>
      </c>
      <c r="D51" s="288" t="s">
        <v>1592</v>
      </c>
      <c r="E51" s="227"/>
      <c r="F51" s="230" t="s">
        <v>521</v>
      </c>
      <c r="G51" s="335" t="s">
        <v>2104</v>
      </c>
      <c r="H51" s="232">
        <v>1</v>
      </c>
      <c r="I51" s="233"/>
      <c r="J51" s="636" t="s">
        <v>2440</v>
      </c>
      <c r="K51" s="215" t="s">
        <v>1135</v>
      </c>
      <c r="L51" s="215" t="s">
        <v>630</v>
      </c>
      <c r="M51" s="215">
        <v>799712500</v>
      </c>
      <c r="N51" s="237">
        <v>130</v>
      </c>
      <c r="O51" s="236">
        <v>3.8</v>
      </c>
      <c r="P51" s="238" t="s">
        <v>107</v>
      </c>
      <c r="Q51" s="239" t="s">
        <v>456</v>
      </c>
      <c r="R51" s="239" t="s">
        <v>457</v>
      </c>
      <c r="S51" s="240" t="s">
        <v>1143</v>
      </c>
      <c r="T51" s="239" t="s">
        <v>2439</v>
      </c>
      <c r="U51" s="232">
        <v>1</v>
      </c>
      <c r="V51" s="232"/>
      <c r="W51" s="241">
        <v>1</v>
      </c>
      <c r="X51" s="232">
        <v>1</v>
      </c>
      <c r="Y51" s="242" t="s">
        <v>2436</v>
      </c>
      <c r="Z51" s="232" t="s">
        <v>437</v>
      </c>
      <c r="AA51" s="232"/>
      <c r="AB51" s="232"/>
      <c r="AC51" s="232"/>
      <c r="AD51" s="232">
        <v>1</v>
      </c>
      <c r="AE51" s="232">
        <f>N51</f>
        <v>130</v>
      </c>
      <c r="AF51" s="239" t="s">
        <v>2441</v>
      </c>
      <c r="AG51" s="239" t="s">
        <v>2098</v>
      </c>
      <c r="AH51" s="239" t="s">
        <v>167</v>
      </c>
      <c r="AI51" s="858"/>
      <c r="AJ51" s="859"/>
      <c r="AK51" s="860"/>
      <c r="AL51" s="876"/>
      <c r="AM51" s="882"/>
    </row>
    <row r="53" spans="1:39" s="735" customFormat="1" ht="21.75" customHeight="1">
      <c r="A53" s="734"/>
      <c r="G53" s="735">
        <f>H53+I53</f>
        <v>47</v>
      </c>
      <c r="H53" s="735">
        <f>SUM(H3:H51)</f>
        <v>20</v>
      </c>
      <c r="I53" s="735">
        <f>SUM(I3:I51)</f>
        <v>27</v>
      </c>
      <c r="N53" s="735">
        <f t="shared" ref="N53:O53" si="5">SUM(N3:N51)</f>
        <v>8537</v>
      </c>
      <c r="O53" s="735">
        <f t="shared" si="5"/>
        <v>182.04000000000005</v>
      </c>
      <c r="T53" s="735">
        <f>U53+V53</f>
        <v>47</v>
      </c>
      <c r="U53" s="735">
        <f t="shared" ref="U53:AE53" si="6">SUM(U3:U51)</f>
        <v>39</v>
      </c>
      <c r="V53" s="735">
        <f t="shared" si="6"/>
        <v>8</v>
      </c>
      <c r="X53" s="735">
        <f t="shared" si="6"/>
        <v>20</v>
      </c>
      <c r="Z53" s="735">
        <f>AA53+AB53+AC53+AD53</f>
        <v>39</v>
      </c>
      <c r="AA53" s="735">
        <f t="shared" si="6"/>
        <v>30</v>
      </c>
      <c r="AB53" s="735">
        <f t="shared" si="6"/>
        <v>6</v>
      </c>
      <c r="AC53" s="735">
        <f t="shared" si="6"/>
        <v>1</v>
      </c>
      <c r="AD53" s="735">
        <f t="shared" si="6"/>
        <v>2</v>
      </c>
      <c r="AE53" s="735">
        <f t="shared" si="6"/>
        <v>8278</v>
      </c>
      <c r="AG53" s="736"/>
      <c r="AH53" s="736"/>
      <c r="AI53" s="735">
        <f t="shared" ref="AI53:AM53" si="7">SUM(AI3:AI51)</f>
        <v>47</v>
      </c>
      <c r="AJ53" s="735">
        <f t="shared" si="7"/>
        <v>8537</v>
      </c>
      <c r="AK53" s="735">
        <f t="shared" si="7"/>
        <v>39</v>
      </c>
      <c r="AL53" s="735">
        <f t="shared" si="7"/>
        <v>8278</v>
      </c>
      <c r="AM53" s="735">
        <f t="shared" si="7"/>
        <v>20</v>
      </c>
    </row>
  </sheetData>
  <autoFilter ref="A2:BP51" xr:uid="{8A26A1F7-E98D-4998-84A3-5DF5E13EA486}"/>
  <mergeCells count="57">
    <mergeCell ref="AL3:AL6"/>
    <mergeCell ref="AM3:AM6"/>
    <mergeCell ref="U1:V1"/>
    <mergeCell ref="AA1:AD1"/>
    <mergeCell ref="AI3:AI6"/>
    <mergeCell ref="AJ3:AJ6"/>
    <mergeCell ref="AK3:AK6"/>
    <mergeCell ref="AI7:AI8"/>
    <mergeCell ref="AJ7:AJ8"/>
    <mergeCell ref="AK7:AK8"/>
    <mergeCell ref="AL7:AL8"/>
    <mergeCell ref="AM7:AM8"/>
    <mergeCell ref="AI10:AI13"/>
    <mergeCell ref="AJ10:AJ13"/>
    <mergeCell ref="AK10:AK13"/>
    <mergeCell ref="AL10:AL13"/>
    <mergeCell ref="AM10:AM13"/>
    <mergeCell ref="AI15:AI16"/>
    <mergeCell ref="AJ15:AJ16"/>
    <mergeCell ref="AK15:AK16"/>
    <mergeCell ref="AL15:AL16"/>
    <mergeCell ref="AM15:AM16"/>
    <mergeCell ref="AI17:AI29"/>
    <mergeCell ref="AJ17:AJ29"/>
    <mergeCell ref="AK17:AK29"/>
    <mergeCell ref="AL17:AL29"/>
    <mergeCell ref="AM17:AM29"/>
    <mergeCell ref="AI30:AI33"/>
    <mergeCell ref="AJ30:AJ33"/>
    <mergeCell ref="AK30:AK33"/>
    <mergeCell ref="AL30:AL33"/>
    <mergeCell ref="AM30:AM33"/>
    <mergeCell ref="AI36:AI39"/>
    <mergeCell ref="AJ36:AJ39"/>
    <mergeCell ref="AK36:AK39"/>
    <mergeCell ref="AL36:AL39"/>
    <mergeCell ref="AM36:AM39"/>
    <mergeCell ref="AI40:AI41"/>
    <mergeCell ref="AJ40:AJ41"/>
    <mergeCell ref="AK40:AK41"/>
    <mergeCell ref="AL40:AL41"/>
    <mergeCell ref="AM40:AM41"/>
    <mergeCell ref="AI42:AI44"/>
    <mergeCell ref="AJ42:AJ44"/>
    <mergeCell ref="AK42:AK44"/>
    <mergeCell ref="AL42:AL44"/>
    <mergeCell ref="AM42:AM44"/>
    <mergeCell ref="AI45:AI48"/>
    <mergeCell ref="AJ45:AJ48"/>
    <mergeCell ref="AK45:AK48"/>
    <mergeCell ref="AL45:AL48"/>
    <mergeCell ref="AM45:AM48"/>
    <mergeCell ref="AI50:AI51"/>
    <mergeCell ref="AJ50:AJ51"/>
    <mergeCell ref="AK50:AK51"/>
    <mergeCell ref="AL50:AL51"/>
    <mergeCell ref="AM50:AM51"/>
  </mergeCells>
  <phoneticPr fontId="0" type="noConversion"/>
  <conditionalFormatting sqref="L3">
    <cfRule type="expression" dxfId="119" priority="77">
      <formula>$Q3=4</formula>
    </cfRule>
    <cfRule type="expression" dxfId="118" priority="78">
      <formula>$Q3=3</formula>
    </cfRule>
    <cfRule type="expression" dxfId="117" priority="79">
      <formula>$Q3=2</formula>
    </cfRule>
    <cfRule type="expression" dxfId="116" priority="80">
      <formula>$Q3=1</formula>
    </cfRule>
  </conditionalFormatting>
  <conditionalFormatting sqref="K3">
    <cfRule type="expression" dxfId="115" priority="73">
      <formula>$Q3=4</formula>
    </cfRule>
    <cfRule type="expression" dxfId="114" priority="74">
      <formula>$Q3=3</formula>
    </cfRule>
    <cfRule type="expression" dxfId="113" priority="75">
      <formula>$Q3=2</formula>
    </cfRule>
    <cfRule type="expression" dxfId="112" priority="76">
      <formula>$Q3=1</formula>
    </cfRule>
  </conditionalFormatting>
  <conditionalFormatting sqref="K8:M8 K7:L7">
    <cfRule type="expression" dxfId="111" priority="69">
      <formula>$P7=4</formula>
    </cfRule>
    <cfRule type="expression" dxfId="110" priority="70">
      <formula>$P7=3</formula>
    </cfRule>
    <cfRule type="expression" dxfId="109" priority="71">
      <formula>$P7=2</formula>
    </cfRule>
    <cfRule type="expression" dxfId="108" priority="72">
      <formula>$P7=1</formula>
    </cfRule>
  </conditionalFormatting>
  <conditionalFormatting sqref="M3">
    <cfRule type="expression" dxfId="107" priority="65">
      <formula>$P3=4</formula>
    </cfRule>
    <cfRule type="expression" dxfId="106" priority="66">
      <formula>$P3=3</formula>
    </cfRule>
    <cfRule type="expression" dxfId="105" priority="67">
      <formula>$P3=2</formula>
    </cfRule>
    <cfRule type="expression" dxfId="104" priority="68">
      <formula>$P3=1</formula>
    </cfRule>
  </conditionalFormatting>
  <conditionalFormatting sqref="M7">
    <cfRule type="expression" dxfId="103" priority="1">
      <formula>$P7=4</formula>
    </cfRule>
    <cfRule type="expression" dxfId="102" priority="2">
      <formula>$P7=3</formula>
    </cfRule>
    <cfRule type="expression" dxfId="101" priority="3">
      <formula>$P7=2</formula>
    </cfRule>
    <cfRule type="expression" dxfId="100" priority="4">
      <formula>$P7=1</formula>
    </cfRule>
  </conditionalFormatting>
  <hyperlinks>
    <hyperlink ref="AG5" r:id="rId1" display="http://www.lespoissonsdargent.com" xr:uid="{70B743A3-5F6D-4B61-97E1-CF1602E24090}"/>
    <hyperlink ref="AG10" r:id="rId2" display="port@beaucaire.fr GPS : Latitude : 43.8061 Longitude : 4.6375" xr:uid="{74F00B29-0CB3-414F-AB1D-CD79A6815A59}"/>
    <hyperlink ref="S40" r:id="rId3" xr:uid="{05C921BC-DE01-491B-995E-966267D0857E}"/>
    <hyperlink ref="S17" r:id="rId4" xr:uid="{BD8E5BA1-7EEA-4942-8940-B9A0FB3671E7}"/>
    <hyperlink ref="S18" r:id="rId5" xr:uid="{2958B9CB-2723-45CD-ACD0-34A6AFDA3B58}"/>
    <hyperlink ref="S19" r:id="rId6" xr:uid="{31AAF2DE-ABCF-4CB6-9097-76E27B99A731}"/>
    <hyperlink ref="S20" r:id="rId7" xr:uid="{158E0E9C-4A5B-44E9-BEB2-F0ACA182A2E0}"/>
    <hyperlink ref="S21" r:id="rId8" xr:uid="{3460E04A-071B-4BC9-ADAF-799D9AFFA522}"/>
    <hyperlink ref="S24" r:id="rId9" xr:uid="{30B9D55C-2DF5-4DE0-899E-748E240BD898}"/>
    <hyperlink ref="S25" r:id="rId10" xr:uid="{97446DF3-C864-443A-BAAA-10DDD5B3553B}"/>
    <hyperlink ref="S26" r:id="rId11" xr:uid="{DA8E06B9-9BA3-4CF2-B21A-0774502B03DE}"/>
    <hyperlink ref="S30" r:id="rId12" xr:uid="{EDE707BB-C114-41FE-8670-0AE8CDC04B98}"/>
    <hyperlink ref="S36" r:id="rId13" xr:uid="{E2852EAB-DF49-4E2D-9843-585E058381CA}"/>
    <hyperlink ref="S42" r:id="rId14" xr:uid="{9A8650D9-9BDC-4DFF-A995-66ABBB2AF30F}"/>
    <hyperlink ref="S45" r:id="rId15" xr:uid="{12EF6B70-3191-4F0E-BAB4-57A7FC6F642D}"/>
    <hyperlink ref="S51" r:id="rId16" xr:uid="{B102EB7D-880A-4D6E-AC8C-EFF9FD7CC448}"/>
    <hyperlink ref="S15" r:id="rId17" xr:uid="{936B3206-E67D-42B5-A2C2-EC86EF2DBAE2}"/>
    <hyperlink ref="S49" r:id="rId18" display="https://park4night.com/fr/place/4344" xr:uid="{04ED59A1-B1D9-449D-BCBF-44A0DB3799C8}"/>
    <hyperlink ref="S16" r:id="rId19" display="https://sinnae.fr/" xr:uid="{5D4B0C0F-1B88-471C-9E50-CEAE99F7D5E5}"/>
    <hyperlink ref="S33" r:id="rId20" display="https://vignerons4chemins.com" xr:uid="{78EBDFD2-C36D-471B-AA8B-7588E27FC599}"/>
    <hyperlink ref="S37" r:id="rId21" xr:uid="{B56816BA-3A7E-4AFD-9559-3E9158E37861}"/>
    <hyperlink ref="S39" r:id="rId22" display="https://www.campingcardhotes.fr/aire-manade-bilhau-le-bosquet-destagel-2198" xr:uid="{B9AB84E3-0470-4655-BC64-9B73CCCA2E54}"/>
    <hyperlink ref="S6" r:id="rId23" xr:uid="{699D42AE-BEDE-49C5-8AE0-29826EFB4C47}"/>
    <hyperlink ref="S13" r:id="rId24" xr:uid="{26B1C9CA-C033-4E67-9356-4CE384094FAA}"/>
    <hyperlink ref="S12" r:id="rId25" xr:uid="{195FEA37-9637-442B-93A4-480B74B0D2B1}"/>
    <hyperlink ref="S11" r:id="rId26" xr:uid="{8C95DC05-692F-4B69-AC9B-E8547F76F770}"/>
    <hyperlink ref="S35" r:id="rId27" xr:uid="{FCA13581-647E-485D-998F-1D7C9C33F30B}"/>
    <hyperlink ref="S41" r:id="rId28" xr:uid="{03371DA1-22E0-4940-8F41-C9DDFFF4BF8B}"/>
    <hyperlink ref="S8" r:id="rId29" xr:uid="{A666A20C-C8EB-4663-8313-D8C93FBCEC31}"/>
    <hyperlink ref="S29" r:id="rId30" xr:uid="{F4A35917-9373-409C-81F0-2568009D54EB}"/>
    <hyperlink ref="S27" r:id="rId31" xr:uid="{0725B44F-8B8F-40D7-A837-8B6E70F57A84}"/>
    <hyperlink ref="S28" r:id="rId32" xr:uid="{1BCEFA8D-B3E6-472C-A982-3B60732918D6}"/>
    <hyperlink ref="S3" r:id="rId33" xr:uid="{27E74BA8-FB8B-41AC-A3EE-940EEAB99013}"/>
    <hyperlink ref="S7" r:id="rId34" display="https://bellevue-en-camargue.com/" xr:uid="{211E5609-BCEB-4C86-B551-1E221110C445}"/>
    <hyperlink ref="S22" r:id="rId35" display="https://camping-bonsejour.fr" xr:uid="{A22295E9-F94B-43A1-A55E-EB5612D0364C}"/>
    <hyperlink ref="S23" r:id="rId36" xr:uid="{68654E6D-2E48-415E-8995-D8BF4D17532F}"/>
  </hyperlinks>
  <pageMargins left="0.78740157499999996" right="0.78740157499999996" top="0.984251969" bottom="0.984251969" header="0.4921259845" footer="0.4921259845"/>
  <pageSetup paperSize="9" orientation="portrait" r:id="rId37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B12D-BE14-4894-A935-F519087E8828}">
  <sheetPr filterMode="1"/>
  <dimension ref="A1:AM25"/>
  <sheetViews>
    <sheetView topLeftCell="S1" workbookViewId="0">
      <selection activeCell="AG11" sqref="AG11"/>
    </sheetView>
  </sheetViews>
  <sheetFormatPr baseColWidth="10" defaultRowHeight="12.75"/>
  <cols>
    <col min="4" max="4" width="21.7109375" customWidth="1"/>
    <col min="7" max="7" width="24.42578125" customWidth="1"/>
    <col min="10" max="10" width="19.85546875" customWidth="1"/>
    <col min="11" max="11" width="14.5703125" customWidth="1"/>
    <col min="17" max="17" width="28" customWidth="1"/>
    <col min="18" max="18" width="15" customWidth="1"/>
    <col min="19" max="19" width="33.28515625" customWidth="1"/>
    <col min="26" max="26" width="14.5703125" customWidth="1"/>
    <col min="32" max="32" width="19" customWidth="1"/>
    <col min="33" max="33" width="25" customWidth="1"/>
  </cols>
  <sheetData>
    <row r="1" spans="1:39">
      <c r="A1" s="13"/>
      <c r="B1" s="1"/>
      <c r="C1" s="1"/>
      <c r="D1" s="1"/>
      <c r="E1" s="1"/>
      <c r="F1" s="12"/>
      <c r="G1" s="17"/>
      <c r="H1" s="17"/>
      <c r="I1" s="17"/>
      <c r="J1" s="4"/>
      <c r="K1" s="4"/>
      <c r="L1" s="4"/>
      <c r="M1" s="4"/>
      <c r="N1" s="4"/>
      <c r="O1" s="4"/>
      <c r="P1" s="919" t="s">
        <v>312</v>
      </c>
      <c r="Q1" s="919"/>
      <c r="R1" s="695"/>
      <c r="S1" s="695"/>
      <c r="T1" s="695"/>
      <c r="U1" s="695"/>
      <c r="V1" s="920" t="s">
        <v>387</v>
      </c>
      <c r="W1" s="921"/>
      <c r="X1" s="922"/>
      <c r="Y1" s="923"/>
      <c r="Z1" s="695"/>
      <c r="AA1" s="4"/>
      <c r="AB1" s="4"/>
      <c r="AC1" s="19"/>
      <c r="AD1" s="9"/>
      <c r="AE1" s="9"/>
      <c r="AF1" s="23"/>
      <c r="AG1" s="64"/>
      <c r="AH1" s="61"/>
      <c r="AI1" s="5"/>
      <c r="AJ1" s="5"/>
      <c r="AK1" s="5"/>
      <c r="AL1" s="5"/>
      <c r="AM1" s="6"/>
    </row>
    <row r="2" spans="1:39" ht="51">
      <c r="A2" s="20" t="s">
        <v>388</v>
      </c>
      <c r="B2" s="20" t="s">
        <v>503</v>
      </c>
      <c r="C2" s="199" t="s">
        <v>523</v>
      </c>
      <c r="D2" s="68" t="s">
        <v>1606</v>
      </c>
      <c r="E2" s="68" t="s">
        <v>592</v>
      </c>
      <c r="F2" s="20" t="s">
        <v>507</v>
      </c>
      <c r="G2" s="14" t="s">
        <v>350</v>
      </c>
      <c r="H2" s="115" t="s">
        <v>495</v>
      </c>
      <c r="I2" s="116" t="s">
        <v>27</v>
      </c>
      <c r="J2" s="125" t="s">
        <v>2125</v>
      </c>
      <c r="K2" s="117" t="s">
        <v>628</v>
      </c>
      <c r="L2" s="117" t="s">
        <v>629</v>
      </c>
      <c r="M2" s="95" t="s">
        <v>632</v>
      </c>
      <c r="N2" s="2" t="s">
        <v>345</v>
      </c>
      <c r="O2" s="2" t="s">
        <v>565</v>
      </c>
      <c r="P2" s="2" t="s">
        <v>23</v>
      </c>
      <c r="Q2" s="694" t="s">
        <v>21</v>
      </c>
      <c r="R2" s="694" t="s">
        <v>22</v>
      </c>
      <c r="S2" s="694" t="s">
        <v>637</v>
      </c>
      <c r="T2" s="97" t="s">
        <v>24</v>
      </c>
      <c r="U2" s="14" t="s">
        <v>310</v>
      </c>
      <c r="V2" s="14" t="s">
        <v>311</v>
      </c>
      <c r="W2" s="14" t="s">
        <v>475</v>
      </c>
      <c r="X2" s="96" t="s">
        <v>242</v>
      </c>
      <c r="Y2" s="22" t="s">
        <v>191</v>
      </c>
      <c r="Z2" s="14" t="s">
        <v>313</v>
      </c>
      <c r="AA2" s="694" t="s">
        <v>521</v>
      </c>
      <c r="AB2" s="694" t="s">
        <v>520</v>
      </c>
      <c r="AC2" s="694" t="s">
        <v>560</v>
      </c>
      <c r="AD2" s="694" t="s">
        <v>559</v>
      </c>
      <c r="AE2" s="14" t="s">
        <v>230</v>
      </c>
      <c r="AF2" s="694" t="s">
        <v>483</v>
      </c>
      <c r="AG2" s="694" t="s">
        <v>484</v>
      </c>
      <c r="AH2" s="694" t="s">
        <v>352</v>
      </c>
      <c r="AI2" s="10" t="s">
        <v>346</v>
      </c>
      <c r="AJ2" s="10" t="s">
        <v>347</v>
      </c>
      <c r="AK2" s="95" t="s">
        <v>348</v>
      </c>
      <c r="AL2" s="82" t="s">
        <v>192</v>
      </c>
      <c r="AM2" s="83" t="s">
        <v>349</v>
      </c>
    </row>
    <row r="3" spans="1:39" ht="48.75" customHeight="1">
      <c r="A3" s="469">
        <v>30005</v>
      </c>
      <c r="B3" s="226">
        <v>57</v>
      </c>
      <c r="C3" s="227" t="s">
        <v>525</v>
      </c>
      <c r="D3" s="288" t="s">
        <v>1589</v>
      </c>
      <c r="E3" s="229"/>
      <c r="F3" s="230" t="s">
        <v>520</v>
      </c>
      <c r="G3" s="233" t="s">
        <v>424</v>
      </c>
      <c r="H3" s="232">
        <v>1</v>
      </c>
      <c r="I3" s="232"/>
      <c r="J3" s="232"/>
      <c r="K3" s="290" t="s">
        <v>633</v>
      </c>
      <c r="L3" s="291" t="s">
        <v>630</v>
      </c>
      <c r="M3" s="291">
        <v>334696564</v>
      </c>
      <c r="N3" s="237">
        <v>25</v>
      </c>
      <c r="O3" s="236">
        <v>1.32</v>
      </c>
      <c r="P3" s="292"/>
      <c r="Q3" s="239" t="s">
        <v>1614</v>
      </c>
      <c r="R3" s="239" t="s">
        <v>26</v>
      </c>
      <c r="S3" s="240" t="s">
        <v>1810</v>
      </c>
      <c r="T3" s="239" t="s">
        <v>497</v>
      </c>
      <c r="U3" s="232"/>
      <c r="V3" s="232">
        <v>1</v>
      </c>
      <c r="W3" s="232"/>
      <c r="X3" s="232">
        <v>1</v>
      </c>
      <c r="Y3" s="293">
        <v>43167</v>
      </c>
      <c r="Z3" s="232" t="s">
        <v>428</v>
      </c>
      <c r="AA3" s="232"/>
      <c r="AB3" s="232"/>
      <c r="AC3" s="232"/>
      <c r="AD3" s="232"/>
      <c r="AE3" s="232">
        <v>0</v>
      </c>
      <c r="AF3" s="239" t="s">
        <v>25</v>
      </c>
      <c r="AG3" s="239" t="s">
        <v>152</v>
      </c>
      <c r="AH3" s="239" t="s">
        <v>66</v>
      </c>
      <c r="AI3" s="850">
        <v>4</v>
      </c>
      <c r="AJ3" s="850">
        <f>N3+N4+N5+N6</f>
        <v>121</v>
      </c>
      <c r="AK3" s="845">
        <v>1</v>
      </c>
      <c r="AL3" s="845">
        <f>AE3+AE4+AE5+AE6</f>
        <v>56</v>
      </c>
      <c r="AM3" s="879">
        <v>2</v>
      </c>
    </row>
    <row r="4" spans="1:39" ht="42" customHeight="1">
      <c r="A4" s="744">
        <v>30005</v>
      </c>
      <c r="B4" s="226">
        <v>213</v>
      </c>
      <c r="C4" s="227" t="s">
        <v>525</v>
      </c>
      <c r="D4" s="288" t="s">
        <v>1589</v>
      </c>
      <c r="E4" s="229"/>
      <c r="F4" s="230" t="s">
        <v>520</v>
      </c>
      <c r="G4" s="231" t="s">
        <v>789</v>
      </c>
      <c r="H4" s="296">
        <v>1</v>
      </c>
      <c r="I4" s="296"/>
      <c r="J4" s="697" t="s">
        <v>2126</v>
      </c>
      <c r="K4" s="696"/>
      <c r="L4" s="291" t="s">
        <v>630</v>
      </c>
      <c r="M4" s="215">
        <v>421044843</v>
      </c>
      <c r="N4" s="237">
        <v>10</v>
      </c>
      <c r="O4" s="236">
        <v>1.23</v>
      </c>
      <c r="P4" s="238"/>
      <c r="Q4" s="239" t="s">
        <v>1617</v>
      </c>
      <c r="R4" s="239" t="s">
        <v>429</v>
      </c>
      <c r="S4" s="467" t="s">
        <v>1811</v>
      </c>
      <c r="T4" s="239" t="s">
        <v>183</v>
      </c>
      <c r="U4" s="232"/>
      <c r="V4" s="232">
        <v>1</v>
      </c>
      <c r="W4" s="232"/>
      <c r="X4" s="232">
        <v>0</v>
      </c>
      <c r="Y4" s="751"/>
      <c r="Z4" s="232" t="s">
        <v>428</v>
      </c>
      <c r="AA4" s="232"/>
      <c r="AB4" s="232"/>
      <c r="AC4" s="232"/>
      <c r="AD4" s="232"/>
      <c r="AE4" s="232">
        <v>0</v>
      </c>
      <c r="AF4" s="239" t="s">
        <v>788</v>
      </c>
      <c r="AG4" s="239" t="s">
        <v>339</v>
      </c>
      <c r="AH4" s="239" t="s">
        <v>66</v>
      </c>
      <c r="AI4" s="855"/>
      <c r="AJ4" s="855"/>
      <c r="AK4" s="846"/>
      <c r="AL4" s="846"/>
      <c r="AM4" s="851"/>
    </row>
    <row r="5" spans="1:39" ht="39" customHeight="1">
      <c r="A5" s="425">
        <v>30005</v>
      </c>
      <c r="B5" s="226">
        <v>130</v>
      </c>
      <c r="C5" s="227" t="s">
        <v>525</v>
      </c>
      <c r="D5" s="288" t="s">
        <v>1589</v>
      </c>
      <c r="E5" s="229"/>
      <c r="F5" s="230" t="s">
        <v>520</v>
      </c>
      <c r="G5" s="233" t="s">
        <v>92</v>
      </c>
      <c r="H5" s="232">
        <v>1</v>
      </c>
      <c r="I5" s="232"/>
      <c r="J5" s="604" t="s">
        <v>2225</v>
      </c>
      <c r="K5" s="681" t="s">
        <v>634</v>
      </c>
      <c r="L5" s="681" t="s">
        <v>630</v>
      </c>
      <c r="M5" s="752">
        <v>492896055</v>
      </c>
      <c r="N5" s="237">
        <v>56</v>
      </c>
      <c r="O5" s="236">
        <v>0.72</v>
      </c>
      <c r="P5" s="238" t="s">
        <v>99</v>
      </c>
      <c r="Q5" s="239" t="s">
        <v>1616</v>
      </c>
      <c r="R5" s="239" t="s">
        <v>93</v>
      </c>
      <c r="S5" s="240" t="s">
        <v>1615</v>
      </c>
      <c r="T5" s="239" t="s">
        <v>182</v>
      </c>
      <c r="U5" s="296">
        <v>1</v>
      </c>
      <c r="V5" s="296"/>
      <c r="W5" s="297">
        <v>0.2</v>
      </c>
      <c r="X5" s="296">
        <v>1</v>
      </c>
      <c r="Y5" s="293">
        <v>43167</v>
      </c>
      <c r="Z5" s="296" t="s">
        <v>423</v>
      </c>
      <c r="AA5" s="296"/>
      <c r="AB5" s="298"/>
      <c r="AC5" s="298"/>
      <c r="AD5" s="296">
        <v>1</v>
      </c>
      <c r="AE5" s="232">
        <v>56</v>
      </c>
      <c r="AF5" s="299" t="s">
        <v>2442</v>
      </c>
      <c r="AG5" s="239" t="s">
        <v>1619</v>
      </c>
      <c r="AH5" s="239" t="s">
        <v>167</v>
      </c>
      <c r="AI5" s="855"/>
      <c r="AJ5" s="851"/>
      <c r="AK5" s="846"/>
      <c r="AL5" s="846"/>
      <c r="AM5" s="851"/>
    </row>
    <row r="6" spans="1:39" ht="43.5" hidden="1" customHeight="1">
      <c r="A6" s="425">
        <v>30005</v>
      </c>
      <c r="B6" s="244">
        <v>291</v>
      </c>
      <c r="C6" s="245" t="s">
        <v>525</v>
      </c>
      <c r="D6" s="246" t="s">
        <v>1589</v>
      </c>
      <c r="E6" s="247"/>
      <c r="F6" s="248"/>
      <c r="G6" s="301" t="s">
        <v>1192</v>
      </c>
      <c r="H6" s="302"/>
      <c r="I6" s="303">
        <v>1</v>
      </c>
      <c r="J6" s="251"/>
      <c r="K6" s="305"/>
      <c r="L6" s="306"/>
      <c r="M6" s="307"/>
      <c r="N6" s="254">
        <v>30</v>
      </c>
      <c r="O6" s="253">
        <v>0.63</v>
      </c>
      <c r="P6" s="255"/>
      <c r="Q6" s="256" t="s">
        <v>1191</v>
      </c>
      <c r="R6" s="256" t="s">
        <v>805</v>
      </c>
      <c r="S6" s="257" t="s">
        <v>1618</v>
      </c>
      <c r="T6" s="256" t="s">
        <v>490</v>
      </c>
      <c r="U6" s="250"/>
      <c r="V6" s="250">
        <v>1</v>
      </c>
      <c r="W6" s="258"/>
      <c r="X6" s="308"/>
      <c r="Y6" s="308"/>
      <c r="Z6" s="250" t="s">
        <v>428</v>
      </c>
      <c r="AA6" s="250"/>
      <c r="AB6" s="308"/>
      <c r="AC6" s="308"/>
      <c r="AD6" s="250"/>
      <c r="AE6" s="266">
        <v>0</v>
      </c>
      <c r="AF6" s="309"/>
      <c r="AG6" s="310" t="s">
        <v>1147</v>
      </c>
      <c r="AH6" s="256" t="s">
        <v>65</v>
      </c>
      <c r="AI6" s="847"/>
      <c r="AJ6" s="847"/>
      <c r="AK6" s="847"/>
      <c r="AL6" s="847"/>
      <c r="AM6" s="847"/>
    </row>
    <row r="7" spans="1:39" ht="39.75" customHeight="1">
      <c r="A7" s="426">
        <v>30029</v>
      </c>
      <c r="B7" s="226">
        <v>37</v>
      </c>
      <c r="C7" s="227" t="s">
        <v>533</v>
      </c>
      <c r="D7" s="288" t="s">
        <v>1595</v>
      </c>
      <c r="E7" s="229" t="s">
        <v>377</v>
      </c>
      <c r="F7" s="230" t="s">
        <v>519</v>
      </c>
      <c r="G7" s="231" t="s">
        <v>1839</v>
      </c>
      <c r="H7" s="232">
        <v>1</v>
      </c>
      <c r="I7" s="233"/>
      <c r="J7" s="636" t="s">
        <v>2158</v>
      </c>
      <c r="K7" s="215" t="s">
        <v>910</v>
      </c>
      <c r="L7" s="488" t="s">
        <v>630</v>
      </c>
      <c r="M7" s="215">
        <v>820680775</v>
      </c>
      <c r="N7" s="237">
        <v>100</v>
      </c>
      <c r="O7" s="236">
        <v>3.31</v>
      </c>
      <c r="P7" s="238" t="s">
        <v>150</v>
      </c>
      <c r="Q7" s="239" t="s">
        <v>1842</v>
      </c>
      <c r="R7" s="239" t="s">
        <v>1840</v>
      </c>
      <c r="S7" s="240" t="s">
        <v>909</v>
      </c>
      <c r="T7" s="239" t="s">
        <v>1841</v>
      </c>
      <c r="U7" s="232"/>
      <c r="V7" s="232">
        <v>1</v>
      </c>
      <c r="W7" s="232"/>
      <c r="X7" s="232">
        <v>1</v>
      </c>
      <c r="Y7" s="332">
        <v>43166</v>
      </c>
      <c r="Z7" s="232" t="s">
        <v>171</v>
      </c>
      <c r="AA7" s="232"/>
      <c r="AB7" s="232"/>
      <c r="AC7" s="232"/>
      <c r="AD7" s="232"/>
      <c r="AE7" s="232">
        <v>0</v>
      </c>
      <c r="AF7" s="239" t="s">
        <v>498</v>
      </c>
      <c r="AG7" s="239" t="s">
        <v>354</v>
      </c>
      <c r="AH7" s="239" t="s">
        <v>167</v>
      </c>
      <c r="AI7" s="850">
        <v>6</v>
      </c>
      <c r="AJ7" s="850">
        <f>N7+N8+N9+N10+N11+N12</f>
        <v>260</v>
      </c>
      <c r="AK7" s="845">
        <v>1</v>
      </c>
      <c r="AL7" s="869">
        <f>AE7+AE8+AE9+AE10+AE11+AE12</f>
        <v>96</v>
      </c>
      <c r="AM7" s="867">
        <v>4</v>
      </c>
    </row>
    <row r="8" spans="1:39" ht="35.25" customHeight="1">
      <c r="A8" s="426">
        <v>30029</v>
      </c>
      <c r="B8" s="489">
        <v>278</v>
      </c>
      <c r="C8" s="227" t="s">
        <v>533</v>
      </c>
      <c r="D8" s="288" t="s">
        <v>1595</v>
      </c>
      <c r="E8" s="229" t="s">
        <v>377</v>
      </c>
      <c r="F8" s="288" t="s">
        <v>519</v>
      </c>
      <c r="G8" s="231" t="s">
        <v>1569</v>
      </c>
      <c r="H8" s="492">
        <v>1</v>
      </c>
      <c r="I8" s="491"/>
      <c r="J8" s="636"/>
      <c r="K8" s="215" t="s">
        <v>1570</v>
      </c>
      <c r="L8" s="215"/>
      <c r="M8" s="215">
        <v>487888950</v>
      </c>
      <c r="N8" s="237">
        <v>25</v>
      </c>
      <c r="O8" s="236">
        <v>0.88</v>
      </c>
      <c r="P8" s="238"/>
      <c r="Q8" s="239" t="s">
        <v>1834</v>
      </c>
      <c r="R8" s="239" t="s">
        <v>660</v>
      </c>
      <c r="S8" s="240" t="s">
        <v>1835</v>
      </c>
      <c r="T8" s="239" t="s">
        <v>458</v>
      </c>
      <c r="U8" s="296"/>
      <c r="V8" s="296">
        <v>1</v>
      </c>
      <c r="W8" s="296"/>
      <c r="X8" s="604">
        <v>1</v>
      </c>
      <c r="Y8" s="755">
        <v>44326</v>
      </c>
      <c r="Z8" s="296" t="s">
        <v>171</v>
      </c>
      <c r="AA8" s="296"/>
      <c r="AB8" s="296"/>
      <c r="AC8" s="296"/>
      <c r="AD8" s="296"/>
      <c r="AE8" s="296">
        <v>0</v>
      </c>
      <c r="AF8" s="239" t="s">
        <v>661</v>
      </c>
      <c r="AG8" s="239" t="s">
        <v>1833</v>
      </c>
      <c r="AH8" s="239" t="s">
        <v>58</v>
      </c>
      <c r="AI8" s="855"/>
      <c r="AJ8" s="855"/>
      <c r="AK8" s="846"/>
      <c r="AL8" s="872"/>
      <c r="AM8" s="868"/>
    </row>
    <row r="9" spans="1:39" ht="36.75" customHeight="1">
      <c r="A9" s="426">
        <v>30029</v>
      </c>
      <c r="B9" s="226">
        <v>41</v>
      </c>
      <c r="C9" s="227" t="s">
        <v>533</v>
      </c>
      <c r="D9" s="288" t="s">
        <v>1595</v>
      </c>
      <c r="E9" s="229" t="s">
        <v>377</v>
      </c>
      <c r="F9" s="230" t="s">
        <v>519</v>
      </c>
      <c r="G9" s="233" t="s">
        <v>151</v>
      </c>
      <c r="H9" s="232">
        <v>1</v>
      </c>
      <c r="I9" s="233"/>
      <c r="J9" s="326" t="s">
        <v>2148</v>
      </c>
      <c r="K9" s="215" t="s">
        <v>911</v>
      </c>
      <c r="L9" s="682" t="s">
        <v>630</v>
      </c>
      <c r="M9" s="215">
        <v>487888950</v>
      </c>
      <c r="N9" s="237">
        <v>100</v>
      </c>
      <c r="O9" s="236">
        <v>2.08</v>
      </c>
      <c r="P9" s="238" t="s">
        <v>97</v>
      </c>
      <c r="Q9" s="239" t="s">
        <v>662</v>
      </c>
      <c r="R9" s="239" t="s">
        <v>652</v>
      </c>
      <c r="S9" s="240" t="s">
        <v>1836</v>
      </c>
      <c r="T9" s="239" t="s">
        <v>497</v>
      </c>
      <c r="U9" s="232">
        <v>1</v>
      </c>
      <c r="V9" s="232"/>
      <c r="W9" s="241">
        <v>0.95</v>
      </c>
      <c r="X9" s="232">
        <v>1</v>
      </c>
      <c r="Y9" s="332">
        <v>42905</v>
      </c>
      <c r="Z9" s="232" t="s">
        <v>90</v>
      </c>
      <c r="AA9" s="296">
        <v>1</v>
      </c>
      <c r="AB9" s="298"/>
      <c r="AC9" s="298"/>
      <c r="AD9" s="298"/>
      <c r="AE9" s="232">
        <v>96</v>
      </c>
      <c r="AF9" s="239" t="s">
        <v>499</v>
      </c>
      <c r="AG9" s="239" t="s">
        <v>844</v>
      </c>
      <c r="AH9" s="239" t="s">
        <v>167</v>
      </c>
      <c r="AI9" s="855"/>
      <c r="AJ9" s="851"/>
      <c r="AK9" s="862"/>
      <c r="AL9" s="872"/>
      <c r="AM9" s="868"/>
    </row>
    <row r="10" spans="1:39" ht="45" customHeight="1">
      <c r="A10" s="426">
        <v>30029</v>
      </c>
      <c r="B10" s="226">
        <v>96</v>
      </c>
      <c r="C10" s="227" t="s">
        <v>533</v>
      </c>
      <c r="D10" s="288" t="s">
        <v>1595</v>
      </c>
      <c r="E10" s="229" t="s">
        <v>377</v>
      </c>
      <c r="F10" s="230" t="s">
        <v>519</v>
      </c>
      <c r="G10" s="233" t="s">
        <v>425</v>
      </c>
      <c r="H10" s="232">
        <v>1</v>
      </c>
      <c r="I10" s="233"/>
      <c r="J10" s="335" t="s">
        <v>2157</v>
      </c>
      <c r="K10" s="215" t="s">
        <v>912</v>
      </c>
      <c r="L10" s="682" t="s">
        <v>630</v>
      </c>
      <c r="M10" s="215">
        <v>322998774</v>
      </c>
      <c r="N10" s="237">
        <v>20</v>
      </c>
      <c r="O10" s="236">
        <v>0.44</v>
      </c>
      <c r="P10" s="236" t="s">
        <v>107</v>
      </c>
      <c r="Q10" s="239" t="s">
        <v>1837</v>
      </c>
      <c r="R10" s="239" t="s">
        <v>651</v>
      </c>
      <c r="S10" s="487" t="s">
        <v>1838</v>
      </c>
      <c r="T10" s="239" t="s">
        <v>490</v>
      </c>
      <c r="U10" s="232"/>
      <c r="V10" s="232">
        <v>1</v>
      </c>
      <c r="W10" s="232"/>
      <c r="X10" s="604">
        <v>1</v>
      </c>
      <c r="Y10" s="755">
        <v>43356</v>
      </c>
      <c r="Z10" s="232" t="s">
        <v>177</v>
      </c>
      <c r="AA10" s="232"/>
      <c r="AB10" s="232"/>
      <c r="AC10" s="232"/>
      <c r="AD10" s="232"/>
      <c r="AE10" s="232">
        <v>0</v>
      </c>
      <c r="AF10" s="239" t="s">
        <v>2162</v>
      </c>
      <c r="AG10" s="239"/>
      <c r="AH10" s="239" t="s">
        <v>167</v>
      </c>
      <c r="AI10" s="851"/>
      <c r="AJ10" s="851"/>
      <c r="AK10" s="862"/>
      <c r="AL10" s="872"/>
      <c r="AM10" s="868"/>
    </row>
    <row r="11" spans="1:39" s="349" customFormat="1" ht="62.25" customHeight="1">
      <c r="A11" s="426">
        <v>30029</v>
      </c>
      <c r="B11" s="185">
        <v>317</v>
      </c>
      <c r="C11" s="336" t="s">
        <v>533</v>
      </c>
      <c r="D11" s="337" t="s">
        <v>1595</v>
      </c>
      <c r="E11" s="358" t="s">
        <v>377</v>
      </c>
      <c r="F11" s="338" t="s">
        <v>519</v>
      </c>
      <c r="G11" s="339" t="s">
        <v>2152</v>
      </c>
      <c r="H11" s="123">
        <v>1</v>
      </c>
      <c r="I11" s="340"/>
      <c r="J11" s="771" t="s">
        <v>2239</v>
      </c>
      <c r="K11" s="381"/>
      <c r="L11" s="753"/>
      <c r="M11" s="381">
        <v>802033688</v>
      </c>
      <c r="N11" s="422">
        <v>10</v>
      </c>
      <c r="O11" s="344">
        <v>0.78</v>
      </c>
      <c r="P11" s="344" t="s">
        <v>405</v>
      </c>
      <c r="Q11" s="345" t="s">
        <v>2151</v>
      </c>
      <c r="R11" s="345" t="s">
        <v>2154</v>
      </c>
      <c r="S11" s="766" t="s">
        <v>2149</v>
      </c>
      <c r="T11" s="754" t="s">
        <v>2155</v>
      </c>
      <c r="U11" s="123"/>
      <c r="V11" s="123">
        <v>1</v>
      </c>
      <c r="W11" s="123"/>
      <c r="X11" s="123">
        <v>0</v>
      </c>
      <c r="Y11" s="751"/>
      <c r="Z11" s="124" t="s">
        <v>171</v>
      </c>
      <c r="AA11" s="123"/>
      <c r="AB11" s="123"/>
      <c r="AC11" s="123"/>
      <c r="AD11" s="123"/>
      <c r="AE11" s="123">
        <v>0</v>
      </c>
      <c r="AF11" s="345" t="s">
        <v>2153</v>
      </c>
      <c r="AG11" s="345" t="s">
        <v>2150</v>
      </c>
      <c r="AH11" s="345" t="s">
        <v>2460</v>
      </c>
      <c r="AI11" s="851"/>
      <c r="AJ11" s="851"/>
      <c r="AK11" s="862"/>
      <c r="AL11" s="872"/>
      <c r="AM11" s="868"/>
    </row>
    <row r="12" spans="1:39" ht="45" hidden="1" customHeight="1">
      <c r="A12" s="426">
        <v>30029</v>
      </c>
      <c r="B12" s="389">
        <v>225</v>
      </c>
      <c r="C12" s="143" t="s">
        <v>533</v>
      </c>
      <c r="D12" s="144" t="s">
        <v>1595</v>
      </c>
      <c r="E12" s="144"/>
      <c r="F12" s="145" t="s">
        <v>519</v>
      </c>
      <c r="G12" s="148" t="s">
        <v>37</v>
      </c>
      <c r="H12" s="148"/>
      <c r="I12" s="147">
        <v>1</v>
      </c>
      <c r="J12" s="148"/>
      <c r="K12" s="150"/>
      <c r="L12" s="150"/>
      <c r="M12" s="150"/>
      <c r="N12" s="152">
        <v>5</v>
      </c>
      <c r="O12" s="162">
        <v>0.19</v>
      </c>
      <c r="P12" s="151"/>
      <c r="Q12" s="153" t="s">
        <v>355</v>
      </c>
      <c r="R12" s="153" t="s">
        <v>38</v>
      </c>
      <c r="S12" s="177" t="s">
        <v>1698</v>
      </c>
      <c r="T12" s="153" t="s">
        <v>490</v>
      </c>
      <c r="U12" s="147"/>
      <c r="V12" s="147">
        <v>1</v>
      </c>
      <c r="W12" s="147"/>
      <c r="X12" s="147"/>
      <c r="Y12" s="147"/>
      <c r="Z12" s="147" t="s">
        <v>171</v>
      </c>
      <c r="AA12" s="147"/>
      <c r="AB12" s="147"/>
      <c r="AC12" s="147"/>
      <c r="AD12" s="147"/>
      <c r="AE12" s="147">
        <v>0</v>
      </c>
      <c r="AF12" s="153" t="s">
        <v>492</v>
      </c>
      <c r="AG12" s="153"/>
      <c r="AH12" s="153" t="s">
        <v>65</v>
      </c>
      <c r="AI12" s="847"/>
      <c r="AJ12" s="847"/>
      <c r="AK12" s="887"/>
      <c r="AL12" s="847"/>
      <c r="AM12" s="847"/>
    </row>
    <row r="13" spans="1:39" ht="45" hidden="1" customHeight="1">
      <c r="A13" s="438">
        <v>30134</v>
      </c>
      <c r="B13" s="389">
        <v>281</v>
      </c>
      <c r="C13" s="143" t="s">
        <v>1209</v>
      </c>
      <c r="D13" s="167" t="s">
        <v>1595</v>
      </c>
      <c r="E13" s="158"/>
      <c r="F13" s="145"/>
      <c r="G13" s="146" t="s">
        <v>1210</v>
      </c>
      <c r="H13" s="148"/>
      <c r="I13" s="147">
        <v>1</v>
      </c>
      <c r="J13" s="186" t="s">
        <v>1760</v>
      </c>
      <c r="K13" s="150"/>
      <c r="L13" s="150"/>
      <c r="M13" s="150"/>
      <c r="N13" s="152">
        <v>30</v>
      </c>
      <c r="O13" s="162">
        <v>2.81</v>
      </c>
      <c r="P13" s="151"/>
      <c r="Q13" s="153" t="s">
        <v>1188</v>
      </c>
      <c r="R13" s="153"/>
      <c r="S13" s="177"/>
      <c r="T13" s="153" t="s">
        <v>490</v>
      </c>
      <c r="U13" s="147"/>
      <c r="V13" s="147">
        <v>1</v>
      </c>
      <c r="W13" s="154"/>
      <c r="X13" s="147"/>
      <c r="Y13" s="147"/>
      <c r="Z13" s="147"/>
      <c r="AA13" s="160"/>
      <c r="AB13" s="147"/>
      <c r="AC13" s="147"/>
      <c r="AD13" s="147"/>
      <c r="AE13" s="147">
        <v>0</v>
      </c>
      <c r="AF13" s="153"/>
      <c r="AG13" s="153" t="s">
        <v>1212</v>
      </c>
      <c r="AH13" s="153" t="s">
        <v>65</v>
      </c>
      <c r="AI13" s="399">
        <v>1</v>
      </c>
      <c r="AJ13" s="399">
        <f>N13</f>
        <v>30</v>
      </c>
      <c r="AK13" s="399">
        <v>0</v>
      </c>
      <c r="AL13" s="399">
        <f>AE13</f>
        <v>0</v>
      </c>
      <c r="AM13" s="399">
        <v>0</v>
      </c>
    </row>
    <row r="14" spans="1:39" ht="52.5" hidden="1" customHeight="1">
      <c r="A14" s="433">
        <v>30202</v>
      </c>
      <c r="B14" s="244">
        <v>284</v>
      </c>
      <c r="C14" s="245" t="s">
        <v>818</v>
      </c>
      <c r="D14" s="246" t="s">
        <v>1603</v>
      </c>
      <c r="E14" s="247"/>
      <c r="F14" s="248"/>
      <c r="G14" s="249" t="s">
        <v>1497</v>
      </c>
      <c r="H14" s="250"/>
      <c r="I14" s="250">
        <v>1</v>
      </c>
      <c r="J14" s="375"/>
      <c r="K14" s="252"/>
      <c r="L14" s="252"/>
      <c r="M14" s="252"/>
      <c r="N14" s="262">
        <v>120</v>
      </c>
      <c r="O14" s="253">
        <v>0.87</v>
      </c>
      <c r="P14" s="255"/>
      <c r="Q14" s="256" t="s">
        <v>819</v>
      </c>
      <c r="R14" s="256" t="s">
        <v>1669</v>
      </c>
      <c r="S14" s="257" t="s">
        <v>1670</v>
      </c>
      <c r="T14" s="256" t="s">
        <v>490</v>
      </c>
      <c r="U14" s="250"/>
      <c r="V14" s="250">
        <v>1</v>
      </c>
      <c r="W14" s="250"/>
      <c r="X14" s="250"/>
      <c r="Y14" s="259"/>
      <c r="Z14" s="250" t="s">
        <v>1498</v>
      </c>
      <c r="AA14" s="250"/>
      <c r="AB14" s="250"/>
      <c r="AC14" s="250"/>
      <c r="AD14" s="250"/>
      <c r="AE14" s="250">
        <v>0</v>
      </c>
      <c r="AF14" s="256" t="s">
        <v>492</v>
      </c>
      <c r="AG14" s="376" t="s">
        <v>1164</v>
      </c>
      <c r="AH14" s="256" t="s">
        <v>65</v>
      </c>
      <c r="AI14" s="377">
        <v>1</v>
      </c>
      <c r="AJ14" s="377">
        <f>N14</f>
        <v>120</v>
      </c>
      <c r="AK14" s="378">
        <v>0</v>
      </c>
      <c r="AL14" s="379">
        <f>AE14</f>
        <v>0</v>
      </c>
      <c r="AM14" s="379">
        <v>0</v>
      </c>
    </row>
    <row r="15" spans="1:39" ht="36.75" customHeight="1">
      <c r="A15" s="433">
        <v>30273</v>
      </c>
      <c r="B15" s="226">
        <v>102</v>
      </c>
      <c r="C15" s="227" t="s">
        <v>619</v>
      </c>
      <c r="D15" s="288" t="s">
        <v>1589</v>
      </c>
      <c r="E15" s="229"/>
      <c r="F15" s="230" t="s">
        <v>520</v>
      </c>
      <c r="G15" s="233" t="s">
        <v>332</v>
      </c>
      <c r="H15" s="232">
        <v>1</v>
      </c>
      <c r="I15" s="233"/>
      <c r="J15" s="636" t="s">
        <v>2375</v>
      </c>
      <c r="K15" s="215" t="s">
        <v>1085</v>
      </c>
      <c r="L15" s="215" t="s">
        <v>630</v>
      </c>
      <c r="M15" s="215">
        <v>948794805</v>
      </c>
      <c r="N15" s="237">
        <v>110</v>
      </c>
      <c r="O15" s="236">
        <v>5.09</v>
      </c>
      <c r="P15" s="238" t="s">
        <v>97</v>
      </c>
      <c r="Q15" s="239" t="s">
        <v>668</v>
      </c>
      <c r="R15" s="239" t="s">
        <v>184</v>
      </c>
      <c r="S15" s="240" t="s">
        <v>1082</v>
      </c>
      <c r="T15" s="239" t="s">
        <v>2031</v>
      </c>
      <c r="U15" s="232">
        <v>1</v>
      </c>
      <c r="V15" s="232"/>
      <c r="W15" s="241">
        <v>1</v>
      </c>
      <c r="X15" s="232">
        <v>1</v>
      </c>
      <c r="Y15" s="332">
        <v>44323</v>
      </c>
      <c r="Z15" s="232" t="s">
        <v>428</v>
      </c>
      <c r="AA15" s="232"/>
      <c r="AB15" s="232"/>
      <c r="AC15" s="232"/>
      <c r="AD15" s="232">
        <v>1</v>
      </c>
      <c r="AE15" s="232">
        <v>110</v>
      </c>
      <c r="AF15" s="239" t="s">
        <v>2376</v>
      </c>
      <c r="AG15" s="239" t="s">
        <v>2032</v>
      </c>
      <c r="AH15" s="239" t="s">
        <v>167</v>
      </c>
      <c r="AI15" s="685">
        <v>1</v>
      </c>
      <c r="AJ15" s="685">
        <f>N15</f>
        <v>110</v>
      </c>
      <c r="AK15" s="692">
        <v>1</v>
      </c>
      <c r="AL15" s="687">
        <f>AE15</f>
        <v>110</v>
      </c>
      <c r="AM15" s="688">
        <v>1</v>
      </c>
    </row>
    <row r="16" spans="1:39" ht="40.5" customHeight="1">
      <c r="A16" s="433">
        <v>30290</v>
      </c>
      <c r="B16" s="226">
        <v>122</v>
      </c>
      <c r="C16" s="227" t="s">
        <v>621</v>
      </c>
      <c r="D16" s="288" t="s">
        <v>1589</v>
      </c>
      <c r="E16" s="230"/>
      <c r="F16" s="230" t="s">
        <v>522</v>
      </c>
      <c r="G16" s="233" t="s">
        <v>275</v>
      </c>
      <c r="H16" s="232">
        <v>1</v>
      </c>
      <c r="I16" s="233"/>
      <c r="J16" s="636" t="s">
        <v>2380</v>
      </c>
      <c r="K16" s="215" t="s">
        <v>1086</v>
      </c>
      <c r="L16" s="215" t="s">
        <v>630</v>
      </c>
      <c r="M16" s="215">
        <v>480835685</v>
      </c>
      <c r="N16" s="237">
        <v>78</v>
      </c>
      <c r="O16" s="236">
        <v>2.2200000000000002</v>
      </c>
      <c r="P16" s="238" t="s">
        <v>405</v>
      </c>
      <c r="Q16" s="239" t="s">
        <v>417</v>
      </c>
      <c r="R16" s="239" t="s">
        <v>1087</v>
      </c>
      <c r="S16" s="240" t="s">
        <v>2037</v>
      </c>
      <c r="T16" s="239" t="s">
        <v>490</v>
      </c>
      <c r="U16" s="232">
        <v>1</v>
      </c>
      <c r="V16" s="232"/>
      <c r="W16" s="241">
        <v>0.3</v>
      </c>
      <c r="X16" s="232">
        <v>1</v>
      </c>
      <c r="Y16" s="332">
        <v>42929</v>
      </c>
      <c r="Z16" s="232" t="s">
        <v>135</v>
      </c>
      <c r="AA16" s="232"/>
      <c r="AB16" s="232"/>
      <c r="AC16" s="239"/>
      <c r="AD16" s="236">
        <v>1</v>
      </c>
      <c r="AE16" s="238">
        <v>78</v>
      </c>
      <c r="AF16" s="239" t="s">
        <v>2379</v>
      </c>
      <c r="AG16" s="239" t="s">
        <v>666</v>
      </c>
      <c r="AH16" s="239" t="s">
        <v>167</v>
      </c>
      <c r="AI16" s="859">
        <v>2</v>
      </c>
      <c r="AJ16" s="858">
        <f>N16+N17</f>
        <v>80</v>
      </c>
      <c r="AK16" s="859">
        <v>1</v>
      </c>
      <c r="AL16" s="876">
        <f>AE16+AE17</f>
        <v>78</v>
      </c>
      <c r="AM16" s="882">
        <v>1</v>
      </c>
    </row>
    <row r="17" spans="1:39" ht="78.75" hidden="1" customHeight="1">
      <c r="A17" s="433">
        <v>30290</v>
      </c>
      <c r="B17" s="244">
        <v>242</v>
      </c>
      <c r="C17" s="245" t="s">
        <v>621</v>
      </c>
      <c r="D17" s="246" t="s">
        <v>1589</v>
      </c>
      <c r="E17" s="245"/>
      <c r="F17" s="248" t="s">
        <v>522</v>
      </c>
      <c r="G17" s="265" t="s">
        <v>78</v>
      </c>
      <c r="H17" s="265"/>
      <c r="I17" s="266">
        <v>1</v>
      </c>
      <c r="J17" s="265"/>
      <c r="K17" s="267"/>
      <c r="L17" s="267"/>
      <c r="M17" s="267"/>
      <c r="N17" s="254">
        <v>2</v>
      </c>
      <c r="O17" s="253">
        <v>7.0000000000000007E-2</v>
      </c>
      <c r="P17" s="255"/>
      <c r="Q17" s="256" t="s">
        <v>1672</v>
      </c>
      <c r="R17" s="256" t="s">
        <v>822</v>
      </c>
      <c r="S17" s="257" t="s">
        <v>1671</v>
      </c>
      <c r="T17" s="256" t="s">
        <v>490</v>
      </c>
      <c r="U17" s="266"/>
      <c r="V17" s="266">
        <v>1</v>
      </c>
      <c r="W17" s="266"/>
      <c r="X17" s="266"/>
      <c r="Y17" s="266"/>
      <c r="Z17" s="266" t="s">
        <v>135</v>
      </c>
      <c r="AA17" s="250"/>
      <c r="AB17" s="250"/>
      <c r="AC17" s="250"/>
      <c r="AD17" s="250"/>
      <c r="AE17" s="266">
        <v>0</v>
      </c>
      <c r="AF17" s="256" t="s">
        <v>59</v>
      </c>
      <c r="AG17" s="256"/>
      <c r="AH17" s="256" t="s">
        <v>65</v>
      </c>
      <c r="AI17" s="859"/>
      <c r="AJ17" s="859"/>
      <c r="AK17" s="859"/>
      <c r="AL17" s="859"/>
      <c r="AM17" s="859"/>
    </row>
    <row r="18" spans="1:39" ht="25.5">
      <c r="A18" s="451">
        <v>30304</v>
      </c>
      <c r="B18" s="226">
        <v>10</v>
      </c>
      <c r="C18" s="227" t="s">
        <v>6</v>
      </c>
      <c r="D18" s="288" t="s">
        <v>1595</v>
      </c>
      <c r="E18" s="229" t="s">
        <v>377</v>
      </c>
      <c r="F18" s="230" t="s">
        <v>522</v>
      </c>
      <c r="G18" s="233" t="s">
        <v>481</v>
      </c>
      <c r="H18" s="232">
        <v>1</v>
      </c>
      <c r="I18" s="233"/>
      <c r="J18" s="319"/>
      <c r="K18" s="215" t="s">
        <v>1104</v>
      </c>
      <c r="L18" s="215" t="s">
        <v>630</v>
      </c>
      <c r="M18" s="215">
        <v>306725714</v>
      </c>
      <c r="N18" s="237">
        <v>55</v>
      </c>
      <c r="O18" s="236">
        <v>2.61</v>
      </c>
      <c r="P18" s="238" t="s">
        <v>405</v>
      </c>
      <c r="Q18" s="239" t="s">
        <v>2055</v>
      </c>
      <c r="R18" s="239" t="s">
        <v>185</v>
      </c>
      <c r="S18" s="240" t="s">
        <v>1102</v>
      </c>
      <c r="T18" s="239" t="s">
        <v>2054</v>
      </c>
      <c r="U18" s="232"/>
      <c r="V18" s="232">
        <v>1</v>
      </c>
      <c r="W18" s="232"/>
      <c r="X18" s="232">
        <v>1</v>
      </c>
      <c r="Y18" s="242" t="s">
        <v>2399</v>
      </c>
      <c r="Z18" s="232" t="s">
        <v>91</v>
      </c>
      <c r="AA18" s="232"/>
      <c r="AB18" s="232"/>
      <c r="AC18" s="232"/>
      <c r="AD18" s="232"/>
      <c r="AE18" s="232">
        <v>0</v>
      </c>
      <c r="AF18" s="239" t="s">
        <v>2400</v>
      </c>
      <c r="AG18" s="239" t="s">
        <v>626</v>
      </c>
      <c r="AH18" s="239" t="s">
        <v>167</v>
      </c>
      <c r="AI18" s="680">
        <v>1</v>
      </c>
      <c r="AJ18" s="680">
        <f>N18</f>
        <v>55</v>
      </c>
      <c r="AK18" s="682">
        <v>0</v>
      </c>
      <c r="AL18" s="684">
        <f>AE18</f>
        <v>0</v>
      </c>
      <c r="AM18" s="683">
        <v>1</v>
      </c>
    </row>
    <row r="19" spans="1:39">
      <c r="A19" s="69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6"/>
      <c r="AH19" s="66"/>
      <c r="AI19" s="65"/>
      <c r="AJ19" s="65"/>
      <c r="AK19" s="65"/>
      <c r="AL19" s="65"/>
      <c r="AM19" s="65"/>
    </row>
    <row r="20" spans="1:39" s="728" customFormat="1">
      <c r="A20" s="725"/>
      <c r="B20" s="726"/>
      <c r="C20" s="726"/>
      <c r="D20" s="726"/>
      <c r="E20" s="726"/>
      <c r="F20" s="726"/>
      <c r="G20" s="726">
        <f>H20+I20</f>
        <v>16</v>
      </c>
      <c r="H20" s="726">
        <f>SUM(H3:H18)</f>
        <v>11</v>
      </c>
      <c r="I20" s="726">
        <f>SUM(I3:I18)</f>
        <v>5</v>
      </c>
      <c r="J20" s="726"/>
      <c r="K20" s="726"/>
      <c r="L20" s="726"/>
      <c r="M20" s="726"/>
      <c r="N20" s="726">
        <f t="shared" ref="N20:O20" si="0">SUM(N3:N18)</f>
        <v>776</v>
      </c>
      <c r="O20" s="726">
        <f t="shared" si="0"/>
        <v>25.249999999999996</v>
      </c>
      <c r="P20" s="726"/>
      <c r="Q20" s="726"/>
      <c r="R20" s="726"/>
      <c r="S20" s="726"/>
      <c r="T20" s="726">
        <f>U20+V20</f>
        <v>16</v>
      </c>
      <c r="U20" s="726">
        <f t="shared" ref="U20:X20" si="1">SUM(U3:U18)</f>
        <v>4</v>
      </c>
      <c r="V20" s="726">
        <f t="shared" si="1"/>
        <v>12</v>
      </c>
      <c r="W20" s="726"/>
      <c r="X20" s="726">
        <f t="shared" si="1"/>
        <v>9</v>
      </c>
      <c r="Y20" s="726"/>
      <c r="Z20" s="726">
        <f>AA20+AB20+AC20+AD20</f>
        <v>4</v>
      </c>
      <c r="AA20" s="726">
        <f t="shared" ref="AA20:AE20" si="2">SUM(AA3:AA18)</f>
        <v>1</v>
      </c>
      <c r="AB20" s="726">
        <f t="shared" si="2"/>
        <v>0</v>
      </c>
      <c r="AC20" s="726">
        <f t="shared" si="2"/>
        <v>0</v>
      </c>
      <c r="AD20" s="726">
        <f t="shared" si="2"/>
        <v>3</v>
      </c>
      <c r="AE20" s="726">
        <f t="shared" si="2"/>
        <v>340</v>
      </c>
      <c r="AF20" s="726"/>
      <c r="AG20" s="727"/>
      <c r="AH20" s="727"/>
      <c r="AI20" s="726">
        <f t="shared" ref="AI20:AM20" si="3">SUM(AI3:AI18)</f>
        <v>16</v>
      </c>
      <c r="AJ20" s="726">
        <f t="shared" si="3"/>
        <v>776</v>
      </c>
      <c r="AK20" s="726">
        <f t="shared" si="3"/>
        <v>4</v>
      </c>
      <c r="AL20" s="726">
        <f t="shared" si="3"/>
        <v>340</v>
      </c>
      <c r="AM20" s="726">
        <f t="shared" si="3"/>
        <v>9</v>
      </c>
    </row>
    <row r="21" spans="1:39">
      <c r="A21" s="69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6"/>
      <c r="AH21" s="66"/>
      <c r="AI21" s="65"/>
      <c r="AJ21" s="65"/>
      <c r="AK21" s="65"/>
      <c r="AL21" s="65"/>
      <c r="AM21" s="65"/>
    </row>
    <row r="22" spans="1:39">
      <c r="A22" s="69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>
        <f>AA20+AB20+AC20+AD20</f>
        <v>4</v>
      </c>
      <c r="AE22" s="65"/>
      <c r="AF22" s="65"/>
      <c r="AG22" s="66"/>
      <c r="AH22" s="66"/>
      <c r="AI22" s="65"/>
      <c r="AJ22" s="65"/>
      <c r="AK22" s="65"/>
      <c r="AL22" s="65"/>
      <c r="AM22" s="65"/>
    </row>
    <row r="23" spans="1:39">
      <c r="A23" s="69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6"/>
      <c r="AH23" s="66"/>
      <c r="AI23" s="65"/>
      <c r="AJ23" s="65"/>
      <c r="AK23" s="65"/>
      <c r="AL23" s="65"/>
      <c r="AM23" s="65"/>
    </row>
    <row r="24" spans="1:39">
      <c r="A24" s="69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6"/>
      <c r="AH24" s="66"/>
      <c r="AI24" s="65"/>
      <c r="AJ24" s="65"/>
      <c r="AK24" s="65"/>
      <c r="AL24" s="65"/>
      <c r="AM24" s="65"/>
    </row>
    <row r="25" spans="1:39">
      <c r="A25" s="69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6"/>
      <c r="AH25" s="66"/>
      <c r="AI25" s="65"/>
      <c r="AJ25" s="65"/>
      <c r="AK25" s="65"/>
      <c r="AL25" s="65"/>
      <c r="AM25" s="65"/>
    </row>
  </sheetData>
  <autoFilter ref="A2:AM18" xr:uid="{6E0CA6A6-DA98-4AF9-BE8F-D513DE4E28F6}">
    <filterColumn colId="7">
      <customFilters>
        <customFilter operator="notEqual" val=" "/>
      </customFilters>
    </filterColumn>
  </autoFilter>
  <mergeCells count="17">
    <mergeCell ref="P1:Q1"/>
    <mergeCell ref="V1:Y1"/>
    <mergeCell ref="AI3:AI6"/>
    <mergeCell ref="AJ3:AJ6"/>
    <mergeCell ref="AK3:AK6"/>
    <mergeCell ref="AM3:AM6"/>
    <mergeCell ref="AI7:AI12"/>
    <mergeCell ref="AJ7:AJ12"/>
    <mergeCell ref="AK7:AK12"/>
    <mergeCell ref="AL7:AL12"/>
    <mergeCell ref="AM7:AM12"/>
    <mergeCell ref="AL3:AL6"/>
    <mergeCell ref="AI16:AI17"/>
    <mergeCell ref="AJ16:AJ17"/>
    <mergeCell ref="AK16:AK17"/>
    <mergeCell ref="AL16:AL17"/>
    <mergeCell ref="AM16:AM17"/>
  </mergeCells>
  <conditionalFormatting sqref="K3">
    <cfRule type="expression" dxfId="99" priority="45">
      <formula>$P3=4</formula>
    </cfRule>
    <cfRule type="expression" dxfId="98" priority="46">
      <formula>$P3=3</formula>
    </cfRule>
    <cfRule type="expression" dxfId="97" priority="47">
      <formula>$P3=2</formula>
    </cfRule>
    <cfRule type="expression" dxfId="96" priority="48">
      <formula>$P3=1</formula>
    </cfRule>
  </conditionalFormatting>
  <conditionalFormatting sqref="L3">
    <cfRule type="expression" dxfId="95" priority="41">
      <formula>$P3=4</formula>
    </cfRule>
    <cfRule type="expression" dxfId="94" priority="42">
      <formula>$P3=3</formula>
    </cfRule>
    <cfRule type="expression" dxfId="93" priority="43">
      <formula>$P3=2</formula>
    </cfRule>
    <cfRule type="expression" dxfId="92" priority="44">
      <formula>$P3=1</formula>
    </cfRule>
  </conditionalFormatting>
  <conditionalFormatting sqref="L5:L6">
    <cfRule type="expression" dxfId="91" priority="37">
      <formula>$P5=4</formula>
    </cfRule>
    <cfRule type="expression" dxfId="90" priority="38">
      <formula>$P5=3</formula>
    </cfRule>
    <cfRule type="expression" dxfId="89" priority="39">
      <formula>$P5=2</formula>
    </cfRule>
    <cfRule type="expression" dxfId="88" priority="40">
      <formula>$P5=1</formula>
    </cfRule>
  </conditionalFormatting>
  <conditionalFormatting sqref="K5:K6">
    <cfRule type="expression" dxfId="87" priority="33">
      <formula>$P5=4</formula>
    </cfRule>
    <cfRule type="expression" dxfId="86" priority="34">
      <formula>$P5=3</formula>
    </cfRule>
    <cfRule type="expression" dxfId="85" priority="35">
      <formula>$P5=2</formula>
    </cfRule>
    <cfRule type="expression" dxfId="84" priority="36">
      <formula>$P5=1</formula>
    </cfRule>
  </conditionalFormatting>
  <conditionalFormatting sqref="M6">
    <cfRule type="expression" dxfId="83" priority="25">
      <formula>$P6=4</formula>
    </cfRule>
    <cfRule type="expression" dxfId="82" priority="26">
      <formula>$P6=3</formula>
    </cfRule>
    <cfRule type="expression" dxfId="81" priority="27">
      <formula>$P6=2</formula>
    </cfRule>
    <cfRule type="expression" dxfId="80" priority="28">
      <formula>$P6=1</formula>
    </cfRule>
  </conditionalFormatting>
  <conditionalFormatting sqref="L9:L10">
    <cfRule type="expression" dxfId="79" priority="21">
      <formula>$P6=4</formula>
    </cfRule>
    <cfRule type="expression" dxfId="78" priority="22">
      <formula>$P6=3</formula>
    </cfRule>
    <cfRule type="expression" dxfId="77" priority="23">
      <formula>$P6=2</formula>
    </cfRule>
    <cfRule type="expression" dxfId="76" priority="24">
      <formula>$P6=1</formula>
    </cfRule>
  </conditionalFormatting>
  <conditionalFormatting sqref="L7">
    <cfRule type="expression" dxfId="75" priority="17">
      <formula>$P4=4</formula>
    </cfRule>
    <cfRule type="expression" dxfId="74" priority="18">
      <formula>$P4=3</formula>
    </cfRule>
    <cfRule type="expression" dxfId="73" priority="19">
      <formula>$P4=2</formula>
    </cfRule>
    <cfRule type="expression" dxfId="72" priority="20">
      <formula>$P4=1</formula>
    </cfRule>
  </conditionalFormatting>
  <conditionalFormatting sqref="M3">
    <cfRule type="expression" dxfId="71" priority="9">
      <formula>$P3=4</formula>
    </cfRule>
    <cfRule type="expression" dxfId="70" priority="10">
      <formula>$P3=3</formula>
    </cfRule>
    <cfRule type="expression" dxfId="69" priority="11">
      <formula>$P3=2</formula>
    </cfRule>
    <cfRule type="expression" dxfId="68" priority="12">
      <formula>$P3=1</formula>
    </cfRule>
  </conditionalFormatting>
  <conditionalFormatting sqref="M5">
    <cfRule type="expression" dxfId="67" priority="5">
      <formula>$P5=4</formula>
    </cfRule>
    <cfRule type="expression" dxfId="66" priority="6">
      <formula>$P5=3</formula>
    </cfRule>
    <cfRule type="expression" dxfId="65" priority="7">
      <formula>$P5=2</formula>
    </cfRule>
    <cfRule type="expression" dxfId="64" priority="8">
      <formula>$P5=1</formula>
    </cfRule>
  </conditionalFormatting>
  <conditionalFormatting sqref="L4">
    <cfRule type="expression" dxfId="63" priority="1">
      <formula>$P4=4</formula>
    </cfRule>
    <cfRule type="expression" dxfId="62" priority="2">
      <formula>$P4=3</formula>
    </cfRule>
    <cfRule type="expression" dxfId="61" priority="3">
      <formula>$P4=2</formula>
    </cfRule>
    <cfRule type="expression" dxfId="60" priority="4">
      <formula>$P4=1</formula>
    </cfRule>
  </conditionalFormatting>
  <hyperlinks>
    <hyperlink ref="S5" r:id="rId1" xr:uid="{8833E6D8-A417-4EF7-BBB0-AA650035FAEC}"/>
    <hyperlink ref="S4" r:id="rId2" display="https://www.tourismegard.com/fr/fiche/hotellerie-plein-air/camping-le-galinier-aigueze_TFO5936432/" xr:uid="{5B8D18A4-FEA5-4CB5-A666-4C9DB7E1FD9D}"/>
    <hyperlink ref="S7" r:id="rId3" xr:uid="{3D504E04-B781-4F78-9FA0-D002D3F61A83}"/>
    <hyperlink ref="S10" r:id="rId4" xr:uid="{0DDAF82E-1390-41B6-8320-4022ADB7BACC}"/>
    <hyperlink ref="S12" r:id="rId5" xr:uid="{9C0FCBD7-6885-4C5B-8E20-63B98B77EE77}"/>
    <hyperlink ref="S15" r:id="rId6" xr:uid="{978D44E7-7B64-46F4-AC6B-9193811313F2}"/>
    <hyperlink ref="S16" r:id="rId7" xr:uid="{A3FA63DE-C5D9-42AE-AD30-4BC900BE96C5}"/>
    <hyperlink ref="S18" r:id="rId8" xr:uid="{B8CAB2D6-3D2D-4685-AFAB-F55BBA1A874C}"/>
    <hyperlink ref="S11" r:id="rId9" xr:uid="{99E9E7E9-096E-49AA-A21E-6669A484FA28}"/>
  </hyperlinks>
  <pageMargins left="0.7" right="0.7" top="0.75" bottom="0.75" header="0.3" footer="0.3"/>
  <pageSetup paperSize="9" orientation="portrait" r:id="rId1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E946B3BB-A80E-4FD4-9E6D-1468B4F81E3B}">
            <xm:f>'liste hotellerie'!$P8=4</xm:f>
            <x14:dxf>
              <fill>
                <patternFill>
                  <bgColor rgb="FFFF0000"/>
                </patternFill>
              </fill>
            </x14:dxf>
          </x14:cfRule>
          <x14:cfRule type="expression" priority="14" id="{1BD24EE1-3133-4549-B2FB-4710396F5CA7}">
            <xm:f>'liste hotellerie'!$P8=3</xm:f>
            <x14:dxf>
              <fill>
                <patternFill>
                  <bgColor rgb="FFFFC000"/>
                </patternFill>
              </fill>
            </x14:dxf>
          </x14:cfRule>
          <x14:cfRule type="expression" priority="15" id="{FD0310E5-A08E-4E6B-A48A-A0C512CD51FD}">
            <xm:f>'liste hotellerie'!$P8=2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754F28B7-47CD-4C83-AD1A-8A0135C15116}">
            <xm:f>'liste hotellerie'!$P8=1</xm:f>
            <x14:dxf>
              <fill>
                <patternFill>
                  <bgColor rgb="FF92D050"/>
                </patternFill>
              </fill>
            </x14:dxf>
          </x14:cfRule>
          <xm:sqref>L11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45"/>
  <sheetViews>
    <sheetView workbookViewId="0">
      <selection activeCell="E14" sqref="E14"/>
    </sheetView>
  </sheetViews>
  <sheetFormatPr baseColWidth="10" defaultRowHeight="12.75"/>
  <cols>
    <col min="1" max="1" width="6.5703125" style="721" customWidth="1"/>
    <col min="2" max="2" width="6.85546875" style="209" customWidth="1"/>
    <col min="3" max="3" width="19.85546875" style="209" customWidth="1"/>
    <col min="4" max="4" width="22.140625" style="209" customWidth="1"/>
    <col min="5" max="5" width="17.7109375" style="209" customWidth="1"/>
    <col min="6" max="6" width="11.42578125" style="209"/>
    <col min="7" max="7" width="22.140625" style="209" customWidth="1"/>
    <col min="8" max="8" width="11.5703125" style="209" customWidth="1"/>
    <col min="9" max="9" width="10.42578125" style="209" customWidth="1"/>
    <col min="10" max="10" width="21.7109375" style="209" customWidth="1"/>
    <col min="11" max="11" width="17.5703125" style="209" customWidth="1"/>
    <col min="12" max="12" width="11.42578125" style="209"/>
    <col min="13" max="13" width="19.85546875" style="209" customWidth="1"/>
    <col min="14" max="14" width="14.42578125" style="209" customWidth="1"/>
    <col min="15" max="15" width="13.28515625" style="209" customWidth="1"/>
    <col min="16" max="16" width="7.28515625" style="209" customWidth="1"/>
    <col min="17" max="17" width="22.85546875" style="209" customWidth="1"/>
    <col min="18" max="18" width="14.85546875" style="209" customWidth="1"/>
    <col min="19" max="19" width="26.28515625" style="209" customWidth="1"/>
    <col min="20" max="20" width="10.5703125" style="209" customWidth="1"/>
    <col min="21" max="21" width="9.85546875" style="209" customWidth="1"/>
    <col min="22" max="22" width="7.42578125" style="209" customWidth="1"/>
    <col min="23" max="23" width="10.7109375" style="209" customWidth="1"/>
    <col min="24" max="24" width="7.42578125" style="209" customWidth="1"/>
    <col min="25" max="25" width="12.28515625" style="209" customWidth="1"/>
    <col min="26" max="26" width="15.42578125" style="209" customWidth="1"/>
    <col min="27" max="27" width="8.5703125" style="209" customWidth="1"/>
    <col min="28" max="28" width="7.28515625" style="209" customWidth="1"/>
    <col min="29" max="29" width="10.28515625" style="722" customWidth="1"/>
    <col min="30" max="30" width="8.85546875" style="209" customWidth="1"/>
    <col min="31" max="31" width="10.28515625" style="209" customWidth="1"/>
    <col min="32" max="32" width="22.28515625" style="209" customWidth="1"/>
    <col min="33" max="33" width="20.28515625" style="723" customWidth="1"/>
    <col min="34" max="34" width="11.42578125" style="723"/>
    <col min="35" max="16384" width="11.42578125" style="209"/>
  </cols>
  <sheetData>
    <row r="1" spans="1:40" s="709" customFormat="1" ht="18">
      <c r="A1" s="708"/>
      <c r="F1" s="710"/>
      <c r="G1" s="178"/>
      <c r="H1" s="178"/>
      <c r="I1" s="178"/>
      <c r="J1" s="178"/>
      <c r="K1" s="178"/>
      <c r="L1" s="178"/>
      <c r="M1" s="178"/>
      <c r="N1" s="178"/>
      <c r="O1" s="178"/>
      <c r="P1" s="711"/>
      <c r="Q1" s="711"/>
      <c r="R1" s="711"/>
      <c r="S1" s="711"/>
      <c r="T1" s="711"/>
      <c r="U1" s="711"/>
      <c r="V1" s="711"/>
      <c r="W1" s="711"/>
      <c r="X1" s="711"/>
      <c r="Y1" s="711"/>
      <c r="Z1" s="711"/>
      <c r="AA1" s="178"/>
      <c r="AB1" s="178"/>
      <c r="AC1" s="178"/>
      <c r="AD1" s="712"/>
      <c r="AE1" s="712"/>
      <c r="AF1" s="710"/>
      <c r="AG1" s="713"/>
      <c r="AH1" s="713"/>
      <c r="AI1" s="714"/>
      <c r="AJ1" s="714"/>
      <c r="AK1" s="714"/>
      <c r="AL1" s="714"/>
      <c r="AM1" s="178"/>
    </row>
    <row r="2" spans="1:40" s="716" customFormat="1">
      <c r="A2" s="75"/>
      <c r="B2" s="75"/>
      <c r="C2" s="75"/>
      <c r="D2" s="75"/>
      <c r="E2" s="75"/>
      <c r="F2" s="80"/>
      <c r="G2" s="76"/>
      <c r="H2" s="76"/>
      <c r="I2" s="76"/>
      <c r="J2" s="76"/>
      <c r="K2" s="80"/>
      <c r="L2" s="80"/>
      <c r="M2" s="80"/>
      <c r="N2" s="4"/>
      <c r="O2" s="4"/>
      <c r="P2" s="4"/>
      <c r="Q2" s="4"/>
      <c r="R2" s="4"/>
      <c r="S2" s="4"/>
      <c r="T2" s="4"/>
      <c r="U2" s="909" t="s">
        <v>312</v>
      </c>
      <c r="V2" s="909"/>
      <c r="W2" s="693"/>
      <c r="X2" s="693"/>
      <c r="Y2" s="693"/>
      <c r="Z2" s="693"/>
      <c r="AA2" s="910" t="s">
        <v>387</v>
      </c>
      <c r="AB2" s="910"/>
      <c r="AC2" s="911"/>
      <c r="AD2" s="911"/>
      <c r="AE2" s="693"/>
      <c r="AF2" s="4"/>
      <c r="AG2" s="4"/>
      <c r="AH2" s="4"/>
      <c r="AI2" s="9"/>
      <c r="AJ2" s="9"/>
      <c r="AK2" s="23"/>
      <c r="AL2" s="60"/>
      <c r="AM2" s="81"/>
    </row>
    <row r="3" spans="1:40" s="716" customFormat="1" ht="51">
      <c r="A3" s="20" t="s">
        <v>388</v>
      </c>
      <c r="B3" s="20" t="s">
        <v>503</v>
      </c>
      <c r="C3" s="199" t="s">
        <v>523</v>
      </c>
      <c r="D3" s="68" t="s">
        <v>1606</v>
      </c>
      <c r="E3" s="68" t="s">
        <v>592</v>
      </c>
      <c r="F3" s="20" t="s">
        <v>507</v>
      </c>
      <c r="G3" s="14" t="s">
        <v>350</v>
      </c>
      <c r="H3" s="115" t="s">
        <v>495</v>
      </c>
      <c r="I3" s="116" t="s">
        <v>27</v>
      </c>
      <c r="J3" s="125" t="s">
        <v>2125</v>
      </c>
      <c r="K3" s="117" t="s">
        <v>628</v>
      </c>
      <c r="L3" s="117" t="s">
        <v>629</v>
      </c>
      <c r="M3" s="95" t="s">
        <v>632</v>
      </c>
      <c r="N3" s="2" t="s">
        <v>345</v>
      </c>
      <c r="O3" s="2" t="s">
        <v>565</v>
      </c>
      <c r="P3" s="2" t="s">
        <v>23</v>
      </c>
      <c r="Q3" s="694" t="s">
        <v>21</v>
      </c>
      <c r="R3" s="694" t="s">
        <v>22</v>
      </c>
      <c r="S3" s="694" t="s">
        <v>637</v>
      </c>
      <c r="T3" s="97" t="s">
        <v>24</v>
      </c>
      <c r="U3" s="14" t="s">
        <v>310</v>
      </c>
      <c r="V3" s="14" t="s">
        <v>311</v>
      </c>
      <c r="W3" s="14" t="s">
        <v>475</v>
      </c>
      <c r="X3" s="96" t="s">
        <v>242</v>
      </c>
      <c r="Y3" s="22" t="s">
        <v>191</v>
      </c>
      <c r="Z3" s="14" t="s">
        <v>313</v>
      </c>
      <c r="AA3" s="694" t="s">
        <v>521</v>
      </c>
      <c r="AB3" s="694" t="s">
        <v>520</v>
      </c>
      <c r="AC3" s="694" t="s">
        <v>560</v>
      </c>
      <c r="AD3" s="694" t="s">
        <v>559</v>
      </c>
      <c r="AE3" s="14" t="s">
        <v>230</v>
      </c>
      <c r="AF3" s="694" t="s">
        <v>483</v>
      </c>
      <c r="AG3" s="694" t="s">
        <v>484</v>
      </c>
      <c r="AH3" s="694" t="s">
        <v>352</v>
      </c>
      <c r="AI3" s="10" t="s">
        <v>346</v>
      </c>
      <c r="AJ3" s="10" t="s">
        <v>347</v>
      </c>
      <c r="AK3" s="95" t="s">
        <v>348</v>
      </c>
      <c r="AL3" s="82" t="s">
        <v>192</v>
      </c>
      <c r="AM3" s="83" t="s">
        <v>349</v>
      </c>
    </row>
    <row r="4" spans="1:40" s="715" customFormat="1" ht="44.25" customHeight="1">
      <c r="A4" s="425">
        <v>30003</v>
      </c>
      <c r="B4" s="226">
        <v>53</v>
      </c>
      <c r="C4" s="227" t="s">
        <v>524</v>
      </c>
      <c r="D4" s="228" t="s">
        <v>1587</v>
      </c>
      <c r="E4" s="229" t="s">
        <v>473</v>
      </c>
      <c r="F4" s="230" t="s">
        <v>520</v>
      </c>
      <c r="G4" s="231" t="s">
        <v>762</v>
      </c>
      <c r="H4" s="232">
        <v>1</v>
      </c>
      <c r="I4" s="233"/>
      <c r="J4" s="233"/>
      <c r="K4" s="234" t="s">
        <v>631</v>
      </c>
      <c r="L4" s="235" t="s">
        <v>630</v>
      </c>
      <c r="M4" s="235">
        <v>401538996</v>
      </c>
      <c r="N4" s="237">
        <v>553</v>
      </c>
      <c r="O4" s="236">
        <v>14.9</v>
      </c>
      <c r="P4" s="238" t="s">
        <v>49</v>
      </c>
      <c r="Q4" s="239" t="s">
        <v>172</v>
      </c>
      <c r="R4" s="239" t="s">
        <v>2123</v>
      </c>
      <c r="S4" s="240" t="s">
        <v>1607</v>
      </c>
      <c r="T4" s="239" t="s">
        <v>1608</v>
      </c>
      <c r="U4" s="232">
        <v>1</v>
      </c>
      <c r="V4" s="232"/>
      <c r="W4" s="241">
        <v>1</v>
      </c>
      <c r="X4" s="232">
        <v>1</v>
      </c>
      <c r="Y4" s="242" t="s">
        <v>2122</v>
      </c>
      <c r="Z4" s="232" t="s">
        <v>509</v>
      </c>
      <c r="AA4" s="232">
        <v>1</v>
      </c>
      <c r="AB4" s="232"/>
      <c r="AC4" s="232"/>
      <c r="AD4" s="232"/>
      <c r="AE4" s="232">
        <f>N4</f>
        <v>553</v>
      </c>
      <c r="AF4" s="239" t="s">
        <v>2124</v>
      </c>
      <c r="AG4" s="239" t="s">
        <v>1809</v>
      </c>
      <c r="AH4" s="239" t="s">
        <v>167</v>
      </c>
      <c r="AI4" s="850">
        <v>4</v>
      </c>
      <c r="AJ4" s="850">
        <f>SUM(N4:N7)</f>
        <v>797</v>
      </c>
      <c r="AK4" s="845">
        <v>4</v>
      </c>
      <c r="AL4" s="869">
        <f>SUM(AE4:AE7)</f>
        <v>797</v>
      </c>
      <c r="AM4" s="867">
        <v>1</v>
      </c>
    </row>
    <row r="5" spans="1:40" ht="44.25" customHeight="1">
      <c r="A5" s="425">
        <v>30003</v>
      </c>
      <c r="B5" s="244">
        <v>219</v>
      </c>
      <c r="C5" s="245" t="s">
        <v>524</v>
      </c>
      <c r="D5" s="264" t="s">
        <v>1587</v>
      </c>
      <c r="E5" s="247" t="s">
        <v>473</v>
      </c>
      <c r="F5" s="248" t="s">
        <v>520</v>
      </c>
      <c r="G5" s="265" t="s">
        <v>251</v>
      </c>
      <c r="H5" s="266"/>
      <c r="I5" s="266">
        <v>1</v>
      </c>
      <c r="J5" s="266"/>
      <c r="K5" s="267"/>
      <c r="L5" s="267"/>
      <c r="M5" s="267"/>
      <c r="N5" s="254">
        <v>150</v>
      </c>
      <c r="O5" s="253">
        <v>0.84</v>
      </c>
      <c r="P5" s="255"/>
      <c r="Q5" s="256" t="s">
        <v>1146</v>
      </c>
      <c r="R5" s="256" t="s">
        <v>1612</v>
      </c>
      <c r="S5" s="257" t="s">
        <v>1611</v>
      </c>
      <c r="T5" s="256" t="s">
        <v>490</v>
      </c>
      <c r="U5" s="266">
        <v>1</v>
      </c>
      <c r="V5" s="266"/>
      <c r="W5" s="268">
        <v>1</v>
      </c>
      <c r="X5" s="266"/>
      <c r="Y5" s="269"/>
      <c r="Z5" s="266" t="s">
        <v>509</v>
      </c>
      <c r="AA5" s="266">
        <v>1</v>
      </c>
      <c r="AB5" s="266"/>
      <c r="AC5" s="266"/>
      <c r="AD5" s="266"/>
      <c r="AE5" s="266">
        <f>N5</f>
        <v>150</v>
      </c>
      <c r="AF5" s="256" t="s">
        <v>492</v>
      </c>
      <c r="AG5" s="256" t="s">
        <v>343</v>
      </c>
      <c r="AH5" s="256" t="s">
        <v>65</v>
      </c>
      <c r="AI5" s="851"/>
      <c r="AJ5" s="851"/>
      <c r="AK5" s="851"/>
      <c r="AL5" s="851"/>
      <c r="AM5" s="851"/>
    </row>
    <row r="6" spans="1:40" ht="44.25" customHeight="1">
      <c r="A6" s="425">
        <v>30003</v>
      </c>
      <c r="B6" s="244">
        <v>247</v>
      </c>
      <c r="C6" s="245" t="s">
        <v>524</v>
      </c>
      <c r="D6" s="246" t="s">
        <v>1587</v>
      </c>
      <c r="E6" s="247" t="s">
        <v>473</v>
      </c>
      <c r="F6" s="248" t="s">
        <v>520</v>
      </c>
      <c r="G6" s="249" t="s">
        <v>252</v>
      </c>
      <c r="H6" s="250"/>
      <c r="I6" s="250">
        <v>1</v>
      </c>
      <c r="J6" s="251"/>
      <c r="K6" s="252"/>
      <c r="L6" s="252"/>
      <c r="M6" s="252"/>
      <c r="N6" s="254">
        <v>74</v>
      </c>
      <c r="O6" s="253">
        <v>1.54</v>
      </c>
      <c r="P6" s="255"/>
      <c r="Q6" s="256" t="s">
        <v>1190</v>
      </c>
      <c r="R6" s="256" t="s">
        <v>1613</v>
      </c>
      <c r="S6" s="257" t="s">
        <v>1609</v>
      </c>
      <c r="T6" s="256" t="s">
        <v>490</v>
      </c>
      <c r="U6" s="250">
        <v>1</v>
      </c>
      <c r="V6" s="250"/>
      <c r="W6" s="258">
        <v>1</v>
      </c>
      <c r="X6" s="250"/>
      <c r="Y6" s="259"/>
      <c r="Z6" s="250" t="s">
        <v>509</v>
      </c>
      <c r="AA6" s="250">
        <v>1</v>
      </c>
      <c r="AB6" s="250"/>
      <c r="AC6" s="250"/>
      <c r="AD6" s="250"/>
      <c r="AE6" s="250">
        <f>N6</f>
        <v>74</v>
      </c>
      <c r="AF6" s="256" t="s">
        <v>341</v>
      </c>
      <c r="AG6" s="260" t="s">
        <v>1149</v>
      </c>
      <c r="AH6" s="256" t="s">
        <v>65</v>
      </c>
      <c r="AI6" s="851"/>
      <c r="AJ6" s="851"/>
      <c r="AK6" s="851"/>
      <c r="AL6" s="851"/>
      <c r="AM6" s="851"/>
    </row>
    <row r="7" spans="1:40" ht="44.25" customHeight="1">
      <c r="A7" s="425">
        <v>30003</v>
      </c>
      <c r="B7" s="389">
        <v>248</v>
      </c>
      <c r="C7" s="143" t="s">
        <v>524</v>
      </c>
      <c r="D7" s="144" t="s">
        <v>1587</v>
      </c>
      <c r="E7" s="158" t="s">
        <v>473</v>
      </c>
      <c r="F7" s="145" t="s">
        <v>520</v>
      </c>
      <c r="G7" s="146" t="s">
        <v>1549</v>
      </c>
      <c r="H7" s="160"/>
      <c r="I7" s="160">
        <v>1</v>
      </c>
      <c r="J7" s="183"/>
      <c r="K7" s="161"/>
      <c r="L7" s="161"/>
      <c r="M7" s="161"/>
      <c r="N7" s="152">
        <v>20</v>
      </c>
      <c r="O7" s="162">
        <v>0.7</v>
      </c>
      <c r="P7" s="151"/>
      <c r="Q7" s="153" t="s">
        <v>1696</v>
      </c>
      <c r="R7" s="153" t="s">
        <v>858</v>
      </c>
      <c r="S7" s="177" t="s">
        <v>1610</v>
      </c>
      <c r="T7" s="153" t="s">
        <v>490</v>
      </c>
      <c r="U7" s="160">
        <v>1</v>
      </c>
      <c r="V7" s="160"/>
      <c r="W7" s="163">
        <v>1</v>
      </c>
      <c r="X7" s="160"/>
      <c r="Y7" s="164"/>
      <c r="Z7" s="160" t="s">
        <v>509</v>
      </c>
      <c r="AA7" s="160">
        <v>1</v>
      </c>
      <c r="AB7" s="160"/>
      <c r="AC7" s="160"/>
      <c r="AD7" s="160"/>
      <c r="AE7" s="160">
        <f>N7</f>
        <v>20</v>
      </c>
      <c r="AF7" s="153" t="s">
        <v>341</v>
      </c>
      <c r="AG7" s="153" t="s">
        <v>342</v>
      </c>
      <c r="AH7" s="153" t="s">
        <v>65</v>
      </c>
      <c r="AI7" s="847"/>
      <c r="AJ7" s="847"/>
      <c r="AK7" s="847"/>
      <c r="AL7" s="847"/>
      <c r="AM7" s="847"/>
    </row>
    <row r="8" spans="1:40" s="716" customFormat="1" ht="39" customHeight="1">
      <c r="A8" s="425">
        <v>30006</v>
      </c>
      <c r="B8" s="226">
        <v>7</v>
      </c>
      <c r="C8" s="227" t="s">
        <v>526</v>
      </c>
      <c r="D8" s="288" t="s">
        <v>1590</v>
      </c>
      <c r="E8" s="229" t="s">
        <v>474</v>
      </c>
      <c r="F8" s="230" t="s">
        <v>521</v>
      </c>
      <c r="G8" s="233" t="s">
        <v>98</v>
      </c>
      <c r="H8" s="232">
        <v>1</v>
      </c>
      <c r="I8" s="289"/>
      <c r="J8" s="745" t="s">
        <v>2236</v>
      </c>
      <c r="K8" s="311" t="s">
        <v>635</v>
      </c>
      <c r="L8" s="312" t="s">
        <v>630</v>
      </c>
      <c r="M8" s="312">
        <v>882806169</v>
      </c>
      <c r="N8" s="237">
        <v>185</v>
      </c>
      <c r="O8" s="236">
        <v>4.37</v>
      </c>
      <c r="P8" s="238" t="s">
        <v>97</v>
      </c>
      <c r="Q8" s="239" t="s">
        <v>1193</v>
      </c>
      <c r="R8" s="239" t="s">
        <v>95</v>
      </c>
      <c r="S8" s="467" t="s">
        <v>1812</v>
      </c>
      <c r="T8" s="313" t="s">
        <v>490</v>
      </c>
      <c r="U8" s="314">
        <v>1</v>
      </c>
      <c r="V8" s="314"/>
      <c r="W8" s="241">
        <v>1</v>
      </c>
      <c r="X8" s="232">
        <v>1</v>
      </c>
      <c r="Y8" s="242" t="s">
        <v>2128</v>
      </c>
      <c r="Z8" s="232" t="s">
        <v>511</v>
      </c>
      <c r="AA8" s="232">
        <v>1</v>
      </c>
      <c r="AB8" s="232"/>
      <c r="AC8" s="232"/>
      <c r="AD8" s="232"/>
      <c r="AE8" s="232">
        <f t="shared" ref="AE8:AE9" si="0">N8</f>
        <v>185</v>
      </c>
      <c r="AF8" s="239" t="s">
        <v>2127</v>
      </c>
      <c r="AG8" s="239" t="s">
        <v>2443</v>
      </c>
      <c r="AH8" s="239" t="s">
        <v>167</v>
      </c>
      <c r="AI8" s="850">
        <v>2</v>
      </c>
      <c r="AJ8" s="850">
        <f>N8+N9</f>
        <v>195</v>
      </c>
      <c r="AK8" s="845">
        <v>2</v>
      </c>
      <c r="AL8" s="869">
        <f>AE8+AE9</f>
        <v>195</v>
      </c>
      <c r="AM8" s="867">
        <v>1</v>
      </c>
    </row>
    <row r="9" spans="1:40" s="716" customFormat="1" ht="39" customHeight="1">
      <c r="A9" s="425">
        <v>30006</v>
      </c>
      <c r="B9" s="389">
        <v>292</v>
      </c>
      <c r="C9" s="143" t="s">
        <v>526</v>
      </c>
      <c r="D9" s="144" t="s">
        <v>1590</v>
      </c>
      <c r="E9" s="158" t="s">
        <v>474</v>
      </c>
      <c r="F9" s="145"/>
      <c r="G9" s="148" t="s">
        <v>879</v>
      </c>
      <c r="H9" s="147"/>
      <c r="I9" s="175">
        <v>1</v>
      </c>
      <c r="J9" s="183" t="s">
        <v>1747</v>
      </c>
      <c r="K9" s="401"/>
      <c r="L9" s="401"/>
      <c r="M9" s="401"/>
      <c r="N9" s="197">
        <v>10</v>
      </c>
      <c r="O9" s="162">
        <v>0.23</v>
      </c>
      <c r="P9" s="151"/>
      <c r="Q9" s="153" t="s">
        <v>883</v>
      </c>
      <c r="R9" s="153" t="s">
        <v>881</v>
      </c>
      <c r="S9" s="177" t="s">
        <v>1711</v>
      </c>
      <c r="T9" s="184" t="s">
        <v>490</v>
      </c>
      <c r="U9" s="147">
        <v>1</v>
      </c>
      <c r="V9" s="147"/>
      <c r="W9" s="154"/>
      <c r="X9" s="147"/>
      <c r="Y9" s="155"/>
      <c r="Z9" s="147" t="s">
        <v>511</v>
      </c>
      <c r="AA9" s="147"/>
      <c r="AB9" s="147">
        <v>1</v>
      </c>
      <c r="AC9" s="147"/>
      <c r="AD9" s="147"/>
      <c r="AE9" s="147">
        <f t="shared" si="0"/>
        <v>10</v>
      </c>
      <c r="AF9" s="153" t="s">
        <v>880</v>
      </c>
      <c r="AG9" s="159" t="s">
        <v>882</v>
      </c>
      <c r="AH9" s="153" t="s">
        <v>65</v>
      </c>
      <c r="AI9" s="847"/>
      <c r="AJ9" s="847"/>
      <c r="AK9" s="852"/>
      <c r="AL9" s="852"/>
      <c r="AM9" s="852"/>
    </row>
    <row r="10" spans="1:40" s="716" customFormat="1" ht="41.25" customHeight="1">
      <c r="A10" s="427">
        <v>30018</v>
      </c>
      <c r="B10" s="389">
        <v>277</v>
      </c>
      <c r="C10" s="143" t="s">
        <v>863</v>
      </c>
      <c r="D10" s="144" t="s">
        <v>1586</v>
      </c>
      <c r="E10" s="158"/>
      <c r="F10" s="145"/>
      <c r="G10" s="146" t="s">
        <v>1156</v>
      </c>
      <c r="H10" s="148"/>
      <c r="I10" s="147">
        <v>1</v>
      </c>
      <c r="J10" s="186"/>
      <c r="K10" s="150"/>
      <c r="L10" s="150"/>
      <c r="M10" s="150"/>
      <c r="N10" s="197">
        <v>3</v>
      </c>
      <c r="O10" s="162">
        <v>7.0000000000000007E-2</v>
      </c>
      <c r="P10" s="172"/>
      <c r="Q10" s="173" t="s">
        <v>1195</v>
      </c>
      <c r="R10" s="173" t="s">
        <v>864</v>
      </c>
      <c r="S10" s="179" t="s">
        <v>1155</v>
      </c>
      <c r="T10" s="153" t="s">
        <v>490</v>
      </c>
      <c r="U10" s="147"/>
      <c r="V10" s="147">
        <v>1</v>
      </c>
      <c r="W10" s="147"/>
      <c r="X10" s="147"/>
      <c r="Y10" s="155"/>
      <c r="Z10" s="147" t="s">
        <v>1200</v>
      </c>
      <c r="AA10" s="147"/>
      <c r="AB10" s="147"/>
      <c r="AC10" s="147"/>
      <c r="AD10" s="147"/>
      <c r="AE10" s="147">
        <v>0</v>
      </c>
      <c r="AF10" s="153"/>
      <c r="AG10" s="180" t="s">
        <v>865</v>
      </c>
      <c r="AH10" s="153" t="s">
        <v>65</v>
      </c>
      <c r="AI10" s="407">
        <v>1</v>
      </c>
      <c r="AJ10" s="407">
        <f>N10</f>
        <v>3</v>
      </c>
      <c r="AK10" s="407">
        <v>0</v>
      </c>
      <c r="AL10" s="408">
        <f>AE10</f>
        <v>0</v>
      </c>
      <c r="AM10" s="409">
        <v>0</v>
      </c>
      <c r="AN10" s="212"/>
    </row>
    <row r="11" spans="1:40" ht="38.25">
      <c r="A11" s="426">
        <v>30062</v>
      </c>
      <c r="B11" s="226">
        <v>257</v>
      </c>
      <c r="C11" s="227" t="s">
        <v>539</v>
      </c>
      <c r="D11" s="288" t="s">
        <v>1598</v>
      </c>
      <c r="E11" s="229"/>
      <c r="F11" s="230" t="s">
        <v>520</v>
      </c>
      <c r="G11" s="231" t="s">
        <v>800</v>
      </c>
      <c r="H11" s="232">
        <v>1</v>
      </c>
      <c r="I11" s="233"/>
      <c r="J11" s="319"/>
      <c r="K11" s="215" t="s">
        <v>923</v>
      </c>
      <c r="L11" s="682" t="s">
        <v>630</v>
      </c>
      <c r="M11" s="215">
        <v>533763215</v>
      </c>
      <c r="N11" s="237">
        <v>100</v>
      </c>
      <c r="O11" s="236">
        <v>4.26</v>
      </c>
      <c r="P11" s="238" t="s">
        <v>210</v>
      </c>
      <c r="Q11" s="239" t="s">
        <v>694</v>
      </c>
      <c r="R11" s="239" t="s">
        <v>693</v>
      </c>
      <c r="S11" s="240" t="s">
        <v>922</v>
      </c>
      <c r="T11" s="239" t="s">
        <v>490</v>
      </c>
      <c r="U11" s="232"/>
      <c r="V11" s="232">
        <v>1</v>
      </c>
      <c r="W11" s="241"/>
      <c r="X11" s="232">
        <v>1</v>
      </c>
      <c r="Y11" s="332">
        <v>42914</v>
      </c>
      <c r="Z11" s="232" t="s">
        <v>214</v>
      </c>
      <c r="AA11" s="296"/>
      <c r="AB11" s="298"/>
      <c r="AC11" s="298"/>
      <c r="AD11" s="298"/>
      <c r="AE11" s="232">
        <v>0</v>
      </c>
      <c r="AF11" s="239"/>
      <c r="AG11" s="239" t="s">
        <v>1854</v>
      </c>
      <c r="AH11" s="239" t="s">
        <v>167</v>
      </c>
      <c r="AI11" s="848">
        <v>3</v>
      </c>
      <c r="AJ11" s="848">
        <f>N11+N12+N13</f>
        <v>184</v>
      </c>
      <c r="AK11" s="853">
        <v>0</v>
      </c>
      <c r="AL11" s="871">
        <f>AE11+AE12+AE13</f>
        <v>0</v>
      </c>
      <c r="AM11" s="870">
        <v>1</v>
      </c>
    </row>
    <row r="12" spans="1:40" s="349" customFormat="1" ht="39" customHeight="1">
      <c r="A12" s="426">
        <v>30062</v>
      </c>
      <c r="B12" s="185">
        <v>319</v>
      </c>
      <c r="C12" s="336" t="s">
        <v>539</v>
      </c>
      <c r="D12" s="337" t="s">
        <v>1598</v>
      </c>
      <c r="E12" s="358"/>
      <c r="F12" s="338" t="s">
        <v>520</v>
      </c>
      <c r="G12" s="339" t="s">
        <v>2168</v>
      </c>
      <c r="H12" s="123">
        <v>1</v>
      </c>
      <c r="I12" s="340"/>
      <c r="J12" s="771" t="s">
        <v>2242</v>
      </c>
      <c r="K12" s="381" t="s">
        <v>2243</v>
      </c>
      <c r="L12" s="753"/>
      <c r="M12" s="381">
        <v>951322858</v>
      </c>
      <c r="N12" s="422">
        <v>20</v>
      </c>
      <c r="O12" s="344">
        <v>2.0099999999999998</v>
      </c>
      <c r="P12" s="352"/>
      <c r="Q12" s="345" t="s">
        <v>2169</v>
      </c>
      <c r="R12" s="345" t="s">
        <v>2173</v>
      </c>
      <c r="S12" s="346" t="s">
        <v>2179</v>
      </c>
      <c r="T12" s="345" t="s">
        <v>490</v>
      </c>
      <c r="U12" s="123"/>
      <c r="V12" s="123">
        <v>1</v>
      </c>
      <c r="W12" s="347"/>
      <c r="X12" s="123">
        <v>0</v>
      </c>
      <c r="Y12" s="814"/>
      <c r="Z12" s="123" t="s">
        <v>214</v>
      </c>
      <c r="AA12" s="124"/>
      <c r="AB12" s="758"/>
      <c r="AC12" s="758"/>
      <c r="AD12" s="758"/>
      <c r="AE12" s="123">
        <v>0</v>
      </c>
      <c r="AF12" s="345" t="s">
        <v>2171</v>
      </c>
      <c r="AG12" s="345"/>
      <c r="AH12" s="345" t="s">
        <v>2461</v>
      </c>
      <c r="AI12" s="924"/>
      <c r="AJ12" s="924"/>
      <c r="AK12" s="924"/>
      <c r="AL12" s="924"/>
      <c r="AM12" s="924"/>
    </row>
    <row r="13" spans="1:40" s="349" customFormat="1" ht="39" customHeight="1">
      <c r="A13" s="426">
        <v>30062</v>
      </c>
      <c r="B13" s="185">
        <v>320</v>
      </c>
      <c r="C13" s="336" t="s">
        <v>539</v>
      </c>
      <c r="D13" s="337" t="s">
        <v>1598</v>
      </c>
      <c r="E13" s="358"/>
      <c r="F13" s="338" t="s">
        <v>520</v>
      </c>
      <c r="G13" s="339" t="s">
        <v>2175</v>
      </c>
      <c r="H13" s="123">
        <v>1</v>
      </c>
      <c r="I13" s="340"/>
      <c r="J13" s="772" t="s">
        <v>2240</v>
      </c>
      <c r="K13" s="761"/>
      <c r="L13" s="762"/>
      <c r="M13" s="763">
        <v>880640651</v>
      </c>
      <c r="N13" s="764">
        <v>64</v>
      </c>
      <c r="O13" s="344">
        <v>1.37</v>
      </c>
      <c r="P13" s="352" t="s">
        <v>405</v>
      </c>
      <c r="Q13" s="345" t="s">
        <v>2177</v>
      </c>
      <c r="R13" s="345" t="s">
        <v>2174</v>
      </c>
      <c r="S13" s="346" t="s">
        <v>2176</v>
      </c>
      <c r="T13" s="345" t="s">
        <v>490</v>
      </c>
      <c r="U13" s="123"/>
      <c r="V13" s="123">
        <v>1</v>
      </c>
      <c r="W13" s="347"/>
      <c r="X13" s="123">
        <v>0</v>
      </c>
      <c r="Y13" s="814"/>
      <c r="Z13" s="123" t="s">
        <v>214</v>
      </c>
      <c r="AA13" s="124"/>
      <c r="AB13" s="758"/>
      <c r="AC13" s="758"/>
      <c r="AD13" s="758"/>
      <c r="AE13" s="123">
        <v>0</v>
      </c>
      <c r="AF13" s="345" t="s">
        <v>2187</v>
      </c>
      <c r="AG13" s="345" t="s">
        <v>2178</v>
      </c>
      <c r="AH13" s="345" t="s">
        <v>2460</v>
      </c>
      <c r="AI13" s="924"/>
      <c r="AJ13" s="924"/>
      <c r="AK13" s="924"/>
      <c r="AL13" s="924"/>
      <c r="AM13" s="924"/>
    </row>
    <row r="14" spans="1:40" ht="57">
      <c r="A14" s="426">
        <v>30069</v>
      </c>
      <c r="B14" s="389">
        <v>279</v>
      </c>
      <c r="C14" s="143" t="s">
        <v>826</v>
      </c>
      <c r="D14" s="144" t="s">
        <v>1586</v>
      </c>
      <c r="E14" s="143"/>
      <c r="F14" s="145"/>
      <c r="G14" s="146" t="s">
        <v>827</v>
      </c>
      <c r="H14" s="147"/>
      <c r="I14" s="147">
        <v>1</v>
      </c>
      <c r="J14" s="183"/>
      <c r="K14" s="150"/>
      <c r="L14" s="150"/>
      <c r="M14" s="150"/>
      <c r="N14" s="152">
        <v>3</v>
      </c>
      <c r="O14" s="162">
        <v>0.03</v>
      </c>
      <c r="P14" s="151"/>
      <c r="Q14" s="153" t="s">
        <v>828</v>
      </c>
      <c r="R14" s="153" t="s">
        <v>829</v>
      </c>
      <c r="S14" s="177" t="s">
        <v>1159</v>
      </c>
      <c r="T14" s="153" t="s">
        <v>490</v>
      </c>
      <c r="U14" s="147"/>
      <c r="V14" s="147">
        <v>1</v>
      </c>
      <c r="W14" s="154"/>
      <c r="X14" s="147"/>
      <c r="Y14" s="155"/>
      <c r="Z14" s="147" t="s">
        <v>1200</v>
      </c>
      <c r="AA14" s="147"/>
      <c r="AB14" s="147"/>
      <c r="AC14" s="147"/>
      <c r="AD14" s="147"/>
      <c r="AE14" s="147">
        <v>0</v>
      </c>
      <c r="AF14" s="153"/>
      <c r="AG14" s="181" t="s">
        <v>830</v>
      </c>
      <c r="AH14" s="153" t="s">
        <v>65</v>
      </c>
      <c r="AI14" s="412">
        <v>1</v>
      </c>
      <c r="AJ14" s="399">
        <f>N14</f>
        <v>3</v>
      </c>
      <c r="AK14" s="413">
        <v>0</v>
      </c>
      <c r="AL14" s="408">
        <f>AE14</f>
        <v>0</v>
      </c>
      <c r="AM14" s="409">
        <v>0</v>
      </c>
    </row>
    <row r="15" spans="1:40" ht="38.25">
      <c r="A15" s="438">
        <v>30098</v>
      </c>
      <c r="B15" s="226">
        <v>170</v>
      </c>
      <c r="C15" s="227" t="s">
        <v>550</v>
      </c>
      <c r="D15" s="288" t="s">
        <v>1602</v>
      </c>
      <c r="E15" s="229"/>
      <c r="F15" s="230" t="s">
        <v>522</v>
      </c>
      <c r="G15" s="233" t="s">
        <v>1203</v>
      </c>
      <c r="H15" s="232">
        <v>1</v>
      </c>
      <c r="I15" s="233"/>
      <c r="J15" s="636"/>
      <c r="K15" s="215" t="s">
        <v>940</v>
      </c>
      <c r="L15" s="215" t="s">
        <v>630</v>
      </c>
      <c r="M15" s="215">
        <v>344644885</v>
      </c>
      <c r="N15" s="237">
        <v>90</v>
      </c>
      <c r="O15" s="236">
        <v>4.49</v>
      </c>
      <c r="P15" s="238" t="s">
        <v>210</v>
      </c>
      <c r="Q15" s="239" t="s">
        <v>1885</v>
      </c>
      <c r="R15" s="239" t="s">
        <v>194</v>
      </c>
      <c r="S15" s="240" t="s">
        <v>949</v>
      </c>
      <c r="T15" s="239" t="s">
        <v>1883</v>
      </c>
      <c r="U15" s="232">
        <v>1</v>
      </c>
      <c r="V15" s="232"/>
      <c r="W15" s="241">
        <v>0.4</v>
      </c>
      <c r="X15" s="232">
        <v>1</v>
      </c>
      <c r="Y15" s="332">
        <v>42723</v>
      </c>
      <c r="Z15" s="296" t="s">
        <v>471</v>
      </c>
      <c r="AA15" s="232">
        <v>1</v>
      </c>
      <c r="AB15" s="232"/>
      <c r="AC15" s="232"/>
      <c r="AD15" s="232"/>
      <c r="AE15" s="232">
        <f>N15</f>
        <v>90</v>
      </c>
      <c r="AF15" s="299" t="s">
        <v>2210</v>
      </c>
      <c r="AG15" s="239" t="s">
        <v>1884</v>
      </c>
      <c r="AH15" s="239" t="s">
        <v>167</v>
      </c>
      <c r="AI15" s="680">
        <v>1</v>
      </c>
      <c r="AJ15" s="680">
        <f>N15</f>
        <v>90</v>
      </c>
      <c r="AK15" s="682">
        <v>1</v>
      </c>
      <c r="AL15" s="684">
        <f>AE15</f>
        <v>90</v>
      </c>
      <c r="AM15" s="683">
        <v>1</v>
      </c>
    </row>
    <row r="16" spans="1:40" ht="38.25">
      <c r="A16" s="438">
        <v>30123</v>
      </c>
      <c r="B16" s="226">
        <v>123</v>
      </c>
      <c r="C16" s="227" t="s">
        <v>562</v>
      </c>
      <c r="D16" s="288" t="s">
        <v>1598</v>
      </c>
      <c r="E16" s="229" t="s">
        <v>591</v>
      </c>
      <c r="F16" s="230" t="s">
        <v>521</v>
      </c>
      <c r="G16" s="233" t="s">
        <v>489</v>
      </c>
      <c r="H16" s="232">
        <v>1</v>
      </c>
      <c r="I16" s="233"/>
      <c r="J16" s="636" t="s">
        <v>2214</v>
      </c>
      <c r="K16" s="215" t="s">
        <v>955</v>
      </c>
      <c r="L16" s="215" t="s">
        <v>630</v>
      </c>
      <c r="M16" s="215">
        <v>529368854</v>
      </c>
      <c r="N16" s="237">
        <v>165</v>
      </c>
      <c r="O16" s="236">
        <v>3.26</v>
      </c>
      <c r="P16" s="238" t="s">
        <v>210</v>
      </c>
      <c r="Q16" s="239" t="s">
        <v>636</v>
      </c>
      <c r="R16" s="239" t="s">
        <v>967</v>
      </c>
      <c r="S16" s="240" t="s">
        <v>966</v>
      </c>
      <c r="T16" s="239" t="s">
        <v>692</v>
      </c>
      <c r="U16" s="232">
        <v>1</v>
      </c>
      <c r="V16" s="232"/>
      <c r="W16" s="241">
        <v>1</v>
      </c>
      <c r="X16" s="232">
        <v>1</v>
      </c>
      <c r="Y16" s="242" t="s">
        <v>2215</v>
      </c>
      <c r="Z16" s="232" t="s">
        <v>322</v>
      </c>
      <c r="AA16" s="232">
        <v>1</v>
      </c>
      <c r="AB16" s="232"/>
      <c r="AC16" s="232"/>
      <c r="AD16" s="232"/>
      <c r="AE16" s="232">
        <f t="shared" ref="AE16" si="1">N16</f>
        <v>165</v>
      </c>
      <c r="AF16" s="239" t="s">
        <v>2213</v>
      </c>
      <c r="AG16" s="239" t="s">
        <v>1895</v>
      </c>
      <c r="AH16" s="239" t="s">
        <v>167</v>
      </c>
      <c r="AI16" s="680">
        <v>1</v>
      </c>
      <c r="AJ16" s="680">
        <f>N16</f>
        <v>165</v>
      </c>
      <c r="AK16" s="682">
        <v>1</v>
      </c>
      <c r="AL16" s="684">
        <f>AE16</f>
        <v>165</v>
      </c>
      <c r="AM16" s="683">
        <v>1</v>
      </c>
    </row>
    <row r="17" spans="1:39" ht="51">
      <c r="A17" s="438">
        <v>30133</v>
      </c>
      <c r="B17" s="226">
        <v>144</v>
      </c>
      <c r="C17" s="227" t="s">
        <v>566</v>
      </c>
      <c r="D17" s="228" t="s">
        <v>1587</v>
      </c>
      <c r="E17" s="229" t="s">
        <v>589</v>
      </c>
      <c r="F17" s="230" t="s">
        <v>521</v>
      </c>
      <c r="G17" s="335" t="s">
        <v>1921</v>
      </c>
      <c r="H17" s="232">
        <v>1</v>
      </c>
      <c r="I17" s="233"/>
      <c r="J17" s="319"/>
      <c r="K17" s="215" t="s">
        <v>974</v>
      </c>
      <c r="L17" s="215" t="s">
        <v>630</v>
      </c>
      <c r="M17" s="215">
        <v>419702949</v>
      </c>
      <c r="N17" s="237">
        <v>400</v>
      </c>
      <c r="O17" s="236">
        <v>5.97</v>
      </c>
      <c r="P17" s="238" t="s">
        <v>210</v>
      </c>
      <c r="Q17" s="239" t="s">
        <v>486</v>
      </c>
      <c r="R17" s="239" t="s">
        <v>203</v>
      </c>
      <c r="S17" s="240" t="s">
        <v>982</v>
      </c>
      <c r="T17" s="239" t="s">
        <v>497</v>
      </c>
      <c r="U17" s="232">
        <v>1</v>
      </c>
      <c r="V17" s="232"/>
      <c r="W17" s="241">
        <v>1</v>
      </c>
      <c r="X17" s="232">
        <v>1</v>
      </c>
      <c r="Y17" s="332">
        <v>43357</v>
      </c>
      <c r="Z17" s="232" t="s">
        <v>508</v>
      </c>
      <c r="AA17" s="232">
        <v>1</v>
      </c>
      <c r="AB17" s="232"/>
      <c r="AC17" s="232"/>
      <c r="AD17" s="232"/>
      <c r="AE17" s="232">
        <f t="shared" ref="AE17:AE28" si="2">N17</f>
        <v>400</v>
      </c>
      <c r="AF17" s="239" t="s">
        <v>2251</v>
      </c>
      <c r="AG17" s="239" t="s">
        <v>644</v>
      </c>
      <c r="AH17" s="239" t="s">
        <v>167</v>
      </c>
      <c r="AI17" s="850">
        <v>13</v>
      </c>
      <c r="AJ17" s="850">
        <f>SUM(N17:N29)</f>
        <v>6048</v>
      </c>
      <c r="AK17" s="845">
        <v>13</v>
      </c>
      <c r="AL17" s="869">
        <f>SUM(AE17:AE29)</f>
        <v>6048</v>
      </c>
      <c r="AM17" s="867">
        <v>10</v>
      </c>
    </row>
    <row r="18" spans="1:39" ht="38.25">
      <c r="A18" s="438">
        <v>30133</v>
      </c>
      <c r="B18" s="226">
        <v>70</v>
      </c>
      <c r="C18" s="227" t="s">
        <v>566</v>
      </c>
      <c r="D18" s="228" t="s">
        <v>1587</v>
      </c>
      <c r="E18" s="229" t="s">
        <v>589</v>
      </c>
      <c r="F18" s="230" t="s">
        <v>521</v>
      </c>
      <c r="G18" s="233" t="s">
        <v>204</v>
      </c>
      <c r="H18" s="232">
        <v>1</v>
      </c>
      <c r="I18" s="233"/>
      <c r="J18" s="319"/>
      <c r="K18" s="215" t="s">
        <v>975</v>
      </c>
      <c r="L18" s="215" t="s">
        <v>630</v>
      </c>
      <c r="M18" s="215">
        <v>438606196</v>
      </c>
      <c r="N18" s="237">
        <v>277</v>
      </c>
      <c r="O18" s="236">
        <v>4.32</v>
      </c>
      <c r="P18" s="238" t="s">
        <v>210</v>
      </c>
      <c r="Q18" s="239" t="s">
        <v>225</v>
      </c>
      <c r="R18" s="239" t="s">
        <v>205</v>
      </c>
      <c r="S18" s="240" t="s">
        <v>983</v>
      </c>
      <c r="T18" s="239" t="s">
        <v>639</v>
      </c>
      <c r="U18" s="232">
        <v>1</v>
      </c>
      <c r="V18" s="232"/>
      <c r="W18" s="241">
        <v>1</v>
      </c>
      <c r="X18" s="232">
        <v>1</v>
      </c>
      <c r="Y18" s="332">
        <v>44323</v>
      </c>
      <c r="Z18" s="232" t="s">
        <v>510</v>
      </c>
      <c r="AA18" s="232">
        <v>1</v>
      </c>
      <c r="AB18" s="232"/>
      <c r="AC18" s="232"/>
      <c r="AD18" s="232"/>
      <c r="AE18" s="232">
        <f t="shared" si="2"/>
        <v>277</v>
      </c>
      <c r="AF18" s="239" t="s">
        <v>2244</v>
      </c>
      <c r="AG18" s="239" t="s">
        <v>1915</v>
      </c>
      <c r="AH18" s="239" t="s">
        <v>167</v>
      </c>
      <c r="AI18" s="855"/>
      <c r="AJ18" s="851"/>
      <c r="AK18" s="846"/>
      <c r="AL18" s="872"/>
      <c r="AM18" s="868"/>
    </row>
    <row r="19" spans="1:39" ht="38.25">
      <c r="A19" s="438">
        <v>30133</v>
      </c>
      <c r="B19" s="226">
        <v>187</v>
      </c>
      <c r="C19" s="227" t="s">
        <v>566</v>
      </c>
      <c r="D19" s="228" t="s">
        <v>1587</v>
      </c>
      <c r="E19" s="229" t="s">
        <v>589</v>
      </c>
      <c r="F19" s="230" t="s">
        <v>521</v>
      </c>
      <c r="G19" s="231" t="s">
        <v>459</v>
      </c>
      <c r="H19" s="232">
        <v>1</v>
      </c>
      <c r="I19" s="233"/>
      <c r="J19" s="636" t="s">
        <v>2255</v>
      </c>
      <c r="K19" s="215" t="s">
        <v>976</v>
      </c>
      <c r="L19" s="215" t="s">
        <v>630</v>
      </c>
      <c r="M19" s="215">
        <v>213001332</v>
      </c>
      <c r="N19" s="237">
        <v>2000</v>
      </c>
      <c r="O19" s="236">
        <v>41.31</v>
      </c>
      <c r="P19" s="238" t="s">
        <v>107</v>
      </c>
      <c r="Q19" s="239" t="s">
        <v>227</v>
      </c>
      <c r="R19" s="239" t="s">
        <v>206</v>
      </c>
      <c r="S19" s="240" t="s">
        <v>984</v>
      </c>
      <c r="T19" s="239" t="s">
        <v>1919</v>
      </c>
      <c r="U19" s="232">
        <v>1</v>
      </c>
      <c r="V19" s="232"/>
      <c r="W19" s="241">
        <v>1</v>
      </c>
      <c r="X19" s="232">
        <v>1</v>
      </c>
      <c r="Y19" s="332">
        <v>43357</v>
      </c>
      <c r="Z19" s="232" t="s">
        <v>510</v>
      </c>
      <c r="AA19" s="232">
        <v>1</v>
      </c>
      <c r="AB19" s="232"/>
      <c r="AC19" s="232"/>
      <c r="AD19" s="232"/>
      <c r="AE19" s="232">
        <f t="shared" si="2"/>
        <v>2000</v>
      </c>
      <c r="AF19" s="239" t="s">
        <v>492</v>
      </c>
      <c r="AG19" s="239" t="s">
        <v>831</v>
      </c>
      <c r="AH19" s="239" t="s">
        <v>167</v>
      </c>
      <c r="AI19" s="851"/>
      <c r="AJ19" s="851"/>
      <c r="AK19" s="846"/>
      <c r="AL19" s="872"/>
      <c r="AM19" s="868"/>
    </row>
    <row r="20" spans="1:39" ht="25.5">
      <c r="A20" s="438">
        <v>30133</v>
      </c>
      <c r="B20" s="226">
        <v>114</v>
      </c>
      <c r="C20" s="227" t="s">
        <v>566</v>
      </c>
      <c r="D20" s="228" t="s">
        <v>1587</v>
      </c>
      <c r="E20" s="229" t="s">
        <v>589</v>
      </c>
      <c r="F20" s="230" t="s">
        <v>521</v>
      </c>
      <c r="G20" s="231" t="s">
        <v>207</v>
      </c>
      <c r="H20" s="232">
        <v>1</v>
      </c>
      <c r="I20" s="233"/>
      <c r="J20" s="319"/>
      <c r="K20" s="215" t="s">
        <v>977</v>
      </c>
      <c r="L20" s="215" t="s">
        <v>630</v>
      </c>
      <c r="M20" s="215">
        <v>720201359</v>
      </c>
      <c r="N20" s="237">
        <v>330</v>
      </c>
      <c r="O20" s="236">
        <v>4.08</v>
      </c>
      <c r="P20" s="238" t="s">
        <v>94</v>
      </c>
      <c r="Q20" s="239" t="s">
        <v>496</v>
      </c>
      <c r="R20" s="239" t="s">
        <v>208</v>
      </c>
      <c r="S20" s="240" t="s">
        <v>985</v>
      </c>
      <c r="T20" s="239" t="s">
        <v>497</v>
      </c>
      <c r="U20" s="232">
        <v>1</v>
      </c>
      <c r="V20" s="232"/>
      <c r="W20" s="241">
        <v>1</v>
      </c>
      <c r="X20" s="232">
        <v>1</v>
      </c>
      <c r="Y20" s="332">
        <v>44323</v>
      </c>
      <c r="Z20" s="232" t="s">
        <v>510</v>
      </c>
      <c r="AA20" s="232">
        <v>1</v>
      </c>
      <c r="AB20" s="232"/>
      <c r="AC20" s="232"/>
      <c r="AD20" s="232"/>
      <c r="AE20" s="232">
        <f t="shared" si="2"/>
        <v>330</v>
      </c>
      <c r="AF20" s="239" t="s">
        <v>2258</v>
      </c>
      <c r="AG20" s="239" t="s">
        <v>645</v>
      </c>
      <c r="AH20" s="239" t="s">
        <v>167</v>
      </c>
      <c r="AI20" s="851"/>
      <c r="AJ20" s="851"/>
      <c r="AK20" s="846"/>
      <c r="AL20" s="872"/>
      <c r="AM20" s="868"/>
    </row>
    <row r="21" spans="1:39" ht="38.25">
      <c r="A21" s="438">
        <v>30133</v>
      </c>
      <c r="B21" s="226">
        <v>77</v>
      </c>
      <c r="C21" s="227" t="s">
        <v>566</v>
      </c>
      <c r="D21" s="228" t="s">
        <v>1587</v>
      </c>
      <c r="E21" s="229" t="s">
        <v>589</v>
      </c>
      <c r="F21" s="230" t="s">
        <v>521</v>
      </c>
      <c r="G21" s="233" t="s">
        <v>209</v>
      </c>
      <c r="H21" s="232">
        <v>1</v>
      </c>
      <c r="I21" s="233"/>
      <c r="J21" s="319"/>
      <c r="K21" s="215" t="s">
        <v>978</v>
      </c>
      <c r="L21" s="215" t="s">
        <v>630</v>
      </c>
      <c r="M21" s="215">
        <v>333187706</v>
      </c>
      <c r="N21" s="237">
        <v>458</v>
      </c>
      <c r="O21" s="236">
        <v>7.36</v>
      </c>
      <c r="P21" s="238" t="s">
        <v>210</v>
      </c>
      <c r="Q21" s="239" t="s">
        <v>175</v>
      </c>
      <c r="R21" s="239" t="s">
        <v>211</v>
      </c>
      <c r="S21" s="240" t="s">
        <v>986</v>
      </c>
      <c r="T21" s="239" t="s">
        <v>1918</v>
      </c>
      <c r="U21" s="232">
        <v>1</v>
      </c>
      <c r="V21" s="232"/>
      <c r="W21" s="241">
        <v>1</v>
      </c>
      <c r="X21" s="232">
        <v>1</v>
      </c>
      <c r="Y21" s="332">
        <v>42755</v>
      </c>
      <c r="Z21" s="232" t="s">
        <v>510</v>
      </c>
      <c r="AA21" s="296">
        <v>1</v>
      </c>
      <c r="AB21" s="232"/>
      <c r="AC21" s="232"/>
      <c r="AD21" s="232"/>
      <c r="AE21" s="232">
        <f t="shared" si="2"/>
        <v>458</v>
      </c>
      <c r="AF21" s="239" t="s">
        <v>2248</v>
      </c>
      <c r="AG21" s="239" t="s">
        <v>642</v>
      </c>
      <c r="AH21" s="239" t="s">
        <v>167</v>
      </c>
      <c r="AI21" s="851"/>
      <c r="AJ21" s="851"/>
      <c r="AK21" s="846"/>
      <c r="AL21" s="872"/>
      <c r="AM21" s="868"/>
    </row>
    <row r="22" spans="1:39" ht="38.25">
      <c r="A22" s="438">
        <v>30133</v>
      </c>
      <c r="B22" s="226">
        <v>8</v>
      </c>
      <c r="C22" s="227" t="s">
        <v>566</v>
      </c>
      <c r="D22" s="228" t="s">
        <v>1587</v>
      </c>
      <c r="E22" s="229" t="s">
        <v>589</v>
      </c>
      <c r="F22" s="230" t="s">
        <v>521</v>
      </c>
      <c r="G22" s="233" t="s">
        <v>212</v>
      </c>
      <c r="H22" s="232">
        <v>1</v>
      </c>
      <c r="I22" s="233"/>
      <c r="J22" s="636" t="s">
        <v>2246</v>
      </c>
      <c r="K22" s="215" t="s">
        <v>979</v>
      </c>
      <c r="L22" s="215" t="s">
        <v>630</v>
      </c>
      <c r="M22" s="215">
        <v>720200807</v>
      </c>
      <c r="N22" s="237">
        <v>368</v>
      </c>
      <c r="O22" s="236">
        <v>5.19</v>
      </c>
      <c r="P22" s="238" t="s">
        <v>94</v>
      </c>
      <c r="Q22" s="239" t="s">
        <v>224</v>
      </c>
      <c r="R22" s="239" t="s">
        <v>181</v>
      </c>
      <c r="S22" s="240" t="s">
        <v>2245</v>
      </c>
      <c r="T22" s="239" t="s">
        <v>497</v>
      </c>
      <c r="U22" s="232">
        <v>1</v>
      </c>
      <c r="V22" s="232"/>
      <c r="W22" s="241">
        <v>1</v>
      </c>
      <c r="X22" s="232">
        <v>1</v>
      </c>
      <c r="Y22" s="332">
        <v>43166</v>
      </c>
      <c r="Z22" s="232" t="s">
        <v>510</v>
      </c>
      <c r="AA22" s="296">
        <v>1</v>
      </c>
      <c r="AB22" s="232"/>
      <c r="AC22" s="232"/>
      <c r="AD22" s="232"/>
      <c r="AE22" s="232">
        <f t="shared" si="2"/>
        <v>368</v>
      </c>
      <c r="AF22" s="239" t="s">
        <v>2247</v>
      </c>
      <c r="AG22" s="239" t="s">
        <v>338</v>
      </c>
      <c r="AH22" s="239" t="s">
        <v>167</v>
      </c>
      <c r="AI22" s="851"/>
      <c r="AJ22" s="851"/>
      <c r="AK22" s="846"/>
      <c r="AL22" s="872"/>
      <c r="AM22" s="868"/>
    </row>
    <row r="23" spans="1:39" ht="38.25">
      <c r="A23" s="438">
        <v>30133</v>
      </c>
      <c r="B23" s="552">
        <v>24</v>
      </c>
      <c r="C23" s="551" t="s">
        <v>566</v>
      </c>
      <c r="D23" s="553" t="s">
        <v>1587</v>
      </c>
      <c r="E23" s="572" t="s">
        <v>589</v>
      </c>
      <c r="F23" s="554" t="s">
        <v>521</v>
      </c>
      <c r="G23" s="569" t="s">
        <v>1923</v>
      </c>
      <c r="H23" s="555">
        <v>1</v>
      </c>
      <c r="I23" s="556"/>
      <c r="J23" s="658" t="s">
        <v>2252</v>
      </c>
      <c r="K23" s="558" t="s">
        <v>980</v>
      </c>
      <c r="L23" s="558" t="s">
        <v>630</v>
      </c>
      <c r="M23" s="558">
        <v>951161421</v>
      </c>
      <c r="N23" s="570">
        <v>697</v>
      </c>
      <c r="O23" s="559">
        <v>16.510000000000002</v>
      </c>
      <c r="P23" s="559" t="s">
        <v>107</v>
      </c>
      <c r="Q23" s="560" t="s">
        <v>51</v>
      </c>
      <c r="R23" s="560" t="s">
        <v>643</v>
      </c>
      <c r="S23" s="561" t="s">
        <v>1914</v>
      </c>
      <c r="T23" s="560" t="s">
        <v>1913</v>
      </c>
      <c r="U23" s="555">
        <v>1</v>
      </c>
      <c r="V23" s="555"/>
      <c r="W23" s="562">
        <v>1</v>
      </c>
      <c r="X23" s="555">
        <v>1</v>
      </c>
      <c r="Y23" s="563">
        <v>43357</v>
      </c>
      <c r="Z23" s="555" t="s">
        <v>510</v>
      </c>
      <c r="AA23" s="555">
        <v>1</v>
      </c>
      <c r="AB23" s="555"/>
      <c r="AC23" s="560"/>
      <c r="AD23" s="555"/>
      <c r="AE23" s="555">
        <f t="shared" si="2"/>
        <v>697</v>
      </c>
      <c r="AF23" s="770" t="s">
        <v>2397</v>
      </c>
      <c r="AG23" s="560" t="s">
        <v>2253</v>
      </c>
      <c r="AH23" s="560" t="s">
        <v>167</v>
      </c>
      <c r="AI23" s="851"/>
      <c r="AJ23" s="851"/>
      <c r="AK23" s="846"/>
      <c r="AL23" s="872"/>
      <c r="AM23" s="868"/>
    </row>
    <row r="24" spans="1:39" ht="51">
      <c r="A24" s="438">
        <v>30133</v>
      </c>
      <c r="B24" s="226">
        <v>48</v>
      </c>
      <c r="C24" s="227" t="s">
        <v>566</v>
      </c>
      <c r="D24" s="288" t="s">
        <v>1587</v>
      </c>
      <c r="E24" s="229" t="s">
        <v>589</v>
      </c>
      <c r="F24" s="230" t="s">
        <v>521</v>
      </c>
      <c r="G24" s="231" t="s">
        <v>1917</v>
      </c>
      <c r="H24" s="232">
        <v>1</v>
      </c>
      <c r="I24" s="231"/>
      <c r="J24" s="320"/>
      <c r="K24" s="215" t="s">
        <v>980</v>
      </c>
      <c r="L24" s="215" t="s">
        <v>630</v>
      </c>
      <c r="M24" s="215">
        <v>484881917</v>
      </c>
      <c r="N24" s="237">
        <v>287</v>
      </c>
      <c r="O24" s="236">
        <v>5.0999999999999996</v>
      </c>
      <c r="P24" s="238" t="s">
        <v>210</v>
      </c>
      <c r="Q24" s="239" t="s">
        <v>226</v>
      </c>
      <c r="R24" s="239" t="s">
        <v>988</v>
      </c>
      <c r="S24" s="240" t="s">
        <v>987</v>
      </c>
      <c r="T24" s="239" t="s">
        <v>1916</v>
      </c>
      <c r="U24" s="296">
        <v>1</v>
      </c>
      <c r="V24" s="296"/>
      <c r="W24" s="297">
        <v>1</v>
      </c>
      <c r="X24" s="296">
        <v>1</v>
      </c>
      <c r="Y24" s="332">
        <v>44323</v>
      </c>
      <c r="Z24" s="296" t="s">
        <v>510</v>
      </c>
      <c r="AA24" s="296">
        <v>1</v>
      </c>
      <c r="AB24" s="296"/>
      <c r="AC24" s="296"/>
      <c r="AD24" s="296"/>
      <c r="AE24" s="296">
        <f t="shared" si="2"/>
        <v>287</v>
      </c>
      <c r="AF24" s="239" t="s">
        <v>2250</v>
      </c>
      <c r="AG24" s="239" t="s">
        <v>641</v>
      </c>
      <c r="AH24" s="239" t="s">
        <v>167</v>
      </c>
      <c r="AI24" s="851"/>
      <c r="AJ24" s="851"/>
      <c r="AK24" s="846"/>
      <c r="AL24" s="872"/>
      <c r="AM24" s="868"/>
    </row>
    <row r="25" spans="1:39" ht="102">
      <c r="A25" s="438">
        <v>30133</v>
      </c>
      <c r="B25" s="226">
        <v>113</v>
      </c>
      <c r="C25" s="227" t="s">
        <v>566</v>
      </c>
      <c r="D25" s="228" t="s">
        <v>1587</v>
      </c>
      <c r="E25" s="229" t="s">
        <v>589</v>
      </c>
      <c r="F25" s="230" t="s">
        <v>521</v>
      </c>
      <c r="G25" s="231" t="s">
        <v>761</v>
      </c>
      <c r="H25" s="232">
        <v>1</v>
      </c>
      <c r="I25" s="233"/>
      <c r="J25" s="636" t="s">
        <v>2257</v>
      </c>
      <c r="K25" s="215" t="s">
        <v>1571</v>
      </c>
      <c r="L25" s="215" t="s">
        <v>630</v>
      </c>
      <c r="M25" s="215">
        <v>325558930</v>
      </c>
      <c r="N25" s="237">
        <v>681</v>
      </c>
      <c r="O25" s="236">
        <v>18.399999999999999</v>
      </c>
      <c r="P25" s="238" t="s">
        <v>49</v>
      </c>
      <c r="Q25" s="239" t="s">
        <v>215</v>
      </c>
      <c r="R25" s="239" t="s">
        <v>646</v>
      </c>
      <c r="S25" s="240" t="s">
        <v>1912</v>
      </c>
      <c r="T25" s="239" t="s">
        <v>1911</v>
      </c>
      <c r="U25" s="232">
        <v>1</v>
      </c>
      <c r="V25" s="232"/>
      <c r="W25" s="241">
        <v>1</v>
      </c>
      <c r="X25" s="232">
        <v>1</v>
      </c>
      <c r="Y25" s="242" t="s">
        <v>2256</v>
      </c>
      <c r="Z25" s="232" t="s">
        <v>510</v>
      </c>
      <c r="AA25" s="296">
        <v>1</v>
      </c>
      <c r="AB25" s="232"/>
      <c r="AC25" s="232"/>
      <c r="AD25" s="232"/>
      <c r="AE25" s="296">
        <f t="shared" si="2"/>
        <v>681</v>
      </c>
      <c r="AF25" s="239" t="s">
        <v>2124</v>
      </c>
      <c r="AG25" s="239" t="s">
        <v>2254</v>
      </c>
      <c r="AH25" s="239" t="s">
        <v>167</v>
      </c>
      <c r="AI25" s="851"/>
      <c r="AJ25" s="851"/>
      <c r="AK25" s="846"/>
      <c r="AL25" s="872"/>
      <c r="AM25" s="868"/>
    </row>
    <row r="26" spans="1:39" ht="25.5">
      <c r="A26" s="438">
        <v>30133</v>
      </c>
      <c r="B26" s="226">
        <v>119</v>
      </c>
      <c r="C26" s="227" t="s">
        <v>566</v>
      </c>
      <c r="D26" s="228" t="s">
        <v>1587</v>
      </c>
      <c r="E26" s="229" t="s">
        <v>589</v>
      </c>
      <c r="F26" s="230" t="s">
        <v>521</v>
      </c>
      <c r="G26" s="231" t="s">
        <v>1922</v>
      </c>
      <c r="H26" s="232">
        <v>1</v>
      </c>
      <c r="I26" s="233"/>
      <c r="J26" s="319"/>
      <c r="K26" s="215" t="s">
        <v>981</v>
      </c>
      <c r="L26" s="215" t="s">
        <v>630</v>
      </c>
      <c r="M26" s="215">
        <v>305095622</v>
      </c>
      <c r="N26" s="237">
        <v>377</v>
      </c>
      <c r="O26" s="236">
        <v>5.64</v>
      </c>
      <c r="P26" s="238" t="s">
        <v>52</v>
      </c>
      <c r="Q26" s="239" t="s">
        <v>491</v>
      </c>
      <c r="R26" s="239" t="s">
        <v>180</v>
      </c>
      <c r="S26" s="240" t="s">
        <v>989</v>
      </c>
      <c r="T26" s="239" t="s">
        <v>1920</v>
      </c>
      <c r="U26" s="232">
        <v>1</v>
      </c>
      <c r="V26" s="232"/>
      <c r="W26" s="241">
        <v>1</v>
      </c>
      <c r="X26" s="232">
        <v>1</v>
      </c>
      <c r="Y26" s="332">
        <v>43166</v>
      </c>
      <c r="Z26" s="232" t="s">
        <v>510</v>
      </c>
      <c r="AA26" s="296">
        <v>1</v>
      </c>
      <c r="AB26" s="232"/>
      <c r="AC26" s="232"/>
      <c r="AD26" s="232"/>
      <c r="AE26" s="604">
        <f t="shared" si="2"/>
        <v>377</v>
      </c>
      <c r="AF26" s="239" t="s">
        <v>2249</v>
      </c>
      <c r="AG26" s="239" t="s">
        <v>640</v>
      </c>
      <c r="AH26" s="239" t="s">
        <v>167</v>
      </c>
      <c r="AI26" s="851"/>
      <c r="AJ26" s="851"/>
      <c r="AK26" s="846"/>
      <c r="AL26" s="872"/>
      <c r="AM26" s="868"/>
    </row>
    <row r="27" spans="1:39" ht="51">
      <c r="A27" s="426">
        <v>30133</v>
      </c>
      <c r="B27" s="389">
        <v>231</v>
      </c>
      <c r="C27" s="143" t="s">
        <v>566</v>
      </c>
      <c r="D27" s="167" t="s">
        <v>1587</v>
      </c>
      <c r="E27" s="158" t="s">
        <v>589</v>
      </c>
      <c r="F27" s="145" t="s">
        <v>521</v>
      </c>
      <c r="G27" s="146" t="s">
        <v>1762</v>
      </c>
      <c r="H27" s="148"/>
      <c r="I27" s="147">
        <v>1</v>
      </c>
      <c r="J27" s="148"/>
      <c r="K27" s="150"/>
      <c r="L27" s="150"/>
      <c r="M27" s="150"/>
      <c r="N27" s="152">
        <v>110</v>
      </c>
      <c r="O27" s="162">
        <v>0.57999999999999996</v>
      </c>
      <c r="P27" s="151"/>
      <c r="Q27" s="153" t="s">
        <v>240</v>
      </c>
      <c r="R27" s="153" t="s">
        <v>239</v>
      </c>
      <c r="S27" s="177" t="s">
        <v>1758</v>
      </c>
      <c r="T27" s="156"/>
      <c r="U27" s="147">
        <v>1</v>
      </c>
      <c r="V27" s="147"/>
      <c r="W27" s="154">
        <v>1</v>
      </c>
      <c r="X27" s="147"/>
      <c r="Y27" s="147"/>
      <c r="Z27" s="147" t="s">
        <v>510</v>
      </c>
      <c r="AA27" s="160"/>
      <c r="AB27" s="147"/>
      <c r="AC27" s="147">
        <v>1</v>
      </c>
      <c r="AD27" s="147"/>
      <c r="AE27" s="147">
        <f t="shared" si="2"/>
        <v>110</v>
      </c>
      <c r="AF27" s="153" t="s">
        <v>492</v>
      </c>
      <c r="AG27" s="153" t="s">
        <v>1172</v>
      </c>
      <c r="AH27" s="153" t="s">
        <v>65</v>
      </c>
      <c r="AI27" s="851"/>
      <c r="AJ27" s="851"/>
      <c r="AK27" s="846"/>
      <c r="AL27" s="851"/>
      <c r="AM27" s="851"/>
    </row>
    <row r="28" spans="1:39" ht="63.75">
      <c r="A28" s="438">
        <v>30133</v>
      </c>
      <c r="B28" s="244">
        <v>261</v>
      </c>
      <c r="C28" s="245" t="s">
        <v>566</v>
      </c>
      <c r="D28" s="264" t="s">
        <v>1587</v>
      </c>
      <c r="E28" s="247" t="s">
        <v>589</v>
      </c>
      <c r="F28" s="248" t="s">
        <v>521</v>
      </c>
      <c r="G28" s="265" t="s">
        <v>258</v>
      </c>
      <c r="H28" s="265"/>
      <c r="I28" s="266">
        <v>1</v>
      </c>
      <c r="J28" s="325" t="s">
        <v>1760</v>
      </c>
      <c r="K28" s="267"/>
      <c r="L28" s="267"/>
      <c r="M28" s="267"/>
      <c r="N28" s="254">
        <v>20</v>
      </c>
      <c r="O28" s="253">
        <v>0.13</v>
      </c>
      <c r="P28" s="255"/>
      <c r="Q28" s="256" t="s">
        <v>1664</v>
      </c>
      <c r="R28" s="256" t="s">
        <v>1665</v>
      </c>
      <c r="S28" s="257" t="s">
        <v>1666</v>
      </c>
      <c r="T28" s="373" t="s">
        <v>801</v>
      </c>
      <c r="U28" s="266">
        <v>1</v>
      </c>
      <c r="V28" s="266"/>
      <c r="W28" s="268">
        <v>1</v>
      </c>
      <c r="X28" s="266"/>
      <c r="Y28" s="266"/>
      <c r="Z28" s="250" t="s">
        <v>510</v>
      </c>
      <c r="AA28" s="250"/>
      <c r="AB28" s="266">
        <v>1</v>
      </c>
      <c r="AC28" s="266"/>
      <c r="AD28" s="266"/>
      <c r="AE28" s="266">
        <f t="shared" si="2"/>
        <v>20</v>
      </c>
      <c r="AF28" s="256" t="s">
        <v>492</v>
      </c>
      <c r="AG28" s="256" t="s">
        <v>1173</v>
      </c>
      <c r="AH28" s="256" t="s">
        <v>65</v>
      </c>
      <c r="AI28" s="851"/>
      <c r="AJ28" s="851"/>
      <c r="AK28" s="846"/>
      <c r="AL28" s="851"/>
      <c r="AM28" s="851"/>
    </row>
    <row r="29" spans="1:39" ht="51">
      <c r="A29" s="426">
        <v>30133</v>
      </c>
      <c r="B29" s="185">
        <v>308</v>
      </c>
      <c r="C29" s="336" t="s">
        <v>566</v>
      </c>
      <c r="D29" s="337" t="s">
        <v>1587</v>
      </c>
      <c r="E29" s="358" t="s">
        <v>589</v>
      </c>
      <c r="F29" s="338" t="s">
        <v>521</v>
      </c>
      <c r="G29" s="339" t="s">
        <v>1761</v>
      </c>
      <c r="H29" s="339"/>
      <c r="I29" s="124">
        <v>1</v>
      </c>
      <c r="J29" s="396"/>
      <c r="K29" s="440"/>
      <c r="L29" s="440"/>
      <c r="M29" s="440"/>
      <c r="N29" s="422">
        <v>43</v>
      </c>
      <c r="O29" s="344">
        <v>0.28999999999999998</v>
      </c>
      <c r="P29" s="352"/>
      <c r="Q29" s="345" t="s">
        <v>1759</v>
      </c>
      <c r="R29" s="345"/>
      <c r="S29" s="441" t="s">
        <v>1688</v>
      </c>
      <c r="T29" s="345" t="s">
        <v>490</v>
      </c>
      <c r="U29" s="124">
        <v>1</v>
      </c>
      <c r="V29" s="124"/>
      <c r="W29" s="442">
        <v>1</v>
      </c>
      <c r="X29" s="124"/>
      <c r="Y29" s="124"/>
      <c r="Z29" s="124" t="s">
        <v>510</v>
      </c>
      <c r="AA29" s="124"/>
      <c r="AB29" s="124">
        <v>1</v>
      </c>
      <c r="AC29" s="124"/>
      <c r="AD29" s="124"/>
      <c r="AE29" s="124">
        <f>N29</f>
        <v>43</v>
      </c>
      <c r="AF29" s="345" t="s">
        <v>492</v>
      </c>
      <c r="AG29" s="444" t="s">
        <v>1763</v>
      </c>
      <c r="AH29" s="345" t="s">
        <v>65</v>
      </c>
      <c r="AI29" s="852"/>
      <c r="AJ29" s="852"/>
      <c r="AK29" s="852"/>
      <c r="AL29" s="852"/>
      <c r="AM29" s="852"/>
    </row>
    <row r="30" spans="1:39" ht="38.25">
      <c r="A30" s="433">
        <v>30136</v>
      </c>
      <c r="B30" s="226">
        <v>128</v>
      </c>
      <c r="C30" s="227" t="s">
        <v>567</v>
      </c>
      <c r="D30" s="288" t="s">
        <v>1586</v>
      </c>
      <c r="E30" s="229"/>
      <c r="F30" s="230" t="s">
        <v>522</v>
      </c>
      <c r="G30" s="233" t="s">
        <v>217</v>
      </c>
      <c r="H30" s="232">
        <v>1</v>
      </c>
      <c r="I30" s="233"/>
      <c r="J30" s="636" t="s">
        <v>2261</v>
      </c>
      <c r="K30" s="215" t="s">
        <v>990</v>
      </c>
      <c r="L30" s="215" t="s">
        <v>630</v>
      </c>
      <c r="M30" s="215">
        <v>920321312</v>
      </c>
      <c r="N30" s="237">
        <v>87</v>
      </c>
      <c r="O30" s="236">
        <v>3.31</v>
      </c>
      <c r="P30" s="238" t="s">
        <v>197</v>
      </c>
      <c r="Q30" s="239" t="s">
        <v>689</v>
      </c>
      <c r="R30" s="239" t="s">
        <v>690</v>
      </c>
      <c r="S30" s="240" t="s">
        <v>994</v>
      </c>
      <c r="T30" s="239" t="s">
        <v>1926</v>
      </c>
      <c r="U30" s="232"/>
      <c r="V30" s="232">
        <v>1</v>
      </c>
      <c r="W30" s="232"/>
      <c r="X30" s="232">
        <v>1</v>
      </c>
      <c r="Y30" s="332">
        <v>42901</v>
      </c>
      <c r="Z30" s="232" t="s">
        <v>67</v>
      </c>
      <c r="AA30" s="232"/>
      <c r="AB30" s="232"/>
      <c r="AC30" s="232"/>
      <c r="AD30" s="232"/>
      <c r="AE30" s="232">
        <v>0</v>
      </c>
      <c r="AF30" s="239" t="s">
        <v>2259</v>
      </c>
      <c r="AG30" s="239" t="s">
        <v>2260</v>
      </c>
      <c r="AH30" s="239" t="s">
        <v>167</v>
      </c>
      <c r="AI30" s="858">
        <v>2</v>
      </c>
      <c r="AJ30" s="858">
        <f>N30+N31</f>
        <v>134</v>
      </c>
      <c r="AK30" s="882">
        <v>0</v>
      </c>
      <c r="AL30" s="882">
        <f>AE30+AE31</f>
        <v>0</v>
      </c>
      <c r="AM30" s="882">
        <v>2</v>
      </c>
    </row>
    <row r="31" spans="1:39" ht="47.25" customHeight="1">
      <c r="A31" s="433">
        <v>30136</v>
      </c>
      <c r="B31" s="226">
        <v>160</v>
      </c>
      <c r="C31" s="227" t="s">
        <v>567</v>
      </c>
      <c r="D31" s="288" t="s">
        <v>1586</v>
      </c>
      <c r="E31" s="227"/>
      <c r="F31" s="230" t="s">
        <v>522</v>
      </c>
      <c r="G31" s="231" t="s">
        <v>218</v>
      </c>
      <c r="H31" s="232">
        <v>1</v>
      </c>
      <c r="I31" s="233"/>
      <c r="J31" s="319"/>
      <c r="K31" s="215" t="s">
        <v>991</v>
      </c>
      <c r="L31" s="215" t="s">
        <v>630</v>
      </c>
      <c r="M31" s="215">
        <v>821163284</v>
      </c>
      <c r="N31" s="237">
        <v>47</v>
      </c>
      <c r="O31" s="236">
        <v>0.83</v>
      </c>
      <c r="P31" s="238" t="s">
        <v>97</v>
      </c>
      <c r="Q31" s="239" t="s">
        <v>1925</v>
      </c>
      <c r="R31" s="239" t="s">
        <v>1924</v>
      </c>
      <c r="S31" s="240" t="s">
        <v>995</v>
      </c>
      <c r="T31" s="239" t="s">
        <v>1928</v>
      </c>
      <c r="U31" s="232"/>
      <c r="V31" s="232">
        <v>1</v>
      </c>
      <c r="W31" s="232"/>
      <c r="X31" s="232">
        <v>1</v>
      </c>
      <c r="Y31" s="332">
        <v>42901</v>
      </c>
      <c r="Z31" s="232" t="s">
        <v>67</v>
      </c>
      <c r="AA31" s="232"/>
      <c r="AB31" s="232"/>
      <c r="AC31" s="232"/>
      <c r="AD31" s="232"/>
      <c r="AE31" s="232">
        <v>0</v>
      </c>
      <c r="AF31" s="239" t="s">
        <v>2262</v>
      </c>
      <c r="AG31" s="239" t="s">
        <v>1927</v>
      </c>
      <c r="AH31" s="239" t="s">
        <v>167</v>
      </c>
      <c r="AI31" s="859"/>
      <c r="AJ31" s="859"/>
      <c r="AK31" s="882"/>
      <c r="AL31" s="882"/>
      <c r="AM31" s="882"/>
    </row>
    <row r="32" spans="1:39" ht="47.25" customHeight="1">
      <c r="A32" s="433">
        <v>30148</v>
      </c>
      <c r="B32" s="226">
        <v>282</v>
      </c>
      <c r="C32" s="227" t="s">
        <v>720</v>
      </c>
      <c r="D32" s="288" t="s">
        <v>1586</v>
      </c>
      <c r="E32" s="288"/>
      <c r="F32" s="230"/>
      <c r="G32" s="231" t="s">
        <v>1216</v>
      </c>
      <c r="H32" s="232">
        <v>1</v>
      </c>
      <c r="I32" s="233"/>
      <c r="J32" s="706" t="s">
        <v>2126</v>
      </c>
      <c r="K32" s="704"/>
      <c r="L32" s="482"/>
      <c r="M32" s="482">
        <v>430852806</v>
      </c>
      <c r="N32" s="286">
        <v>25</v>
      </c>
      <c r="O32" s="236">
        <v>0.67</v>
      </c>
      <c r="P32" s="238"/>
      <c r="Q32" s="239" t="s">
        <v>722</v>
      </c>
      <c r="R32" s="239" t="s">
        <v>1937</v>
      </c>
      <c r="S32" s="608" t="s">
        <v>1938</v>
      </c>
      <c r="T32" s="239" t="s">
        <v>721</v>
      </c>
      <c r="U32" s="232"/>
      <c r="V32" s="232">
        <v>1</v>
      </c>
      <c r="W32" s="241"/>
      <c r="X32" s="232">
        <v>0</v>
      </c>
      <c r="Y32" s="814"/>
      <c r="Z32" s="296" t="s">
        <v>322</v>
      </c>
      <c r="AA32" s="232"/>
      <c r="AB32" s="232"/>
      <c r="AC32" s="232"/>
      <c r="AD32" s="232"/>
      <c r="AE32" s="232">
        <v>0</v>
      </c>
      <c r="AF32" s="239" t="s">
        <v>723</v>
      </c>
      <c r="AG32" s="239" t="s">
        <v>1002</v>
      </c>
      <c r="AH32" s="239" t="s">
        <v>58</v>
      </c>
      <c r="AI32" s="685">
        <v>1</v>
      </c>
      <c r="AJ32" s="685">
        <f>N32</f>
        <v>25</v>
      </c>
      <c r="AK32" s="692">
        <v>0</v>
      </c>
      <c r="AL32" s="687">
        <f>AE32</f>
        <v>0</v>
      </c>
      <c r="AM32" s="688">
        <v>0</v>
      </c>
    </row>
    <row r="33" spans="1:39" ht="47.25" customHeight="1">
      <c r="A33" s="451">
        <v>30172</v>
      </c>
      <c r="B33" s="226">
        <v>31</v>
      </c>
      <c r="C33" s="227" t="s">
        <v>577</v>
      </c>
      <c r="D33" s="288" t="s">
        <v>1586</v>
      </c>
      <c r="E33" s="229"/>
      <c r="F33" s="230" t="s">
        <v>522</v>
      </c>
      <c r="G33" s="231" t="s">
        <v>464</v>
      </c>
      <c r="H33" s="232">
        <v>1</v>
      </c>
      <c r="I33" s="231"/>
      <c r="J33" s="320"/>
      <c r="K33" s="215" t="s">
        <v>1018</v>
      </c>
      <c r="L33" s="215" t="s">
        <v>630</v>
      </c>
      <c r="M33" s="215">
        <v>798216784</v>
      </c>
      <c r="N33" s="237">
        <v>70</v>
      </c>
      <c r="O33" s="236">
        <v>2.25</v>
      </c>
      <c r="P33" s="236" t="s">
        <v>97</v>
      </c>
      <c r="Q33" s="239" t="s">
        <v>2301</v>
      </c>
      <c r="R33" s="239" t="s">
        <v>724</v>
      </c>
      <c r="S33" s="240" t="s">
        <v>1021</v>
      </c>
      <c r="T33" s="239" t="s">
        <v>490</v>
      </c>
      <c r="U33" s="296">
        <v>1</v>
      </c>
      <c r="V33" s="296"/>
      <c r="W33" s="296" t="s">
        <v>17</v>
      </c>
      <c r="X33" s="296">
        <v>1</v>
      </c>
      <c r="Y33" s="242">
        <v>37112</v>
      </c>
      <c r="Z33" s="296" t="s">
        <v>222</v>
      </c>
      <c r="AA33" s="296"/>
      <c r="AB33" s="296"/>
      <c r="AC33" s="296"/>
      <c r="AD33" s="296">
        <v>1</v>
      </c>
      <c r="AE33" s="296">
        <f t="shared" ref="AE33" si="3">N33</f>
        <v>70</v>
      </c>
      <c r="AF33" s="239" t="s">
        <v>2300</v>
      </c>
      <c r="AG33" s="239" t="s">
        <v>1961</v>
      </c>
      <c r="AH33" s="239" t="s">
        <v>167</v>
      </c>
      <c r="AI33" s="680">
        <v>1</v>
      </c>
      <c r="AJ33" s="680">
        <f>N33</f>
        <v>70</v>
      </c>
      <c r="AK33" s="682">
        <v>1</v>
      </c>
      <c r="AL33" s="684">
        <f>AE33</f>
        <v>70</v>
      </c>
      <c r="AM33" s="684">
        <v>1</v>
      </c>
    </row>
    <row r="34" spans="1:39" ht="47.25" customHeight="1">
      <c r="A34" s="433">
        <v>30263</v>
      </c>
      <c r="B34" s="226">
        <v>89</v>
      </c>
      <c r="C34" s="227" t="s">
        <v>613</v>
      </c>
      <c r="D34" s="288" t="s">
        <v>1586</v>
      </c>
      <c r="E34" s="229"/>
      <c r="F34" s="230" t="s">
        <v>521</v>
      </c>
      <c r="G34" s="233" t="s">
        <v>304</v>
      </c>
      <c r="H34" s="232">
        <v>1</v>
      </c>
      <c r="I34" s="233"/>
      <c r="J34" s="636" t="s">
        <v>2354</v>
      </c>
      <c r="K34" s="215" t="s">
        <v>1061</v>
      </c>
      <c r="L34" s="215" t="s">
        <v>630</v>
      </c>
      <c r="M34" s="215">
        <v>422734251</v>
      </c>
      <c r="N34" s="237">
        <v>48</v>
      </c>
      <c r="O34" s="236">
        <v>2.3199999999999998</v>
      </c>
      <c r="P34" s="238" t="s">
        <v>94</v>
      </c>
      <c r="Q34" s="239" t="s">
        <v>305</v>
      </c>
      <c r="R34" s="239" t="s">
        <v>743</v>
      </c>
      <c r="S34" s="647" t="s">
        <v>2008</v>
      </c>
      <c r="T34" s="239" t="s">
        <v>497</v>
      </c>
      <c r="U34" s="232">
        <v>1</v>
      </c>
      <c r="V34" s="232"/>
      <c r="W34" s="241">
        <v>0.8</v>
      </c>
      <c r="X34" s="232">
        <v>1</v>
      </c>
      <c r="Y34" s="332">
        <v>42913</v>
      </c>
      <c r="Z34" s="232" t="s">
        <v>605</v>
      </c>
      <c r="AA34" s="232"/>
      <c r="AB34" s="232"/>
      <c r="AC34" s="232"/>
      <c r="AD34" s="232">
        <v>1</v>
      </c>
      <c r="AE34" s="232">
        <f>N34</f>
        <v>48</v>
      </c>
      <c r="AF34" s="299" t="s">
        <v>2355</v>
      </c>
      <c r="AG34" s="239" t="s">
        <v>744</v>
      </c>
      <c r="AH34" s="239" t="s">
        <v>167</v>
      </c>
      <c r="AI34" s="680">
        <v>1</v>
      </c>
      <c r="AJ34" s="680">
        <f>N34</f>
        <v>48</v>
      </c>
      <c r="AK34" s="682">
        <v>1</v>
      </c>
      <c r="AL34" s="684">
        <f>AE34</f>
        <v>48</v>
      </c>
      <c r="AM34" s="683">
        <v>1</v>
      </c>
    </row>
    <row r="35" spans="1:39" ht="47.25" customHeight="1">
      <c r="A35" s="433">
        <v>30276</v>
      </c>
      <c r="B35" s="226">
        <v>26</v>
      </c>
      <c r="C35" s="227" t="s">
        <v>517</v>
      </c>
      <c r="D35" s="228" t="s">
        <v>1590</v>
      </c>
      <c r="E35" s="229" t="s">
        <v>473</v>
      </c>
      <c r="F35" s="230" t="s">
        <v>521</v>
      </c>
      <c r="G35" s="231" t="s">
        <v>2034</v>
      </c>
      <c r="H35" s="232">
        <v>1</v>
      </c>
      <c r="I35" s="233"/>
      <c r="J35" s="636" t="s">
        <v>2378</v>
      </c>
      <c r="K35" s="215" t="s">
        <v>1084</v>
      </c>
      <c r="L35" s="215" t="s">
        <v>630</v>
      </c>
      <c r="M35" s="215">
        <v>306746322</v>
      </c>
      <c r="N35" s="237">
        <v>176</v>
      </c>
      <c r="O35" s="236">
        <v>4.58</v>
      </c>
      <c r="P35" s="238" t="s">
        <v>609</v>
      </c>
      <c r="Q35" s="239" t="s">
        <v>606</v>
      </c>
      <c r="R35" s="239" t="s">
        <v>333</v>
      </c>
      <c r="S35" s="240" t="s">
        <v>1083</v>
      </c>
      <c r="T35" s="239" t="s">
        <v>2033</v>
      </c>
      <c r="U35" s="232">
        <v>1</v>
      </c>
      <c r="V35" s="232"/>
      <c r="W35" s="241">
        <v>1</v>
      </c>
      <c r="X35" s="232">
        <v>1</v>
      </c>
      <c r="Y35" s="332">
        <v>43174</v>
      </c>
      <c r="Z35" s="232" t="s">
        <v>509</v>
      </c>
      <c r="AA35" s="232">
        <v>1</v>
      </c>
      <c r="AB35" s="232"/>
      <c r="AC35" s="232"/>
      <c r="AD35" s="232"/>
      <c r="AE35" s="232">
        <f t="shared" ref="AE35" si="4">N35</f>
        <v>176</v>
      </c>
      <c r="AF35" s="239" t="s">
        <v>2377</v>
      </c>
      <c r="AG35" s="239" t="s">
        <v>648</v>
      </c>
      <c r="AH35" s="239" t="s">
        <v>167</v>
      </c>
      <c r="AI35" s="879">
        <v>2</v>
      </c>
      <c r="AJ35" s="850">
        <f>N35+N36</f>
        <v>196</v>
      </c>
      <c r="AK35" s="879">
        <v>2</v>
      </c>
      <c r="AL35" s="869">
        <f>AE35+AE36</f>
        <v>196</v>
      </c>
      <c r="AM35" s="867">
        <v>1</v>
      </c>
    </row>
    <row r="36" spans="1:39" ht="47.25" customHeight="1">
      <c r="A36" s="433">
        <v>30276</v>
      </c>
      <c r="B36" s="389">
        <v>268</v>
      </c>
      <c r="C36" s="143" t="s">
        <v>517</v>
      </c>
      <c r="D36" s="167" t="s">
        <v>1590</v>
      </c>
      <c r="E36" s="158" t="s">
        <v>473</v>
      </c>
      <c r="F36" s="145" t="s">
        <v>521</v>
      </c>
      <c r="G36" s="148" t="s">
        <v>132</v>
      </c>
      <c r="H36" s="148"/>
      <c r="I36" s="147">
        <v>1</v>
      </c>
      <c r="J36" s="148"/>
      <c r="K36" s="150"/>
      <c r="L36" s="150"/>
      <c r="M36" s="150"/>
      <c r="N36" s="151">
        <v>20</v>
      </c>
      <c r="O36" s="162">
        <v>0.43</v>
      </c>
      <c r="P36" s="151"/>
      <c r="Q36" s="159" t="s">
        <v>849</v>
      </c>
      <c r="R36" s="153" t="s">
        <v>840</v>
      </c>
      <c r="S36" s="177" t="s">
        <v>842</v>
      </c>
      <c r="T36" s="153" t="s">
        <v>490</v>
      </c>
      <c r="U36" s="147">
        <v>1</v>
      </c>
      <c r="V36" s="147"/>
      <c r="W36" s="154">
        <v>1</v>
      </c>
      <c r="X36" s="147"/>
      <c r="Y36" s="155"/>
      <c r="Z36" s="147" t="s">
        <v>415</v>
      </c>
      <c r="AA36" s="147"/>
      <c r="AB36" s="147">
        <v>1</v>
      </c>
      <c r="AC36" s="147"/>
      <c r="AD36" s="147"/>
      <c r="AE36" s="147">
        <f>N36</f>
        <v>20</v>
      </c>
      <c r="AF36" s="153" t="s">
        <v>133</v>
      </c>
      <c r="AG36" s="159" t="s">
        <v>841</v>
      </c>
      <c r="AH36" s="153" t="s">
        <v>65</v>
      </c>
      <c r="AI36" s="847"/>
      <c r="AJ36" s="847"/>
      <c r="AK36" s="847"/>
      <c r="AL36" s="847"/>
      <c r="AM36" s="847"/>
    </row>
    <row r="37" spans="1:39" ht="74.25" customHeight="1">
      <c r="A37" s="433">
        <v>30311</v>
      </c>
      <c r="B37" s="244">
        <v>270</v>
      </c>
      <c r="C37" s="245" t="s">
        <v>8</v>
      </c>
      <c r="D37" s="246" t="s">
        <v>1586</v>
      </c>
      <c r="E37" s="245"/>
      <c r="F37" s="248" t="s">
        <v>521</v>
      </c>
      <c r="G37" s="265" t="s">
        <v>420</v>
      </c>
      <c r="H37" s="265"/>
      <c r="I37" s="266">
        <v>1</v>
      </c>
      <c r="J37" s="265"/>
      <c r="K37" s="267"/>
      <c r="L37" s="267"/>
      <c r="M37" s="267"/>
      <c r="N37" s="254">
        <v>10</v>
      </c>
      <c r="O37" s="253">
        <v>0.14000000000000001</v>
      </c>
      <c r="P37" s="255"/>
      <c r="Q37" s="322" t="s">
        <v>1649</v>
      </c>
      <c r="R37" s="256" t="s">
        <v>803</v>
      </c>
      <c r="S37" s="257" t="s">
        <v>1648</v>
      </c>
      <c r="T37" s="256" t="s">
        <v>490</v>
      </c>
      <c r="U37" s="266">
        <v>1</v>
      </c>
      <c r="V37" s="266"/>
      <c r="W37" s="268">
        <v>1</v>
      </c>
      <c r="X37" s="266"/>
      <c r="Y37" s="269"/>
      <c r="Z37" s="266" t="s">
        <v>322</v>
      </c>
      <c r="AA37" s="266"/>
      <c r="AB37" s="266"/>
      <c r="AC37" s="266"/>
      <c r="AD37" s="266">
        <v>1</v>
      </c>
      <c r="AE37" s="266">
        <f>N37</f>
        <v>10</v>
      </c>
      <c r="AF37" s="256" t="s">
        <v>492</v>
      </c>
      <c r="AG37" s="256" t="s">
        <v>1184</v>
      </c>
      <c r="AH37" s="256" t="s">
        <v>65</v>
      </c>
      <c r="AI37" s="879">
        <v>2</v>
      </c>
      <c r="AJ37" s="879">
        <f>N37+N38</f>
        <v>59</v>
      </c>
      <c r="AK37" s="879">
        <v>1</v>
      </c>
      <c r="AL37" s="869">
        <f>AE37+AE38</f>
        <v>10</v>
      </c>
      <c r="AM37" s="867">
        <v>0</v>
      </c>
    </row>
    <row r="38" spans="1:39" ht="51.75" customHeight="1">
      <c r="A38" s="433">
        <v>30311</v>
      </c>
      <c r="B38" s="552">
        <v>226</v>
      </c>
      <c r="C38" s="551" t="s">
        <v>8</v>
      </c>
      <c r="D38" s="553" t="s">
        <v>1586</v>
      </c>
      <c r="E38" s="551"/>
      <c r="F38" s="554" t="s">
        <v>521</v>
      </c>
      <c r="G38" s="556" t="s">
        <v>2</v>
      </c>
      <c r="H38" s="555">
        <v>1</v>
      </c>
      <c r="I38" s="556"/>
      <c r="J38" s="658" t="s">
        <v>2407</v>
      </c>
      <c r="K38" s="704"/>
      <c r="L38" s="653"/>
      <c r="M38" s="653"/>
      <c r="N38" s="570">
        <v>49</v>
      </c>
      <c r="O38" s="559">
        <v>5.38</v>
      </c>
      <c r="P38" s="574"/>
      <c r="Q38" s="560" t="s">
        <v>0</v>
      </c>
      <c r="R38" s="560" t="s">
        <v>2059</v>
      </c>
      <c r="S38" s="665" t="s">
        <v>2060</v>
      </c>
      <c r="T38" s="560" t="s">
        <v>501</v>
      </c>
      <c r="U38" s="555"/>
      <c r="V38" s="555">
        <v>1</v>
      </c>
      <c r="W38" s="555"/>
      <c r="X38" s="555">
        <v>0</v>
      </c>
      <c r="Y38" s="751"/>
      <c r="Z38" s="555" t="s">
        <v>322</v>
      </c>
      <c r="AA38" s="555"/>
      <c r="AB38" s="666"/>
      <c r="AC38" s="666"/>
      <c r="AD38" s="666"/>
      <c r="AE38" s="555">
        <v>0</v>
      </c>
      <c r="AF38" s="560" t="s">
        <v>1</v>
      </c>
      <c r="AG38" s="560" t="s">
        <v>238</v>
      </c>
      <c r="AH38" s="560" t="s">
        <v>66</v>
      </c>
      <c r="AI38" s="902"/>
      <c r="AJ38" s="847"/>
      <c r="AK38" s="847"/>
      <c r="AL38" s="847"/>
      <c r="AM38" s="847"/>
    </row>
    <row r="39" spans="1:39" ht="33.75" customHeight="1">
      <c r="A39" s="433">
        <v>30321</v>
      </c>
      <c r="B39" s="226">
        <v>179</v>
      </c>
      <c r="C39" s="227" t="s">
        <v>10</v>
      </c>
      <c r="D39" s="288" t="s">
        <v>1586</v>
      </c>
      <c r="E39" s="229"/>
      <c r="F39" s="230" t="s">
        <v>521</v>
      </c>
      <c r="G39" s="233" t="s">
        <v>505</v>
      </c>
      <c r="H39" s="232">
        <v>1</v>
      </c>
      <c r="I39" s="233"/>
      <c r="J39" s="319"/>
      <c r="K39" s="215" t="s">
        <v>1112</v>
      </c>
      <c r="L39" s="215" t="s">
        <v>630</v>
      </c>
      <c r="M39" s="215">
        <v>213003213</v>
      </c>
      <c r="N39" s="237">
        <v>60</v>
      </c>
      <c r="O39" s="236">
        <v>0.95</v>
      </c>
      <c r="P39" s="238" t="s">
        <v>94</v>
      </c>
      <c r="Q39" s="239" t="s">
        <v>2067</v>
      </c>
      <c r="R39" s="239" t="s">
        <v>444</v>
      </c>
      <c r="S39" s="240" t="s">
        <v>2066</v>
      </c>
      <c r="T39" s="239" t="s">
        <v>946</v>
      </c>
      <c r="U39" s="232">
        <v>1</v>
      </c>
      <c r="V39" s="232"/>
      <c r="W39" s="241">
        <v>1</v>
      </c>
      <c r="X39" s="232">
        <v>1</v>
      </c>
      <c r="Y39" s="332">
        <v>43171</v>
      </c>
      <c r="Z39" s="232" t="s">
        <v>322</v>
      </c>
      <c r="AA39" s="232">
        <v>1</v>
      </c>
      <c r="AB39" s="232"/>
      <c r="AC39" s="232"/>
      <c r="AD39" s="232"/>
      <c r="AE39" s="232">
        <f>N39</f>
        <v>60</v>
      </c>
      <c r="AF39" s="239" t="s">
        <v>2412</v>
      </c>
      <c r="AG39" s="239"/>
      <c r="AH39" s="239" t="s">
        <v>167</v>
      </c>
      <c r="AI39" s="850">
        <v>4</v>
      </c>
      <c r="AJ39" s="850">
        <f>N39+N40+N41+N42</f>
        <v>214</v>
      </c>
      <c r="AK39" s="845">
        <v>3</v>
      </c>
      <c r="AL39" s="869">
        <f>AE39+AE40+AE41+AE42</f>
        <v>94</v>
      </c>
      <c r="AM39" s="867">
        <v>2</v>
      </c>
    </row>
    <row r="40" spans="1:39" ht="45.75" customHeight="1">
      <c r="A40" s="433">
        <v>30321</v>
      </c>
      <c r="B40" s="226">
        <v>211</v>
      </c>
      <c r="C40" s="227" t="s">
        <v>10</v>
      </c>
      <c r="D40" s="288" t="s">
        <v>1586</v>
      </c>
      <c r="E40" s="227"/>
      <c r="F40" s="230" t="s">
        <v>521</v>
      </c>
      <c r="G40" s="231" t="s">
        <v>1534</v>
      </c>
      <c r="H40" s="296">
        <v>1</v>
      </c>
      <c r="I40" s="231"/>
      <c r="J40" s="320"/>
      <c r="K40" s="215" t="s">
        <v>1113</v>
      </c>
      <c r="L40" s="215" t="s">
        <v>630</v>
      </c>
      <c r="M40" s="215">
        <v>451801948</v>
      </c>
      <c r="N40" s="237">
        <v>120</v>
      </c>
      <c r="O40" s="236">
        <v>7.84</v>
      </c>
      <c r="P40" s="236" t="s">
        <v>49</v>
      </c>
      <c r="Q40" s="239" t="s">
        <v>2065</v>
      </c>
      <c r="R40" s="239" t="s">
        <v>447</v>
      </c>
      <c r="S40" s="240" t="s">
        <v>1117</v>
      </c>
      <c r="T40" s="239" t="s">
        <v>2063</v>
      </c>
      <c r="U40" s="296"/>
      <c r="V40" s="296">
        <v>1</v>
      </c>
      <c r="W40" s="296"/>
      <c r="X40" s="296">
        <v>1</v>
      </c>
      <c r="Y40" s="242" t="s">
        <v>2410</v>
      </c>
      <c r="Z40" s="296" t="s">
        <v>506</v>
      </c>
      <c r="AA40" s="296"/>
      <c r="AB40" s="296"/>
      <c r="AC40" s="296"/>
      <c r="AD40" s="296"/>
      <c r="AE40" s="232">
        <v>0</v>
      </c>
      <c r="AF40" s="746" t="s">
        <v>2411</v>
      </c>
      <c r="AG40" s="239" t="s">
        <v>2064</v>
      </c>
      <c r="AH40" s="239" t="s">
        <v>167</v>
      </c>
      <c r="AI40" s="851"/>
      <c r="AJ40" s="851"/>
      <c r="AK40" s="900"/>
      <c r="AL40" s="872"/>
      <c r="AM40" s="868"/>
    </row>
    <row r="41" spans="1:39" ht="58.5" customHeight="1">
      <c r="A41" s="433">
        <v>30321</v>
      </c>
      <c r="B41" s="389">
        <v>236</v>
      </c>
      <c r="C41" s="143" t="s">
        <v>10</v>
      </c>
      <c r="D41" s="144" t="s">
        <v>1586</v>
      </c>
      <c r="E41" s="143"/>
      <c r="F41" s="145" t="s">
        <v>521</v>
      </c>
      <c r="G41" s="146" t="s">
        <v>87</v>
      </c>
      <c r="H41" s="146"/>
      <c r="I41" s="147">
        <v>1</v>
      </c>
      <c r="J41" s="146" t="s">
        <v>1768</v>
      </c>
      <c r="K41" s="161"/>
      <c r="L41" s="161"/>
      <c r="M41" s="161"/>
      <c r="N41" s="152">
        <v>25</v>
      </c>
      <c r="O41" s="162">
        <v>0.36</v>
      </c>
      <c r="P41" s="162"/>
      <c r="Q41" s="153" t="s">
        <v>1731</v>
      </c>
      <c r="R41" s="153" t="s">
        <v>820</v>
      </c>
      <c r="S41" s="177" t="s">
        <v>1732</v>
      </c>
      <c r="T41" s="153"/>
      <c r="U41" s="160">
        <v>1</v>
      </c>
      <c r="V41" s="160"/>
      <c r="W41" s="154">
        <v>1</v>
      </c>
      <c r="X41" s="160"/>
      <c r="Y41" s="160"/>
      <c r="Z41" s="147" t="s">
        <v>322</v>
      </c>
      <c r="AA41" s="160">
        <v>1</v>
      </c>
      <c r="AB41" s="160"/>
      <c r="AC41" s="160"/>
      <c r="AD41" s="160"/>
      <c r="AE41" s="147">
        <f>N41</f>
        <v>25</v>
      </c>
      <c r="AF41" s="153" t="s">
        <v>492</v>
      </c>
      <c r="AG41" s="153" t="s">
        <v>136</v>
      </c>
      <c r="AH41" s="153" t="s">
        <v>65</v>
      </c>
      <c r="AI41" s="851"/>
      <c r="AJ41" s="851"/>
      <c r="AK41" s="900"/>
      <c r="AL41" s="851"/>
      <c r="AM41" s="851"/>
    </row>
    <row r="42" spans="1:39" ht="54.75" customHeight="1">
      <c r="A42" s="433">
        <v>30321</v>
      </c>
      <c r="B42" s="244">
        <v>287</v>
      </c>
      <c r="C42" s="245" t="s">
        <v>10</v>
      </c>
      <c r="D42" s="246" t="s">
        <v>1586</v>
      </c>
      <c r="E42" s="245"/>
      <c r="F42" s="248" t="s">
        <v>521</v>
      </c>
      <c r="G42" s="249" t="s">
        <v>1535</v>
      </c>
      <c r="H42" s="249"/>
      <c r="I42" s="266">
        <v>1</v>
      </c>
      <c r="J42" s="420"/>
      <c r="K42" s="252"/>
      <c r="L42" s="252"/>
      <c r="M42" s="252"/>
      <c r="N42" s="254">
        <v>9</v>
      </c>
      <c r="O42" s="253">
        <v>0.22</v>
      </c>
      <c r="P42" s="253"/>
      <c r="Q42" s="256" t="s">
        <v>1536</v>
      </c>
      <c r="R42" s="256" t="s">
        <v>1730</v>
      </c>
      <c r="S42" s="361" t="s">
        <v>1729</v>
      </c>
      <c r="T42" s="255" t="s">
        <v>1728</v>
      </c>
      <c r="U42" s="250">
        <v>1</v>
      </c>
      <c r="V42" s="250"/>
      <c r="W42" s="268">
        <v>1</v>
      </c>
      <c r="X42" s="250"/>
      <c r="Y42" s="250"/>
      <c r="Z42" s="266" t="s">
        <v>322</v>
      </c>
      <c r="AA42" s="250">
        <v>1</v>
      </c>
      <c r="AB42" s="250"/>
      <c r="AC42" s="250"/>
      <c r="AD42" s="250"/>
      <c r="AE42" s="266">
        <f>N42</f>
        <v>9</v>
      </c>
      <c r="AF42" s="256" t="s">
        <v>341</v>
      </c>
      <c r="AG42" s="421" t="s">
        <v>1537</v>
      </c>
      <c r="AH42" s="256" t="s">
        <v>65</v>
      </c>
      <c r="AI42" s="852"/>
      <c r="AJ42" s="852"/>
      <c r="AK42" s="866"/>
      <c r="AL42" s="852"/>
      <c r="AM42" s="852"/>
    </row>
    <row r="43" spans="1:39" ht="42.75" customHeight="1">
      <c r="A43" s="451">
        <v>30324</v>
      </c>
      <c r="B43" s="226">
        <v>110</v>
      </c>
      <c r="C43" s="227" t="s">
        <v>11</v>
      </c>
      <c r="D43" s="288" t="s">
        <v>1586</v>
      </c>
      <c r="E43" s="229"/>
      <c r="F43" s="230" t="s">
        <v>522</v>
      </c>
      <c r="G43" s="233" t="s">
        <v>445</v>
      </c>
      <c r="H43" s="232">
        <v>1</v>
      </c>
      <c r="I43" s="233"/>
      <c r="J43" s="636" t="s">
        <v>2414</v>
      </c>
      <c r="K43" s="215" t="s">
        <v>1114</v>
      </c>
      <c r="L43" s="215" t="s">
        <v>630</v>
      </c>
      <c r="M43" s="215">
        <v>914169818</v>
      </c>
      <c r="N43" s="237">
        <v>77</v>
      </c>
      <c r="O43" s="236">
        <v>1.51</v>
      </c>
      <c r="P43" s="238" t="s">
        <v>97</v>
      </c>
      <c r="Q43" s="239" t="s">
        <v>446</v>
      </c>
      <c r="R43" s="239" t="s">
        <v>2070</v>
      </c>
      <c r="S43" s="240">
        <v>77</v>
      </c>
      <c r="T43" s="239" t="s">
        <v>2068</v>
      </c>
      <c r="U43" s="232"/>
      <c r="V43" s="232">
        <v>1</v>
      </c>
      <c r="W43" s="232"/>
      <c r="X43" s="232">
        <v>0</v>
      </c>
      <c r="Y43" s="751"/>
      <c r="Z43" s="232" t="s">
        <v>179</v>
      </c>
      <c r="AA43" s="232"/>
      <c r="AB43" s="232"/>
      <c r="AC43" s="232"/>
      <c r="AD43" s="232"/>
      <c r="AE43" s="232">
        <v>0</v>
      </c>
      <c r="AF43" s="239" t="s">
        <v>2413</v>
      </c>
      <c r="AG43" s="239" t="s">
        <v>2069</v>
      </c>
      <c r="AH43" s="239" t="s">
        <v>167</v>
      </c>
      <c r="AI43" s="680">
        <v>1</v>
      </c>
      <c r="AJ43" s="680">
        <f>N43</f>
        <v>77</v>
      </c>
      <c r="AK43" s="682">
        <v>0</v>
      </c>
      <c r="AL43" s="684">
        <f>AE43</f>
        <v>0</v>
      </c>
      <c r="AM43" s="683">
        <v>0</v>
      </c>
    </row>
    <row r="44" spans="1:39" ht="15">
      <c r="A44" s="24"/>
      <c r="B44" s="24"/>
      <c r="C44" s="31"/>
      <c r="D44" s="31"/>
      <c r="E44" s="31"/>
      <c r="F44" s="32"/>
      <c r="G44" s="33"/>
      <c r="H44" s="33"/>
      <c r="I44" s="33"/>
      <c r="J44" s="33"/>
      <c r="K44" s="118"/>
      <c r="L44" s="118"/>
      <c r="M44" s="118"/>
      <c r="N44" s="34"/>
      <c r="O44" s="34"/>
      <c r="P44" s="35"/>
      <c r="Q44" s="35"/>
      <c r="R44" s="35"/>
      <c r="S44" s="35"/>
      <c r="T44" s="35"/>
      <c r="U44" s="36"/>
      <c r="V44" s="36"/>
      <c r="W44" s="36"/>
      <c r="X44" s="36"/>
      <c r="Y44" s="36"/>
      <c r="Z44" s="37"/>
      <c r="AA44" s="56"/>
      <c r="AB44" s="56"/>
      <c r="AC44" s="56"/>
      <c r="AD44" s="56"/>
      <c r="AE44" s="36"/>
      <c r="AF44" s="35"/>
      <c r="AG44" s="35"/>
      <c r="AH44" s="35"/>
      <c r="AI44" s="38"/>
      <c r="AJ44" s="38"/>
      <c r="AK44" s="38"/>
      <c r="AL44" s="62"/>
      <c r="AM44" s="63"/>
    </row>
    <row r="45" spans="1:39" ht="15">
      <c r="A45" s="107"/>
      <c r="B45" s="108"/>
      <c r="C45" s="107"/>
      <c r="D45" s="107"/>
      <c r="E45" s="107"/>
      <c r="F45" s="109"/>
      <c r="G45" s="724">
        <f>H45+I45</f>
        <v>40</v>
      </c>
      <c r="H45" s="111">
        <f>SUM(H4:H43)</f>
        <v>27</v>
      </c>
      <c r="I45" s="111">
        <f>SUM(I4:I43)</f>
        <v>13</v>
      </c>
      <c r="J45" s="110"/>
      <c r="K45" s="109"/>
      <c r="L45" s="109"/>
      <c r="M45" s="109"/>
      <c r="N45" s="111">
        <f>SUM(N4:N43)</f>
        <v>8308</v>
      </c>
      <c r="O45" s="112">
        <f>SUM(O4:O43)</f>
        <v>183.73999999999998</v>
      </c>
      <c r="P45" s="113"/>
      <c r="Q45" s="113"/>
      <c r="R45" s="113"/>
      <c r="S45" s="113"/>
      <c r="T45" s="830">
        <f>U45+V45</f>
        <v>40</v>
      </c>
      <c r="U45" s="111">
        <f>SUM(U4:U43)</f>
        <v>29</v>
      </c>
      <c r="V45" s="111">
        <f>SUM(V4:V43)</f>
        <v>11</v>
      </c>
      <c r="W45" s="111"/>
      <c r="X45" s="111">
        <f>SUM(X4:X43)</f>
        <v>22</v>
      </c>
      <c r="Y45" s="112"/>
      <c r="Z45" s="111">
        <f>AA45+AB45+AC45+AD45</f>
        <v>29</v>
      </c>
      <c r="AA45" s="111">
        <f>SUM(AA4:AA43)</f>
        <v>21</v>
      </c>
      <c r="AB45" s="111">
        <f>SUM(AB4:AB43)</f>
        <v>4</v>
      </c>
      <c r="AC45" s="111">
        <f>SUM(AC4:AC43)</f>
        <v>1</v>
      </c>
      <c r="AD45" s="111">
        <f>SUM(AD4:AD43)</f>
        <v>3</v>
      </c>
      <c r="AE45" s="111">
        <f>SUM(AE4:AE43)</f>
        <v>7713</v>
      </c>
      <c r="AF45" s="113"/>
      <c r="AG45" s="113"/>
      <c r="AH45" s="113"/>
      <c r="AI45" s="111">
        <f>SUM(AI4:AI43)</f>
        <v>40</v>
      </c>
      <c r="AJ45" s="111">
        <f>SUM(AJ4:AJ43)</f>
        <v>8308</v>
      </c>
      <c r="AK45" s="111">
        <f>SUM(AK4:AK43)</f>
        <v>29</v>
      </c>
      <c r="AL45" s="111">
        <f>SUM(AL4:AL43)</f>
        <v>7713</v>
      </c>
      <c r="AM45" s="111">
        <f>SUM(AM4:AM43)</f>
        <v>22</v>
      </c>
    </row>
  </sheetData>
  <autoFilter ref="A3:AN43" xr:uid="{B0921746-B44C-440A-9104-FB34B19C9ABB}"/>
  <mergeCells count="42">
    <mergeCell ref="AL4:AL7"/>
    <mergeCell ref="AM4:AM7"/>
    <mergeCell ref="U2:V2"/>
    <mergeCell ref="AA2:AD2"/>
    <mergeCell ref="AI4:AI7"/>
    <mergeCell ref="AJ4:AJ7"/>
    <mergeCell ref="AK4:AK7"/>
    <mergeCell ref="AI8:AI9"/>
    <mergeCell ref="AJ8:AJ9"/>
    <mergeCell ref="AK8:AK9"/>
    <mergeCell ref="AL8:AL9"/>
    <mergeCell ref="AM8:AM9"/>
    <mergeCell ref="AI17:AI29"/>
    <mergeCell ref="AJ17:AJ29"/>
    <mergeCell ref="AK17:AK29"/>
    <mergeCell ref="AL17:AL29"/>
    <mergeCell ref="AM17:AM29"/>
    <mergeCell ref="AI30:AI31"/>
    <mergeCell ref="AJ30:AJ31"/>
    <mergeCell ref="AK30:AK31"/>
    <mergeCell ref="AL30:AL31"/>
    <mergeCell ref="AM30:AM31"/>
    <mergeCell ref="AI35:AI36"/>
    <mergeCell ref="AJ35:AJ36"/>
    <mergeCell ref="AK35:AK36"/>
    <mergeCell ref="AL35:AL36"/>
    <mergeCell ref="AM35:AM36"/>
    <mergeCell ref="AI37:AI38"/>
    <mergeCell ref="AJ37:AJ38"/>
    <mergeCell ref="AK37:AK38"/>
    <mergeCell ref="AL37:AL38"/>
    <mergeCell ref="AM37:AM38"/>
    <mergeCell ref="AI39:AI42"/>
    <mergeCell ref="AJ39:AJ42"/>
    <mergeCell ref="AK39:AK42"/>
    <mergeCell ref="AL39:AL42"/>
    <mergeCell ref="AM39:AM42"/>
    <mergeCell ref="AI11:AI13"/>
    <mergeCell ref="AJ11:AJ13"/>
    <mergeCell ref="AK11:AK13"/>
    <mergeCell ref="AL11:AL13"/>
    <mergeCell ref="AM11:AM13"/>
  </mergeCells>
  <phoneticPr fontId="0" type="noConversion"/>
  <conditionalFormatting sqref="L4">
    <cfRule type="expression" dxfId="55" priority="81">
      <formula>$Q4=4</formula>
    </cfRule>
    <cfRule type="expression" dxfId="54" priority="82">
      <formula>$Q4=3</formula>
    </cfRule>
    <cfRule type="expression" dxfId="53" priority="83">
      <formula>$Q4=2</formula>
    </cfRule>
    <cfRule type="expression" dxfId="52" priority="84">
      <formula>$Q4=1</formula>
    </cfRule>
  </conditionalFormatting>
  <conditionalFormatting sqref="K4">
    <cfRule type="expression" dxfId="51" priority="77">
      <formula>$Q4=4</formula>
    </cfRule>
    <cfRule type="expression" dxfId="50" priority="78">
      <formula>$Q4=3</formula>
    </cfRule>
    <cfRule type="expression" dxfId="49" priority="79">
      <formula>$Q4=2</formula>
    </cfRule>
    <cfRule type="expression" dxfId="48" priority="80">
      <formula>$Q4=1</formula>
    </cfRule>
  </conditionalFormatting>
  <conditionalFormatting sqref="K9:M9 K8:L8">
    <cfRule type="expression" dxfId="47" priority="73">
      <formula>$P8=4</formula>
    </cfRule>
    <cfRule type="expression" dxfId="46" priority="74">
      <formula>$P8=3</formula>
    </cfRule>
    <cfRule type="expression" dxfId="45" priority="75">
      <formula>$P8=2</formula>
    </cfRule>
    <cfRule type="expression" dxfId="44" priority="76">
      <formula>$P8=1</formula>
    </cfRule>
  </conditionalFormatting>
  <conditionalFormatting sqref="M4">
    <cfRule type="expression" dxfId="43" priority="69">
      <formula>$P4=4</formula>
    </cfRule>
    <cfRule type="expression" dxfId="42" priority="70">
      <formula>$P4=3</formula>
    </cfRule>
    <cfRule type="expression" dxfId="41" priority="71">
      <formula>$P4=2</formula>
    </cfRule>
    <cfRule type="expression" dxfId="40" priority="72">
      <formula>$P4=1</formula>
    </cfRule>
  </conditionalFormatting>
  <conditionalFormatting sqref="L11">
    <cfRule type="expression" dxfId="39" priority="13">
      <formula>#REF!=4</formula>
    </cfRule>
    <cfRule type="expression" dxfId="38" priority="14">
      <formula>#REF!=3</formula>
    </cfRule>
    <cfRule type="expression" dxfId="37" priority="15">
      <formula>#REF!=2</formula>
    </cfRule>
    <cfRule type="expression" dxfId="36" priority="16">
      <formula>#REF!=1</formula>
    </cfRule>
  </conditionalFormatting>
  <conditionalFormatting sqref="M8">
    <cfRule type="expression" dxfId="35" priority="5">
      <formula>$P8=4</formula>
    </cfRule>
    <cfRule type="expression" dxfId="34" priority="6">
      <formula>$P8=3</formula>
    </cfRule>
    <cfRule type="expression" dxfId="33" priority="7">
      <formula>$P8=2</formula>
    </cfRule>
    <cfRule type="expression" dxfId="32" priority="8">
      <formula>$P8=1</formula>
    </cfRule>
  </conditionalFormatting>
  <conditionalFormatting sqref="L12:L13">
    <cfRule type="expression" dxfId="31" priority="1">
      <formula>$P9=4</formula>
    </cfRule>
    <cfRule type="expression" dxfId="30" priority="2">
      <formula>$P9=3</formula>
    </cfRule>
    <cfRule type="expression" dxfId="29" priority="3">
      <formula>$P9=2</formula>
    </cfRule>
    <cfRule type="expression" dxfId="28" priority="4">
      <formula>$P9=1</formula>
    </cfRule>
  </conditionalFormatting>
  <hyperlinks>
    <hyperlink ref="AG6" r:id="rId1" display="http://www.lespoissonsdargent.com" xr:uid="{FFDA21CC-C516-4E94-8A9C-02E7B54F386C}"/>
    <hyperlink ref="S35" r:id="rId2" xr:uid="{B1C7C24B-B1FE-4172-A30F-EB3FCEFBF0BC}"/>
    <hyperlink ref="S11" r:id="rId3" xr:uid="{1B4FBF05-1046-4447-9C19-038F5C8340CC}"/>
    <hyperlink ref="S15" r:id="rId4" xr:uid="{6AEADE66-7E83-4F25-A734-81DE31B18734}"/>
    <hyperlink ref="S16" r:id="rId5" xr:uid="{61C0C893-8B96-4DF3-AEEB-BD2653A05D5F}"/>
    <hyperlink ref="S17" r:id="rId6" xr:uid="{C9C71D1B-8881-484B-A5C0-FEA5069678FC}"/>
    <hyperlink ref="S18" r:id="rId7" xr:uid="{46A835E8-8C8A-433B-BF82-F9C06768CA3A}"/>
    <hyperlink ref="S19" r:id="rId8" xr:uid="{624C47B0-16F1-4C92-8BA0-926354CF2329}"/>
    <hyperlink ref="S20" r:id="rId9" xr:uid="{99D134B6-ECE7-4176-BC8C-785CD0554FB5}"/>
    <hyperlink ref="S21" r:id="rId10" xr:uid="{12CCA817-99DB-4580-B4DE-6C0404D30C08}"/>
    <hyperlink ref="S24" r:id="rId11" xr:uid="{55ED6871-927F-4487-97FF-73192C878F9E}"/>
    <hyperlink ref="S25" r:id="rId12" xr:uid="{D4A5896A-43DB-4280-9700-BD1F9B9FF3F2}"/>
    <hyperlink ref="S26" r:id="rId13" xr:uid="{DE7F92B7-D2F0-4426-9D89-571ADB0B0C65}"/>
    <hyperlink ref="S30" r:id="rId14" xr:uid="{8737AB3F-9071-4147-AB42-0CCE9C5EF50A}"/>
    <hyperlink ref="S31" r:id="rId15" xr:uid="{1AACC1BB-CA41-4D15-881D-66ECE2058F9B}"/>
    <hyperlink ref="S33" r:id="rId16" xr:uid="{4B0DB1C1-B78E-4008-B59F-BF5416F95730}"/>
    <hyperlink ref="S38" r:id="rId17" display="http://www.domainedesebens.com" xr:uid="{003361E5-E90C-4D88-926C-8D716F02AF2B}"/>
    <hyperlink ref="S40" r:id="rId18" xr:uid="{20B627A5-9DE7-448B-8D7F-88C48130FD5D}"/>
    <hyperlink ref="S43" r:id="rId19" display="http://www.lepresaintandre.com" xr:uid="{C7FBDD70-7D59-4112-8A9A-4E31AE076A19}"/>
    <hyperlink ref="S14" r:id="rId20" xr:uid="{A9FACE26-0D7A-4E3C-BC13-275A921ECDE0}"/>
    <hyperlink ref="S7" r:id="rId21" xr:uid="{EB8EB639-19AB-4F64-8BD1-F0BAC4FFAD32}"/>
    <hyperlink ref="S37" r:id="rId22" xr:uid="{663CC184-3324-4BC0-BD31-59DBB000DB75}"/>
    <hyperlink ref="S36" r:id="rId23" xr:uid="{6AFF2FEA-11B1-4577-B72F-0739B1BFC57F}"/>
    <hyperlink ref="S9" r:id="rId24" xr:uid="{404BB085-E20B-438C-A439-EE296CAEEF42}"/>
    <hyperlink ref="S29" r:id="rId25" xr:uid="{3143EC93-9775-4699-BE37-FED7FC503E27}"/>
    <hyperlink ref="S27" r:id="rId26" xr:uid="{5248CE3C-3153-453E-9F7E-C687DF970DAD}"/>
    <hyperlink ref="S28" r:id="rId27" xr:uid="{B5755D50-7C50-4E54-B445-633BBA29CB8C}"/>
    <hyperlink ref="S41" r:id="rId28" xr:uid="{6AD350BA-DD3B-480E-9DAB-6CA1B0D7F4A1}"/>
    <hyperlink ref="S4" r:id="rId29" xr:uid="{3EAE94C2-1164-4A25-8FEB-8266FA12C1E4}"/>
    <hyperlink ref="S8" r:id="rId30" display="https://bellevue-en-camargue.com/" xr:uid="{42475C02-B18A-47FE-A088-C5B2E0CED8E1}"/>
    <hyperlink ref="S39" r:id="rId31" xr:uid="{2C11ACE9-EF93-4265-BBE0-3C2308E405DF}"/>
    <hyperlink ref="S13" r:id="rId32" xr:uid="{61DCFDA4-683B-476A-ADA9-2DA5E9064A7A}"/>
    <hyperlink ref="S12" r:id="rId33" xr:uid="{D0472F20-DBA7-4EC6-8A0D-C26C3A7F8D58}"/>
    <hyperlink ref="S22" r:id="rId34" display="https://camping-bonsejour.fr" xr:uid="{F23CC857-757E-4438-ACB1-6E8AF4BD93BA}"/>
  </hyperlinks>
  <pageMargins left="0.78740157499999996" right="0.78740157499999996" top="0.984251969" bottom="0.984251969" header="0.4921259845" footer="0.4921259845"/>
  <pageSetup paperSize="9" orientation="portrait" r:id="rId3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liste hotellerie</vt:lpstr>
      <vt:lpstr>communes</vt:lpstr>
      <vt:lpstr>résultat</vt:lpstr>
      <vt:lpstr>gardons</vt:lpstr>
      <vt:lpstr>gard rhod</vt:lpstr>
      <vt:lpstr>cèze</vt:lpstr>
      <vt:lpstr>rhone</vt:lpstr>
      <vt:lpstr>ardeche</vt:lpstr>
      <vt:lpstr>Vidourle</vt:lpstr>
      <vt:lpstr>Vistre</vt:lpstr>
      <vt:lpstr>Hérault </vt:lpstr>
      <vt:lpstr>Tarn</vt:lpstr>
      <vt:lpstr>évolution</vt:lpstr>
    </vt:vector>
  </TitlesOfParts>
  <Company>Conseil Général du Gard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UYUNI-REYES_V</dc:creator>
  <cp:lastModifiedBy>UYUNI REYES Violaine</cp:lastModifiedBy>
  <cp:lastPrinted>2017-01-13T16:51:29Z</cp:lastPrinted>
  <dcterms:created xsi:type="dcterms:W3CDTF">2005-04-08T12:14:01Z</dcterms:created>
  <dcterms:modified xsi:type="dcterms:W3CDTF">2024-03-05T14:03:07Z</dcterms:modified>
</cp:coreProperties>
</file>